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lemumi_s\Budzets_2016\"/>
    </mc:Choice>
  </mc:AlternateContent>
  <bookViews>
    <workbookView xWindow="0" yWindow="0" windowWidth="28800" windowHeight="12435" tabRatio="904"/>
  </bookViews>
  <sheets>
    <sheet name="10.1.1." sheetId="1" r:id="rId1"/>
    <sheet name="10.1.2." sheetId="2" r:id="rId2"/>
    <sheet name="10.2.1." sheetId="22" r:id="rId3"/>
    <sheet name="10.2.2." sheetId="3" r:id="rId4"/>
    <sheet name="10.2.3." sheetId="5" r:id="rId5"/>
    <sheet name="10.2.4." sheetId="14" r:id="rId6"/>
    <sheet name="10.2.5." sheetId="15" r:id="rId7"/>
    <sheet name="10.2.6." sheetId="23" r:id="rId8"/>
    <sheet name="10.2.7." sheetId="16" r:id="rId9"/>
    <sheet name="10.2.8." sheetId="13" r:id="rId10"/>
    <sheet name="10.3.1." sheetId="9" r:id="rId11"/>
    <sheet name="10.3.2." sheetId="11" r:id="rId12"/>
    <sheet name="10.3.3." sheetId="6" r:id="rId13"/>
    <sheet name="10.3.4." sheetId="19" r:id="rId14"/>
    <sheet name="10.3.5." sheetId="18" r:id="rId15"/>
    <sheet name="10.3.6." sheetId="10" r:id="rId16"/>
    <sheet name="10.3.7." sheetId="8" r:id="rId17"/>
    <sheet name="10.3.8." sheetId="4" r:id="rId18"/>
    <sheet name="10.3.9." sheetId="17" r:id="rId19"/>
    <sheet name="10.3.10." sheetId="7" r:id="rId20"/>
    <sheet name="10.4.1." sheetId="20" r:id="rId21"/>
    <sheet name="10.4.2." sheetId="21" r:id="rId22"/>
    <sheet name="10.5.1." sheetId="12" r:id="rId23"/>
  </sheets>
  <definedNames>
    <definedName name="_xlnm._FilterDatabase" localSheetId="0" hidden="1">'10.1.1.'!$A$19:$M$297</definedName>
    <definedName name="_xlnm._FilterDatabase" localSheetId="1" hidden="1">'10.1.2.'!$A$19:$M$297</definedName>
    <definedName name="_xlnm._FilterDatabase" localSheetId="2" hidden="1">'10.2.1.'!$A$19:$L$299</definedName>
    <definedName name="_xlnm._FilterDatabase" localSheetId="3" hidden="1">'10.2.2.'!$A$19:$M$299</definedName>
    <definedName name="_xlnm._FilterDatabase" localSheetId="4" hidden="1">'10.2.3.'!$A$19:$M$299</definedName>
    <definedName name="_xlnm._FilterDatabase" localSheetId="5" hidden="1">'10.2.4.'!$A$19:$M$299</definedName>
    <definedName name="_xlnm._FilterDatabase" localSheetId="6" hidden="1">'10.2.5.'!$A$19:$M$299</definedName>
    <definedName name="_xlnm._FilterDatabase" localSheetId="7" hidden="1">'10.2.6.'!$A$19:$M$299</definedName>
    <definedName name="_xlnm._FilterDatabase" localSheetId="8" hidden="1">'10.2.7.'!$A$19:$M$299</definedName>
    <definedName name="_xlnm._FilterDatabase" localSheetId="9" hidden="1">'10.2.8.'!$A$19:$L$299</definedName>
    <definedName name="_xlnm._FilterDatabase" localSheetId="10" hidden="1">'10.3.1.'!$A$19:$L$299</definedName>
    <definedName name="_xlnm._FilterDatabase" localSheetId="19" hidden="1">'10.3.10.'!$A$19:$L$299</definedName>
    <definedName name="_xlnm._FilterDatabase" localSheetId="11" hidden="1">'10.3.2.'!$A$19:$L$300</definedName>
    <definedName name="_xlnm._FilterDatabase" localSheetId="12" hidden="1">'10.3.3.'!$A$19:$L$299</definedName>
    <definedName name="_xlnm._FilterDatabase" localSheetId="13" hidden="1">'10.3.4.'!$A$19:$L$299</definedName>
    <definedName name="_xlnm._FilterDatabase" localSheetId="14" hidden="1">'10.3.5.'!$A$19:$L$299</definedName>
    <definedName name="_xlnm._FilterDatabase" localSheetId="15" hidden="1">'10.3.6.'!$A$19:$L$299</definedName>
    <definedName name="_xlnm._FilterDatabase" localSheetId="16" hidden="1">'10.3.7.'!$A$19:$L$299</definedName>
    <definedName name="_xlnm._FilterDatabase" localSheetId="17" hidden="1">'10.3.8.'!$A$19:$L$299</definedName>
    <definedName name="_xlnm._FilterDatabase" localSheetId="18" hidden="1">'10.3.9.'!$A$19:$L$299</definedName>
    <definedName name="_xlnm._FilterDatabase" localSheetId="20" hidden="1">'10.4.1.'!$A$19:$L$299</definedName>
    <definedName name="_xlnm._FilterDatabase" localSheetId="21" hidden="1">'10.4.2.'!$A$19:$L$299</definedName>
    <definedName name="_xlnm._FilterDatabase" localSheetId="22" hidden="1">'10.5.1.'!$A$19:$L$299</definedName>
    <definedName name="_xlnm.Print_Area" localSheetId="13">'10.3.4.'!$A$1:$L$304</definedName>
    <definedName name="_xlnm.Print_Titles" localSheetId="0">'10.1.1.'!$19:$19</definedName>
    <definedName name="_xlnm.Print_Titles" localSheetId="1">'10.1.2.'!$19:$19</definedName>
    <definedName name="_xlnm.Print_Titles" localSheetId="2">'10.2.1.'!$19:$19</definedName>
    <definedName name="_xlnm.Print_Titles" localSheetId="3">'10.2.2.'!$19:$19</definedName>
    <definedName name="_xlnm.Print_Titles" localSheetId="4">'10.2.3.'!$19:$19</definedName>
    <definedName name="_xlnm.Print_Titles" localSheetId="5">'10.2.4.'!$19:$19</definedName>
    <definedName name="_xlnm.Print_Titles" localSheetId="6">'10.2.5.'!$19:$19</definedName>
    <definedName name="_xlnm.Print_Titles" localSheetId="7">'10.2.6.'!$19:$19</definedName>
    <definedName name="_xlnm.Print_Titles" localSheetId="8">'10.2.7.'!$19:$19</definedName>
    <definedName name="_xlnm.Print_Titles" localSheetId="9">'10.2.8.'!$19:$19</definedName>
    <definedName name="_xlnm.Print_Titles" localSheetId="10">'10.3.1.'!$19:$19</definedName>
    <definedName name="_xlnm.Print_Titles" localSheetId="19">'10.3.10.'!$19:$19</definedName>
    <definedName name="_xlnm.Print_Titles" localSheetId="11">'10.3.2.'!$19:$19</definedName>
    <definedName name="_xlnm.Print_Titles" localSheetId="12">'10.3.3.'!$19:$19</definedName>
    <definedName name="_xlnm.Print_Titles" localSheetId="13">'10.3.4.'!$19:$19</definedName>
    <definedName name="_xlnm.Print_Titles" localSheetId="14">'10.3.5.'!$19:$19</definedName>
    <definedName name="_xlnm.Print_Titles" localSheetId="15">'10.3.6.'!$19:$19</definedName>
    <definedName name="_xlnm.Print_Titles" localSheetId="16">'10.3.7.'!$19:$19</definedName>
    <definedName name="_xlnm.Print_Titles" localSheetId="17">'10.3.8.'!$19:$19</definedName>
    <definedName name="_xlnm.Print_Titles" localSheetId="18">'10.3.9.'!$19:$19</definedName>
    <definedName name="_xlnm.Print_Titles" localSheetId="20">'10.4.1.'!$19:$19</definedName>
    <definedName name="_xlnm.Print_Titles" localSheetId="22">'10.5.1.'!$19:$19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3" l="1"/>
  <c r="E22" i="23"/>
  <c r="F22" i="23"/>
  <c r="G22" i="23"/>
  <c r="G287" i="23" s="1"/>
  <c r="I22" i="23"/>
  <c r="J22" i="23"/>
  <c r="K22" i="23"/>
  <c r="L22" i="23"/>
  <c r="C23" i="23"/>
  <c r="H23" i="23"/>
  <c r="C24" i="23"/>
  <c r="H24" i="23"/>
  <c r="C26" i="23"/>
  <c r="H26" i="23"/>
  <c r="F28" i="23"/>
  <c r="K28" i="23"/>
  <c r="C29" i="23"/>
  <c r="H29" i="23"/>
  <c r="C30" i="23"/>
  <c r="H30" i="23"/>
  <c r="C31" i="23"/>
  <c r="H31" i="23"/>
  <c r="F32" i="23"/>
  <c r="C32" i="23" s="1"/>
  <c r="K32" i="23"/>
  <c r="H32" i="23" s="1"/>
  <c r="C33" i="23"/>
  <c r="H33" i="23"/>
  <c r="F34" i="23"/>
  <c r="C34" i="23" s="1"/>
  <c r="K34" i="23"/>
  <c r="H34" i="23" s="1"/>
  <c r="C35" i="23"/>
  <c r="H35" i="23"/>
  <c r="C36" i="23"/>
  <c r="H36" i="23"/>
  <c r="F37" i="23"/>
  <c r="C37" i="23" s="1"/>
  <c r="K37" i="23"/>
  <c r="H37" i="23" s="1"/>
  <c r="C38" i="23"/>
  <c r="H38" i="23"/>
  <c r="C39" i="23"/>
  <c r="H39" i="23"/>
  <c r="C40" i="23"/>
  <c r="H40" i="23"/>
  <c r="C41" i="23"/>
  <c r="H41" i="23"/>
  <c r="C42" i="23"/>
  <c r="H42" i="23"/>
  <c r="D43" i="23"/>
  <c r="E43" i="23"/>
  <c r="F43" i="23"/>
  <c r="I43" i="23"/>
  <c r="J43" i="23"/>
  <c r="K43" i="23"/>
  <c r="C44" i="23"/>
  <c r="H44" i="23"/>
  <c r="G45" i="23"/>
  <c r="L45" i="23"/>
  <c r="H45" i="23" s="1"/>
  <c r="C46" i="23"/>
  <c r="H46" i="23"/>
  <c r="C47" i="23"/>
  <c r="H47" i="23"/>
  <c r="D55" i="23"/>
  <c r="E55" i="23"/>
  <c r="F55" i="23"/>
  <c r="G55" i="23"/>
  <c r="I55" i="23"/>
  <c r="J55" i="23"/>
  <c r="K55" i="23"/>
  <c r="K54" i="23" s="1"/>
  <c r="L55" i="23"/>
  <c r="L54" i="23" s="1"/>
  <c r="L53" i="23" s="1"/>
  <c r="C56" i="23"/>
  <c r="H56" i="23"/>
  <c r="C57" i="23"/>
  <c r="H57" i="23"/>
  <c r="D58" i="23"/>
  <c r="E58" i="23"/>
  <c r="F58" i="23"/>
  <c r="G58" i="23"/>
  <c r="J58" i="23"/>
  <c r="K58" i="23"/>
  <c r="L58" i="23"/>
  <c r="C59" i="23"/>
  <c r="H59" i="23"/>
  <c r="C60" i="23"/>
  <c r="H60" i="23"/>
  <c r="C61" i="23"/>
  <c r="C62" i="23"/>
  <c r="H62" i="23"/>
  <c r="C63" i="23"/>
  <c r="H63" i="23"/>
  <c r="C64" i="23"/>
  <c r="H64" i="23"/>
  <c r="C65" i="23"/>
  <c r="H65" i="23"/>
  <c r="C66" i="23"/>
  <c r="H66" i="23"/>
  <c r="C68" i="23"/>
  <c r="D69" i="23"/>
  <c r="D67" i="23" s="1"/>
  <c r="E69" i="23"/>
  <c r="E67" i="23" s="1"/>
  <c r="F69" i="23"/>
  <c r="F67" i="23" s="1"/>
  <c r="G69" i="23"/>
  <c r="G67" i="23" s="1"/>
  <c r="J69" i="23"/>
  <c r="J67" i="23" s="1"/>
  <c r="K69" i="23"/>
  <c r="K67" i="23" s="1"/>
  <c r="L69" i="23"/>
  <c r="L67" i="23" s="1"/>
  <c r="C70" i="23"/>
  <c r="H70" i="23"/>
  <c r="I69" i="23"/>
  <c r="C71" i="23"/>
  <c r="H71" i="23"/>
  <c r="C72" i="23"/>
  <c r="H72" i="23"/>
  <c r="C73" i="23"/>
  <c r="H73" i="23"/>
  <c r="C74" i="23"/>
  <c r="H74" i="23"/>
  <c r="D77" i="23"/>
  <c r="E77" i="23"/>
  <c r="F77" i="23"/>
  <c r="G77" i="23"/>
  <c r="I77" i="23"/>
  <c r="J77" i="23"/>
  <c r="K77" i="23"/>
  <c r="L77" i="23"/>
  <c r="C78" i="23"/>
  <c r="H78" i="23"/>
  <c r="C79" i="23"/>
  <c r="H79" i="23"/>
  <c r="D80" i="23"/>
  <c r="E80" i="23"/>
  <c r="F80" i="23"/>
  <c r="G80" i="23"/>
  <c r="I80" i="23"/>
  <c r="J80" i="23"/>
  <c r="K80" i="23"/>
  <c r="L80" i="23"/>
  <c r="C81" i="23"/>
  <c r="H81" i="23"/>
  <c r="C82" i="23"/>
  <c r="H82" i="23"/>
  <c r="D84" i="23"/>
  <c r="E84" i="23"/>
  <c r="F84" i="23"/>
  <c r="G84" i="23"/>
  <c r="J84" i="23"/>
  <c r="K84" i="23"/>
  <c r="L84" i="23"/>
  <c r="C85" i="23"/>
  <c r="C86" i="23"/>
  <c r="H86" i="23"/>
  <c r="C87" i="23"/>
  <c r="H87" i="23"/>
  <c r="C88" i="23"/>
  <c r="H88" i="23"/>
  <c r="D89" i="23"/>
  <c r="E89" i="23"/>
  <c r="F89" i="23"/>
  <c r="G89" i="23"/>
  <c r="I89" i="23"/>
  <c r="J89" i="23"/>
  <c r="K89" i="23"/>
  <c r="L89" i="23"/>
  <c r="C90" i="23"/>
  <c r="H90" i="23"/>
  <c r="C91" i="23"/>
  <c r="H91" i="23"/>
  <c r="C92" i="23"/>
  <c r="H92" i="23"/>
  <c r="C93" i="23"/>
  <c r="H93" i="23"/>
  <c r="C94" i="23"/>
  <c r="H94" i="23"/>
  <c r="D95" i="23"/>
  <c r="E95" i="23"/>
  <c r="F95" i="23"/>
  <c r="G95" i="23"/>
  <c r="J95" i="23"/>
  <c r="K95" i="23"/>
  <c r="L95" i="23"/>
  <c r="C96" i="23"/>
  <c r="H96" i="23"/>
  <c r="C97" i="23"/>
  <c r="C98" i="23"/>
  <c r="H98" i="23"/>
  <c r="C99" i="23"/>
  <c r="H99" i="23"/>
  <c r="C100" i="23"/>
  <c r="H100" i="23"/>
  <c r="C101" i="23"/>
  <c r="H101" i="23"/>
  <c r="C102" i="23"/>
  <c r="H102" i="23"/>
  <c r="D103" i="23"/>
  <c r="E103" i="23"/>
  <c r="F103" i="23"/>
  <c r="G103" i="23"/>
  <c r="J103" i="23"/>
  <c r="K103" i="23"/>
  <c r="L103" i="23"/>
  <c r="C104" i="23"/>
  <c r="H104" i="23"/>
  <c r="C105" i="23"/>
  <c r="H105" i="23"/>
  <c r="C106" i="23"/>
  <c r="H106" i="23"/>
  <c r="C107" i="23"/>
  <c r="H107" i="23"/>
  <c r="C108" i="23"/>
  <c r="H108" i="23"/>
  <c r="C109" i="23"/>
  <c r="H109" i="23"/>
  <c r="C110" i="23"/>
  <c r="H110" i="23"/>
  <c r="C111" i="23"/>
  <c r="H111" i="23"/>
  <c r="D112" i="23"/>
  <c r="E112" i="23"/>
  <c r="F112" i="23"/>
  <c r="G112" i="23"/>
  <c r="J112" i="23"/>
  <c r="K112" i="23"/>
  <c r="L112" i="23"/>
  <c r="C113" i="23"/>
  <c r="C114" i="23"/>
  <c r="H114" i="23"/>
  <c r="C115" i="23"/>
  <c r="H115" i="23"/>
  <c r="D116" i="23"/>
  <c r="E116" i="23"/>
  <c r="F116" i="23"/>
  <c r="G116" i="23"/>
  <c r="J116" i="23"/>
  <c r="K116" i="23"/>
  <c r="L116" i="23"/>
  <c r="C117" i="23"/>
  <c r="H117" i="23"/>
  <c r="C118" i="23"/>
  <c r="I116" i="23"/>
  <c r="C119" i="23"/>
  <c r="H119" i="23"/>
  <c r="C120" i="23"/>
  <c r="H120" i="23"/>
  <c r="C121" i="23"/>
  <c r="H121" i="23"/>
  <c r="D122" i="23"/>
  <c r="E122" i="23"/>
  <c r="F122" i="23"/>
  <c r="G122" i="23"/>
  <c r="J122" i="23"/>
  <c r="K122" i="23"/>
  <c r="L122" i="23"/>
  <c r="C123" i="23"/>
  <c r="C124" i="23"/>
  <c r="H124" i="23"/>
  <c r="C125" i="23"/>
  <c r="H125" i="23"/>
  <c r="C126" i="23"/>
  <c r="H126" i="23"/>
  <c r="C127" i="23"/>
  <c r="H127" i="23"/>
  <c r="D128" i="23"/>
  <c r="E128" i="23"/>
  <c r="F128" i="23"/>
  <c r="G128" i="23"/>
  <c r="J128" i="23"/>
  <c r="K128" i="23"/>
  <c r="L128" i="23"/>
  <c r="C129" i="23"/>
  <c r="C128" i="23" s="1"/>
  <c r="H129" i="23"/>
  <c r="H128" i="23" s="1"/>
  <c r="I128" i="23"/>
  <c r="D131" i="23"/>
  <c r="E131" i="23"/>
  <c r="F131" i="23"/>
  <c r="G131" i="23"/>
  <c r="J131" i="23"/>
  <c r="K131" i="23"/>
  <c r="L131" i="23"/>
  <c r="C132" i="23"/>
  <c r="C133" i="23"/>
  <c r="H133" i="23"/>
  <c r="C134" i="23"/>
  <c r="H134" i="23"/>
  <c r="C135" i="23"/>
  <c r="H135" i="23"/>
  <c r="D136" i="23"/>
  <c r="E136" i="23"/>
  <c r="F136" i="23"/>
  <c r="G136" i="23"/>
  <c r="I136" i="23"/>
  <c r="J136" i="23"/>
  <c r="K136" i="23"/>
  <c r="L136" i="23"/>
  <c r="C137" i="23"/>
  <c r="H137" i="23"/>
  <c r="C138" i="23"/>
  <c r="H138" i="23"/>
  <c r="C139" i="23"/>
  <c r="H139" i="23"/>
  <c r="C140" i="23"/>
  <c r="H140" i="23"/>
  <c r="D141" i="23"/>
  <c r="E141" i="23"/>
  <c r="F141" i="23"/>
  <c r="G141" i="23"/>
  <c r="J141" i="23"/>
  <c r="K141" i="23"/>
  <c r="L141" i="23"/>
  <c r="C142" i="23"/>
  <c r="C143" i="23"/>
  <c r="H143" i="23"/>
  <c r="D144" i="23"/>
  <c r="E144" i="23"/>
  <c r="F144" i="23"/>
  <c r="G144" i="23"/>
  <c r="J144" i="23"/>
  <c r="K144" i="23"/>
  <c r="L144" i="23"/>
  <c r="C145" i="23"/>
  <c r="C146" i="23"/>
  <c r="H146" i="23"/>
  <c r="C147" i="23"/>
  <c r="H147" i="23"/>
  <c r="C148" i="23"/>
  <c r="H148" i="23"/>
  <c r="C149" i="23"/>
  <c r="H149" i="23"/>
  <c r="C150" i="23"/>
  <c r="H150" i="23"/>
  <c r="D151" i="23"/>
  <c r="E151" i="23"/>
  <c r="F151" i="23"/>
  <c r="G151" i="23"/>
  <c r="J151" i="23"/>
  <c r="K151" i="23"/>
  <c r="L151" i="23"/>
  <c r="C152" i="23"/>
  <c r="C153" i="23"/>
  <c r="H153" i="23"/>
  <c r="C154" i="23"/>
  <c r="H154" i="23"/>
  <c r="C155" i="23"/>
  <c r="H155" i="23"/>
  <c r="C156" i="23"/>
  <c r="H156" i="23"/>
  <c r="C157" i="23"/>
  <c r="H157" i="23"/>
  <c r="C158" i="23"/>
  <c r="H158" i="23"/>
  <c r="C159" i="23"/>
  <c r="H159" i="23"/>
  <c r="D160" i="23"/>
  <c r="E160" i="23"/>
  <c r="F160" i="23"/>
  <c r="G160" i="23"/>
  <c r="I160" i="23"/>
  <c r="J160" i="23"/>
  <c r="K160" i="23"/>
  <c r="L160" i="23"/>
  <c r="C161" i="23"/>
  <c r="H161" i="23"/>
  <c r="C162" i="23"/>
  <c r="H162" i="23"/>
  <c r="C163" i="23"/>
  <c r="H163" i="23"/>
  <c r="C164" i="23"/>
  <c r="H164" i="23"/>
  <c r="K165" i="23"/>
  <c r="D166" i="23"/>
  <c r="D165" i="23" s="1"/>
  <c r="E166" i="23"/>
  <c r="E165" i="23" s="1"/>
  <c r="F166" i="23"/>
  <c r="F165" i="23" s="1"/>
  <c r="G166" i="23"/>
  <c r="G165" i="23" s="1"/>
  <c r="I166" i="23"/>
  <c r="J166" i="23"/>
  <c r="J165" i="23" s="1"/>
  <c r="K166" i="23"/>
  <c r="L166" i="23"/>
  <c r="L165" i="23" s="1"/>
  <c r="C167" i="23"/>
  <c r="H167" i="23"/>
  <c r="C168" i="23"/>
  <c r="H168" i="23"/>
  <c r="C169" i="23"/>
  <c r="H169" i="23"/>
  <c r="C170" i="23"/>
  <c r="H170" i="23"/>
  <c r="C171" i="23"/>
  <c r="H171" i="23"/>
  <c r="C172" i="23"/>
  <c r="H172" i="23"/>
  <c r="D175" i="23"/>
  <c r="E175" i="23"/>
  <c r="F175" i="23"/>
  <c r="G175" i="23"/>
  <c r="G174" i="23" s="1"/>
  <c r="G173" i="23" s="1"/>
  <c r="I175" i="23"/>
  <c r="J175" i="23"/>
  <c r="K175" i="23"/>
  <c r="L175" i="23"/>
  <c r="C176" i="23"/>
  <c r="H176" i="23"/>
  <c r="C177" i="23"/>
  <c r="H177" i="23"/>
  <c r="C178" i="23"/>
  <c r="H178" i="23"/>
  <c r="D179" i="23"/>
  <c r="E179" i="23"/>
  <c r="F179" i="23"/>
  <c r="G179" i="23"/>
  <c r="J179" i="23"/>
  <c r="K179" i="23"/>
  <c r="L179" i="23"/>
  <c r="C180" i="23"/>
  <c r="H180" i="23"/>
  <c r="I179" i="23"/>
  <c r="H179" i="23" s="1"/>
  <c r="C181" i="23"/>
  <c r="H181" i="23"/>
  <c r="C182" i="23"/>
  <c r="H182" i="23"/>
  <c r="C183" i="23"/>
  <c r="H183" i="23"/>
  <c r="D184" i="23"/>
  <c r="E184" i="23"/>
  <c r="F184" i="23"/>
  <c r="G184" i="23"/>
  <c r="J184" i="23"/>
  <c r="K184" i="23"/>
  <c r="L184" i="23"/>
  <c r="C185" i="23"/>
  <c r="I184" i="23"/>
  <c r="C186" i="23"/>
  <c r="H186" i="23"/>
  <c r="D188" i="23"/>
  <c r="E188" i="23"/>
  <c r="F188" i="23"/>
  <c r="G188" i="23"/>
  <c r="J188" i="23"/>
  <c r="K188" i="23"/>
  <c r="L188" i="23"/>
  <c r="C189" i="23"/>
  <c r="H189" i="23"/>
  <c r="C190" i="23"/>
  <c r="H190" i="23"/>
  <c r="D192" i="23"/>
  <c r="E192" i="23"/>
  <c r="E191" i="23" s="1"/>
  <c r="F192" i="23"/>
  <c r="F191" i="23" s="1"/>
  <c r="G192" i="23"/>
  <c r="G191" i="23" s="1"/>
  <c r="J192" i="23"/>
  <c r="J191" i="23" s="1"/>
  <c r="K192" i="23"/>
  <c r="K191" i="23" s="1"/>
  <c r="L192" i="23"/>
  <c r="L191" i="23" s="1"/>
  <c r="C193" i="23"/>
  <c r="C197" i="23"/>
  <c r="H197" i="23"/>
  <c r="D198" i="23"/>
  <c r="D196" i="23" s="1"/>
  <c r="E198" i="23"/>
  <c r="F198" i="23"/>
  <c r="F196" i="23" s="1"/>
  <c r="G198" i="23"/>
  <c r="G196" i="23" s="1"/>
  <c r="I198" i="23"/>
  <c r="J198" i="23"/>
  <c r="J196" i="23" s="1"/>
  <c r="K198" i="23"/>
  <c r="K196" i="23" s="1"/>
  <c r="L198" i="23"/>
  <c r="L196" i="23" s="1"/>
  <c r="C199" i="23"/>
  <c r="H199" i="23"/>
  <c r="C200" i="23"/>
  <c r="H200" i="23"/>
  <c r="C201" i="23"/>
  <c r="H201" i="23"/>
  <c r="C202" i="23"/>
  <c r="H202" i="23"/>
  <c r="C203" i="23"/>
  <c r="H203" i="23"/>
  <c r="D205" i="23"/>
  <c r="E205" i="23"/>
  <c r="F205" i="23"/>
  <c r="G205" i="23"/>
  <c r="J205" i="23"/>
  <c r="K205" i="23"/>
  <c r="L205" i="23"/>
  <c r="L204" i="23" s="1"/>
  <c r="L195" i="23" s="1"/>
  <c r="C206" i="23"/>
  <c r="H206" i="23"/>
  <c r="C207" i="23"/>
  <c r="H207" i="23"/>
  <c r="C208" i="23"/>
  <c r="H208" i="23"/>
  <c r="C209" i="23"/>
  <c r="H209" i="23"/>
  <c r="C210" i="23"/>
  <c r="H210" i="23"/>
  <c r="C211" i="23"/>
  <c r="H211" i="23"/>
  <c r="C212" i="23"/>
  <c r="H212" i="23"/>
  <c r="C213" i="23"/>
  <c r="H213" i="23"/>
  <c r="C214" i="23"/>
  <c r="H214" i="23"/>
  <c r="C215" i="23"/>
  <c r="H215" i="23"/>
  <c r="D216" i="23"/>
  <c r="E216" i="23"/>
  <c r="F216" i="23"/>
  <c r="G216" i="23"/>
  <c r="J216" i="23"/>
  <c r="K216" i="23"/>
  <c r="L216" i="23"/>
  <c r="C217" i="23"/>
  <c r="H217" i="23"/>
  <c r="C218" i="23"/>
  <c r="H218" i="23"/>
  <c r="C219" i="23"/>
  <c r="H219" i="23"/>
  <c r="C220" i="23"/>
  <c r="H220" i="23"/>
  <c r="C221" i="23"/>
  <c r="H221" i="23"/>
  <c r="C222" i="23"/>
  <c r="H222" i="23"/>
  <c r="C223" i="23"/>
  <c r="H223" i="23"/>
  <c r="C224" i="23"/>
  <c r="H224" i="23"/>
  <c r="C225" i="23"/>
  <c r="H225" i="23"/>
  <c r="C226" i="23"/>
  <c r="H226" i="23"/>
  <c r="D227" i="23"/>
  <c r="E227" i="23"/>
  <c r="F227" i="23"/>
  <c r="G227" i="23"/>
  <c r="J227" i="23"/>
  <c r="K227" i="23"/>
  <c r="L227" i="23"/>
  <c r="C228" i="23"/>
  <c r="H228" i="23"/>
  <c r="I227" i="23"/>
  <c r="C229" i="23"/>
  <c r="H229" i="23"/>
  <c r="C232" i="23"/>
  <c r="H232" i="23"/>
  <c r="D233" i="23"/>
  <c r="E233" i="23"/>
  <c r="F233" i="23"/>
  <c r="G233" i="23"/>
  <c r="J233" i="23"/>
  <c r="K233" i="23"/>
  <c r="L233" i="23"/>
  <c r="L231" i="23" s="1"/>
  <c r="C234" i="23"/>
  <c r="D235" i="23"/>
  <c r="E235" i="23"/>
  <c r="F235" i="23"/>
  <c r="G235" i="23"/>
  <c r="J235" i="23"/>
  <c r="K235" i="23"/>
  <c r="L235" i="23"/>
  <c r="C236" i="23"/>
  <c r="H236" i="23"/>
  <c r="I235" i="23"/>
  <c r="C237" i="23"/>
  <c r="H237" i="23"/>
  <c r="D238" i="23"/>
  <c r="E238" i="23"/>
  <c r="F238" i="23"/>
  <c r="G238" i="23"/>
  <c r="J238" i="23"/>
  <c r="K238" i="23"/>
  <c r="L238" i="23"/>
  <c r="C239" i="23"/>
  <c r="H239" i="23"/>
  <c r="I238" i="23"/>
  <c r="C240" i="23"/>
  <c r="H240" i="23"/>
  <c r="C241" i="23"/>
  <c r="H241" i="23"/>
  <c r="C242" i="23"/>
  <c r="H242" i="23"/>
  <c r="C243" i="23"/>
  <c r="H243" i="23"/>
  <c r="C244" i="23"/>
  <c r="H244" i="23"/>
  <c r="C245" i="23"/>
  <c r="H245" i="23"/>
  <c r="D246" i="23"/>
  <c r="E246" i="23"/>
  <c r="F246" i="23"/>
  <c r="G246" i="23"/>
  <c r="J246" i="23"/>
  <c r="K246" i="23"/>
  <c r="L246" i="23"/>
  <c r="C247" i="23"/>
  <c r="C248" i="23"/>
  <c r="H248" i="23"/>
  <c r="C249" i="23"/>
  <c r="H249" i="23"/>
  <c r="C250" i="23"/>
  <c r="H250" i="23"/>
  <c r="D252" i="23"/>
  <c r="D251" i="23" s="1"/>
  <c r="E252" i="23"/>
  <c r="E251" i="23" s="1"/>
  <c r="F252" i="23"/>
  <c r="F251" i="23" s="1"/>
  <c r="G252" i="23"/>
  <c r="G251" i="23" s="1"/>
  <c r="J252" i="23"/>
  <c r="J251" i="23" s="1"/>
  <c r="K252" i="23"/>
  <c r="K251" i="23" s="1"/>
  <c r="L252" i="23"/>
  <c r="L251" i="23" s="1"/>
  <c r="C253" i="23"/>
  <c r="C254" i="23"/>
  <c r="H254" i="23"/>
  <c r="C255" i="23"/>
  <c r="H255" i="23"/>
  <c r="C256" i="23"/>
  <c r="H256" i="23"/>
  <c r="C257" i="23"/>
  <c r="H257" i="23"/>
  <c r="D259" i="23"/>
  <c r="E259" i="23"/>
  <c r="F259" i="23"/>
  <c r="G259" i="23"/>
  <c r="J259" i="23"/>
  <c r="J258" i="23" s="1"/>
  <c r="K259" i="23"/>
  <c r="L259" i="23"/>
  <c r="C260" i="23"/>
  <c r="H260" i="23"/>
  <c r="C261" i="23"/>
  <c r="H261" i="23"/>
  <c r="I259" i="23"/>
  <c r="C262" i="23"/>
  <c r="H262" i="23"/>
  <c r="E263" i="23"/>
  <c r="F263" i="23"/>
  <c r="G263" i="23"/>
  <c r="G258" i="23" s="1"/>
  <c r="I263" i="23"/>
  <c r="J263" i="23"/>
  <c r="K263" i="23"/>
  <c r="L263" i="23"/>
  <c r="C264" i="23"/>
  <c r="H264" i="23"/>
  <c r="C265" i="23"/>
  <c r="H265" i="23"/>
  <c r="C266" i="23"/>
  <c r="D266" i="23"/>
  <c r="D263" i="23" s="1"/>
  <c r="H266" i="23"/>
  <c r="C267" i="23"/>
  <c r="H267" i="23"/>
  <c r="C270" i="23"/>
  <c r="H270" i="23"/>
  <c r="D271" i="23"/>
  <c r="E271" i="23"/>
  <c r="F271" i="23"/>
  <c r="G271" i="23"/>
  <c r="J271" i="23"/>
  <c r="K271" i="23"/>
  <c r="L271" i="23"/>
  <c r="C272" i="23"/>
  <c r="C273" i="23"/>
  <c r="H273" i="23"/>
  <c r="C274" i="23"/>
  <c r="H274" i="23"/>
  <c r="D275" i="23"/>
  <c r="E275" i="23"/>
  <c r="E269" i="23" s="1"/>
  <c r="F275" i="23"/>
  <c r="F269" i="23" s="1"/>
  <c r="G275" i="23"/>
  <c r="J275" i="23"/>
  <c r="J269" i="23" s="1"/>
  <c r="J268" i="23" s="1"/>
  <c r="K275" i="23"/>
  <c r="L275" i="23"/>
  <c r="C276" i="23"/>
  <c r="H276" i="23"/>
  <c r="C277" i="23"/>
  <c r="H277" i="23"/>
  <c r="I275" i="23"/>
  <c r="C278" i="23"/>
  <c r="H278" i="23"/>
  <c r="D279" i="23"/>
  <c r="E279" i="23"/>
  <c r="F279" i="23"/>
  <c r="G279" i="23"/>
  <c r="I279" i="23"/>
  <c r="J279" i="23"/>
  <c r="K279" i="23"/>
  <c r="L279" i="23"/>
  <c r="C280" i="23"/>
  <c r="H280" i="23"/>
  <c r="D281" i="23"/>
  <c r="E281" i="23"/>
  <c r="E287" i="23" s="1"/>
  <c r="E286" i="23" s="1"/>
  <c r="F281" i="23"/>
  <c r="G281" i="23"/>
  <c r="I281" i="23"/>
  <c r="I287" i="23" s="1"/>
  <c r="I286" i="23" s="1"/>
  <c r="J281" i="23"/>
  <c r="J287" i="23" s="1"/>
  <c r="K281" i="23"/>
  <c r="L281" i="23"/>
  <c r="C282" i="23"/>
  <c r="H282" i="23"/>
  <c r="C283" i="23"/>
  <c r="H283" i="23"/>
  <c r="F287" i="23"/>
  <c r="K287" i="23"/>
  <c r="D288" i="23"/>
  <c r="E288" i="23"/>
  <c r="F288" i="23"/>
  <c r="G288" i="23"/>
  <c r="I288" i="23"/>
  <c r="J288" i="23"/>
  <c r="K288" i="23"/>
  <c r="L288" i="23"/>
  <c r="C289" i="23"/>
  <c r="H289" i="23"/>
  <c r="C290" i="23"/>
  <c r="H290" i="23"/>
  <c r="C291" i="23"/>
  <c r="H291" i="23"/>
  <c r="C292" i="23"/>
  <c r="H292" i="23"/>
  <c r="C293" i="23"/>
  <c r="H293" i="23"/>
  <c r="C294" i="23"/>
  <c r="H294" i="23"/>
  <c r="C295" i="23"/>
  <c r="H295" i="23"/>
  <c r="C296" i="23"/>
  <c r="H296" i="23"/>
  <c r="D22" i="22"/>
  <c r="E22" i="22"/>
  <c r="F22" i="22"/>
  <c r="G22" i="22"/>
  <c r="I22" i="22"/>
  <c r="J22" i="22"/>
  <c r="K22" i="22"/>
  <c r="K287" i="22" s="1"/>
  <c r="L22" i="22"/>
  <c r="C23" i="22"/>
  <c r="H23" i="22"/>
  <c r="C24" i="22"/>
  <c r="H24" i="22"/>
  <c r="C26" i="22"/>
  <c r="H26" i="22"/>
  <c r="F28" i="22"/>
  <c r="C28" i="22" s="1"/>
  <c r="K28" i="22"/>
  <c r="H28" i="22" s="1"/>
  <c r="C29" i="22"/>
  <c r="H29" i="22"/>
  <c r="C30" i="22"/>
  <c r="H30" i="22"/>
  <c r="C31" i="22"/>
  <c r="H31" i="22"/>
  <c r="F32" i="22"/>
  <c r="C32" i="22" s="1"/>
  <c r="K32" i="22"/>
  <c r="H32" i="22" s="1"/>
  <c r="C33" i="22"/>
  <c r="H33" i="22"/>
  <c r="F34" i="22"/>
  <c r="C34" i="22" s="1"/>
  <c r="K34" i="22"/>
  <c r="H34" i="22" s="1"/>
  <c r="C35" i="22"/>
  <c r="H35" i="22"/>
  <c r="C36" i="22"/>
  <c r="H36" i="22"/>
  <c r="F37" i="22"/>
  <c r="C37" i="22" s="1"/>
  <c r="K37" i="22"/>
  <c r="H37" i="22" s="1"/>
  <c r="C38" i="22"/>
  <c r="H38" i="22"/>
  <c r="C39" i="22"/>
  <c r="H39" i="22"/>
  <c r="C40" i="22"/>
  <c r="H40" i="22"/>
  <c r="C41" i="22"/>
  <c r="H41" i="22"/>
  <c r="C42" i="22"/>
  <c r="H42" i="22"/>
  <c r="D43" i="22"/>
  <c r="E43" i="22"/>
  <c r="F43" i="22"/>
  <c r="I43" i="22"/>
  <c r="J43" i="22"/>
  <c r="K43" i="22"/>
  <c r="C44" i="22"/>
  <c r="H44" i="22"/>
  <c r="G45" i="22"/>
  <c r="C45" i="22" s="1"/>
  <c r="L45" i="22"/>
  <c r="H45" i="22" s="1"/>
  <c r="C46" i="22"/>
  <c r="H46" i="22"/>
  <c r="C47" i="22"/>
  <c r="H47" i="22"/>
  <c r="E55" i="22"/>
  <c r="F55" i="22"/>
  <c r="G55" i="22"/>
  <c r="J55" i="22"/>
  <c r="J54" i="22" s="1"/>
  <c r="K55" i="22"/>
  <c r="L55" i="22"/>
  <c r="C56" i="22"/>
  <c r="H56" i="22"/>
  <c r="D57" i="22"/>
  <c r="I57" i="22"/>
  <c r="D58" i="22"/>
  <c r="E58" i="22"/>
  <c r="E54" i="22" s="1"/>
  <c r="F58" i="22"/>
  <c r="G58" i="22"/>
  <c r="J58" i="22"/>
  <c r="K58" i="22"/>
  <c r="L58" i="22"/>
  <c r="C59" i="22"/>
  <c r="H59" i="22"/>
  <c r="C60" i="22"/>
  <c r="H60" i="22"/>
  <c r="C61" i="22"/>
  <c r="H61" i="22"/>
  <c r="C62" i="22"/>
  <c r="H62" i="22"/>
  <c r="I62" i="22"/>
  <c r="C63" i="22"/>
  <c r="I63" i="22"/>
  <c r="H63" i="22" s="1"/>
  <c r="C64" i="22"/>
  <c r="H64" i="22"/>
  <c r="I64" i="22"/>
  <c r="C65" i="22"/>
  <c r="H65" i="22"/>
  <c r="C66" i="22"/>
  <c r="H66" i="22"/>
  <c r="K67" i="22"/>
  <c r="D68" i="22"/>
  <c r="H68" i="22"/>
  <c r="I68" i="22"/>
  <c r="E69" i="22"/>
  <c r="E67" i="22" s="1"/>
  <c r="F69" i="22"/>
  <c r="F67" i="22" s="1"/>
  <c r="G69" i="22"/>
  <c r="G67" i="22" s="1"/>
  <c r="J69" i="22"/>
  <c r="J67" i="22" s="1"/>
  <c r="K69" i="22"/>
  <c r="L69" i="22"/>
  <c r="L67" i="22" s="1"/>
  <c r="D70" i="22"/>
  <c r="C70" i="22" s="1"/>
  <c r="I70" i="22"/>
  <c r="H70" i="22" s="1"/>
  <c r="C71" i="22"/>
  <c r="H71" i="22"/>
  <c r="C72" i="22"/>
  <c r="H72" i="22"/>
  <c r="C73" i="22"/>
  <c r="D73" i="22"/>
  <c r="I73" i="22"/>
  <c r="H73" i="22" s="1"/>
  <c r="C74" i="22"/>
  <c r="H74" i="22"/>
  <c r="D77" i="22"/>
  <c r="E77" i="22"/>
  <c r="F77" i="22"/>
  <c r="G77" i="22"/>
  <c r="I77" i="22"/>
  <c r="J77" i="22"/>
  <c r="K77" i="22"/>
  <c r="L77" i="22"/>
  <c r="C78" i="22"/>
  <c r="H78" i="22"/>
  <c r="C79" i="22"/>
  <c r="H79" i="22"/>
  <c r="D80" i="22"/>
  <c r="E80" i="22"/>
  <c r="F80" i="22"/>
  <c r="F76" i="22" s="1"/>
  <c r="G80" i="22"/>
  <c r="I80" i="22"/>
  <c r="J80" i="22"/>
  <c r="J76" i="22" s="1"/>
  <c r="K80" i="22"/>
  <c r="L80" i="22"/>
  <c r="C81" i="22"/>
  <c r="H81" i="22"/>
  <c r="C82" i="22"/>
  <c r="H82" i="22"/>
  <c r="D84" i="22"/>
  <c r="E84" i="22"/>
  <c r="F84" i="22"/>
  <c r="G84" i="22"/>
  <c r="I84" i="22"/>
  <c r="J84" i="22"/>
  <c r="K84" i="22"/>
  <c r="L84" i="22"/>
  <c r="C85" i="22"/>
  <c r="H85" i="22"/>
  <c r="C86" i="22"/>
  <c r="H86" i="22"/>
  <c r="C87" i="22"/>
  <c r="H87" i="22"/>
  <c r="C88" i="22"/>
  <c r="H88" i="22"/>
  <c r="D89" i="22"/>
  <c r="E89" i="22"/>
  <c r="F89" i="22"/>
  <c r="G89" i="22"/>
  <c r="I89" i="22"/>
  <c r="J89" i="22"/>
  <c r="K89" i="22"/>
  <c r="L89" i="22"/>
  <c r="C90" i="22"/>
  <c r="H90" i="22"/>
  <c r="C91" i="22"/>
  <c r="H91" i="22"/>
  <c r="C92" i="22"/>
  <c r="H92" i="22"/>
  <c r="C93" i="22"/>
  <c r="H93" i="22"/>
  <c r="C94" i="22"/>
  <c r="H94" i="22"/>
  <c r="D95" i="22"/>
  <c r="E95" i="22"/>
  <c r="F95" i="22"/>
  <c r="G95" i="22"/>
  <c r="I95" i="22"/>
  <c r="J95" i="22"/>
  <c r="K95" i="22"/>
  <c r="L95" i="22"/>
  <c r="C96" i="22"/>
  <c r="H96" i="22"/>
  <c r="C97" i="22"/>
  <c r="H97" i="22"/>
  <c r="C98" i="22"/>
  <c r="H98" i="22"/>
  <c r="C99" i="22"/>
  <c r="H99" i="22"/>
  <c r="C100" i="22"/>
  <c r="H100" i="22"/>
  <c r="C101" i="22"/>
  <c r="H101" i="22"/>
  <c r="C102" i="22"/>
  <c r="H102" i="22"/>
  <c r="D103" i="22"/>
  <c r="E103" i="22"/>
  <c r="F103" i="22"/>
  <c r="G103" i="22"/>
  <c r="J103" i="22"/>
  <c r="K103" i="22"/>
  <c r="L103" i="22"/>
  <c r="C104" i="22"/>
  <c r="H104" i="22"/>
  <c r="C105" i="22"/>
  <c r="H105" i="22"/>
  <c r="C106" i="22"/>
  <c r="H106" i="22"/>
  <c r="C107" i="22"/>
  <c r="H107" i="22"/>
  <c r="I107" i="22"/>
  <c r="I103" i="22" s="1"/>
  <c r="C108" i="22"/>
  <c r="H108" i="22"/>
  <c r="C109" i="22"/>
  <c r="H109" i="22"/>
  <c r="C110" i="22"/>
  <c r="H110" i="22"/>
  <c r="C111" i="22"/>
  <c r="H111" i="22"/>
  <c r="D112" i="22"/>
  <c r="E112" i="22"/>
  <c r="F112" i="22"/>
  <c r="G112" i="22"/>
  <c r="I112" i="22"/>
  <c r="J112" i="22"/>
  <c r="K112" i="22"/>
  <c r="L112" i="22"/>
  <c r="C113" i="22"/>
  <c r="H113" i="22"/>
  <c r="C114" i="22"/>
  <c r="H114" i="22"/>
  <c r="C115" i="22"/>
  <c r="H115" i="22"/>
  <c r="D116" i="22"/>
  <c r="E116" i="22"/>
  <c r="F116" i="22"/>
  <c r="G116" i="22"/>
  <c r="I116" i="22"/>
  <c r="J116" i="22"/>
  <c r="K116" i="22"/>
  <c r="L116" i="22"/>
  <c r="C117" i="22"/>
  <c r="H117" i="22"/>
  <c r="C118" i="22"/>
  <c r="H118" i="22"/>
  <c r="C119" i="22"/>
  <c r="H119" i="22"/>
  <c r="C120" i="22"/>
  <c r="H120" i="22"/>
  <c r="C121" i="22"/>
  <c r="H121" i="22"/>
  <c r="D122" i="22"/>
  <c r="E122" i="22"/>
  <c r="F122" i="22"/>
  <c r="G122" i="22"/>
  <c r="I122" i="22"/>
  <c r="J122" i="22"/>
  <c r="K122" i="22"/>
  <c r="L122" i="22"/>
  <c r="C123" i="22"/>
  <c r="H123" i="22"/>
  <c r="C124" i="22"/>
  <c r="H124" i="22"/>
  <c r="C125" i="22"/>
  <c r="H125" i="22"/>
  <c r="C126" i="22"/>
  <c r="H126" i="22"/>
  <c r="C127" i="22"/>
  <c r="H127" i="22"/>
  <c r="D128" i="22"/>
  <c r="E128" i="22"/>
  <c r="F128" i="22"/>
  <c r="G128" i="22"/>
  <c r="I128" i="22"/>
  <c r="J128" i="22"/>
  <c r="K128" i="22"/>
  <c r="L128" i="22"/>
  <c r="C129" i="22"/>
  <c r="C128" i="22" s="1"/>
  <c r="H129" i="22"/>
  <c r="H128" i="22" s="1"/>
  <c r="D131" i="22"/>
  <c r="E131" i="22"/>
  <c r="F131" i="22"/>
  <c r="G131" i="22"/>
  <c r="J131" i="22"/>
  <c r="K131" i="22"/>
  <c r="L131" i="22"/>
  <c r="C132" i="22"/>
  <c r="H132" i="22"/>
  <c r="C133" i="22"/>
  <c r="I133" i="22"/>
  <c r="H133" i="22" s="1"/>
  <c r="C134" i="22"/>
  <c r="H134" i="22"/>
  <c r="C135" i="22"/>
  <c r="H135" i="22"/>
  <c r="D136" i="22"/>
  <c r="E136" i="22"/>
  <c r="F136" i="22"/>
  <c r="G136" i="22"/>
  <c r="I136" i="22"/>
  <c r="J136" i="22"/>
  <c r="K136" i="22"/>
  <c r="L136" i="22"/>
  <c r="C137" i="22"/>
  <c r="H137" i="22"/>
  <c r="C138" i="22"/>
  <c r="H138" i="22"/>
  <c r="C139" i="22"/>
  <c r="H139" i="22"/>
  <c r="C140" i="22"/>
  <c r="H140" i="22"/>
  <c r="D141" i="22"/>
  <c r="E141" i="22"/>
  <c r="F141" i="22"/>
  <c r="G141" i="22"/>
  <c r="I141" i="22"/>
  <c r="J141" i="22"/>
  <c r="K141" i="22"/>
  <c r="L141" i="22"/>
  <c r="C142" i="22"/>
  <c r="H142" i="22"/>
  <c r="C143" i="22"/>
  <c r="H143" i="22"/>
  <c r="D144" i="22"/>
  <c r="E144" i="22"/>
  <c r="F144" i="22"/>
  <c r="G144" i="22"/>
  <c r="I144" i="22"/>
  <c r="J144" i="22"/>
  <c r="K144" i="22"/>
  <c r="L144" i="22"/>
  <c r="C145" i="22"/>
  <c r="H145" i="22"/>
  <c r="C146" i="22"/>
  <c r="H146" i="22"/>
  <c r="C147" i="22"/>
  <c r="H147" i="22"/>
  <c r="C148" i="22"/>
  <c r="H148" i="22"/>
  <c r="C149" i="22"/>
  <c r="H149" i="22"/>
  <c r="C150" i="22"/>
  <c r="H150" i="22"/>
  <c r="D151" i="22"/>
  <c r="E151" i="22"/>
  <c r="F151" i="22"/>
  <c r="G151" i="22"/>
  <c r="I151" i="22"/>
  <c r="J151" i="22"/>
  <c r="K151" i="22"/>
  <c r="L151" i="22"/>
  <c r="C152" i="22"/>
  <c r="H152" i="22"/>
  <c r="C153" i="22"/>
  <c r="H153" i="22"/>
  <c r="C154" i="22"/>
  <c r="H154" i="22"/>
  <c r="C155" i="22"/>
  <c r="H155" i="22"/>
  <c r="C156" i="22"/>
  <c r="H156" i="22"/>
  <c r="C157" i="22"/>
  <c r="H157" i="22"/>
  <c r="C158" i="22"/>
  <c r="H158" i="22"/>
  <c r="C159" i="22"/>
  <c r="H159" i="22"/>
  <c r="D160" i="22"/>
  <c r="E160" i="22"/>
  <c r="F160" i="22"/>
  <c r="G160" i="22"/>
  <c r="I160" i="22"/>
  <c r="J160" i="22"/>
  <c r="K160" i="22"/>
  <c r="L160" i="22"/>
  <c r="C161" i="22"/>
  <c r="H161" i="22"/>
  <c r="C162" i="22"/>
  <c r="H162" i="22"/>
  <c r="C163" i="22"/>
  <c r="H163" i="22"/>
  <c r="C164" i="22"/>
  <c r="H164" i="22"/>
  <c r="D166" i="22"/>
  <c r="E166" i="22"/>
  <c r="E165" i="22" s="1"/>
  <c r="F166" i="22"/>
  <c r="F165" i="22" s="1"/>
  <c r="G166" i="22"/>
  <c r="G165" i="22" s="1"/>
  <c r="I166" i="22"/>
  <c r="I165" i="22" s="1"/>
  <c r="J166" i="22"/>
  <c r="J165" i="22" s="1"/>
  <c r="K166" i="22"/>
  <c r="K165" i="22" s="1"/>
  <c r="L166" i="22"/>
  <c r="L165" i="22" s="1"/>
  <c r="C167" i="22"/>
  <c r="H167" i="22"/>
  <c r="C168" i="22"/>
  <c r="H168" i="22"/>
  <c r="C169" i="22"/>
  <c r="H169" i="22"/>
  <c r="C170" i="22"/>
  <c r="H170" i="22"/>
  <c r="C171" i="22"/>
  <c r="H171" i="22"/>
  <c r="C172" i="22"/>
  <c r="H172" i="22"/>
  <c r="D175" i="22"/>
  <c r="E175" i="22"/>
  <c r="E174" i="22" s="1"/>
  <c r="E173" i="22" s="1"/>
  <c r="F175" i="22"/>
  <c r="G175" i="22"/>
  <c r="I175" i="22"/>
  <c r="J175" i="22"/>
  <c r="K175" i="22"/>
  <c r="L175" i="22"/>
  <c r="C176" i="22"/>
  <c r="H176" i="22"/>
  <c r="C177" i="22"/>
  <c r="H177" i="22"/>
  <c r="C178" i="22"/>
  <c r="H178" i="22"/>
  <c r="D179" i="22"/>
  <c r="E179" i="22"/>
  <c r="F179" i="22"/>
  <c r="G179" i="22"/>
  <c r="I179" i="22"/>
  <c r="J179" i="22"/>
  <c r="K179" i="22"/>
  <c r="L179" i="22"/>
  <c r="C180" i="22"/>
  <c r="H180" i="22"/>
  <c r="C181" i="22"/>
  <c r="H181" i="22"/>
  <c r="C182" i="22"/>
  <c r="H182" i="22"/>
  <c r="C183" i="22"/>
  <c r="H183" i="22"/>
  <c r="D184" i="22"/>
  <c r="E184" i="22"/>
  <c r="F184" i="22"/>
  <c r="G184" i="22"/>
  <c r="I184" i="22"/>
  <c r="J184" i="22"/>
  <c r="K184" i="22"/>
  <c r="L184" i="22"/>
  <c r="C185" i="22"/>
  <c r="H185" i="22"/>
  <c r="C186" i="22"/>
  <c r="H186" i="22"/>
  <c r="D188" i="22"/>
  <c r="E188" i="22"/>
  <c r="F188" i="22"/>
  <c r="G188" i="22"/>
  <c r="I188" i="22"/>
  <c r="J188" i="22"/>
  <c r="K188" i="22"/>
  <c r="L188" i="22"/>
  <c r="C189" i="22"/>
  <c r="H189" i="22"/>
  <c r="C190" i="22"/>
  <c r="H190" i="22"/>
  <c r="D192" i="22"/>
  <c r="E192" i="22"/>
  <c r="E191" i="22" s="1"/>
  <c r="F192" i="22"/>
  <c r="F191" i="22" s="1"/>
  <c r="F187" i="22" s="1"/>
  <c r="G192" i="22"/>
  <c r="G191" i="22" s="1"/>
  <c r="G187" i="22" s="1"/>
  <c r="I192" i="22"/>
  <c r="I191" i="22" s="1"/>
  <c r="J192" i="22"/>
  <c r="J191" i="22" s="1"/>
  <c r="J187" i="22" s="1"/>
  <c r="K192" i="22"/>
  <c r="K191" i="22" s="1"/>
  <c r="K187" i="22" s="1"/>
  <c r="L192" i="22"/>
  <c r="L191" i="22" s="1"/>
  <c r="C193" i="22"/>
  <c r="H193" i="22"/>
  <c r="C197" i="22"/>
  <c r="H197" i="22"/>
  <c r="D198" i="22"/>
  <c r="E198" i="22"/>
  <c r="E196" i="22" s="1"/>
  <c r="F198" i="22"/>
  <c r="F196" i="22" s="1"/>
  <c r="G198" i="22"/>
  <c r="G196" i="22" s="1"/>
  <c r="I198" i="22"/>
  <c r="I196" i="22" s="1"/>
  <c r="J198" i="22"/>
  <c r="J196" i="22" s="1"/>
  <c r="K198" i="22"/>
  <c r="K196" i="22" s="1"/>
  <c r="L198" i="22"/>
  <c r="C199" i="22"/>
  <c r="H199" i="22"/>
  <c r="C200" i="22"/>
  <c r="H200" i="22"/>
  <c r="C201" i="22"/>
  <c r="H201" i="22"/>
  <c r="C202" i="22"/>
  <c r="H202" i="22"/>
  <c r="C203" i="22"/>
  <c r="H203" i="22"/>
  <c r="D205" i="22"/>
  <c r="E205" i="22"/>
  <c r="F205" i="22"/>
  <c r="G205" i="22"/>
  <c r="I205" i="22"/>
  <c r="J205" i="22"/>
  <c r="K205" i="22"/>
  <c r="L205" i="22"/>
  <c r="C206" i="22"/>
  <c r="H206" i="22"/>
  <c r="C207" i="22"/>
  <c r="H207" i="22"/>
  <c r="C208" i="22"/>
  <c r="H208" i="22"/>
  <c r="C209" i="22"/>
  <c r="H209" i="22"/>
  <c r="C210" i="22"/>
  <c r="H210" i="22"/>
  <c r="C211" i="22"/>
  <c r="H211" i="22"/>
  <c r="C212" i="22"/>
  <c r="H212" i="22"/>
  <c r="C213" i="22"/>
  <c r="H213" i="22"/>
  <c r="C214" i="22"/>
  <c r="H214" i="22"/>
  <c r="C215" i="22"/>
  <c r="H215" i="22"/>
  <c r="D216" i="22"/>
  <c r="C216" i="22" s="1"/>
  <c r="E216" i="22"/>
  <c r="F216" i="22"/>
  <c r="G216" i="22"/>
  <c r="I216" i="22"/>
  <c r="J216" i="22"/>
  <c r="K216" i="22"/>
  <c r="L216" i="22"/>
  <c r="C217" i="22"/>
  <c r="H217" i="22"/>
  <c r="C218" i="22"/>
  <c r="H218" i="22"/>
  <c r="C219" i="22"/>
  <c r="H219" i="22"/>
  <c r="C220" i="22"/>
  <c r="H220" i="22"/>
  <c r="C221" i="22"/>
  <c r="H221" i="22"/>
  <c r="C222" i="22"/>
  <c r="H222" i="22"/>
  <c r="C223" i="22"/>
  <c r="H223" i="22"/>
  <c r="C224" i="22"/>
  <c r="H224" i="22"/>
  <c r="C225" i="22"/>
  <c r="H225" i="22"/>
  <c r="C226" i="22"/>
  <c r="H226" i="22"/>
  <c r="D227" i="22"/>
  <c r="C227" i="22" s="1"/>
  <c r="E227" i="22"/>
  <c r="F227" i="22"/>
  <c r="G227" i="22"/>
  <c r="I227" i="22"/>
  <c r="J227" i="22"/>
  <c r="K227" i="22"/>
  <c r="L227" i="22"/>
  <c r="C228" i="22"/>
  <c r="H228" i="22"/>
  <c r="C229" i="22"/>
  <c r="H229" i="22"/>
  <c r="C232" i="22"/>
  <c r="H232" i="22"/>
  <c r="D233" i="22"/>
  <c r="E233" i="22"/>
  <c r="F233" i="22"/>
  <c r="G233" i="22"/>
  <c r="I233" i="22"/>
  <c r="J233" i="22"/>
  <c r="K233" i="22"/>
  <c r="L233" i="22"/>
  <c r="C234" i="22"/>
  <c r="H234" i="22"/>
  <c r="D235" i="22"/>
  <c r="C235" i="22" s="1"/>
  <c r="E235" i="22"/>
  <c r="F235" i="22"/>
  <c r="G235" i="22"/>
  <c r="I235" i="22"/>
  <c r="J235" i="22"/>
  <c r="K235" i="22"/>
  <c r="L235" i="22"/>
  <c r="C236" i="22"/>
  <c r="H236" i="22"/>
  <c r="C237" i="22"/>
  <c r="H237" i="22"/>
  <c r="D238" i="22"/>
  <c r="C238" i="22" s="1"/>
  <c r="E238" i="22"/>
  <c r="F238" i="22"/>
  <c r="G238" i="22"/>
  <c r="I238" i="22"/>
  <c r="J238" i="22"/>
  <c r="K238" i="22"/>
  <c r="L238" i="22"/>
  <c r="C239" i="22"/>
  <c r="H239" i="22"/>
  <c r="C240" i="22"/>
  <c r="H240" i="22"/>
  <c r="C241" i="22"/>
  <c r="H241" i="22"/>
  <c r="C242" i="22"/>
  <c r="H242" i="22"/>
  <c r="C243" i="22"/>
  <c r="H243" i="22"/>
  <c r="C244" i="22"/>
  <c r="H244" i="22"/>
  <c r="C245" i="22"/>
  <c r="H245" i="22"/>
  <c r="D246" i="22"/>
  <c r="E246" i="22"/>
  <c r="F246" i="22"/>
  <c r="G246" i="22"/>
  <c r="I246" i="22"/>
  <c r="J246" i="22"/>
  <c r="K246" i="22"/>
  <c r="L246" i="22"/>
  <c r="C247" i="22"/>
  <c r="H247" i="22"/>
  <c r="C248" i="22"/>
  <c r="H248" i="22"/>
  <c r="C249" i="22"/>
  <c r="H249" i="22"/>
  <c r="C250" i="22"/>
  <c r="H250" i="22"/>
  <c r="D252" i="22"/>
  <c r="E252" i="22"/>
  <c r="E251" i="22" s="1"/>
  <c r="F252" i="22"/>
  <c r="F251" i="22" s="1"/>
  <c r="G252" i="22"/>
  <c r="G251" i="22" s="1"/>
  <c r="I252" i="22"/>
  <c r="I251" i="22" s="1"/>
  <c r="J252" i="22"/>
  <c r="J251" i="22" s="1"/>
  <c r="K252" i="22"/>
  <c r="K251" i="22" s="1"/>
  <c r="L252" i="22"/>
  <c r="L251" i="22" s="1"/>
  <c r="C253" i="22"/>
  <c r="H253" i="22"/>
  <c r="C254" i="22"/>
  <c r="H254" i="22"/>
  <c r="C255" i="22"/>
  <c r="H255" i="22"/>
  <c r="C256" i="22"/>
  <c r="H256" i="22"/>
  <c r="C257" i="22"/>
  <c r="H257" i="22"/>
  <c r="D259" i="22"/>
  <c r="E259" i="22"/>
  <c r="F259" i="22"/>
  <c r="G259" i="22"/>
  <c r="I259" i="22"/>
  <c r="J259" i="22"/>
  <c r="K259" i="22"/>
  <c r="L259" i="22"/>
  <c r="C260" i="22"/>
  <c r="H260" i="22"/>
  <c r="C261" i="22"/>
  <c r="H261" i="22"/>
  <c r="C262" i="22"/>
  <c r="H262" i="22"/>
  <c r="D263" i="22"/>
  <c r="E263" i="22"/>
  <c r="F263" i="22"/>
  <c r="G263" i="22"/>
  <c r="I263" i="22"/>
  <c r="J263" i="22"/>
  <c r="K263" i="22"/>
  <c r="L263" i="22"/>
  <c r="C264" i="22"/>
  <c r="H264" i="22"/>
  <c r="C265" i="22"/>
  <c r="H265" i="22"/>
  <c r="C266" i="22"/>
  <c r="H266" i="22"/>
  <c r="C267" i="22"/>
  <c r="H267" i="22"/>
  <c r="C270" i="22"/>
  <c r="H270" i="22"/>
  <c r="D271" i="22"/>
  <c r="E271" i="22"/>
  <c r="F271" i="22"/>
  <c r="G271" i="22"/>
  <c r="G269" i="22" s="1"/>
  <c r="I271" i="22"/>
  <c r="J271" i="22"/>
  <c r="K271" i="22"/>
  <c r="L271" i="22"/>
  <c r="H271" i="22" s="1"/>
  <c r="C272" i="22"/>
  <c r="H272" i="22"/>
  <c r="C273" i="22"/>
  <c r="H273" i="22"/>
  <c r="C274" i="22"/>
  <c r="H274" i="22"/>
  <c r="D275" i="22"/>
  <c r="E275" i="22"/>
  <c r="F275" i="22"/>
  <c r="G275" i="22"/>
  <c r="I275" i="22"/>
  <c r="J275" i="22"/>
  <c r="K275" i="22"/>
  <c r="L275" i="22"/>
  <c r="C276" i="22"/>
  <c r="H276" i="22"/>
  <c r="C277" i="22"/>
  <c r="H277" i="22"/>
  <c r="C278" i="22"/>
  <c r="H278" i="22"/>
  <c r="D279" i="22"/>
  <c r="E279" i="22"/>
  <c r="F279" i="22"/>
  <c r="G279" i="22"/>
  <c r="I279" i="22"/>
  <c r="J279" i="22"/>
  <c r="K279" i="22"/>
  <c r="L279" i="22"/>
  <c r="C280" i="22"/>
  <c r="H280" i="22"/>
  <c r="D281" i="22"/>
  <c r="E281" i="22"/>
  <c r="F281" i="22"/>
  <c r="G281" i="22"/>
  <c r="I281" i="22"/>
  <c r="J281" i="22"/>
  <c r="K281" i="22"/>
  <c r="L281" i="22"/>
  <c r="C282" i="22"/>
  <c r="H282" i="22"/>
  <c r="C283" i="22"/>
  <c r="H283" i="22"/>
  <c r="D287" i="22"/>
  <c r="F287" i="22"/>
  <c r="G287" i="22"/>
  <c r="I287" i="22"/>
  <c r="L287" i="22"/>
  <c r="D288" i="22"/>
  <c r="D286" i="22" s="1"/>
  <c r="E288" i="22"/>
  <c r="F288" i="22"/>
  <c r="G288" i="22"/>
  <c r="I288" i="22"/>
  <c r="I286" i="22" s="1"/>
  <c r="J288" i="22"/>
  <c r="K288" i="22"/>
  <c r="L288" i="22"/>
  <c r="C289" i="22"/>
  <c r="H289" i="22"/>
  <c r="C290" i="22"/>
  <c r="H290" i="22"/>
  <c r="C291" i="22"/>
  <c r="H291" i="22"/>
  <c r="C292" i="22"/>
  <c r="H292" i="22"/>
  <c r="C293" i="22"/>
  <c r="H293" i="22"/>
  <c r="C294" i="22"/>
  <c r="H294" i="22"/>
  <c r="C295" i="22"/>
  <c r="H295" i="22"/>
  <c r="C296" i="22"/>
  <c r="H296" i="22"/>
  <c r="D22" i="21"/>
  <c r="E22" i="21"/>
  <c r="F22" i="21"/>
  <c r="G22" i="21"/>
  <c r="I22" i="21"/>
  <c r="J22" i="21"/>
  <c r="K22" i="21"/>
  <c r="L22" i="21"/>
  <c r="C23" i="21"/>
  <c r="H23" i="21"/>
  <c r="C24" i="21"/>
  <c r="H24" i="21"/>
  <c r="C25" i="21"/>
  <c r="C26" i="21"/>
  <c r="H26" i="21"/>
  <c r="F28" i="21"/>
  <c r="C28" i="21" s="1"/>
  <c r="K28" i="21"/>
  <c r="C29" i="21"/>
  <c r="H29" i="21"/>
  <c r="C30" i="21"/>
  <c r="H30" i="21"/>
  <c r="C31" i="21"/>
  <c r="H31" i="21"/>
  <c r="F32" i="21"/>
  <c r="F27" i="21" s="1"/>
  <c r="K32" i="21"/>
  <c r="H32" i="21" s="1"/>
  <c r="C33" i="21"/>
  <c r="H33" i="21"/>
  <c r="F34" i="21"/>
  <c r="C34" i="21" s="1"/>
  <c r="K34" i="21"/>
  <c r="H34" i="21" s="1"/>
  <c r="C35" i="21"/>
  <c r="H35" i="21"/>
  <c r="C36" i="21"/>
  <c r="H36" i="21"/>
  <c r="F37" i="21"/>
  <c r="C37" i="21" s="1"/>
  <c r="H37" i="21"/>
  <c r="K37" i="21"/>
  <c r="C38" i="21"/>
  <c r="H38" i="21"/>
  <c r="C39" i="21"/>
  <c r="H39" i="21"/>
  <c r="C40" i="21"/>
  <c r="H40" i="21"/>
  <c r="C41" i="21"/>
  <c r="H41" i="21"/>
  <c r="C42" i="21"/>
  <c r="H42" i="21"/>
  <c r="D43" i="21"/>
  <c r="D21" i="21" s="1"/>
  <c r="E43" i="21"/>
  <c r="F43" i="21"/>
  <c r="I43" i="21"/>
  <c r="J43" i="21"/>
  <c r="K43" i="21"/>
  <c r="C44" i="21"/>
  <c r="H44" i="21"/>
  <c r="G45" i="21"/>
  <c r="L45" i="21"/>
  <c r="H45" i="21" s="1"/>
  <c r="C46" i="21"/>
  <c r="H46" i="21"/>
  <c r="C47" i="21"/>
  <c r="H47" i="21"/>
  <c r="D55" i="21"/>
  <c r="E55" i="21"/>
  <c r="F55" i="21"/>
  <c r="G55" i="21"/>
  <c r="I55" i="21"/>
  <c r="J55" i="21"/>
  <c r="K55" i="21"/>
  <c r="L55" i="21"/>
  <c r="C56" i="21"/>
  <c r="H56" i="21"/>
  <c r="C57" i="21"/>
  <c r="H57" i="21"/>
  <c r="D58" i="21"/>
  <c r="E58" i="21"/>
  <c r="F58" i="21"/>
  <c r="G58" i="21"/>
  <c r="I58" i="21"/>
  <c r="J58" i="21"/>
  <c r="J54" i="21" s="1"/>
  <c r="K58" i="21"/>
  <c r="L58" i="21"/>
  <c r="C59" i="21"/>
  <c r="H59" i="21"/>
  <c r="C60" i="21"/>
  <c r="H60" i="21"/>
  <c r="C61" i="21"/>
  <c r="H61" i="21"/>
  <c r="C62" i="21"/>
  <c r="H62" i="21"/>
  <c r="C63" i="21"/>
  <c r="H63" i="21"/>
  <c r="C64" i="21"/>
  <c r="H64" i="21"/>
  <c r="C65" i="21"/>
  <c r="H65" i="21"/>
  <c r="C66" i="21"/>
  <c r="H66" i="21"/>
  <c r="C68" i="21"/>
  <c r="H68" i="21"/>
  <c r="D69" i="21"/>
  <c r="D67" i="21" s="1"/>
  <c r="E69" i="21"/>
  <c r="E67" i="21" s="1"/>
  <c r="F69" i="21"/>
  <c r="F67" i="21" s="1"/>
  <c r="G69" i="21"/>
  <c r="G67" i="21" s="1"/>
  <c r="I69" i="21"/>
  <c r="I67" i="21" s="1"/>
  <c r="J69" i="21"/>
  <c r="J67" i="21" s="1"/>
  <c r="K69" i="21"/>
  <c r="L69" i="21"/>
  <c r="L67" i="21" s="1"/>
  <c r="C70" i="21"/>
  <c r="H70" i="21"/>
  <c r="C71" i="21"/>
  <c r="H71" i="21"/>
  <c r="C72" i="21"/>
  <c r="H72" i="21"/>
  <c r="C73" i="21"/>
  <c r="H73" i="21"/>
  <c r="C74" i="21"/>
  <c r="H74" i="21"/>
  <c r="D77" i="21"/>
  <c r="E77" i="21"/>
  <c r="F77" i="21"/>
  <c r="G77" i="21"/>
  <c r="I77" i="21"/>
  <c r="J77" i="21"/>
  <c r="K77" i="21"/>
  <c r="L77" i="21"/>
  <c r="C78" i="21"/>
  <c r="H78" i="21"/>
  <c r="C79" i="21"/>
  <c r="H79" i="21"/>
  <c r="D80" i="21"/>
  <c r="E80" i="21"/>
  <c r="F80" i="21"/>
  <c r="G80" i="21"/>
  <c r="I80" i="21"/>
  <c r="I76" i="21" s="1"/>
  <c r="J80" i="21"/>
  <c r="K80" i="21"/>
  <c r="L80" i="21"/>
  <c r="C81" i="21"/>
  <c r="H81" i="21"/>
  <c r="C82" i="21"/>
  <c r="H82" i="21"/>
  <c r="D84" i="21"/>
  <c r="E84" i="21"/>
  <c r="F84" i="21"/>
  <c r="G84" i="21"/>
  <c r="I84" i="21"/>
  <c r="J84" i="21"/>
  <c r="K84" i="21"/>
  <c r="L84" i="21"/>
  <c r="C85" i="21"/>
  <c r="H85" i="21"/>
  <c r="C86" i="21"/>
  <c r="H86" i="21"/>
  <c r="C87" i="21"/>
  <c r="H87" i="21"/>
  <c r="C88" i="21"/>
  <c r="H88" i="21"/>
  <c r="D89" i="21"/>
  <c r="E89" i="21"/>
  <c r="F89" i="21"/>
  <c r="G89" i="21"/>
  <c r="I89" i="21"/>
  <c r="J89" i="21"/>
  <c r="K89" i="21"/>
  <c r="L89" i="21"/>
  <c r="C90" i="21"/>
  <c r="H90" i="21"/>
  <c r="C91" i="21"/>
  <c r="H91" i="21"/>
  <c r="C92" i="21"/>
  <c r="H92" i="21"/>
  <c r="C93" i="21"/>
  <c r="H93" i="21"/>
  <c r="C94" i="21"/>
  <c r="H94" i="21"/>
  <c r="D95" i="21"/>
  <c r="E95" i="21"/>
  <c r="F95" i="21"/>
  <c r="G95" i="21"/>
  <c r="I95" i="21"/>
  <c r="J95" i="21"/>
  <c r="K95" i="21"/>
  <c r="L95" i="21"/>
  <c r="C96" i="21"/>
  <c r="H96" i="21"/>
  <c r="C97" i="21"/>
  <c r="H97" i="21"/>
  <c r="C98" i="21"/>
  <c r="H98" i="21"/>
  <c r="C99" i="21"/>
  <c r="H99" i="21"/>
  <c r="C100" i="21"/>
  <c r="H100" i="21"/>
  <c r="C101" i="21"/>
  <c r="H101" i="21"/>
  <c r="C102" i="21"/>
  <c r="H102" i="21"/>
  <c r="D103" i="21"/>
  <c r="E103" i="21"/>
  <c r="F103" i="21"/>
  <c r="G103" i="21"/>
  <c r="I103" i="21"/>
  <c r="J103" i="21"/>
  <c r="K103" i="21"/>
  <c r="L103" i="21"/>
  <c r="C104" i="21"/>
  <c r="H104" i="21"/>
  <c r="C105" i="21"/>
  <c r="H105" i="21"/>
  <c r="C106" i="21"/>
  <c r="H106" i="21"/>
  <c r="C107" i="21"/>
  <c r="H107" i="21"/>
  <c r="C108" i="21"/>
  <c r="H108" i="21"/>
  <c r="C109" i="21"/>
  <c r="H109" i="21"/>
  <c r="C110" i="21"/>
  <c r="H110" i="21"/>
  <c r="C111" i="21"/>
  <c r="H111" i="21"/>
  <c r="D112" i="21"/>
  <c r="E112" i="21"/>
  <c r="F112" i="21"/>
  <c r="G112" i="21"/>
  <c r="I112" i="21"/>
  <c r="J112" i="21"/>
  <c r="K112" i="21"/>
  <c r="L112" i="21"/>
  <c r="C113" i="21"/>
  <c r="H113" i="21"/>
  <c r="C114" i="21"/>
  <c r="H114" i="21"/>
  <c r="C115" i="21"/>
  <c r="H115" i="21"/>
  <c r="D116" i="21"/>
  <c r="E116" i="21"/>
  <c r="F116" i="21"/>
  <c r="G116" i="21"/>
  <c r="I116" i="21"/>
  <c r="J116" i="21"/>
  <c r="K116" i="21"/>
  <c r="L116" i="21"/>
  <c r="C117" i="21"/>
  <c r="H117" i="21"/>
  <c r="C118" i="21"/>
  <c r="H118" i="21"/>
  <c r="C119" i="21"/>
  <c r="H119" i="21"/>
  <c r="C120" i="21"/>
  <c r="H120" i="21"/>
  <c r="C121" i="21"/>
  <c r="H121" i="21"/>
  <c r="D122" i="21"/>
  <c r="E122" i="21"/>
  <c r="F122" i="21"/>
  <c r="G122" i="21"/>
  <c r="I122" i="21"/>
  <c r="J122" i="21"/>
  <c r="K122" i="21"/>
  <c r="L122" i="21"/>
  <c r="C123" i="21"/>
  <c r="H123" i="21"/>
  <c r="C124" i="21"/>
  <c r="H124" i="21"/>
  <c r="C125" i="21"/>
  <c r="H125" i="21"/>
  <c r="C126" i="21"/>
  <c r="H126" i="21"/>
  <c r="C127" i="21"/>
  <c r="H127" i="21"/>
  <c r="D128" i="21"/>
  <c r="E128" i="21"/>
  <c r="F128" i="21"/>
  <c r="G128" i="21"/>
  <c r="I128" i="21"/>
  <c r="J128" i="21"/>
  <c r="K128" i="21"/>
  <c r="L128" i="21"/>
  <c r="C129" i="21"/>
  <c r="C128" i="21" s="1"/>
  <c r="H129" i="21"/>
  <c r="H128" i="21" s="1"/>
  <c r="D131" i="21"/>
  <c r="E131" i="21"/>
  <c r="F131" i="21"/>
  <c r="G131" i="21"/>
  <c r="I131" i="21"/>
  <c r="J131" i="21"/>
  <c r="K131" i="21"/>
  <c r="L131" i="21"/>
  <c r="C132" i="21"/>
  <c r="H132" i="21"/>
  <c r="C133" i="21"/>
  <c r="H133" i="21"/>
  <c r="C134" i="21"/>
  <c r="H134" i="21"/>
  <c r="C135" i="21"/>
  <c r="H135" i="21"/>
  <c r="D136" i="21"/>
  <c r="E136" i="21"/>
  <c r="F136" i="21"/>
  <c r="G136" i="21"/>
  <c r="I136" i="21"/>
  <c r="J136" i="21"/>
  <c r="K136" i="21"/>
  <c r="L136" i="21"/>
  <c r="C137" i="21"/>
  <c r="H137" i="21"/>
  <c r="C138" i="21"/>
  <c r="H138" i="21"/>
  <c r="C139" i="21"/>
  <c r="H139" i="21"/>
  <c r="C140" i="21"/>
  <c r="H140" i="21"/>
  <c r="D141" i="21"/>
  <c r="E141" i="21"/>
  <c r="F141" i="21"/>
  <c r="G141" i="21"/>
  <c r="I141" i="21"/>
  <c r="J141" i="21"/>
  <c r="K141" i="21"/>
  <c r="L141" i="21"/>
  <c r="C142" i="21"/>
  <c r="H142" i="21"/>
  <c r="C143" i="21"/>
  <c r="H143" i="21"/>
  <c r="D144" i="21"/>
  <c r="E144" i="21"/>
  <c r="F144" i="21"/>
  <c r="G144" i="21"/>
  <c r="I144" i="21"/>
  <c r="J144" i="21"/>
  <c r="K144" i="21"/>
  <c r="L144" i="21"/>
  <c r="C145" i="21"/>
  <c r="H145" i="21"/>
  <c r="C146" i="21"/>
  <c r="H146" i="21"/>
  <c r="C147" i="21"/>
  <c r="H147" i="21"/>
  <c r="C148" i="21"/>
  <c r="H148" i="21"/>
  <c r="C149" i="21"/>
  <c r="H149" i="21"/>
  <c r="C150" i="21"/>
  <c r="H150" i="21"/>
  <c r="D151" i="21"/>
  <c r="E151" i="21"/>
  <c r="F151" i="21"/>
  <c r="G151" i="21"/>
  <c r="I151" i="21"/>
  <c r="J151" i="21"/>
  <c r="K151" i="21"/>
  <c r="L151" i="21"/>
  <c r="C152" i="21"/>
  <c r="H152" i="21"/>
  <c r="C153" i="21"/>
  <c r="H153" i="21"/>
  <c r="C154" i="21"/>
  <c r="H154" i="21"/>
  <c r="C155" i="21"/>
  <c r="H155" i="21"/>
  <c r="C156" i="21"/>
  <c r="H156" i="21"/>
  <c r="C157" i="21"/>
  <c r="H157" i="21"/>
  <c r="C158" i="21"/>
  <c r="H158" i="21"/>
  <c r="C159" i="21"/>
  <c r="H159" i="21"/>
  <c r="D160" i="21"/>
  <c r="E160" i="21"/>
  <c r="F160" i="21"/>
  <c r="G160" i="21"/>
  <c r="I160" i="21"/>
  <c r="J160" i="21"/>
  <c r="K160" i="21"/>
  <c r="L160" i="21"/>
  <c r="C161" i="21"/>
  <c r="H161" i="21"/>
  <c r="C162" i="21"/>
  <c r="H162" i="21"/>
  <c r="C163" i="21"/>
  <c r="H163" i="21"/>
  <c r="C164" i="21"/>
  <c r="H164" i="21"/>
  <c r="D166" i="21"/>
  <c r="D165" i="21" s="1"/>
  <c r="E166" i="21"/>
  <c r="E165" i="21" s="1"/>
  <c r="F166" i="21"/>
  <c r="G166" i="21"/>
  <c r="G165" i="21" s="1"/>
  <c r="I166" i="21"/>
  <c r="I165" i="21" s="1"/>
  <c r="J166" i="21"/>
  <c r="K166" i="21"/>
  <c r="K165" i="21" s="1"/>
  <c r="L166" i="21"/>
  <c r="L165" i="21" s="1"/>
  <c r="C167" i="21"/>
  <c r="H167" i="21"/>
  <c r="C168" i="21"/>
  <c r="H168" i="21"/>
  <c r="C169" i="21"/>
  <c r="H169" i="21"/>
  <c r="C170" i="21"/>
  <c r="H170" i="21"/>
  <c r="C171" i="21"/>
  <c r="H171" i="21"/>
  <c r="C172" i="21"/>
  <c r="H172" i="21"/>
  <c r="D175" i="21"/>
  <c r="E175" i="21"/>
  <c r="F175" i="21"/>
  <c r="G175" i="21"/>
  <c r="I175" i="21"/>
  <c r="J175" i="21"/>
  <c r="J174" i="21" s="1"/>
  <c r="K175" i="21"/>
  <c r="L175" i="21"/>
  <c r="C176" i="21"/>
  <c r="H176" i="21"/>
  <c r="C177" i="21"/>
  <c r="H177" i="21"/>
  <c r="C178" i="21"/>
  <c r="H178" i="21"/>
  <c r="D179" i="21"/>
  <c r="E179" i="21"/>
  <c r="F179" i="21"/>
  <c r="G179" i="21"/>
  <c r="I179" i="21"/>
  <c r="J179" i="21"/>
  <c r="K179" i="21"/>
  <c r="L179" i="21"/>
  <c r="C180" i="21"/>
  <c r="H180" i="21"/>
  <c r="C181" i="21"/>
  <c r="H181" i="21"/>
  <c r="C182" i="21"/>
  <c r="H182" i="21"/>
  <c r="C183" i="21"/>
  <c r="H183" i="21"/>
  <c r="D184" i="21"/>
  <c r="E184" i="21"/>
  <c r="F184" i="21"/>
  <c r="G184" i="21"/>
  <c r="I184" i="21"/>
  <c r="J184" i="21"/>
  <c r="K184" i="21"/>
  <c r="L184" i="21"/>
  <c r="C185" i="21"/>
  <c r="H185" i="21"/>
  <c r="C186" i="21"/>
  <c r="H186" i="21"/>
  <c r="D188" i="21"/>
  <c r="E188" i="21"/>
  <c r="F188" i="21"/>
  <c r="G188" i="21"/>
  <c r="I188" i="21"/>
  <c r="J188" i="21"/>
  <c r="K188" i="21"/>
  <c r="L188" i="21"/>
  <c r="C189" i="21"/>
  <c r="H189" i="21"/>
  <c r="C190" i="21"/>
  <c r="H190" i="21"/>
  <c r="D192" i="21"/>
  <c r="D191" i="21" s="1"/>
  <c r="D187" i="21" s="1"/>
  <c r="E192" i="21"/>
  <c r="E191" i="21" s="1"/>
  <c r="E187" i="21" s="1"/>
  <c r="F192" i="21"/>
  <c r="G192" i="21"/>
  <c r="G191" i="21" s="1"/>
  <c r="I192" i="21"/>
  <c r="I191" i="21" s="1"/>
  <c r="I187" i="21" s="1"/>
  <c r="J192" i="21"/>
  <c r="K192" i="21"/>
  <c r="K191" i="21" s="1"/>
  <c r="L192" i="21"/>
  <c r="L191" i="21" s="1"/>
  <c r="L187" i="21" s="1"/>
  <c r="C193" i="21"/>
  <c r="H193" i="21"/>
  <c r="C197" i="21"/>
  <c r="H197" i="21"/>
  <c r="D198" i="21"/>
  <c r="D196" i="21" s="1"/>
  <c r="E198" i="21"/>
  <c r="E196" i="21" s="1"/>
  <c r="F198" i="21"/>
  <c r="G198" i="21"/>
  <c r="G196" i="21" s="1"/>
  <c r="I198" i="21"/>
  <c r="I196" i="21" s="1"/>
  <c r="J198" i="21"/>
  <c r="K198" i="21"/>
  <c r="K196" i="21" s="1"/>
  <c r="L198" i="21"/>
  <c r="L196" i="21" s="1"/>
  <c r="C199" i="21"/>
  <c r="H199" i="21"/>
  <c r="C200" i="21"/>
  <c r="H200" i="21"/>
  <c r="C201" i="21"/>
  <c r="H201" i="21"/>
  <c r="C202" i="21"/>
  <c r="H202" i="21"/>
  <c r="C203" i="21"/>
  <c r="H203" i="21"/>
  <c r="D205" i="21"/>
  <c r="E205" i="21"/>
  <c r="F205" i="21"/>
  <c r="G205" i="21"/>
  <c r="I205" i="21"/>
  <c r="J205" i="21"/>
  <c r="K205" i="21"/>
  <c r="L205" i="21"/>
  <c r="C206" i="21"/>
  <c r="H206" i="21"/>
  <c r="C207" i="21"/>
  <c r="H207" i="21"/>
  <c r="C208" i="21"/>
  <c r="H208" i="21"/>
  <c r="C209" i="21"/>
  <c r="H209" i="21"/>
  <c r="C210" i="21"/>
  <c r="H210" i="21"/>
  <c r="C211" i="21"/>
  <c r="H211" i="21"/>
  <c r="C212" i="21"/>
  <c r="H212" i="21"/>
  <c r="C213" i="21"/>
  <c r="H213" i="21"/>
  <c r="C214" i="21"/>
  <c r="H214" i="21"/>
  <c r="C215" i="21"/>
  <c r="H215" i="21"/>
  <c r="D216" i="21"/>
  <c r="E216" i="21"/>
  <c r="F216" i="21"/>
  <c r="G216" i="21"/>
  <c r="I216" i="21"/>
  <c r="J216" i="21"/>
  <c r="K216" i="21"/>
  <c r="L216" i="21"/>
  <c r="C217" i="21"/>
  <c r="H217" i="21"/>
  <c r="C218" i="21"/>
  <c r="H218" i="21"/>
  <c r="C219" i="21"/>
  <c r="H219" i="21"/>
  <c r="C220" i="21"/>
  <c r="H220" i="21"/>
  <c r="C221" i="21"/>
  <c r="H221" i="21"/>
  <c r="C222" i="21"/>
  <c r="H222" i="21"/>
  <c r="C223" i="21"/>
  <c r="H223" i="21"/>
  <c r="C224" i="21"/>
  <c r="H224" i="21"/>
  <c r="C225" i="21"/>
  <c r="H225" i="21"/>
  <c r="C226" i="21"/>
  <c r="H226" i="21"/>
  <c r="D227" i="21"/>
  <c r="E227" i="21"/>
  <c r="F227" i="21"/>
  <c r="G227" i="21"/>
  <c r="I227" i="21"/>
  <c r="J227" i="21"/>
  <c r="K227" i="21"/>
  <c r="L227" i="21"/>
  <c r="C228" i="21"/>
  <c r="H228" i="21"/>
  <c r="C229" i="21"/>
  <c r="H229" i="21"/>
  <c r="C232" i="21"/>
  <c r="H232" i="21"/>
  <c r="D233" i="21"/>
  <c r="E233" i="21"/>
  <c r="F233" i="21"/>
  <c r="G233" i="21"/>
  <c r="I233" i="21"/>
  <c r="J233" i="21"/>
  <c r="K233" i="21"/>
  <c r="L233" i="21"/>
  <c r="C234" i="21"/>
  <c r="H234" i="21"/>
  <c r="D235" i="21"/>
  <c r="E235" i="21"/>
  <c r="F235" i="21"/>
  <c r="G235" i="21"/>
  <c r="I235" i="21"/>
  <c r="J235" i="21"/>
  <c r="K235" i="21"/>
  <c r="L235" i="21"/>
  <c r="C236" i="21"/>
  <c r="H236" i="21"/>
  <c r="C237" i="21"/>
  <c r="H237" i="21"/>
  <c r="D238" i="21"/>
  <c r="E238" i="21"/>
  <c r="F238" i="21"/>
  <c r="G238" i="21"/>
  <c r="I238" i="21"/>
  <c r="J238" i="21"/>
  <c r="K238" i="21"/>
  <c r="L238" i="21"/>
  <c r="C239" i="21"/>
  <c r="H239" i="21"/>
  <c r="C240" i="21"/>
  <c r="H240" i="21"/>
  <c r="C241" i="21"/>
  <c r="H241" i="21"/>
  <c r="C242" i="21"/>
  <c r="H242" i="21"/>
  <c r="C243" i="21"/>
  <c r="H243" i="21"/>
  <c r="C244" i="21"/>
  <c r="H244" i="21"/>
  <c r="C245" i="21"/>
  <c r="H245" i="21"/>
  <c r="D246" i="21"/>
  <c r="E246" i="21"/>
  <c r="F246" i="21"/>
  <c r="G246" i="21"/>
  <c r="I246" i="21"/>
  <c r="J246" i="21"/>
  <c r="K246" i="21"/>
  <c r="L246" i="21"/>
  <c r="C247" i="21"/>
  <c r="H247" i="21"/>
  <c r="C248" i="21"/>
  <c r="H248" i="21"/>
  <c r="C249" i="21"/>
  <c r="H249" i="21"/>
  <c r="C250" i="21"/>
  <c r="H250" i="21"/>
  <c r="D252" i="21"/>
  <c r="D251" i="21" s="1"/>
  <c r="E252" i="21"/>
  <c r="E251" i="21" s="1"/>
  <c r="F252" i="21"/>
  <c r="G252" i="21"/>
  <c r="G251" i="21" s="1"/>
  <c r="I252" i="21"/>
  <c r="I251" i="21" s="1"/>
  <c r="J252" i="21"/>
  <c r="K252" i="21"/>
  <c r="K251" i="21" s="1"/>
  <c r="L252" i="21"/>
  <c r="L251" i="21" s="1"/>
  <c r="C253" i="21"/>
  <c r="H253" i="21"/>
  <c r="C254" i="21"/>
  <c r="H254" i="21"/>
  <c r="C255" i="21"/>
  <c r="H255" i="21"/>
  <c r="C256" i="21"/>
  <c r="H256" i="21"/>
  <c r="C257" i="21"/>
  <c r="H257" i="21"/>
  <c r="D259" i="21"/>
  <c r="E259" i="21"/>
  <c r="F259" i="21"/>
  <c r="G259" i="21"/>
  <c r="I259" i="21"/>
  <c r="J259" i="21"/>
  <c r="K259" i="21"/>
  <c r="K258" i="21" s="1"/>
  <c r="L259" i="21"/>
  <c r="C260" i="21"/>
  <c r="H260" i="21"/>
  <c r="C261" i="21"/>
  <c r="H261" i="21"/>
  <c r="C262" i="21"/>
  <c r="H262" i="21"/>
  <c r="D263" i="21"/>
  <c r="E263" i="21"/>
  <c r="F263" i="21"/>
  <c r="G263" i="21"/>
  <c r="I263" i="21"/>
  <c r="J263" i="21"/>
  <c r="K263" i="21"/>
  <c r="L263" i="21"/>
  <c r="C264" i="21"/>
  <c r="H264" i="21"/>
  <c r="C265" i="21"/>
  <c r="H265" i="21"/>
  <c r="C266" i="21"/>
  <c r="H266" i="21"/>
  <c r="C267" i="21"/>
  <c r="H267" i="21"/>
  <c r="C270" i="21"/>
  <c r="H270" i="21"/>
  <c r="D271" i="21"/>
  <c r="E271" i="21"/>
  <c r="E269" i="21" s="1"/>
  <c r="F271" i="21"/>
  <c r="G271" i="21"/>
  <c r="I271" i="21"/>
  <c r="J271" i="21"/>
  <c r="J269" i="21" s="1"/>
  <c r="K271" i="21"/>
  <c r="L271" i="21"/>
  <c r="C272" i="21"/>
  <c r="H272" i="21"/>
  <c r="C273" i="21"/>
  <c r="H273" i="21"/>
  <c r="C274" i="21"/>
  <c r="H274" i="21"/>
  <c r="D275" i="21"/>
  <c r="E275" i="21"/>
  <c r="F275" i="21"/>
  <c r="G275" i="21"/>
  <c r="I275" i="21"/>
  <c r="J275" i="21"/>
  <c r="K275" i="21"/>
  <c r="L275" i="21"/>
  <c r="C276" i="21"/>
  <c r="H276" i="21"/>
  <c r="C277" i="21"/>
  <c r="H277" i="21"/>
  <c r="C278" i="21"/>
  <c r="H278" i="21"/>
  <c r="D279" i="21"/>
  <c r="E279" i="21"/>
  <c r="F279" i="21"/>
  <c r="G279" i="21"/>
  <c r="I279" i="21"/>
  <c r="J279" i="21"/>
  <c r="K279" i="21"/>
  <c r="L279" i="21"/>
  <c r="C280" i="21"/>
  <c r="H280" i="21"/>
  <c r="D281" i="21"/>
  <c r="E281" i="21"/>
  <c r="F281" i="21"/>
  <c r="G281" i="21"/>
  <c r="I281" i="21"/>
  <c r="I287" i="21" s="1"/>
  <c r="I286" i="21" s="1"/>
  <c r="J281" i="21"/>
  <c r="K281" i="21"/>
  <c r="L281" i="21"/>
  <c r="C282" i="21"/>
  <c r="H282" i="21"/>
  <c r="C283" i="21"/>
  <c r="H283" i="21"/>
  <c r="D287" i="21"/>
  <c r="E287" i="21"/>
  <c r="D288" i="21"/>
  <c r="E288" i="21"/>
  <c r="F288" i="21"/>
  <c r="G288" i="21"/>
  <c r="I288" i="21"/>
  <c r="J288" i="21"/>
  <c r="K288" i="21"/>
  <c r="L288" i="21"/>
  <c r="C289" i="21"/>
  <c r="H289" i="21"/>
  <c r="C290" i="21"/>
  <c r="H290" i="21"/>
  <c r="C291" i="21"/>
  <c r="H291" i="21"/>
  <c r="C292" i="21"/>
  <c r="H292" i="21"/>
  <c r="C293" i="21"/>
  <c r="H293" i="21"/>
  <c r="C294" i="21"/>
  <c r="H294" i="21"/>
  <c r="C295" i="21"/>
  <c r="H295" i="21"/>
  <c r="C296" i="21"/>
  <c r="H296" i="21"/>
  <c r="D22" i="20"/>
  <c r="E22" i="20"/>
  <c r="F22" i="20"/>
  <c r="G22" i="20"/>
  <c r="I22" i="20"/>
  <c r="J22" i="20"/>
  <c r="K22" i="20"/>
  <c r="K287" i="20" s="1"/>
  <c r="L22" i="20"/>
  <c r="C23" i="20"/>
  <c r="H23" i="20"/>
  <c r="C24" i="20"/>
  <c r="H24" i="20"/>
  <c r="C25" i="20"/>
  <c r="C26" i="20"/>
  <c r="H26" i="20"/>
  <c r="F28" i="20"/>
  <c r="C28" i="20" s="1"/>
  <c r="K28" i="20"/>
  <c r="H28" i="20" s="1"/>
  <c r="C29" i="20"/>
  <c r="H29" i="20"/>
  <c r="C30" i="20"/>
  <c r="H30" i="20"/>
  <c r="C31" i="20"/>
  <c r="H31" i="20"/>
  <c r="F32" i="20"/>
  <c r="C32" i="20" s="1"/>
  <c r="K32" i="20"/>
  <c r="H32" i="20" s="1"/>
  <c r="C33" i="20"/>
  <c r="H33" i="20"/>
  <c r="F34" i="20"/>
  <c r="C34" i="20" s="1"/>
  <c r="H34" i="20"/>
  <c r="K34" i="20"/>
  <c r="C35" i="20"/>
  <c r="H35" i="20"/>
  <c r="C36" i="20"/>
  <c r="H36" i="20"/>
  <c r="F37" i="20"/>
  <c r="C37" i="20" s="1"/>
  <c r="K37" i="20"/>
  <c r="H37" i="20" s="1"/>
  <c r="C38" i="20"/>
  <c r="H38" i="20"/>
  <c r="C39" i="20"/>
  <c r="H39" i="20"/>
  <c r="C40" i="20"/>
  <c r="H40" i="20"/>
  <c r="C41" i="20"/>
  <c r="H41" i="20"/>
  <c r="C42" i="20"/>
  <c r="H42" i="20"/>
  <c r="D43" i="20"/>
  <c r="C43" i="20" s="1"/>
  <c r="E43" i="20"/>
  <c r="E21" i="20" s="1"/>
  <c r="F43" i="20"/>
  <c r="I43" i="20"/>
  <c r="J43" i="20"/>
  <c r="K43" i="20"/>
  <c r="C44" i="20"/>
  <c r="H44" i="20"/>
  <c r="G45" i="20"/>
  <c r="C45" i="20" s="1"/>
  <c r="L45" i="20"/>
  <c r="H45" i="20" s="1"/>
  <c r="C46" i="20"/>
  <c r="H46" i="20"/>
  <c r="C47" i="20"/>
  <c r="H47" i="20"/>
  <c r="D55" i="20"/>
  <c r="E55" i="20"/>
  <c r="E54" i="20" s="1"/>
  <c r="F55" i="20"/>
  <c r="G55" i="20"/>
  <c r="I55" i="20"/>
  <c r="J55" i="20"/>
  <c r="K55" i="20"/>
  <c r="L55" i="20"/>
  <c r="C56" i="20"/>
  <c r="H56" i="20"/>
  <c r="C57" i="20"/>
  <c r="H57" i="20"/>
  <c r="D58" i="20"/>
  <c r="E58" i="20"/>
  <c r="F58" i="20"/>
  <c r="F54" i="20" s="1"/>
  <c r="G58" i="20"/>
  <c r="I58" i="20"/>
  <c r="J58" i="20"/>
  <c r="J54" i="20" s="1"/>
  <c r="K58" i="20"/>
  <c r="L58" i="20"/>
  <c r="C59" i="20"/>
  <c r="H59" i="20"/>
  <c r="C60" i="20"/>
  <c r="H60" i="20"/>
  <c r="C61" i="20"/>
  <c r="H61" i="20"/>
  <c r="C62" i="20"/>
  <c r="H62" i="20"/>
  <c r="C63" i="20"/>
  <c r="H63" i="20"/>
  <c r="C64" i="20"/>
  <c r="H64" i="20"/>
  <c r="C65" i="20"/>
  <c r="H65" i="20"/>
  <c r="C66" i="20"/>
  <c r="H66" i="20"/>
  <c r="C68" i="20"/>
  <c r="H68" i="20"/>
  <c r="D69" i="20"/>
  <c r="D67" i="20" s="1"/>
  <c r="E69" i="20"/>
  <c r="E67" i="20" s="1"/>
  <c r="F69" i="20"/>
  <c r="F67" i="20" s="1"/>
  <c r="G69" i="20"/>
  <c r="I69" i="20"/>
  <c r="I67" i="20" s="1"/>
  <c r="J69" i="20"/>
  <c r="J67" i="20" s="1"/>
  <c r="K69" i="20"/>
  <c r="L69" i="20"/>
  <c r="L67" i="20" s="1"/>
  <c r="C70" i="20"/>
  <c r="H70" i="20"/>
  <c r="C71" i="20"/>
  <c r="H71" i="20"/>
  <c r="C72" i="20"/>
  <c r="H72" i="20"/>
  <c r="C73" i="20"/>
  <c r="H73" i="20"/>
  <c r="C74" i="20"/>
  <c r="H74" i="20"/>
  <c r="D77" i="20"/>
  <c r="E77" i="20"/>
  <c r="F77" i="20"/>
  <c r="G77" i="20"/>
  <c r="I77" i="20"/>
  <c r="J77" i="20"/>
  <c r="K77" i="20"/>
  <c r="L77" i="20"/>
  <c r="C78" i="20"/>
  <c r="H78" i="20"/>
  <c r="C79" i="20"/>
  <c r="H79" i="20"/>
  <c r="D80" i="20"/>
  <c r="E80" i="20"/>
  <c r="F80" i="20"/>
  <c r="G80" i="20"/>
  <c r="I80" i="20"/>
  <c r="J80" i="20"/>
  <c r="K80" i="20"/>
  <c r="L80" i="20"/>
  <c r="C81" i="20"/>
  <c r="H81" i="20"/>
  <c r="C82" i="20"/>
  <c r="H82" i="20"/>
  <c r="D84" i="20"/>
  <c r="E84" i="20"/>
  <c r="F84" i="20"/>
  <c r="G84" i="20"/>
  <c r="I84" i="20"/>
  <c r="J84" i="20"/>
  <c r="K84" i="20"/>
  <c r="L84" i="20"/>
  <c r="C85" i="20"/>
  <c r="H85" i="20"/>
  <c r="C86" i="20"/>
  <c r="H86" i="20"/>
  <c r="C87" i="20"/>
  <c r="H87" i="20"/>
  <c r="C88" i="20"/>
  <c r="H88" i="20"/>
  <c r="D89" i="20"/>
  <c r="E89" i="20"/>
  <c r="F89" i="20"/>
  <c r="G89" i="20"/>
  <c r="I89" i="20"/>
  <c r="J89" i="20"/>
  <c r="K89" i="20"/>
  <c r="L89" i="20"/>
  <c r="C90" i="20"/>
  <c r="H90" i="20"/>
  <c r="C91" i="20"/>
  <c r="H91" i="20"/>
  <c r="C92" i="20"/>
  <c r="H92" i="20"/>
  <c r="C93" i="20"/>
  <c r="H93" i="20"/>
  <c r="C94" i="20"/>
  <c r="H94" i="20"/>
  <c r="D95" i="20"/>
  <c r="E95" i="20"/>
  <c r="F95" i="20"/>
  <c r="G95" i="20"/>
  <c r="I95" i="20"/>
  <c r="J95" i="20"/>
  <c r="K95" i="20"/>
  <c r="C96" i="20"/>
  <c r="L96" i="20"/>
  <c r="C97" i="20"/>
  <c r="H97" i="20"/>
  <c r="C98" i="20"/>
  <c r="H98" i="20"/>
  <c r="C99" i="20"/>
  <c r="H99" i="20"/>
  <c r="C100" i="20"/>
  <c r="H100" i="20"/>
  <c r="C101" i="20"/>
  <c r="H101" i="20"/>
  <c r="C102" i="20"/>
  <c r="H102" i="20"/>
  <c r="D103" i="20"/>
  <c r="E103" i="20"/>
  <c r="F103" i="20"/>
  <c r="G103" i="20"/>
  <c r="I103" i="20"/>
  <c r="J103" i="20"/>
  <c r="K103" i="20"/>
  <c r="L103" i="20"/>
  <c r="C104" i="20"/>
  <c r="H104" i="20"/>
  <c r="C105" i="20"/>
  <c r="H105" i="20"/>
  <c r="C106" i="20"/>
  <c r="H106" i="20"/>
  <c r="C107" i="20"/>
  <c r="H107" i="20"/>
  <c r="C108" i="20"/>
  <c r="H108" i="20"/>
  <c r="C109" i="20"/>
  <c r="H109" i="20"/>
  <c r="C110" i="20"/>
  <c r="H110" i="20"/>
  <c r="C111" i="20"/>
  <c r="H111" i="20"/>
  <c r="D112" i="20"/>
  <c r="E112" i="20"/>
  <c r="F112" i="20"/>
  <c r="G112" i="20"/>
  <c r="I112" i="20"/>
  <c r="J112" i="20"/>
  <c r="K112" i="20"/>
  <c r="L112" i="20"/>
  <c r="C113" i="20"/>
  <c r="H113" i="20"/>
  <c r="C114" i="20"/>
  <c r="H114" i="20"/>
  <c r="C115" i="20"/>
  <c r="H115" i="20"/>
  <c r="D116" i="20"/>
  <c r="E116" i="20"/>
  <c r="F116" i="20"/>
  <c r="G116" i="20"/>
  <c r="I116" i="20"/>
  <c r="J116" i="20"/>
  <c r="K116" i="20"/>
  <c r="L116" i="20"/>
  <c r="C117" i="20"/>
  <c r="H117" i="20"/>
  <c r="C118" i="20"/>
  <c r="H118" i="20"/>
  <c r="C119" i="20"/>
  <c r="H119" i="20"/>
  <c r="C120" i="20"/>
  <c r="H120" i="20"/>
  <c r="C121" i="20"/>
  <c r="H121" i="20"/>
  <c r="D122" i="20"/>
  <c r="E122" i="20"/>
  <c r="F122" i="20"/>
  <c r="G122" i="20"/>
  <c r="I122" i="20"/>
  <c r="J122" i="20"/>
  <c r="K122" i="20"/>
  <c r="C123" i="20"/>
  <c r="H123" i="20"/>
  <c r="C124" i="20"/>
  <c r="H124" i="20"/>
  <c r="C125" i="20"/>
  <c r="H125" i="20"/>
  <c r="C126" i="20"/>
  <c r="H126" i="20"/>
  <c r="C127" i="20"/>
  <c r="L127" i="20"/>
  <c r="L122" i="20" s="1"/>
  <c r="H122" i="20" s="1"/>
  <c r="D128" i="20"/>
  <c r="E128" i="20"/>
  <c r="F128" i="20"/>
  <c r="G128" i="20"/>
  <c r="I128" i="20"/>
  <c r="J128" i="20"/>
  <c r="K128" i="20"/>
  <c r="L128" i="20"/>
  <c r="C129" i="20"/>
  <c r="C128" i="20" s="1"/>
  <c r="H129" i="20"/>
  <c r="H128" i="20" s="1"/>
  <c r="D131" i="20"/>
  <c r="E131" i="20"/>
  <c r="F131" i="20"/>
  <c r="G131" i="20"/>
  <c r="I131" i="20"/>
  <c r="J131" i="20"/>
  <c r="K131" i="20"/>
  <c r="L131" i="20"/>
  <c r="C132" i="20"/>
  <c r="H132" i="20"/>
  <c r="C133" i="20"/>
  <c r="H133" i="20"/>
  <c r="C134" i="20"/>
  <c r="H134" i="20"/>
  <c r="C135" i="20"/>
  <c r="H135" i="20"/>
  <c r="D136" i="20"/>
  <c r="E136" i="20"/>
  <c r="F136" i="20"/>
  <c r="G136" i="20"/>
  <c r="I136" i="20"/>
  <c r="J136" i="20"/>
  <c r="K136" i="20"/>
  <c r="L136" i="20"/>
  <c r="C137" i="20"/>
  <c r="H137" i="20"/>
  <c r="C138" i="20"/>
  <c r="H138" i="20"/>
  <c r="C139" i="20"/>
  <c r="H139" i="20"/>
  <c r="C140" i="20"/>
  <c r="H140" i="20"/>
  <c r="D141" i="20"/>
  <c r="E141" i="20"/>
  <c r="F141" i="20"/>
  <c r="G141" i="20"/>
  <c r="I141" i="20"/>
  <c r="J141" i="20"/>
  <c r="K141" i="20"/>
  <c r="L141" i="20"/>
  <c r="C142" i="20"/>
  <c r="H142" i="20"/>
  <c r="C143" i="20"/>
  <c r="H143" i="20"/>
  <c r="D144" i="20"/>
  <c r="E144" i="20"/>
  <c r="F144" i="20"/>
  <c r="G144" i="20"/>
  <c r="I144" i="20"/>
  <c r="J144" i="20"/>
  <c r="K144" i="20"/>
  <c r="L144" i="20"/>
  <c r="C145" i="20"/>
  <c r="H145" i="20"/>
  <c r="C146" i="20"/>
  <c r="H146" i="20"/>
  <c r="C147" i="20"/>
  <c r="H147" i="20"/>
  <c r="C148" i="20"/>
  <c r="H148" i="20"/>
  <c r="C149" i="20"/>
  <c r="H149" i="20"/>
  <c r="C150" i="20"/>
  <c r="H150" i="20"/>
  <c r="D151" i="20"/>
  <c r="E151" i="20"/>
  <c r="F151" i="20"/>
  <c r="G151" i="20"/>
  <c r="I151" i="20"/>
  <c r="J151" i="20"/>
  <c r="K151" i="20"/>
  <c r="L151" i="20"/>
  <c r="C152" i="20"/>
  <c r="H152" i="20"/>
  <c r="C153" i="20"/>
  <c r="H153" i="20"/>
  <c r="C154" i="20"/>
  <c r="H154" i="20"/>
  <c r="C155" i="20"/>
  <c r="H155" i="20"/>
  <c r="C156" i="20"/>
  <c r="H156" i="20"/>
  <c r="C157" i="20"/>
  <c r="H157" i="20"/>
  <c r="C158" i="20"/>
  <c r="H158" i="20"/>
  <c r="C159" i="20"/>
  <c r="H159" i="20"/>
  <c r="D160" i="20"/>
  <c r="E160" i="20"/>
  <c r="F160" i="20"/>
  <c r="G160" i="20"/>
  <c r="G130" i="20" s="1"/>
  <c r="I160" i="20"/>
  <c r="J160" i="20"/>
  <c r="K160" i="20"/>
  <c r="L160" i="20"/>
  <c r="C161" i="20"/>
  <c r="H161" i="20"/>
  <c r="C162" i="20"/>
  <c r="H162" i="20"/>
  <c r="C163" i="20"/>
  <c r="H163" i="20"/>
  <c r="C164" i="20"/>
  <c r="H164" i="20"/>
  <c r="D166" i="20"/>
  <c r="D165" i="20" s="1"/>
  <c r="E166" i="20"/>
  <c r="E165" i="20" s="1"/>
  <c r="F166" i="20"/>
  <c r="F165" i="20" s="1"/>
  <c r="G166" i="20"/>
  <c r="G165" i="20" s="1"/>
  <c r="I166" i="20"/>
  <c r="I165" i="20" s="1"/>
  <c r="J166" i="20"/>
  <c r="J165" i="20" s="1"/>
  <c r="K166" i="20"/>
  <c r="K165" i="20" s="1"/>
  <c r="L166" i="20"/>
  <c r="L165" i="20" s="1"/>
  <c r="C167" i="20"/>
  <c r="H167" i="20"/>
  <c r="C168" i="20"/>
  <c r="H168" i="20"/>
  <c r="C169" i="20"/>
  <c r="H169" i="20"/>
  <c r="C170" i="20"/>
  <c r="H170" i="20"/>
  <c r="C171" i="20"/>
  <c r="H171" i="20"/>
  <c r="C172" i="20"/>
  <c r="H172" i="20"/>
  <c r="D175" i="20"/>
  <c r="E175" i="20"/>
  <c r="E174" i="20" s="1"/>
  <c r="E173" i="20" s="1"/>
  <c r="F175" i="20"/>
  <c r="G175" i="20"/>
  <c r="I175" i="20"/>
  <c r="J175" i="20"/>
  <c r="J174" i="20" s="1"/>
  <c r="J173" i="20" s="1"/>
  <c r="K175" i="20"/>
  <c r="L175" i="20"/>
  <c r="C176" i="20"/>
  <c r="H176" i="20"/>
  <c r="C177" i="20"/>
  <c r="H177" i="20"/>
  <c r="C178" i="20"/>
  <c r="H178" i="20"/>
  <c r="D179" i="20"/>
  <c r="E179" i="20"/>
  <c r="F179" i="20"/>
  <c r="G179" i="20"/>
  <c r="I179" i="20"/>
  <c r="J179" i="20"/>
  <c r="K179" i="20"/>
  <c r="L179" i="20"/>
  <c r="H179" i="20" s="1"/>
  <c r="C180" i="20"/>
  <c r="H180" i="20"/>
  <c r="C181" i="20"/>
  <c r="H181" i="20"/>
  <c r="C182" i="20"/>
  <c r="H182" i="20"/>
  <c r="C183" i="20"/>
  <c r="H183" i="20"/>
  <c r="D184" i="20"/>
  <c r="E184" i="20"/>
  <c r="F184" i="20"/>
  <c r="G184" i="20"/>
  <c r="I184" i="20"/>
  <c r="J184" i="20"/>
  <c r="K184" i="20"/>
  <c r="L184" i="20"/>
  <c r="C185" i="20"/>
  <c r="H185" i="20"/>
  <c r="C186" i="20"/>
  <c r="H186" i="20"/>
  <c r="D188" i="20"/>
  <c r="E188" i="20"/>
  <c r="F188" i="20"/>
  <c r="G188" i="20"/>
  <c r="I188" i="20"/>
  <c r="J188" i="20"/>
  <c r="K188" i="20"/>
  <c r="L188" i="20"/>
  <c r="C189" i="20"/>
  <c r="H189" i="20"/>
  <c r="C190" i="20"/>
  <c r="H190" i="20"/>
  <c r="D192" i="20"/>
  <c r="E192" i="20"/>
  <c r="E191" i="20" s="1"/>
  <c r="F192" i="20"/>
  <c r="F191" i="20" s="1"/>
  <c r="G192" i="20"/>
  <c r="G191" i="20" s="1"/>
  <c r="G187" i="20" s="1"/>
  <c r="I192" i="20"/>
  <c r="I191" i="20" s="1"/>
  <c r="J192" i="20"/>
  <c r="J191" i="20" s="1"/>
  <c r="K192" i="20"/>
  <c r="K191" i="20" s="1"/>
  <c r="K187" i="20" s="1"/>
  <c r="L192" i="20"/>
  <c r="L191" i="20" s="1"/>
  <c r="L187" i="20" s="1"/>
  <c r="C193" i="20"/>
  <c r="H193" i="20"/>
  <c r="C197" i="20"/>
  <c r="H197" i="20"/>
  <c r="D198" i="20"/>
  <c r="E198" i="20"/>
  <c r="E196" i="20" s="1"/>
  <c r="F198" i="20"/>
  <c r="F196" i="20" s="1"/>
  <c r="G198" i="20"/>
  <c r="G196" i="20" s="1"/>
  <c r="I198" i="20"/>
  <c r="J198" i="20"/>
  <c r="J196" i="20" s="1"/>
  <c r="K198" i="20"/>
  <c r="K196" i="20" s="1"/>
  <c r="L198" i="20"/>
  <c r="L196" i="20" s="1"/>
  <c r="C199" i="20"/>
  <c r="H199" i="20"/>
  <c r="C200" i="20"/>
  <c r="H200" i="20"/>
  <c r="C201" i="20"/>
  <c r="H201" i="20"/>
  <c r="C202" i="20"/>
  <c r="H202" i="20"/>
  <c r="C203" i="20"/>
  <c r="H203" i="20"/>
  <c r="D205" i="20"/>
  <c r="E205" i="20"/>
  <c r="F205" i="20"/>
  <c r="G205" i="20"/>
  <c r="I205" i="20"/>
  <c r="J205" i="20"/>
  <c r="K205" i="20"/>
  <c r="L205" i="20"/>
  <c r="C206" i="20"/>
  <c r="H206" i="20"/>
  <c r="C207" i="20"/>
  <c r="H207" i="20"/>
  <c r="C208" i="20"/>
  <c r="H208" i="20"/>
  <c r="C209" i="20"/>
  <c r="H209" i="20"/>
  <c r="C210" i="20"/>
  <c r="H210" i="20"/>
  <c r="C211" i="20"/>
  <c r="H211" i="20"/>
  <c r="C212" i="20"/>
  <c r="H212" i="20"/>
  <c r="C213" i="20"/>
  <c r="H213" i="20"/>
  <c r="C214" i="20"/>
  <c r="H214" i="20"/>
  <c r="C215" i="20"/>
  <c r="H215" i="20"/>
  <c r="D216" i="20"/>
  <c r="E216" i="20"/>
  <c r="F216" i="20"/>
  <c r="G216" i="20"/>
  <c r="I216" i="20"/>
  <c r="J216" i="20"/>
  <c r="K216" i="20"/>
  <c r="L216" i="20"/>
  <c r="C217" i="20"/>
  <c r="H217" i="20"/>
  <c r="C218" i="20"/>
  <c r="H218" i="20"/>
  <c r="C219" i="20"/>
  <c r="H219" i="20"/>
  <c r="C220" i="20"/>
  <c r="H220" i="20"/>
  <c r="C221" i="20"/>
  <c r="H221" i="20"/>
  <c r="C222" i="20"/>
  <c r="H222" i="20"/>
  <c r="C223" i="20"/>
  <c r="H223" i="20"/>
  <c r="C224" i="20"/>
  <c r="H224" i="20"/>
  <c r="C225" i="20"/>
  <c r="H225" i="20"/>
  <c r="C226" i="20"/>
  <c r="H226" i="20"/>
  <c r="D227" i="20"/>
  <c r="E227" i="20"/>
  <c r="F227" i="20"/>
  <c r="G227" i="20"/>
  <c r="I227" i="20"/>
  <c r="J227" i="20"/>
  <c r="K227" i="20"/>
  <c r="L227" i="20"/>
  <c r="C228" i="20"/>
  <c r="H228" i="20"/>
  <c r="C229" i="20"/>
  <c r="H229" i="20"/>
  <c r="C232" i="20"/>
  <c r="H232" i="20"/>
  <c r="D233" i="20"/>
  <c r="E233" i="20"/>
  <c r="F233" i="20"/>
  <c r="G233" i="20"/>
  <c r="I233" i="20"/>
  <c r="J233" i="20"/>
  <c r="K233" i="20"/>
  <c r="L233" i="20"/>
  <c r="H233" i="20" s="1"/>
  <c r="C234" i="20"/>
  <c r="H234" i="20"/>
  <c r="D235" i="20"/>
  <c r="E235" i="20"/>
  <c r="F235" i="20"/>
  <c r="G235" i="20"/>
  <c r="I235" i="20"/>
  <c r="J235" i="20"/>
  <c r="K235" i="20"/>
  <c r="L235" i="20"/>
  <c r="C236" i="20"/>
  <c r="H236" i="20"/>
  <c r="C237" i="20"/>
  <c r="H237" i="20"/>
  <c r="D238" i="20"/>
  <c r="E238" i="20"/>
  <c r="F238" i="20"/>
  <c r="G238" i="20"/>
  <c r="I238" i="20"/>
  <c r="J238" i="20"/>
  <c r="K238" i="20"/>
  <c r="L238" i="20"/>
  <c r="C239" i="20"/>
  <c r="H239" i="20"/>
  <c r="C240" i="20"/>
  <c r="H240" i="20"/>
  <c r="C241" i="20"/>
  <c r="H241" i="20"/>
  <c r="C242" i="20"/>
  <c r="H242" i="20"/>
  <c r="C243" i="20"/>
  <c r="H243" i="20"/>
  <c r="C244" i="20"/>
  <c r="H244" i="20"/>
  <c r="C245" i="20"/>
  <c r="H245" i="20"/>
  <c r="D246" i="20"/>
  <c r="E246" i="20"/>
  <c r="F246" i="20"/>
  <c r="G246" i="20"/>
  <c r="I246" i="20"/>
  <c r="J246" i="20"/>
  <c r="K246" i="20"/>
  <c r="L246" i="20"/>
  <c r="C247" i="20"/>
  <c r="H247" i="20"/>
  <c r="C248" i="20"/>
  <c r="H248" i="20"/>
  <c r="C249" i="20"/>
  <c r="H249" i="20"/>
  <c r="C250" i="20"/>
  <c r="H250" i="20"/>
  <c r="D252" i="20"/>
  <c r="E252" i="20"/>
  <c r="E251" i="20" s="1"/>
  <c r="F252" i="20"/>
  <c r="F251" i="20" s="1"/>
  <c r="G252" i="20"/>
  <c r="G251" i="20" s="1"/>
  <c r="I252" i="20"/>
  <c r="I251" i="20" s="1"/>
  <c r="J252" i="20"/>
  <c r="J251" i="20" s="1"/>
  <c r="K252" i="20"/>
  <c r="K251" i="20" s="1"/>
  <c r="L252" i="20"/>
  <c r="L251" i="20" s="1"/>
  <c r="C253" i="20"/>
  <c r="H253" i="20"/>
  <c r="C254" i="20"/>
  <c r="H254" i="20"/>
  <c r="C255" i="20"/>
  <c r="H255" i="20"/>
  <c r="C256" i="20"/>
  <c r="H256" i="20"/>
  <c r="C257" i="20"/>
  <c r="H257" i="20"/>
  <c r="D259" i="20"/>
  <c r="E259" i="20"/>
  <c r="E258" i="20" s="1"/>
  <c r="F259" i="20"/>
  <c r="F258" i="20" s="1"/>
  <c r="G259" i="20"/>
  <c r="I259" i="20"/>
  <c r="J259" i="20"/>
  <c r="K259" i="20"/>
  <c r="K258" i="20" s="1"/>
  <c r="L259" i="20"/>
  <c r="C260" i="20"/>
  <c r="H260" i="20"/>
  <c r="C261" i="20"/>
  <c r="H261" i="20"/>
  <c r="C262" i="20"/>
  <c r="H262" i="20"/>
  <c r="D263" i="20"/>
  <c r="E263" i="20"/>
  <c r="F263" i="20"/>
  <c r="G263" i="20"/>
  <c r="I263" i="20"/>
  <c r="I258" i="20" s="1"/>
  <c r="J263" i="20"/>
  <c r="K263" i="20"/>
  <c r="L263" i="20"/>
  <c r="C264" i="20"/>
  <c r="H264" i="20"/>
  <c r="C265" i="20"/>
  <c r="H265" i="20"/>
  <c r="C266" i="20"/>
  <c r="H266" i="20"/>
  <c r="C267" i="20"/>
  <c r="H267" i="20"/>
  <c r="C270" i="20"/>
  <c r="H270" i="20"/>
  <c r="D271" i="20"/>
  <c r="E271" i="20"/>
  <c r="E269" i="20" s="1"/>
  <c r="F271" i="20"/>
  <c r="G271" i="20"/>
  <c r="I271" i="20"/>
  <c r="J271" i="20"/>
  <c r="J269" i="20" s="1"/>
  <c r="K271" i="20"/>
  <c r="L271" i="20"/>
  <c r="C272" i="20"/>
  <c r="H272" i="20"/>
  <c r="C273" i="20"/>
  <c r="H273" i="20"/>
  <c r="C274" i="20"/>
  <c r="H274" i="20"/>
  <c r="D275" i="20"/>
  <c r="E275" i="20"/>
  <c r="F275" i="20"/>
  <c r="G275" i="20"/>
  <c r="I275" i="20"/>
  <c r="J275" i="20"/>
  <c r="K275" i="20"/>
  <c r="L275" i="20"/>
  <c r="H275" i="20" s="1"/>
  <c r="C276" i="20"/>
  <c r="H276" i="20"/>
  <c r="C277" i="20"/>
  <c r="H277" i="20"/>
  <c r="C278" i="20"/>
  <c r="H278" i="20"/>
  <c r="D279" i="20"/>
  <c r="E279" i="20"/>
  <c r="F279" i="20"/>
  <c r="G279" i="20"/>
  <c r="I279" i="20"/>
  <c r="J279" i="20"/>
  <c r="K279" i="20"/>
  <c r="L279" i="20"/>
  <c r="C280" i="20"/>
  <c r="H280" i="20"/>
  <c r="D281" i="20"/>
  <c r="E281" i="20"/>
  <c r="F281" i="20"/>
  <c r="G281" i="20"/>
  <c r="G287" i="20" s="1"/>
  <c r="I281" i="20"/>
  <c r="J281" i="20"/>
  <c r="J287" i="20" s="1"/>
  <c r="J286" i="20" s="1"/>
  <c r="K281" i="20"/>
  <c r="L281" i="20"/>
  <c r="L287" i="20" s="1"/>
  <c r="C282" i="20"/>
  <c r="H282" i="20"/>
  <c r="C283" i="20"/>
  <c r="H283" i="20"/>
  <c r="D287" i="20"/>
  <c r="E287" i="20"/>
  <c r="I287" i="20"/>
  <c r="D288" i="20"/>
  <c r="E288" i="20"/>
  <c r="F288" i="20"/>
  <c r="G288" i="20"/>
  <c r="I288" i="20"/>
  <c r="I286" i="20" s="1"/>
  <c r="J288" i="20"/>
  <c r="K288" i="20"/>
  <c r="L288" i="20"/>
  <c r="C289" i="20"/>
  <c r="H289" i="20"/>
  <c r="C290" i="20"/>
  <c r="H290" i="20"/>
  <c r="C291" i="20"/>
  <c r="H291" i="20"/>
  <c r="C292" i="20"/>
  <c r="H292" i="20"/>
  <c r="C293" i="20"/>
  <c r="H293" i="20"/>
  <c r="C294" i="20"/>
  <c r="H294" i="20"/>
  <c r="C295" i="20"/>
  <c r="H295" i="20"/>
  <c r="C296" i="20"/>
  <c r="H296" i="20"/>
  <c r="D22" i="19"/>
  <c r="E22" i="19"/>
  <c r="F22" i="19"/>
  <c r="G22" i="19"/>
  <c r="G21" i="19" s="1"/>
  <c r="I22" i="19"/>
  <c r="I287" i="19" s="1"/>
  <c r="I286" i="19" s="1"/>
  <c r="J22" i="19"/>
  <c r="K22" i="19"/>
  <c r="K287" i="19" s="1"/>
  <c r="K286" i="19" s="1"/>
  <c r="L22" i="19"/>
  <c r="C23" i="19"/>
  <c r="H23" i="19"/>
  <c r="C24" i="19"/>
  <c r="H24" i="19"/>
  <c r="C25" i="19"/>
  <c r="C26" i="19"/>
  <c r="H26" i="19"/>
  <c r="F28" i="19"/>
  <c r="C28" i="19" s="1"/>
  <c r="K28" i="19"/>
  <c r="C29" i="19"/>
  <c r="H29" i="19"/>
  <c r="C30" i="19"/>
  <c r="H30" i="19"/>
  <c r="C31" i="19"/>
  <c r="H31" i="19"/>
  <c r="F32" i="19"/>
  <c r="C32" i="19" s="1"/>
  <c r="K32" i="19"/>
  <c r="H32" i="19" s="1"/>
  <c r="C33" i="19"/>
  <c r="H33" i="19"/>
  <c r="F34" i="19"/>
  <c r="C34" i="19" s="1"/>
  <c r="K34" i="19"/>
  <c r="H34" i="19" s="1"/>
  <c r="C35" i="19"/>
  <c r="H35" i="19"/>
  <c r="C36" i="19"/>
  <c r="H36" i="19"/>
  <c r="F37" i="19"/>
  <c r="C37" i="19" s="1"/>
  <c r="K37" i="19"/>
  <c r="H37" i="19" s="1"/>
  <c r="C38" i="19"/>
  <c r="H38" i="19"/>
  <c r="C39" i="19"/>
  <c r="H39" i="19"/>
  <c r="C40" i="19"/>
  <c r="H40" i="19"/>
  <c r="C41" i="19"/>
  <c r="H41" i="19"/>
  <c r="C42" i="19"/>
  <c r="H42" i="19"/>
  <c r="D43" i="19"/>
  <c r="E43" i="19"/>
  <c r="F43" i="19"/>
  <c r="I43" i="19"/>
  <c r="J43" i="19"/>
  <c r="K43" i="19"/>
  <c r="C44" i="19"/>
  <c r="H44" i="19"/>
  <c r="G45" i="19"/>
  <c r="C45" i="19" s="1"/>
  <c r="L45" i="19"/>
  <c r="H45" i="19" s="1"/>
  <c r="C46" i="19"/>
  <c r="H46" i="19"/>
  <c r="C47" i="19"/>
  <c r="H47" i="19"/>
  <c r="D55" i="19"/>
  <c r="E55" i="19"/>
  <c r="F55" i="19"/>
  <c r="G55" i="19"/>
  <c r="I55" i="19"/>
  <c r="J55" i="19"/>
  <c r="K55" i="19"/>
  <c r="L55" i="19"/>
  <c r="C56" i="19"/>
  <c r="H56" i="19"/>
  <c r="C57" i="19"/>
  <c r="H57" i="19"/>
  <c r="D58" i="19"/>
  <c r="E58" i="19"/>
  <c r="E54" i="19" s="1"/>
  <c r="F58" i="19"/>
  <c r="G58" i="19"/>
  <c r="I58" i="19"/>
  <c r="J58" i="19"/>
  <c r="J54" i="19" s="1"/>
  <c r="K58" i="19"/>
  <c r="L58" i="19"/>
  <c r="C59" i="19"/>
  <c r="H59" i="19"/>
  <c r="C60" i="19"/>
  <c r="H60" i="19"/>
  <c r="C61" i="19"/>
  <c r="H61" i="19"/>
  <c r="C62" i="19"/>
  <c r="H62" i="19"/>
  <c r="C63" i="19"/>
  <c r="H63" i="19"/>
  <c r="C64" i="19"/>
  <c r="H64" i="19"/>
  <c r="C65" i="19"/>
  <c r="H65" i="19"/>
  <c r="C66" i="19"/>
  <c r="H66" i="19"/>
  <c r="C68" i="19"/>
  <c r="H68" i="19"/>
  <c r="D69" i="19"/>
  <c r="D67" i="19" s="1"/>
  <c r="E69" i="19"/>
  <c r="E67" i="19" s="1"/>
  <c r="F69" i="19"/>
  <c r="F67" i="19" s="1"/>
  <c r="G69" i="19"/>
  <c r="G67" i="19" s="1"/>
  <c r="I69" i="19"/>
  <c r="I67" i="19" s="1"/>
  <c r="J69" i="19"/>
  <c r="J67" i="19" s="1"/>
  <c r="K69" i="19"/>
  <c r="K67" i="19" s="1"/>
  <c r="L69" i="19"/>
  <c r="C70" i="19"/>
  <c r="H70" i="19"/>
  <c r="C71" i="19"/>
  <c r="H71" i="19"/>
  <c r="C72" i="19"/>
  <c r="H72" i="19"/>
  <c r="C73" i="19"/>
  <c r="H73" i="19"/>
  <c r="C74" i="19"/>
  <c r="H74" i="19"/>
  <c r="D77" i="19"/>
  <c r="E77" i="19"/>
  <c r="F77" i="19"/>
  <c r="G77" i="19"/>
  <c r="I77" i="19"/>
  <c r="J77" i="19"/>
  <c r="K77" i="19"/>
  <c r="L77" i="19"/>
  <c r="C78" i="19"/>
  <c r="H78" i="19"/>
  <c r="C79" i="19"/>
  <c r="H79" i="19"/>
  <c r="D80" i="19"/>
  <c r="E80" i="19"/>
  <c r="E76" i="19" s="1"/>
  <c r="F80" i="19"/>
  <c r="F76" i="19" s="1"/>
  <c r="G80" i="19"/>
  <c r="I80" i="19"/>
  <c r="J80" i="19"/>
  <c r="K80" i="19"/>
  <c r="L80" i="19"/>
  <c r="C81" i="19"/>
  <c r="H81" i="19"/>
  <c r="C82" i="19"/>
  <c r="H82" i="19"/>
  <c r="D84" i="19"/>
  <c r="E84" i="19"/>
  <c r="F84" i="19"/>
  <c r="G84" i="19"/>
  <c r="I84" i="19"/>
  <c r="J84" i="19"/>
  <c r="K84" i="19"/>
  <c r="L84" i="19"/>
  <c r="C85" i="19"/>
  <c r="H85" i="19"/>
  <c r="C86" i="19"/>
  <c r="H86" i="19"/>
  <c r="C87" i="19"/>
  <c r="H87" i="19"/>
  <c r="C88" i="19"/>
  <c r="H88" i="19"/>
  <c r="D89" i="19"/>
  <c r="E89" i="19"/>
  <c r="F89" i="19"/>
  <c r="G89" i="19"/>
  <c r="I89" i="19"/>
  <c r="J89" i="19"/>
  <c r="K89" i="19"/>
  <c r="L89" i="19"/>
  <c r="C90" i="19"/>
  <c r="H90" i="19"/>
  <c r="C91" i="19"/>
  <c r="H91" i="19"/>
  <c r="C92" i="19"/>
  <c r="H92" i="19"/>
  <c r="C93" i="19"/>
  <c r="H93" i="19"/>
  <c r="C94" i="19"/>
  <c r="H94" i="19"/>
  <c r="D95" i="19"/>
  <c r="C95" i="19" s="1"/>
  <c r="E95" i="19"/>
  <c r="F95" i="19"/>
  <c r="G95" i="19"/>
  <c r="I95" i="19"/>
  <c r="J95" i="19"/>
  <c r="K95" i="19"/>
  <c r="L95" i="19"/>
  <c r="C96" i="19"/>
  <c r="H96" i="19"/>
  <c r="C97" i="19"/>
  <c r="H97" i="19"/>
  <c r="C98" i="19"/>
  <c r="H98" i="19"/>
  <c r="C99" i="19"/>
  <c r="H99" i="19"/>
  <c r="C100" i="19"/>
  <c r="H100" i="19"/>
  <c r="C101" i="19"/>
  <c r="H101" i="19"/>
  <c r="C102" i="19"/>
  <c r="H102" i="19"/>
  <c r="D103" i="19"/>
  <c r="E103" i="19"/>
  <c r="F103" i="19"/>
  <c r="G103" i="19"/>
  <c r="I103" i="19"/>
  <c r="J103" i="19"/>
  <c r="K103" i="19"/>
  <c r="L103" i="19"/>
  <c r="C104" i="19"/>
  <c r="H104" i="19"/>
  <c r="C105" i="19"/>
  <c r="H105" i="19"/>
  <c r="C106" i="19"/>
  <c r="H106" i="19"/>
  <c r="C107" i="19"/>
  <c r="H107" i="19"/>
  <c r="C108" i="19"/>
  <c r="H108" i="19"/>
  <c r="C109" i="19"/>
  <c r="H109" i="19"/>
  <c r="C110" i="19"/>
  <c r="H110" i="19"/>
  <c r="C111" i="19"/>
  <c r="H111" i="19"/>
  <c r="D112" i="19"/>
  <c r="E112" i="19"/>
  <c r="F112" i="19"/>
  <c r="G112" i="19"/>
  <c r="I112" i="19"/>
  <c r="J112" i="19"/>
  <c r="K112" i="19"/>
  <c r="L112" i="19"/>
  <c r="C113" i="19"/>
  <c r="H113" i="19"/>
  <c r="C114" i="19"/>
  <c r="H114" i="19"/>
  <c r="C115" i="19"/>
  <c r="H115" i="19"/>
  <c r="D116" i="19"/>
  <c r="E116" i="19"/>
  <c r="F116" i="19"/>
  <c r="G116" i="19"/>
  <c r="I116" i="19"/>
  <c r="H116" i="19" s="1"/>
  <c r="J116" i="19"/>
  <c r="K116" i="19"/>
  <c r="L116" i="19"/>
  <c r="C117" i="19"/>
  <c r="H117" i="19"/>
  <c r="C118" i="19"/>
  <c r="H118" i="19"/>
  <c r="C119" i="19"/>
  <c r="H119" i="19"/>
  <c r="C120" i="19"/>
  <c r="H120" i="19"/>
  <c r="C121" i="19"/>
  <c r="H121" i="19"/>
  <c r="D122" i="19"/>
  <c r="E122" i="19"/>
  <c r="F122" i="19"/>
  <c r="G122" i="19"/>
  <c r="I122" i="19"/>
  <c r="J122" i="19"/>
  <c r="K122" i="19"/>
  <c r="L122" i="19"/>
  <c r="C123" i="19"/>
  <c r="H123" i="19"/>
  <c r="C124" i="19"/>
  <c r="H124" i="19"/>
  <c r="C125" i="19"/>
  <c r="H125" i="19"/>
  <c r="C126" i="19"/>
  <c r="H126" i="19"/>
  <c r="C127" i="19"/>
  <c r="H127" i="19"/>
  <c r="D128" i="19"/>
  <c r="E128" i="19"/>
  <c r="F128" i="19"/>
  <c r="G128" i="19"/>
  <c r="I128" i="19"/>
  <c r="J128" i="19"/>
  <c r="K128" i="19"/>
  <c r="L128" i="19"/>
  <c r="C129" i="19"/>
  <c r="C128" i="19" s="1"/>
  <c r="H129" i="19"/>
  <c r="H128" i="19" s="1"/>
  <c r="D131" i="19"/>
  <c r="E131" i="19"/>
  <c r="F131" i="19"/>
  <c r="G131" i="19"/>
  <c r="I131" i="19"/>
  <c r="J131" i="19"/>
  <c r="K131" i="19"/>
  <c r="L131" i="19"/>
  <c r="C132" i="19"/>
  <c r="H132" i="19"/>
  <c r="C133" i="19"/>
  <c r="H133" i="19"/>
  <c r="C134" i="19"/>
  <c r="H134" i="19"/>
  <c r="C135" i="19"/>
  <c r="H135" i="19"/>
  <c r="D136" i="19"/>
  <c r="E136" i="19"/>
  <c r="F136" i="19"/>
  <c r="G136" i="19"/>
  <c r="I136" i="19"/>
  <c r="J136" i="19"/>
  <c r="K136" i="19"/>
  <c r="L136" i="19"/>
  <c r="C137" i="19"/>
  <c r="H137" i="19"/>
  <c r="C138" i="19"/>
  <c r="H138" i="19"/>
  <c r="C139" i="19"/>
  <c r="H139" i="19"/>
  <c r="C140" i="19"/>
  <c r="H140" i="19"/>
  <c r="D141" i="19"/>
  <c r="E141" i="19"/>
  <c r="F141" i="19"/>
  <c r="G141" i="19"/>
  <c r="I141" i="19"/>
  <c r="J141" i="19"/>
  <c r="K141" i="19"/>
  <c r="L141" i="19"/>
  <c r="C142" i="19"/>
  <c r="H142" i="19"/>
  <c r="C143" i="19"/>
  <c r="H143" i="19"/>
  <c r="D144" i="19"/>
  <c r="E144" i="19"/>
  <c r="F144" i="19"/>
  <c r="G144" i="19"/>
  <c r="I144" i="19"/>
  <c r="J144" i="19"/>
  <c r="K144" i="19"/>
  <c r="L144" i="19"/>
  <c r="C145" i="19"/>
  <c r="H145" i="19"/>
  <c r="C146" i="19"/>
  <c r="H146" i="19"/>
  <c r="C147" i="19"/>
  <c r="H147" i="19"/>
  <c r="C148" i="19"/>
  <c r="H148" i="19"/>
  <c r="C149" i="19"/>
  <c r="H149" i="19"/>
  <c r="C150" i="19"/>
  <c r="H150" i="19"/>
  <c r="D151" i="19"/>
  <c r="E151" i="19"/>
  <c r="F151" i="19"/>
  <c r="G151" i="19"/>
  <c r="I151" i="19"/>
  <c r="J151" i="19"/>
  <c r="K151" i="19"/>
  <c r="L151" i="19"/>
  <c r="C152" i="19"/>
  <c r="H152" i="19"/>
  <c r="C153" i="19"/>
  <c r="H153" i="19"/>
  <c r="C154" i="19"/>
  <c r="H154" i="19"/>
  <c r="C155" i="19"/>
  <c r="H155" i="19"/>
  <c r="C156" i="19"/>
  <c r="H156" i="19"/>
  <c r="C157" i="19"/>
  <c r="H157" i="19"/>
  <c r="C158" i="19"/>
  <c r="H158" i="19"/>
  <c r="C159" i="19"/>
  <c r="H159" i="19"/>
  <c r="D160" i="19"/>
  <c r="E160" i="19"/>
  <c r="F160" i="19"/>
  <c r="G160" i="19"/>
  <c r="I160" i="19"/>
  <c r="J160" i="19"/>
  <c r="K160" i="19"/>
  <c r="L160" i="19"/>
  <c r="C161" i="19"/>
  <c r="H161" i="19"/>
  <c r="C162" i="19"/>
  <c r="H162" i="19"/>
  <c r="C163" i="19"/>
  <c r="H163" i="19"/>
  <c r="C164" i="19"/>
  <c r="H164" i="19"/>
  <c r="D166" i="19"/>
  <c r="D165" i="19" s="1"/>
  <c r="E166" i="19"/>
  <c r="E165" i="19" s="1"/>
  <c r="F166" i="19"/>
  <c r="F165" i="19" s="1"/>
  <c r="G166" i="19"/>
  <c r="G165" i="19" s="1"/>
  <c r="I166" i="19"/>
  <c r="I165" i="19" s="1"/>
  <c r="J166" i="19"/>
  <c r="J165" i="19" s="1"/>
  <c r="K166" i="19"/>
  <c r="K165" i="19" s="1"/>
  <c r="L166" i="19"/>
  <c r="L165" i="19" s="1"/>
  <c r="C167" i="19"/>
  <c r="H167" i="19"/>
  <c r="C168" i="19"/>
  <c r="H168" i="19"/>
  <c r="C169" i="19"/>
  <c r="H169" i="19"/>
  <c r="C170" i="19"/>
  <c r="H170" i="19"/>
  <c r="C171" i="19"/>
  <c r="H171" i="19"/>
  <c r="C172" i="19"/>
  <c r="H172" i="19"/>
  <c r="D175" i="19"/>
  <c r="E175" i="19"/>
  <c r="F175" i="19"/>
  <c r="F174" i="19" s="1"/>
  <c r="G175" i="19"/>
  <c r="I175" i="19"/>
  <c r="J175" i="19"/>
  <c r="K175" i="19"/>
  <c r="L175" i="19"/>
  <c r="C176" i="19"/>
  <c r="H176" i="19"/>
  <c r="C177" i="19"/>
  <c r="H177" i="19"/>
  <c r="C178" i="19"/>
  <c r="H178" i="19"/>
  <c r="D179" i="19"/>
  <c r="E179" i="19"/>
  <c r="F179" i="19"/>
  <c r="G179" i="19"/>
  <c r="I179" i="19"/>
  <c r="I174" i="19" s="1"/>
  <c r="J179" i="19"/>
  <c r="K179" i="19"/>
  <c r="L179" i="19"/>
  <c r="C180" i="19"/>
  <c r="H180" i="19"/>
  <c r="C181" i="19"/>
  <c r="H181" i="19"/>
  <c r="C182" i="19"/>
  <c r="H182" i="19"/>
  <c r="C183" i="19"/>
  <c r="H183" i="19"/>
  <c r="D184" i="19"/>
  <c r="E184" i="19"/>
  <c r="F184" i="19"/>
  <c r="G184" i="19"/>
  <c r="I184" i="19"/>
  <c r="J184" i="19"/>
  <c r="K184" i="19"/>
  <c r="L184" i="19"/>
  <c r="C185" i="19"/>
  <c r="H185" i="19"/>
  <c r="C186" i="19"/>
  <c r="H186" i="19"/>
  <c r="D188" i="19"/>
  <c r="E188" i="19"/>
  <c r="F188" i="19"/>
  <c r="G188" i="19"/>
  <c r="I188" i="19"/>
  <c r="J188" i="19"/>
  <c r="K188" i="19"/>
  <c r="L188" i="19"/>
  <c r="C189" i="19"/>
  <c r="H189" i="19"/>
  <c r="C190" i="19"/>
  <c r="H190" i="19"/>
  <c r="D192" i="19"/>
  <c r="D191" i="19" s="1"/>
  <c r="E192" i="19"/>
  <c r="E191" i="19" s="1"/>
  <c r="F192" i="19"/>
  <c r="F191" i="19" s="1"/>
  <c r="G192" i="19"/>
  <c r="G191" i="19" s="1"/>
  <c r="G187" i="19" s="1"/>
  <c r="I192" i="19"/>
  <c r="I191" i="19" s="1"/>
  <c r="J192" i="19"/>
  <c r="K192" i="19"/>
  <c r="K191" i="19" s="1"/>
  <c r="K187" i="19" s="1"/>
  <c r="L192" i="19"/>
  <c r="L191" i="19" s="1"/>
  <c r="L187" i="19" s="1"/>
  <c r="C193" i="19"/>
  <c r="H193" i="19"/>
  <c r="C197" i="19"/>
  <c r="H197" i="19"/>
  <c r="D198" i="19"/>
  <c r="D196" i="19" s="1"/>
  <c r="E198" i="19"/>
  <c r="E196" i="19" s="1"/>
  <c r="F198" i="19"/>
  <c r="F196" i="19" s="1"/>
  <c r="G198" i="19"/>
  <c r="G196" i="19" s="1"/>
  <c r="I198" i="19"/>
  <c r="I196" i="19" s="1"/>
  <c r="J198" i="19"/>
  <c r="J196" i="19" s="1"/>
  <c r="K198" i="19"/>
  <c r="L198" i="19"/>
  <c r="L196" i="19" s="1"/>
  <c r="C199" i="19"/>
  <c r="H199" i="19"/>
  <c r="C200" i="19"/>
  <c r="H200" i="19"/>
  <c r="C201" i="19"/>
  <c r="H201" i="19"/>
  <c r="C202" i="19"/>
  <c r="H202" i="19"/>
  <c r="C203" i="19"/>
  <c r="H203" i="19"/>
  <c r="D205" i="19"/>
  <c r="E205" i="19"/>
  <c r="F205" i="19"/>
  <c r="G205" i="19"/>
  <c r="I205" i="19"/>
  <c r="J205" i="19"/>
  <c r="K205" i="19"/>
  <c r="L205" i="19"/>
  <c r="C206" i="19"/>
  <c r="H206" i="19"/>
  <c r="C207" i="19"/>
  <c r="H207" i="19"/>
  <c r="C208" i="19"/>
  <c r="H208" i="19"/>
  <c r="C209" i="19"/>
  <c r="H209" i="19"/>
  <c r="C210" i="19"/>
  <c r="H210" i="19"/>
  <c r="C211" i="19"/>
  <c r="H211" i="19"/>
  <c r="C212" i="19"/>
  <c r="H212" i="19"/>
  <c r="C213" i="19"/>
  <c r="H213" i="19"/>
  <c r="C214" i="19"/>
  <c r="H214" i="19"/>
  <c r="C215" i="19"/>
  <c r="H215" i="19"/>
  <c r="D216" i="19"/>
  <c r="E216" i="19"/>
  <c r="F216" i="19"/>
  <c r="G216" i="19"/>
  <c r="I216" i="19"/>
  <c r="J216" i="19"/>
  <c r="K216" i="19"/>
  <c r="L216" i="19"/>
  <c r="C217" i="19"/>
  <c r="H217" i="19"/>
  <c r="C218" i="19"/>
  <c r="H218" i="19"/>
  <c r="C219" i="19"/>
  <c r="H219" i="19"/>
  <c r="C220" i="19"/>
  <c r="H220" i="19"/>
  <c r="C221" i="19"/>
  <c r="H221" i="19"/>
  <c r="C222" i="19"/>
  <c r="H222" i="19"/>
  <c r="C223" i="19"/>
  <c r="H223" i="19"/>
  <c r="C224" i="19"/>
  <c r="H224" i="19"/>
  <c r="C225" i="19"/>
  <c r="H225" i="19"/>
  <c r="C226" i="19"/>
  <c r="H226" i="19"/>
  <c r="D227" i="19"/>
  <c r="E227" i="19"/>
  <c r="F227" i="19"/>
  <c r="G227" i="19"/>
  <c r="I227" i="19"/>
  <c r="J227" i="19"/>
  <c r="K227" i="19"/>
  <c r="L227" i="19"/>
  <c r="C228" i="19"/>
  <c r="H228" i="19"/>
  <c r="C229" i="19"/>
  <c r="H229" i="19"/>
  <c r="C232" i="19"/>
  <c r="H232" i="19"/>
  <c r="D233" i="19"/>
  <c r="E233" i="19"/>
  <c r="F233" i="19"/>
  <c r="G233" i="19"/>
  <c r="I233" i="19"/>
  <c r="J233" i="19"/>
  <c r="K233" i="19"/>
  <c r="L233" i="19"/>
  <c r="C234" i="19"/>
  <c r="H234" i="19"/>
  <c r="D235" i="19"/>
  <c r="E235" i="19"/>
  <c r="F235" i="19"/>
  <c r="G235" i="19"/>
  <c r="I235" i="19"/>
  <c r="J235" i="19"/>
  <c r="K235" i="19"/>
  <c r="L235" i="19"/>
  <c r="C236" i="19"/>
  <c r="H236" i="19"/>
  <c r="C237" i="19"/>
  <c r="H237" i="19"/>
  <c r="D238" i="19"/>
  <c r="E238" i="19"/>
  <c r="F238" i="19"/>
  <c r="G238" i="19"/>
  <c r="I238" i="19"/>
  <c r="J238" i="19"/>
  <c r="K238" i="19"/>
  <c r="L238" i="19"/>
  <c r="C239" i="19"/>
  <c r="H239" i="19"/>
  <c r="C240" i="19"/>
  <c r="H240" i="19"/>
  <c r="C241" i="19"/>
  <c r="H241" i="19"/>
  <c r="C242" i="19"/>
  <c r="H242" i="19"/>
  <c r="C243" i="19"/>
  <c r="H243" i="19"/>
  <c r="C244" i="19"/>
  <c r="H244" i="19"/>
  <c r="C245" i="19"/>
  <c r="H245" i="19"/>
  <c r="D246" i="19"/>
  <c r="E246" i="19"/>
  <c r="F246" i="19"/>
  <c r="G246" i="19"/>
  <c r="I246" i="19"/>
  <c r="J246" i="19"/>
  <c r="K246" i="19"/>
  <c r="L246" i="19"/>
  <c r="C247" i="19"/>
  <c r="H247" i="19"/>
  <c r="C248" i="19"/>
  <c r="H248" i="19"/>
  <c r="C249" i="19"/>
  <c r="H249" i="19"/>
  <c r="C250" i="19"/>
  <c r="H250" i="19"/>
  <c r="D252" i="19"/>
  <c r="D251" i="19" s="1"/>
  <c r="E252" i="19"/>
  <c r="E251" i="19" s="1"/>
  <c r="F252" i="19"/>
  <c r="F251" i="19" s="1"/>
  <c r="G252" i="19"/>
  <c r="G251" i="19" s="1"/>
  <c r="I252" i="19"/>
  <c r="I251" i="19" s="1"/>
  <c r="J252" i="19"/>
  <c r="J251" i="19" s="1"/>
  <c r="K252" i="19"/>
  <c r="L252" i="19"/>
  <c r="L251" i="19" s="1"/>
  <c r="C253" i="19"/>
  <c r="H253" i="19"/>
  <c r="C254" i="19"/>
  <c r="H254" i="19"/>
  <c r="C255" i="19"/>
  <c r="H255" i="19"/>
  <c r="C256" i="19"/>
  <c r="H256" i="19"/>
  <c r="C257" i="19"/>
  <c r="H257" i="19"/>
  <c r="D259" i="19"/>
  <c r="D258" i="19" s="1"/>
  <c r="E259" i="19"/>
  <c r="F259" i="19"/>
  <c r="G259" i="19"/>
  <c r="I259" i="19"/>
  <c r="J259" i="19"/>
  <c r="K259" i="19"/>
  <c r="L259" i="19"/>
  <c r="C260" i="19"/>
  <c r="H260" i="19"/>
  <c r="C261" i="19"/>
  <c r="H261" i="19"/>
  <c r="C262" i="19"/>
  <c r="H262" i="19"/>
  <c r="D263" i="19"/>
  <c r="E263" i="19"/>
  <c r="F263" i="19"/>
  <c r="G263" i="19"/>
  <c r="I263" i="19"/>
  <c r="J263" i="19"/>
  <c r="K263" i="19"/>
  <c r="L263" i="19"/>
  <c r="C264" i="19"/>
  <c r="H264" i="19"/>
  <c r="C265" i="19"/>
  <c r="H265" i="19"/>
  <c r="C266" i="19"/>
  <c r="H266" i="19"/>
  <c r="C267" i="19"/>
  <c r="H267" i="19"/>
  <c r="C270" i="19"/>
  <c r="H270" i="19"/>
  <c r="D271" i="19"/>
  <c r="E271" i="19"/>
  <c r="F271" i="19"/>
  <c r="G271" i="19"/>
  <c r="I271" i="19"/>
  <c r="I269" i="19" s="1"/>
  <c r="J271" i="19"/>
  <c r="J269" i="19" s="1"/>
  <c r="K271" i="19"/>
  <c r="L271" i="19"/>
  <c r="C272" i="19"/>
  <c r="H272" i="19"/>
  <c r="C273" i="19"/>
  <c r="H273" i="19"/>
  <c r="C274" i="19"/>
  <c r="H274" i="19"/>
  <c r="D275" i="19"/>
  <c r="E275" i="19"/>
  <c r="F275" i="19"/>
  <c r="G275" i="19"/>
  <c r="I275" i="19"/>
  <c r="J275" i="19"/>
  <c r="K275" i="19"/>
  <c r="L275" i="19"/>
  <c r="C276" i="19"/>
  <c r="H276" i="19"/>
  <c r="C277" i="19"/>
  <c r="H277" i="19"/>
  <c r="C278" i="19"/>
  <c r="H278" i="19"/>
  <c r="D279" i="19"/>
  <c r="E279" i="19"/>
  <c r="F279" i="19"/>
  <c r="G279" i="19"/>
  <c r="I279" i="19"/>
  <c r="J279" i="19"/>
  <c r="K279" i="19"/>
  <c r="L279" i="19"/>
  <c r="C280" i="19"/>
  <c r="H280" i="19"/>
  <c r="D281" i="19"/>
  <c r="E281" i="19"/>
  <c r="F281" i="19"/>
  <c r="G281" i="19"/>
  <c r="I281" i="19"/>
  <c r="J281" i="19"/>
  <c r="K281" i="19"/>
  <c r="L281" i="19"/>
  <c r="C282" i="19"/>
  <c r="H282" i="19"/>
  <c r="C283" i="19"/>
  <c r="H283" i="19"/>
  <c r="E287" i="19"/>
  <c r="G287" i="19"/>
  <c r="J287" i="19"/>
  <c r="L287" i="19"/>
  <c r="D288" i="19"/>
  <c r="E288" i="19"/>
  <c r="F288" i="19"/>
  <c r="G288" i="19"/>
  <c r="I288" i="19"/>
  <c r="J288" i="19"/>
  <c r="K288" i="19"/>
  <c r="L288" i="19"/>
  <c r="C289" i="19"/>
  <c r="C288" i="19" s="1"/>
  <c r="H289" i="19"/>
  <c r="C290" i="19"/>
  <c r="H290" i="19"/>
  <c r="C291" i="19"/>
  <c r="H291" i="19"/>
  <c r="C292" i="19"/>
  <c r="H292" i="19"/>
  <c r="C293" i="19"/>
  <c r="H293" i="19"/>
  <c r="C294" i="19"/>
  <c r="H294" i="19"/>
  <c r="C295" i="19"/>
  <c r="H295" i="19"/>
  <c r="C296" i="19"/>
  <c r="H296" i="19"/>
  <c r="D22" i="18"/>
  <c r="E22" i="18"/>
  <c r="E287" i="18" s="1"/>
  <c r="F22" i="18"/>
  <c r="G22" i="18"/>
  <c r="I22" i="18"/>
  <c r="J22" i="18"/>
  <c r="J287" i="18" s="1"/>
  <c r="K22" i="18"/>
  <c r="L22" i="18"/>
  <c r="C23" i="18"/>
  <c r="H23" i="18"/>
  <c r="C24" i="18"/>
  <c r="H24" i="18"/>
  <c r="C26" i="18"/>
  <c r="H26" i="18"/>
  <c r="F28" i="18"/>
  <c r="C28" i="18" s="1"/>
  <c r="K28" i="18"/>
  <c r="H28" i="18" s="1"/>
  <c r="C29" i="18"/>
  <c r="H29" i="18"/>
  <c r="C30" i="18"/>
  <c r="H30" i="18"/>
  <c r="C31" i="18"/>
  <c r="H31" i="18"/>
  <c r="F32" i="18"/>
  <c r="C32" i="18" s="1"/>
  <c r="K32" i="18"/>
  <c r="H32" i="18" s="1"/>
  <c r="C33" i="18"/>
  <c r="H33" i="18"/>
  <c r="F34" i="18"/>
  <c r="C34" i="18" s="1"/>
  <c r="K34" i="18"/>
  <c r="H34" i="18" s="1"/>
  <c r="C35" i="18"/>
  <c r="H35" i="18"/>
  <c r="C36" i="18"/>
  <c r="H36" i="18"/>
  <c r="F37" i="18"/>
  <c r="C37" i="18" s="1"/>
  <c r="K37" i="18"/>
  <c r="H37" i="18" s="1"/>
  <c r="C38" i="18"/>
  <c r="H38" i="18"/>
  <c r="C39" i="18"/>
  <c r="H39" i="18"/>
  <c r="C40" i="18"/>
  <c r="H40" i="18"/>
  <c r="C41" i="18"/>
  <c r="H41" i="18"/>
  <c r="C42" i="18"/>
  <c r="H42" i="18"/>
  <c r="D43" i="18"/>
  <c r="E43" i="18"/>
  <c r="F43" i="18"/>
  <c r="I43" i="18"/>
  <c r="J43" i="18"/>
  <c r="K43" i="18"/>
  <c r="C44" i="18"/>
  <c r="H44" i="18"/>
  <c r="G45" i="18"/>
  <c r="C45" i="18" s="1"/>
  <c r="L45" i="18"/>
  <c r="C46" i="18"/>
  <c r="H46" i="18"/>
  <c r="C47" i="18"/>
  <c r="H47" i="18"/>
  <c r="F54" i="18"/>
  <c r="E55" i="18"/>
  <c r="F55" i="18"/>
  <c r="G55" i="18"/>
  <c r="I55" i="18"/>
  <c r="J55" i="18"/>
  <c r="K55" i="18"/>
  <c r="L55" i="18"/>
  <c r="C56" i="18"/>
  <c r="H56" i="18"/>
  <c r="D57" i="18"/>
  <c r="C57" i="18" s="1"/>
  <c r="H57" i="18"/>
  <c r="D58" i="18"/>
  <c r="E58" i="18"/>
  <c r="F58" i="18"/>
  <c r="G58" i="18"/>
  <c r="I58" i="18"/>
  <c r="J58" i="18"/>
  <c r="K58" i="18"/>
  <c r="L58" i="18"/>
  <c r="C59" i="18"/>
  <c r="H59" i="18"/>
  <c r="C60" i="18"/>
  <c r="H60" i="18"/>
  <c r="C61" i="18"/>
  <c r="H61" i="18"/>
  <c r="C62" i="18"/>
  <c r="H62" i="18"/>
  <c r="C63" i="18"/>
  <c r="H63" i="18"/>
  <c r="C64" i="18"/>
  <c r="H64" i="18"/>
  <c r="C65" i="18"/>
  <c r="H65" i="18"/>
  <c r="C66" i="18"/>
  <c r="H66" i="18"/>
  <c r="G67" i="18"/>
  <c r="H68" i="18"/>
  <c r="E69" i="18"/>
  <c r="E67" i="18" s="1"/>
  <c r="F69" i="18"/>
  <c r="F67" i="18" s="1"/>
  <c r="G69" i="18"/>
  <c r="J69" i="18"/>
  <c r="J67" i="18" s="1"/>
  <c r="K69" i="18"/>
  <c r="K67" i="18" s="1"/>
  <c r="L69" i="18"/>
  <c r="L67" i="18" s="1"/>
  <c r="D70" i="18"/>
  <c r="H70" i="18"/>
  <c r="C71" i="18"/>
  <c r="H71" i="18"/>
  <c r="C72" i="18"/>
  <c r="H72" i="18"/>
  <c r="D73" i="18"/>
  <c r="C73" i="18" s="1"/>
  <c r="I73" i="18"/>
  <c r="I69" i="18" s="1"/>
  <c r="C74" i="18"/>
  <c r="H74" i="18"/>
  <c r="D77" i="18"/>
  <c r="E77" i="18"/>
  <c r="F77" i="18"/>
  <c r="G77" i="18"/>
  <c r="I77" i="18"/>
  <c r="J77" i="18"/>
  <c r="K77" i="18"/>
  <c r="L77" i="18"/>
  <c r="C78" i="18"/>
  <c r="H78" i="18"/>
  <c r="C79" i="18"/>
  <c r="H79" i="18"/>
  <c r="D80" i="18"/>
  <c r="E80" i="18"/>
  <c r="F80" i="18"/>
  <c r="F76" i="18" s="1"/>
  <c r="G80" i="18"/>
  <c r="I80" i="18"/>
  <c r="J80" i="18"/>
  <c r="J76" i="18" s="1"/>
  <c r="K80" i="18"/>
  <c r="L80" i="18"/>
  <c r="C81" i="18"/>
  <c r="H81" i="18"/>
  <c r="C82" i="18"/>
  <c r="H82" i="18"/>
  <c r="D84" i="18"/>
  <c r="E84" i="18"/>
  <c r="F84" i="18"/>
  <c r="G84" i="18"/>
  <c r="I84" i="18"/>
  <c r="J84" i="18"/>
  <c r="K84" i="18"/>
  <c r="L84" i="18"/>
  <c r="C85" i="18"/>
  <c r="H85" i="18"/>
  <c r="C86" i="18"/>
  <c r="H86" i="18"/>
  <c r="C87" i="18"/>
  <c r="H87" i="18"/>
  <c r="C88" i="18"/>
  <c r="H88" i="18"/>
  <c r="D89" i="18"/>
  <c r="E89" i="18"/>
  <c r="F89" i="18"/>
  <c r="G89" i="18"/>
  <c r="I89" i="18"/>
  <c r="J89" i="18"/>
  <c r="K89" i="18"/>
  <c r="L89" i="18"/>
  <c r="C90" i="18"/>
  <c r="H90" i="18"/>
  <c r="C91" i="18"/>
  <c r="H91" i="18"/>
  <c r="C92" i="18"/>
  <c r="H92" i="18"/>
  <c r="C93" i="18"/>
  <c r="H93" i="18"/>
  <c r="C94" i="18"/>
  <c r="H94" i="18"/>
  <c r="D95" i="18"/>
  <c r="E95" i="18"/>
  <c r="F95" i="18"/>
  <c r="G95" i="18"/>
  <c r="I95" i="18"/>
  <c r="J95" i="18"/>
  <c r="K95" i="18"/>
  <c r="L95" i="18"/>
  <c r="C96" i="18"/>
  <c r="H96" i="18"/>
  <c r="C97" i="18"/>
  <c r="H97" i="18"/>
  <c r="C98" i="18"/>
  <c r="H98" i="18"/>
  <c r="C99" i="18"/>
  <c r="H99" i="18"/>
  <c r="C100" i="18"/>
  <c r="H100" i="18"/>
  <c r="C101" i="18"/>
  <c r="H101" i="18"/>
  <c r="C102" i="18"/>
  <c r="H102" i="18"/>
  <c r="D103" i="18"/>
  <c r="E103" i="18"/>
  <c r="F103" i="18"/>
  <c r="G103" i="18"/>
  <c r="C103" i="18" s="1"/>
  <c r="I103" i="18"/>
  <c r="J103" i="18"/>
  <c r="K103" i="18"/>
  <c r="L103" i="18"/>
  <c r="C104" i="18"/>
  <c r="H104" i="18"/>
  <c r="C105" i="18"/>
  <c r="H105" i="18"/>
  <c r="C106" i="18"/>
  <c r="H106" i="18"/>
  <c r="C107" i="18"/>
  <c r="H107" i="18"/>
  <c r="C108" i="18"/>
  <c r="H108" i="18"/>
  <c r="C109" i="18"/>
  <c r="H109" i="18"/>
  <c r="C110" i="18"/>
  <c r="H110" i="18"/>
  <c r="C111" i="18"/>
  <c r="H111" i="18"/>
  <c r="D112" i="18"/>
  <c r="E112" i="18"/>
  <c r="F112" i="18"/>
  <c r="G112" i="18"/>
  <c r="I112" i="18"/>
  <c r="J112" i="18"/>
  <c r="K112" i="18"/>
  <c r="L112" i="18"/>
  <c r="C113" i="18"/>
  <c r="H113" i="18"/>
  <c r="C114" i="18"/>
  <c r="H114" i="18"/>
  <c r="C115" i="18"/>
  <c r="H115" i="18"/>
  <c r="D116" i="18"/>
  <c r="E116" i="18"/>
  <c r="F116" i="18"/>
  <c r="G116" i="18"/>
  <c r="I116" i="18"/>
  <c r="J116" i="18"/>
  <c r="K116" i="18"/>
  <c r="L116" i="18"/>
  <c r="C117" i="18"/>
  <c r="H117" i="18"/>
  <c r="C118" i="18"/>
  <c r="H118" i="18"/>
  <c r="C119" i="18"/>
  <c r="H119" i="18"/>
  <c r="C120" i="18"/>
  <c r="H120" i="18"/>
  <c r="C121" i="18"/>
  <c r="H121" i="18"/>
  <c r="D122" i="18"/>
  <c r="E122" i="18"/>
  <c r="F122" i="18"/>
  <c r="G122" i="18"/>
  <c r="I122" i="18"/>
  <c r="J122" i="18"/>
  <c r="K122" i="18"/>
  <c r="L122" i="18"/>
  <c r="C123" i="18"/>
  <c r="H123" i="18"/>
  <c r="C124" i="18"/>
  <c r="H124" i="18"/>
  <c r="C125" i="18"/>
  <c r="H125" i="18"/>
  <c r="C126" i="18"/>
  <c r="H126" i="18"/>
  <c r="C127" i="18"/>
  <c r="H127" i="18"/>
  <c r="D128" i="18"/>
  <c r="E128" i="18"/>
  <c r="F128" i="18"/>
  <c r="G128" i="18"/>
  <c r="I128" i="18"/>
  <c r="J128" i="18"/>
  <c r="K128" i="18"/>
  <c r="L128" i="18"/>
  <c r="C129" i="18"/>
  <c r="C128" i="18" s="1"/>
  <c r="H129" i="18"/>
  <c r="H128" i="18" s="1"/>
  <c r="D131" i="18"/>
  <c r="E131" i="18"/>
  <c r="F131" i="18"/>
  <c r="G131" i="18"/>
  <c r="I131" i="18"/>
  <c r="J131" i="18"/>
  <c r="K131" i="18"/>
  <c r="L131" i="18"/>
  <c r="C132" i="18"/>
  <c r="H132" i="18"/>
  <c r="C133" i="18"/>
  <c r="H133" i="18"/>
  <c r="C134" i="18"/>
  <c r="H134" i="18"/>
  <c r="C135" i="18"/>
  <c r="H135" i="18"/>
  <c r="D136" i="18"/>
  <c r="E136" i="18"/>
  <c r="F136" i="18"/>
  <c r="G136" i="18"/>
  <c r="I136" i="18"/>
  <c r="J136" i="18"/>
  <c r="K136" i="18"/>
  <c r="L136" i="18"/>
  <c r="C137" i="18"/>
  <c r="H137" i="18"/>
  <c r="C138" i="18"/>
  <c r="H138" i="18"/>
  <c r="C139" i="18"/>
  <c r="H139" i="18"/>
  <c r="C140" i="18"/>
  <c r="H140" i="18"/>
  <c r="D141" i="18"/>
  <c r="E141" i="18"/>
  <c r="F141" i="18"/>
  <c r="G141" i="18"/>
  <c r="I141" i="18"/>
  <c r="J141" i="18"/>
  <c r="K141" i="18"/>
  <c r="L141" i="18"/>
  <c r="C142" i="18"/>
  <c r="H142" i="18"/>
  <c r="C143" i="18"/>
  <c r="H143" i="18"/>
  <c r="D144" i="18"/>
  <c r="E144" i="18"/>
  <c r="F144" i="18"/>
  <c r="G144" i="18"/>
  <c r="I144" i="18"/>
  <c r="J144" i="18"/>
  <c r="K144" i="18"/>
  <c r="L144" i="18"/>
  <c r="C145" i="18"/>
  <c r="H145" i="18"/>
  <c r="C146" i="18"/>
  <c r="H146" i="18"/>
  <c r="C147" i="18"/>
  <c r="H147" i="18"/>
  <c r="C148" i="18"/>
  <c r="H148" i="18"/>
  <c r="C149" i="18"/>
  <c r="H149" i="18"/>
  <c r="C150" i="18"/>
  <c r="H150" i="18"/>
  <c r="E151" i="18"/>
  <c r="F151" i="18"/>
  <c r="G151" i="18"/>
  <c r="I151" i="18"/>
  <c r="J151" i="18"/>
  <c r="K151" i="18"/>
  <c r="L151" i="18"/>
  <c r="C152" i="18"/>
  <c r="H152" i="18"/>
  <c r="C153" i="18"/>
  <c r="H153" i="18"/>
  <c r="D154" i="18"/>
  <c r="C154" i="18" s="1"/>
  <c r="H154" i="18"/>
  <c r="C155" i="18"/>
  <c r="H155" i="18"/>
  <c r="C156" i="18"/>
  <c r="H156" i="18"/>
  <c r="C157" i="18"/>
  <c r="H157" i="18"/>
  <c r="C158" i="18"/>
  <c r="H158" i="18"/>
  <c r="C159" i="18"/>
  <c r="H159" i="18"/>
  <c r="D160" i="18"/>
  <c r="E160" i="18"/>
  <c r="F160" i="18"/>
  <c r="G160" i="18"/>
  <c r="I160" i="18"/>
  <c r="J160" i="18"/>
  <c r="K160" i="18"/>
  <c r="L160" i="18"/>
  <c r="C161" i="18"/>
  <c r="H161" i="18"/>
  <c r="C162" i="18"/>
  <c r="H162" i="18"/>
  <c r="C163" i="18"/>
  <c r="H163" i="18"/>
  <c r="C164" i="18"/>
  <c r="H164" i="18"/>
  <c r="J165" i="18"/>
  <c r="D166" i="18"/>
  <c r="E166" i="18"/>
  <c r="E165" i="18" s="1"/>
  <c r="F166" i="18"/>
  <c r="F165" i="18" s="1"/>
  <c r="G166" i="18"/>
  <c r="G165" i="18" s="1"/>
  <c r="I166" i="18"/>
  <c r="I165" i="18" s="1"/>
  <c r="J166" i="18"/>
  <c r="K166" i="18"/>
  <c r="K165" i="18" s="1"/>
  <c r="L166" i="18"/>
  <c r="L165" i="18" s="1"/>
  <c r="C167" i="18"/>
  <c r="H167" i="18"/>
  <c r="C168" i="18"/>
  <c r="H168" i="18"/>
  <c r="C169" i="18"/>
  <c r="H169" i="18"/>
  <c r="C170" i="18"/>
  <c r="H170" i="18"/>
  <c r="C171" i="18"/>
  <c r="H171" i="18"/>
  <c r="C172" i="18"/>
  <c r="H172" i="18"/>
  <c r="D175" i="18"/>
  <c r="E175" i="18"/>
  <c r="F175" i="18"/>
  <c r="G175" i="18"/>
  <c r="I175" i="18"/>
  <c r="J175" i="18"/>
  <c r="K175" i="18"/>
  <c r="K174" i="18" s="1"/>
  <c r="K173" i="18" s="1"/>
  <c r="L175" i="18"/>
  <c r="C176" i="18"/>
  <c r="H176" i="18"/>
  <c r="C177" i="18"/>
  <c r="H177" i="18"/>
  <c r="C178" i="18"/>
  <c r="H178" i="18"/>
  <c r="D179" i="18"/>
  <c r="E179" i="18"/>
  <c r="F179" i="18"/>
  <c r="G179" i="18"/>
  <c r="I179" i="18"/>
  <c r="H179" i="18" s="1"/>
  <c r="J179" i="18"/>
  <c r="K179" i="18"/>
  <c r="L179" i="18"/>
  <c r="C180" i="18"/>
  <c r="H180" i="18"/>
  <c r="C181" i="18"/>
  <c r="H181" i="18"/>
  <c r="C182" i="18"/>
  <c r="H182" i="18"/>
  <c r="C183" i="18"/>
  <c r="H183" i="18"/>
  <c r="D184" i="18"/>
  <c r="C184" i="18" s="1"/>
  <c r="E184" i="18"/>
  <c r="F184" i="18"/>
  <c r="G184" i="18"/>
  <c r="I184" i="18"/>
  <c r="J184" i="18"/>
  <c r="K184" i="18"/>
  <c r="L184" i="18"/>
  <c r="C185" i="18"/>
  <c r="H185" i="18"/>
  <c r="C186" i="18"/>
  <c r="H186" i="18"/>
  <c r="D188" i="18"/>
  <c r="E188" i="18"/>
  <c r="F188" i="18"/>
  <c r="G188" i="18"/>
  <c r="G187" i="18" s="1"/>
  <c r="I188" i="18"/>
  <c r="J188" i="18"/>
  <c r="K188" i="18"/>
  <c r="L188" i="18"/>
  <c r="C189" i="18"/>
  <c r="H189" i="18"/>
  <c r="C190" i="18"/>
  <c r="H190" i="18"/>
  <c r="D192" i="18"/>
  <c r="E192" i="18"/>
  <c r="E191" i="18" s="1"/>
  <c r="F192" i="18"/>
  <c r="F191" i="18" s="1"/>
  <c r="F187" i="18" s="1"/>
  <c r="G192" i="18"/>
  <c r="G191" i="18" s="1"/>
  <c r="I192" i="18"/>
  <c r="I191" i="18" s="1"/>
  <c r="J192" i="18"/>
  <c r="J191" i="18" s="1"/>
  <c r="K192" i="18"/>
  <c r="L192" i="18"/>
  <c r="L191" i="18" s="1"/>
  <c r="C193" i="18"/>
  <c r="H193" i="18"/>
  <c r="C197" i="18"/>
  <c r="H197" i="18"/>
  <c r="D198" i="18"/>
  <c r="D196" i="18" s="1"/>
  <c r="E198" i="18"/>
  <c r="E196" i="18" s="1"/>
  <c r="F198" i="18"/>
  <c r="F196" i="18" s="1"/>
  <c r="G198" i="18"/>
  <c r="G196" i="18" s="1"/>
  <c r="I198" i="18"/>
  <c r="I196" i="18" s="1"/>
  <c r="J198" i="18"/>
  <c r="J196" i="18" s="1"/>
  <c r="K198" i="18"/>
  <c r="L198" i="18"/>
  <c r="L196" i="18" s="1"/>
  <c r="C199" i="18"/>
  <c r="H199" i="18"/>
  <c r="C200" i="18"/>
  <c r="H200" i="18"/>
  <c r="C201" i="18"/>
  <c r="H201" i="18"/>
  <c r="C202" i="18"/>
  <c r="H202" i="18"/>
  <c r="C203" i="18"/>
  <c r="H203" i="18"/>
  <c r="D205" i="18"/>
  <c r="E205" i="18"/>
  <c r="F205" i="18"/>
  <c r="G205" i="18"/>
  <c r="I205" i="18"/>
  <c r="J205" i="18"/>
  <c r="K205" i="18"/>
  <c r="L205" i="18"/>
  <c r="C206" i="18"/>
  <c r="H206" i="18"/>
  <c r="C207" i="18"/>
  <c r="H207" i="18"/>
  <c r="C208" i="18"/>
  <c r="H208" i="18"/>
  <c r="C209" i="18"/>
  <c r="H209" i="18"/>
  <c r="C210" i="18"/>
  <c r="H210" i="18"/>
  <c r="C211" i="18"/>
  <c r="H211" i="18"/>
  <c r="C212" i="18"/>
  <c r="H212" i="18"/>
  <c r="C213" i="18"/>
  <c r="H213" i="18"/>
  <c r="C214" i="18"/>
  <c r="H214" i="18"/>
  <c r="C215" i="18"/>
  <c r="H215" i="18"/>
  <c r="D216" i="18"/>
  <c r="E216" i="18"/>
  <c r="F216" i="18"/>
  <c r="G216" i="18"/>
  <c r="I216" i="18"/>
  <c r="J216" i="18"/>
  <c r="K216" i="18"/>
  <c r="L216" i="18"/>
  <c r="C217" i="18"/>
  <c r="H217" i="18"/>
  <c r="C218" i="18"/>
  <c r="H218" i="18"/>
  <c r="C219" i="18"/>
  <c r="H219" i="18"/>
  <c r="C220" i="18"/>
  <c r="H220" i="18"/>
  <c r="C221" i="18"/>
  <c r="H221" i="18"/>
  <c r="C222" i="18"/>
  <c r="H222" i="18"/>
  <c r="C223" i="18"/>
  <c r="H223" i="18"/>
  <c r="C224" i="18"/>
  <c r="H224" i="18"/>
  <c r="C225" i="18"/>
  <c r="H225" i="18"/>
  <c r="C226" i="18"/>
  <c r="H226" i="18"/>
  <c r="D227" i="18"/>
  <c r="E227" i="18"/>
  <c r="F227" i="18"/>
  <c r="G227" i="18"/>
  <c r="I227" i="18"/>
  <c r="J227" i="18"/>
  <c r="K227" i="18"/>
  <c r="L227" i="18"/>
  <c r="C228" i="18"/>
  <c r="H228" i="18"/>
  <c r="C229" i="18"/>
  <c r="H229" i="18"/>
  <c r="C232" i="18"/>
  <c r="H232" i="18"/>
  <c r="D233" i="18"/>
  <c r="E233" i="18"/>
  <c r="F233" i="18"/>
  <c r="G233" i="18"/>
  <c r="I233" i="18"/>
  <c r="J233" i="18"/>
  <c r="K233" i="18"/>
  <c r="L233" i="18"/>
  <c r="C234" i="18"/>
  <c r="H234" i="18"/>
  <c r="D235" i="18"/>
  <c r="E235" i="18"/>
  <c r="C235" i="18" s="1"/>
  <c r="F235" i="18"/>
  <c r="G235" i="18"/>
  <c r="I235" i="18"/>
  <c r="J235" i="18"/>
  <c r="K235" i="18"/>
  <c r="L235" i="18"/>
  <c r="C236" i="18"/>
  <c r="H236" i="18"/>
  <c r="C237" i="18"/>
  <c r="H237" i="18"/>
  <c r="D238" i="18"/>
  <c r="E238" i="18"/>
  <c r="F238" i="18"/>
  <c r="G238" i="18"/>
  <c r="I238" i="18"/>
  <c r="J238" i="18"/>
  <c r="K238" i="18"/>
  <c r="L238" i="18"/>
  <c r="C239" i="18"/>
  <c r="H239" i="18"/>
  <c r="C240" i="18"/>
  <c r="H240" i="18"/>
  <c r="C241" i="18"/>
  <c r="H241" i="18"/>
  <c r="C242" i="18"/>
  <c r="H242" i="18"/>
  <c r="C243" i="18"/>
  <c r="H243" i="18"/>
  <c r="C244" i="18"/>
  <c r="H244" i="18"/>
  <c r="C245" i="18"/>
  <c r="H245" i="18"/>
  <c r="D246" i="18"/>
  <c r="E246" i="18"/>
  <c r="F246" i="18"/>
  <c r="G246" i="18"/>
  <c r="C246" i="18" s="1"/>
  <c r="I246" i="18"/>
  <c r="J246" i="18"/>
  <c r="K246" i="18"/>
  <c r="L246" i="18"/>
  <c r="C247" i="18"/>
  <c r="H247" i="18"/>
  <c r="C248" i="18"/>
  <c r="H248" i="18"/>
  <c r="C249" i="18"/>
  <c r="H249" i="18"/>
  <c r="C250" i="18"/>
  <c r="H250" i="18"/>
  <c r="D252" i="18"/>
  <c r="D251" i="18" s="1"/>
  <c r="E252" i="18"/>
  <c r="E251" i="18" s="1"/>
  <c r="F252" i="18"/>
  <c r="F251" i="18" s="1"/>
  <c r="G252" i="18"/>
  <c r="G251" i="18" s="1"/>
  <c r="I252" i="18"/>
  <c r="I251" i="18" s="1"/>
  <c r="J252" i="18"/>
  <c r="J251" i="18" s="1"/>
  <c r="K252" i="18"/>
  <c r="L252" i="18"/>
  <c r="L251" i="18" s="1"/>
  <c r="C253" i="18"/>
  <c r="H253" i="18"/>
  <c r="C254" i="18"/>
  <c r="H254" i="18"/>
  <c r="C255" i="18"/>
  <c r="H255" i="18"/>
  <c r="C256" i="18"/>
  <c r="H256" i="18"/>
  <c r="C257" i="18"/>
  <c r="H257" i="18"/>
  <c r="D259" i="18"/>
  <c r="E259" i="18"/>
  <c r="F259" i="18"/>
  <c r="G259" i="18"/>
  <c r="I259" i="18"/>
  <c r="J259" i="18"/>
  <c r="K259" i="18"/>
  <c r="L259" i="18"/>
  <c r="L258" i="18" s="1"/>
  <c r="C260" i="18"/>
  <c r="H260" i="18"/>
  <c r="C261" i="18"/>
  <c r="H261" i="18"/>
  <c r="C262" i="18"/>
  <c r="H262" i="18"/>
  <c r="D263" i="18"/>
  <c r="E263" i="18"/>
  <c r="F263" i="18"/>
  <c r="G263" i="18"/>
  <c r="I263" i="18"/>
  <c r="J263" i="18"/>
  <c r="K263" i="18"/>
  <c r="L263" i="18"/>
  <c r="C264" i="18"/>
  <c r="H264" i="18"/>
  <c r="C265" i="18"/>
  <c r="H265" i="18"/>
  <c r="C266" i="18"/>
  <c r="H266" i="18"/>
  <c r="C267" i="18"/>
  <c r="H267" i="18"/>
  <c r="C270" i="18"/>
  <c r="H270" i="18"/>
  <c r="D271" i="18"/>
  <c r="E271" i="18"/>
  <c r="F271" i="18"/>
  <c r="G271" i="18"/>
  <c r="G269" i="18" s="1"/>
  <c r="I271" i="18"/>
  <c r="J271" i="18"/>
  <c r="K271" i="18"/>
  <c r="L271" i="18"/>
  <c r="L269" i="18" s="1"/>
  <c r="C272" i="18"/>
  <c r="H272" i="18"/>
  <c r="C273" i="18"/>
  <c r="H273" i="18"/>
  <c r="C274" i="18"/>
  <c r="H274" i="18"/>
  <c r="D275" i="18"/>
  <c r="E275" i="18"/>
  <c r="C275" i="18" s="1"/>
  <c r="F275" i="18"/>
  <c r="G275" i="18"/>
  <c r="I275" i="18"/>
  <c r="J275" i="18"/>
  <c r="K275" i="18"/>
  <c r="L275" i="18"/>
  <c r="C276" i="18"/>
  <c r="H276" i="18"/>
  <c r="C277" i="18"/>
  <c r="H277" i="18"/>
  <c r="C278" i="18"/>
  <c r="H278" i="18"/>
  <c r="D279" i="18"/>
  <c r="E279" i="18"/>
  <c r="F279" i="18"/>
  <c r="G279" i="18"/>
  <c r="I279" i="18"/>
  <c r="J279" i="18"/>
  <c r="K279" i="18"/>
  <c r="L279" i="18"/>
  <c r="C280" i="18"/>
  <c r="H280" i="18"/>
  <c r="D281" i="18"/>
  <c r="E281" i="18"/>
  <c r="F281" i="18"/>
  <c r="G281" i="18"/>
  <c r="I281" i="18"/>
  <c r="J281" i="18"/>
  <c r="K281" i="18"/>
  <c r="K287" i="18" s="1"/>
  <c r="L281" i="18"/>
  <c r="C282" i="18"/>
  <c r="H282" i="18"/>
  <c r="C283" i="18"/>
  <c r="H283" i="18"/>
  <c r="F287" i="18"/>
  <c r="G287" i="18"/>
  <c r="L287" i="18"/>
  <c r="D288" i="18"/>
  <c r="E288" i="18"/>
  <c r="F288" i="18"/>
  <c r="G288" i="18"/>
  <c r="G286" i="18" s="1"/>
  <c r="I288" i="18"/>
  <c r="J288" i="18"/>
  <c r="K288" i="18"/>
  <c r="L288" i="18"/>
  <c r="L286" i="18" s="1"/>
  <c r="C289" i="18"/>
  <c r="H289" i="18"/>
  <c r="C290" i="18"/>
  <c r="H290" i="18"/>
  <c r="C291" i="18"/>
  <c r="H291" i="18"/>
  <c r="C292" i="18"/>
  <c r="H292" i="18"/>
  <c r="C293" i="18"/>
  <c r="H293" i="18"/>
  <c r="C294" i="18"/>
  <c r="H294" i="18"/>
  <c r="C295" i="18"/>
  <c r="H295" i="18"/>
  <c r="C296" i="18"/>
  <c r="H296" i="18"/>
  <c r="E21" i="17"/>
  <c r="D22" i="17"/>
  <c r="E22" i="17"/>
  <c r="F22" i="17"/>
  <c r="G22" i="17"/>
  <c r="I22" i="17"/>
  <c r="J22" i="17"/>
  <c r="K22" i="17"/>
  <c r="L22" i="17"/>
  <c r="L21" i="17" s="1"/>
  <c r="C23" i="17"/>
  <c r="H23" i="17"/>
  <c r="C24" i="17"/>
  <c r="H24" i="17"/>
  <c r="C26" i="17"/>
  <c r="H26" i="17"/>
  <c r="F28" i="17"/>
  <c r="C28" i="17" s="1"/>
  <c r="K28" i="17"/>
  <c r="H28" i="17" s="1"/>
  <c r="C29" i="17"/>
  <c r="H29" i="17"/>
  <c r="C30" i="17"/>
  <c r="H30" i="17"/>
  <c r="C31" i="17"/>
  <c r="H31" i="17"/>
  <c r="F32" i="17"/>
  <c r="C32" i="17" s="1"/>
  <c r="H32" i="17"/>
  <c r="K32" i="17"/>
  <c r="C33" i="17"/>
  <c r="H33" i="17"/>
  <c r="C34" i="17"/>
  <c r="F34" i="17"/>
  <c r="K34" i="17"/>
  <c r="H34" i="17" s="1"/>
  <c r="C35" i="17"/>
  <c r="H35" i="17"/>
  <c r="C36" i="17"/>
  <c r="H36" i="17"/>
  <c r="F37" i="17"/>
  <c r="C37" i="17" s="1"/>
  <c r="K37" i="17"/>
  <c r="H37" i="17" s="1"/>
  <c r="C38" i="17"/>
  <c r="H38" i="17"/>
  <c r="C39" i="17"/>
  <c r="H39" i="17"/>
  <c r="C40" i="17"/>
  <c r="H40" i="17"/>
  <c r="C41" i="17"/>
  <c r="H41" i="17"/>
  <c r="C42" i="17"/>
  <c r="H42" i="17"/>
  <c r="D43" i="17"/>
  <c r="E43" i="17"/>
  <c r="F43" i="17"/>
  <c r="I43" i="17"/>
  <c r="J43" i="17"/>
  <c r="K43" i="17"/>
  <c r="C44" i="17"/>
  <c r="H44" i="17"/>
  <c r="C45" i="17"/>
  <c r="G45" i="17"/>
  <c r="L45" i="17"/>
  <c r="C46" i="17"/>
  <c r="H46" i="17"/>
  <c r="C47" i="17"/>
  <c r="H47" i="17"/>
  <c r="D55" i="17"/>
  <c r="E55" i="17"/>
  <c r="F55" i="17"/>
  <c r="G55" i="17"/>
  <c r="I55" i="17"/>
  <c r="J55" i="17"/>
  <c r="K55" i="17"/>
  <c r="L55" i="17"/>
  <c r="C56" i="17"/>
  <c r="H56" i="17"/>
  <c r="D57" i="17"/>
  <c r="C57" i="17" s="1"/>
  <c r="H57" i="17"/>
  <c r="D58" i="17"/>
  <c r="E58" i="17"/>
  <c r="F58" i="17"/>
  <c r="F54" i="17" s="1"/>
  <c r="G58" i="17"/>
  <c r="I58" i="17"/>
  <c r="H58" i="17" s="1"/>
  <c r="J58" i="17"/>
  <c r="K58" i="17"/>
  <c r="L58" i="17"/>
  <c r="C59" i="17"/>
  <c r="H59" i="17"/>
  <c r="C60" i="17"/>
  <c r="H60" i="17"/>
  <c r="C61" i="17"/>
  <c r="H61" i="17"/>
  <c r="C62" i="17"/>
  <c r="H62" i="17"/>
  <c r="C63" i="17"/>
  <c r="H63" i="17"/>
  <c r="C64" i="17"/>
  <c r="H64" i="17"/>
  <c r="C65" i="17"/>
  <c r="H65" i="17"/>
  <c r="C66" i="17"/>
  <c r="H66" i="17"/>
  <c r="E67" i="17"/>
  <c r="H68" i="17"/>
  <c r="E69" i="17"/>
  <c r="F69" i="17"/>
  <c r="F67" i="17" s="1"/>
  <c r="G69" i="17"/>
  <c r="G67" i="17" s="1"/>
  <c r="J69" i="17"/>
  <c r="J67" i="17" s="1"/>
  <c r="K69" i="17"/>
  <c r="K67" i="17" s="1"/>
  <c r="L69" i="17"/>
  <c r="L67" i="17" s="1"/>
  <c r="D70" i="17"/>
  <c r="H70" i="17"/>
  <c r="C71" i="17"/>
  <c r="H71" i="17"/>
  <c r="C72" i="17"/>
  <c r="H72" i="17"/>
  <c r="D73" i="17"/>
  <c r="C73" i="17" s="1"/>
  <c r="H73" i="17"/>
  <c r="I73" i="17"/>
  <c r="I69" i="17" s="1"/>
  <c r="C74" i="17"/>
  <c r="H74" i="17"/>
  <c r="D77" i="17"/>
  <c r="E77" i="17"/>
  <c r="F77" i="17"/>
  <c r="G77" i="17"/>
  <c r="I77" i="17"/>
  <c r="J77" i="17"/>
  <c r="K77" i="17"/>
  <c r="L77" i="17"/>
  <c r="C78" i="17"/>
  <c r="H78" i="17"/>
  <c r="C79" i="17"/>
  <c r="H79" i="17"/>
  <c r="D80" i="17"/>
  <c r="E80" i="17"/>
  <c r="F80" i="17"/>
  <c r="F76" i="17" s="1"/>
  <c r="G80" i="17"/>
  <c r="I80" i="17"/>
  <c r="H80" i="17" s="1"/>
  <c r="J80" i="17"/>
  <c r="J76" i="17" s="1"/>
  <c r="K80" i="17"/>
  <c r="L80" i="17"/>
  <c r="C81" i="17"/>
  <c r="H81" i="17"/>
  <c r="C82" i="17"/>
  <c r="H82" i="17"/>
  <c r="D84" i="17"/>
  <c r="E84" i="17"/>
  <c r="F84" i="17"/>
  <c r="G84" i="17"/>
  <c r="I84" i="17"/>
  <c r="J84" i="17"/>
  <c r="K84" i="17"/>
  <c r="L84" i="17"/>
  <c r="C85" i="17"/>
  <c r="H85" i="17"/>
  <c r="C86" i="17"/>
  <c r="H86" i="17"/>
  <c r="C87" i="17"/>
  <c r="H87" i="17"/>
  <c r="C88" i="17"/>
  <c r="H88" i="17"/>
  <c r="D89" i="17"/>
  <c r="E89" i="17"/>
  <c r="F89" i="17"/>
  <c r="G89" i="17"/>
  <c r="I89" i="17"/>
  <c r="J89" i="17"/>
  <c r="K89" i="17"/>
  <c r="L89" i="17"/>
  <c r="C90" i="17"/>
  <c r="H90" i="17"/>
  <c r="C91" i="17"/>
  <c r="H91" i="17"/>
  <c r="C92" i="17"/>
  <c r="H92" i="17"/>
  <c r="C93" i="17"/>
  <c r="H93" i="17"/>
  <c r="C94" i="17"/>
  <c r="H94" i="17"/>
  <c r="D95" i="17"/>
  <c r="E95" i="17"/>
  <c r="F95" i="17"/>
  <c r="G95" i="17"/>
  <c r="I95" i="17"/>
  <c r="J95" i="17"/>
  <c r="K95" i="17"/>
  <c r="L95" i="17"/>
  <c r="C96" i="17"/>
  <c r="H96" i="17"/>
  <c r="C97" i="17"/>
  <c r="H97" i="17"/>
  <c r="C98" i="17"/>
  <c r="H98" i="17"/>
  <c r="C99" i="17"/>
  <c r="H99" i="17"/>
  <c r="C100" i="17"/>
  <c r="H100" i="17"/>
  <c r="C101" i="17"/>
  <c r="H101" i="17"/>
  <c r="C102" i="17"/>
  <c r="H102" i="17"/>
  <c r="D103" i="17"/>
  <c r="E103" i="17"/>
  <c r="F103" i="17"/>
  <c r="G103" i="17"/>
  <c r="I103" i="17"/>
  <c r="J103" i="17"/>
  <c r="K103" i="17"/>
  <c r="L103" i="17"/>
  <c r="C104" i="17"/>
  <c r="H104" i="17"/>
  <c r="C105" i="17"/>
  <c r="H105" i="17"/>
  <c r="C106" i="17"/>
  <c r="D106" i="17"/>
  <c r="H106" i="17"/>
  <c r="C107" i="17"/>
  <c r="H107" i="17"/>
  <c r="C108" i="17"/>
  <c r="H108" i="17"/>
  <c r="C109" i="17"/>
  <c r="H109" i="17"/>
  <c r="C110" i="17"/>
  <c r="H110" i="17"/>
  <c r="C111" i="17"/>
  <c r="H111" i="17"/>
  <c r="D112" i="17"/>
  <c r="E112" i="17"/>
  <c r="F112" i="17"/>
  <c r="G112" i="17"/>
  <c r="I112" i="17"/>
  <c r="J112" i="17"/>
  <c r="K112" i="17"/>
  <c r="L112" i="17"/>
  <c r="C113" i="17"/>
  <c r="H113" i="17"/>
  <c r="C114" i="17"/>
  <c r="H114" i="17"/>
  <c r="C115" i="17"/>
  <c r="H115" i="17"/>
  <c r="E116" i="17"/>
  <c r="F116" i="17"/>
  <c r="G116" i="17"/>
  <c r="I116" i="17"/>
  <c r="J116" i="17"/>
  <c r="K116" i="17"/>
  <c r="L116" i="17"/>
  <c r="C117" i="17"/>
  <c r="H117" i="17"/>
  <c r="D118" i="17"/>
  <c r="H118" i="17"/>
  <c r="C119" i="17"/>
  <c r="H119" i="17"/>
  <c r="C120" i="17"/>
  <c r="H120" i="17"/>
  <c r="C121" i="17"/>
  <c r="H121" i="17"/>
  <c r="D122" i="17"/>
  <c r="E122" i="17"/>
  <c r="F122" i="17"/>
  <c r="G122" i="17"/>
  <c r="I122" i="17"/>
  <c r="J122" i="17"/>
  <c r="K122" i="17"/>
  <c r="L122" i="17"/>
  <c r="C123" i="17"/>
  <c r="H123" i="17"/>
  <c r="C124" i="17"/>
  <c r="H124" i="17"/>
  <c r="C125" i="17"/>
  <c r="H125" i="17"/>
  <c r="C126" i="17"/>
  <c r="H126" i="17"/>
  <c r="C127" i="17"/>
  <c r="H127" i="17"/>
  <c r="D128" i="17"/>
  <c r="E128" i="17"/>
  <c r="F128" i="17"/>
  <c r="G128" i="17"/>
  <c r="I128" i="17"/>
  <c r="J128" i="17"/>
  <c r="K128" i="17"/>
  <c r="L128" i="17"/>
  <c r="C129" i="17"/>
  <c r="C128" i="17" s="1"/>
  <c r="H129" i="17"/>
  <c r="H128" i="17" s="1"/>
  <c r="D131" i="17"/>
  <c r="E131" i="17"/>
  <c r="F131" i="17"/>
  <c r="G131" i="17"/>
  <c r="I131" i="17"/>
  <c r="J131" i="17"/>
  <c r="K131" i="17"/>
  <c r="L131" i="17"/>
  <c r="C132" i="17"/>
  <c r="H132" i="17"/>
  <c r="C133" i="17"/>
  <c r="H133" i="17"/>
  <c r="C134" i="17"/>
  <c r="H134" i="17"/>
  <c r="C135" i="17"/>
  <c r="H135" i="17"/>
  <c r="E136" i="17"/>
  <c r="F136" i="17"/>
  <c r="G136" i="17"/>
  <c r="I136" i="17"/>
  <c r="J136" i="17"/>
  <c r="K136" i="17"/>
  <c r="L136" i="17"/>
  <c r="C137" i="17"/>
  <c r="H137" i="17"/>
  <c r="D138" i="17"/>
  <c r="D136" i="17" s="1"/>
  <c r="H138" i="17"/>
  <c r="C139" i="17"/>
  <c r="H139" i="17"/>
  <c r="C140" i="17"/>
  <c r="H140" i="17"/>
  <c r="D141" i="17"/>
  <c r="E141" i="17"/>
  <c r="F141" i="17"/>
  <c r="G141" i="17"/>
  <c r="I141" i="17"/>
  <c r="J141" i="17"/>
  <c r="K141" i="17"/>
  <c r="L141" i="17"/>
  <c r="C142" i="17"/>
  <c r="H142" i="17"/>
  <c r="C143" i="17"/>
  <c r="H143" i="17"/>
  <c r="D144" i="17"/>
  <c r="E144" i="17"/>
  <c r="F144" i="17"/>
  <c r="G144" i="17"/>
  <c r="I144" i="17"/>
  <c r="J144" i="17"/>
  <c r="K144" i="17"/>
  <c r="L144" i="17"/>
  <c r="C145" i="17"/>
  <c r="H145" i="17"/>
  <c r="C146" i="17"/>
  <c r="H146" i="17"/>
  <c r="C147" i="17"/>
  <c r="H147" i="17"/>
  <c r="C148" i="17"/>
  <c r="H148" i="17"/>
  <c r="C149" i="17"/>
  <c r="H149" i="17"/>
  <c r="C150" i="17"/>
  <c r="H150" i="17"/>
  <c r="E151" i="17"/>
  <c r="F151" i="17"/>
  <c r="G151" i="17"/>
  <c r="I151" i="17"/>
  <c r="J151" i="17"/>
  <c r="K151" i="17"/>
  <c r="L151" i="17"/>
  <c r="C152" i="17"/>
  <c r="H152" i="17"/>
  <c r="C153" i="17"/>
  <c r="H153" i="17"/>
  <c r="C154" i="17"/>
  <c r="D154" i="17"/>
  <c r="D151" i="17" s="1"/>
  <c r="C151" i="17" s="1"/>
  <c r="H154" i="17"/>
  <c r="C155" i="17"/>
  <c r="H155" i="17"/>
  <c r="C156" i="17"/>
  <c r="H156" i="17"/>
  <c r="C157" i="17"/>
  <c r="H157" i="17"/>
  <c r="C158" i="17"/>
  <c r="H158" i="17"/>
  <c r="C159" i="17"/>
  <c r="H159" i="17"/>
  <c r="E160" i="17"/>
  <c r="F160" i="17"/>
  <c r="G160" i="17"/>
  <c r="I160" i="17"/>
  <c r="J160" i="17"/>
  <c r="K160" i="17"/>
  <c r="L160" i="17"/>
  <c r="C161" i="17"/>
  <c r="H161" i="17"/>
  <c r="C162" i="17"/>
  <c r="D162" i="17"/>
  <c r="D160" i="17" s="1"/>
  <c r="H162" i="17"/>
  <c r="C163" i="17"/>
  <c r="H163" i="17"/>
  <c r="C164" i="17"/>
  <c r="H164" i="17"/>
  <c r="D166" i="17"/>
  <c r="E166" i="17"/>
  <c r="E165" i="17" s="1"/>
  <c r="F166" i="17"/>
  <c r="F165" i="17" s="1"/>
  <c r="G166" i="17"/>
  <c r="G165" i="17" s="1"/>
  <c r="I166" i="17"/>
  <c r="I165" i="17" s="1"/>
  <c r="J166" i="17"/>
  <c r="J165" i="17" s="1"/>
  <c r="K166" i="17"/>
  <c r="K165" i="17" s="1"/>
  <c r="L166" i="17"/>
  <c r="L165" i="17" s="1"/>
  <c r="C167" i="17"/>
  <c r="H167" i="17"/>
  <c r="C168" i="17"/>
  <c r="H168" i="17"/>
  <c r="C169" i="17"/>
  <c r="H169" i="17"/>
  <c r="C170" i="17"/>
  <c r="H170" i="17"/>
  <c r="C171" i="17"/>
  <c r="H171" i="17"/>
  <c r="C172" i="17"/>
  <c r="H172" i="17"/>
  <c r="D175" i="17"/>
  <c r="D174" i="17" s="1"/>
  <c r="E175" i="17"/>
  <c r="F175" i="17"/>
  <c r="G175" i="17"/>
  <c r="I175" i="17"/>
  <c r="I174" i="17" s="1"/>
  <c r="I173" i="17" s="1"/>
  <c r="J175" i="17"/>
  <c r="K175" i="17"/>
  <c r="L175" i="17"/>
  <c r="C176" i="17"/>
  <c r="H176" i="17"/>
  <c r="C177" i="17"/>
  <c r="H177" i="17"/>
  <c r="C178" i="17"/>
  <c r="H178" i="17"/>
  <c r="D179" i="17"/>
  <c r="E179" i="17"/>
  <c r="F179" i="17"/>
  <c r="G179" i="17"/>
  <c r="I179" i="17"/>
  <c r="J179" i="17"/>
  <c r="K179" i="17"/>
  <c r="L179" i="17"/>
  <c r="C180" i="17"/>
  <c r="H180" i="17"/>
  <c r="C181" i="17"/>
  <c r="H181" i="17"/>
  <c r="C182" i="17"/>
  <c r="H182" i="17"/>
  <c r="C183" i="17"/>
  <c r="H183" i="17"/>
  <c r="D184" i="17"/>
  <c r="E184" i="17"/>
  <c r="F184" i="17"/>
  <c r="G184" i="17"/>
  <c r="I184" i="17"/>
  <c r="J184" i="17"/>
  <c r="K184" i="17"/>
  <c r="L184" i="17"/>
  <c r="C185" i="17"/>
  <c r="H185" i="17"/>
  <c r="C186" i="17"/>
  <c r="H186" i="17"/>
  <c r="D188" i="17"/>
  <c r="E188" i="17"/>
  <c r="F188" i="17"/>
  <c r="G188" i="17"/>
  <c r="I188" i="17"/>
  <c r="J188" i="17"/>
  <c r="K188" i="17"/>
  <c r="L188" i="17"/>
  <c r="C189" i="17"/>
  <c r="H189" i="17"/>
  <c r="C190" i="17"/>
  <c r="H190" i="17"/>
  <c r="D192" i="17"/>
  <c r="E192" i="17"/>
  <c r="E191" i="17" s="1"/>
  <c r="F192" i="17"/>
  <c r="F191" i="17" s="1"/>
  <c r="G192" i="17"/>
  <c r="G191" i="17" s="1"/>
  <c r="G187" i="17" s="1"/>
  <c r="I192" i="17"/>
  <c r="I191" i="17" s="1"/>
  <c r="J192" i="17"/>
  <c r="J191" i="17" s="1"/>
  <c r="J187" i="17" s="1"/>
  <c r="K192" i="17"/>
  <c r="K191" i="17" s="1"/>
  <c r="L192" i="17"/>
  <c r="L191" i="17" s="1"/>
  <c r="C193" i="17"/>
  <c r="H193" i="17"/>
  <c r="C197" i="17"/>
  <c r="H197" i="17"/>
  <c r="D198" i="17"/>
  <c r="E198" i="17"/>
  <c r="E196" i="17" s="1"/>
  <c r="F198" i="17"/>
  <c r="F196" i="17" s="1"/>
  <c r="G198" i="17"/>
  <c r="G196" i="17" s="1"/>
  <c r="I198" i="17"/>
  <c r="I196" i="17" s="1"/>
  <c r="J198" i="17"/>
  <c r="J196" i="17" s="1"/>
  <c r="K198" i="17"/>
  <c r="K196" i="17" s="1"/>
  <c r="L198" i="17"/>
  <c r="C199" i="17"/>
  <c r="H199" i="17"/>
  <c r="C200" i="17"/>
  <c r="H200" i="17"/>
  <c r="C201" i="17"/>
  <c r="H201" i="17"/>
  <c r="C202" i="17"/>
  <c r="H202" i="17"/>
  <c r="C203" i="17"/>
  <c r="H203" i="17"/>
  <c r="D205" i="17"/>
  <c r="E205" i="17"/>
  <c r="F205" i="17"/>
  <c r="G205" i="17"/>
  <c r="I205" i="17"/>
  <c r="J205" i="17"/>
  <c r="K205" i="17"/>
  <c r="L205" i="17"/>
  <c r="C206" i="17"/>
  <c r="H206" i="17"/>
  <c r="C207" i="17"/>
  <c r="H207" i="17"/>
  <c r="C208" i="17"/>
  <c r="H208" i="17"/>
  <c r="C209" i="17"/>
  <c r="H209" i="17"/>
  <c r="C210" i="17"/>
  <c r="H210" i="17"/>
  <c r="C211" i="17"/>
  <c r="H211" i="17"/>
  <c r="C212" i="17"/>
  <c r="H212" i="17"/>
  <c r="C213" i="17"/>
  <c r="H213" i="17"/>
  <c r="C214" i="17"/>
  <c r="H214" i="17"/>
  <c r="C215" i="17"/>
  <c r="H215" i="17"/>
  <c r="D216" i="17"/>
  <c r="E216" i="17"/>
  <c r="F216" i="17"/>
  <c r="G216" i="17"/>
  <c r="I216" i="17"/>
  <c r="J216" i="17"/>
  <c r="K216" i="17"/>
  <c r="L216" i="17"/>
  <c r="C217" i="17"/>
  <c r="H217" i="17"/>
  <c r="C218" i="17"/>
  <c r="H218" i="17"/>
  <c r="C219" i="17"/>
  <c r="H219" i="17"/>
  <c r="C220" i="17"/>
  <c r="H220" i="17"/>
  <c r="C221" i="17"/>
  <c r="H221" i="17"/>
  <c r="C222" i="17"/>
  <c r="H222" i="17"/>
  <c r="C223" i="17"/>
  <c r="H223" i="17"/>
  <c r="C224" i="17"/>
  <c r="H224" i="17"/>
  <c r="C225" i="17"/>
  <c r="H225" i="17"/>
  <c r="C226" i="17"/>
  <c r="H226" i="17"/>
  <c r="D227" i="17"/>
  <c r="E227" i="17"/>
  <c r="F227" i="17"/>
  <c r="G227" i="17"/>
  <c r="I227" i="17"/>
  <c r="J227" i="17"/>
  <c r="K227" i="17"/>
  <c r="L227" i="17"/>
  <c r="C228" i="17"/>
  <c r="H228" i="17"/>
  <c r="C229" i="17"/>
  <c r="H229" i="17"/>
  <c r="C232" i="17"/>
  <c r="H232" i="17"/>
  <c r="D233" i="17"/>
  <c r="E233" i="17"/>
  <c r="F233" i="17"/>
  <c r="G233" i="17"/>
  <c r="I233" i="17"/>
  <c r="J233" i="17"/>
  <c r="K233" i="17"/>
  <c r="L233" i="17"/>
  <c r="C234" i="17"/>
  <c r="H234" i="17"/>
  <c r="D235" i="17"/>
  <c r="E235" i="17"/>
  <c r="F235" i="17"/>
  <c r="G235" i="17"/>
  <c r="I235" i="17"/>
  <c r="J235" i="17"/>
  <c r="K235" i="17"/>
  <c r="L235" i="17"/>
  <c r="C236" i="17"/>
  <c r="H236" i="17"/>
  <c r="C237" i="17"/>
  <c r="H237" i="17"/>
  <c r="D238" i="17"/>
  <c r="E238" i="17"/>
  <c r="F238" i="17"/>
  <c r="G238" i="17"/>
  <c r="I238" i="17"/>
  <c r="J238" i="17"/>
  <c r="K238" i="17"/>
  <c r="L238" i="17"/>
  <c r="C239" i="17"/>
  <c r="H239" i="17"/>
  <c r="C240" i="17"/>
  <c r="H240" i="17"/>
  <c r="C241" i="17"/>
  <c r="H241" i="17"/>
  <c r="C242" i="17"/>
  <c r="H242" i="17"/>
  <c r="C243" i="17"/>
  <c r="H243" i="17"/>
  <c r="C244" i="17"/>
  <c r="H244" i="17"/>
  <c r="C245" i="17"/>
  <c r="H245" i="17"/>
  <c r="D246" i="17"/>
  <c r="E246" i="17"/>
  <c r="F246" i="17"/>
  <c r="G246" i="17"/>
  <c r="I246" i="17"/>
  <c r="J246" i="17"/>
  <c r="K246" i="17"/>
  <c r="L246" i="17"/>
  <c r="C247" i="17"/>
  <c r="H247" i="17"/>
  <c r="C248" i="17"/>
  <c r="H248" i="17"/>
  <c r="C249" i="17"/>
  <c r="H249" i="17"/>
  <c r="C250" i="17"/>
  <c r="H250" i="17"/>
  <c r="J251" i="17"/>
  <c r="D252" i="17"/>
  <c r="E252" i="17"/>
  <c r="E251" i="17" s="1"/>
  <c r="F252" i="17"/>
  <c r="F251" i="17" s="1"/>
  <c r="G252" i="17"/>
  <c r="G251" i="17" s="1"/>
  <c r="I252" i="17"/>
  <c r="I251" i="17" s="1"/>
  <c r="J252" i="17"/>
  <c r="K252" i="17"/>
  <c r="K251" i="17" s="1"/>
  <c r="L252" i="17"/>
  <c r="L251" i="17" s="1"/>
  <c r="C253" i="17"/>
  <c r="H253" i="17"/>
  <c r="C254" i="17"/>
  <c r="H254" i="17"/>
  <c r="C255" i="17"/>
  <c r="H255" i="17"/>
  <c r="C256" i="17"/>
  <c r="H256" i="17"/>
  <c r="C257" i="17"/>
  <c r="H257" i="17"/>
  <c r="D259" i="17"/>
  <c r="E259" i="17"/>
  <c r="E258" i="17" s="1"/>
  <c r="F259" i="17"/>
  <c r="G259" i="17"/>
  <c r="I259" i="17"/>
  <c r="J259" i="17"/>
  <c r="K259" i="17"/>
  <c r="L259" i="17"/>
  <c r="C260" i="17"/>
  <c r="H260" i="17"/>
  <c r="C261" i="17"/>
  <c r="H261" i="17"/>
  <c r="C262" i="17"/>
  <c r="H262" i="17"/>
  <c r="D263" i="17"/>
  <c r="E263" i="17"/>
  <c r="F263" i="17"/>
  <c r="G263" i="17"/>
  <c r="I263" i="17"/>
  <c r="J263" i="17"/>
  <c r="K263" i="17"/>
  <c r="L263" i="17"/>
  <c r="C264" i="17"/>
  <c r="H264" i="17"/>
  <c r="C265" i="17"/>
  <c r="H265" i="17"/>
  <c r="C266" i="17"/>
  <c r="H266" i="17"/>
  <c r="C267" i="17"/>
  <c r="H267" i="17"/>
  <c r="C270" i="17"/>
  <c r="H270" i="17"/>
  <c r="D271" i="17"/>
  <c r="D269" i="17" s="1"/>
  <c r="E271" i="17"/>
  <c r="F271" i="17"/>
  <c r="G271" i="17"/>
  <c r="I271" i="17"/>
  <c r="I269" i="17" s="1"/>
  <c r="J271" i="17"/>
  <c r="K271" i="17"/>
  <c r="L271" i="17"/>
  <c r="C272" i="17"/>
  <c r="H272" i="17"/>
  <c r="C273" i="17"/>
  <c r="H273" i="17"/>
  <c r="C274" i="17"/>
  <c r="H274" i="17"/>
  <c r="D275" i="17"/>
  <c r="E275" i="17"/>
  <c r="F275" i="17"/>
  <c r="G275" i="17"/>
  <c r="I275" i="17"/>
  <c r="J275" i="17"/>
  <c r="K275" i="17"/>
  <c r="L275" i="17"/>
  <c r="C276" i="17"/>
  <c r="H276" i="17"/>
  <c r="C277" i="17"/>
  <c r="H277" i="17"/>
  <c r="C278" i="17"/>
  <c r="H278" i="17"/>
  <c r="D279" i="17"/>
  <c r="E279" i="17"/>
  <c r="F279" i="17"/>
  <c r="G279" i="17"/>
  <c r="I279" i="17"/>
  <c r="J279" i="17"/>
  <c r="K279" i="17"/>
  <c r="L279" i="17"/>
  <c r="C280" i="17"/>
  <c r="H280" i="17"/>
  <c r="D281" i="17"/>
  <c r="E281" i="17"/>
  <c r="F281" i="17"/>
  <c r="F287" i="17" s="1"/>
  <c r="G281" i="17"/>
  <c r="I281" i="17"/>
  <c r="J281" i="17"/>
  <c r="K281" i="17"/>
  <c r="L281" i="17"/>
  <c r="C282" i="17"/>
  <c r="H282" i="17"/>
  <c r="C283" i="17"/>
  <c r="H283" i="17"/>
  <c r="D287" i="17"/>
  <c r="E287" i="17"/>
  <c r="I287" i="17"/>
  <c r="J287" i="17"/>
  <c r="D288" i="17"/>
  <c r="E288" i="17"/>
  <c r="F288" i="17"/>
  <c r="G288" i="17"/>
  <c r="I288" i="17"/>
  <c r="I286" i="17" s="1"/>
  <c r="J288" i="17"/>
  <c r="K288" i="17"/>
  <c r="L288" i="17"/>
  <c r="C289" i="17"/>
  <c r="H289" i="17"/>
  <c r="C290" i="17"/>
  <c r="H290" i="17"/>
  <c r="C291" i="17"/>
  <c r="H291" i="17"/>
  <c r="C292" i="17"/>
  <c r="H292" i="17"/>
  <c r="C293" i="17"/>
  <c r="H293" i="17"/>
  <c r="C294" i="17"/>
  <c r="H294" i="17"/>
  <c r="C295" i="17"/>
  <c r="H295" i="17"/>
  <c r="C296" i="17"/>
  <c r="H296" i="17"/>
  <c r="D22" i="16"/>
  <c r="E22" i="16"/>
  <c r="F22" i="16"/>
  <c r="F287" i="16" s="1"/>
  <c r="F286" i="16" s="1"/>
  <c r="G22" i="16"/>
  <c r="I22" i="16"/>
  <c r="J22" i="16"/>
  <c r="K22" i="16"/>
  <c r="L22" i="16"/>
  <c r="C23" i="16"/>
  <c r="H23" i="16"/>
  <c r="C24" i="16"/>
  <c r="H24" i="16"/>
  <c r="C26" i="16"/>
  <c r="H26" i="16"/>
  <c r="F28" i="16"/>
  <c r="K28" i="16"/>
  <c r="H28" i="16" s="1"/>
  <c r="C29" i="16"/>
  <c r="H29" i="16"/>
  <c r="C30" i="16"/>
  <c r="H30" i="16"/>
  <c r="C31" i="16"/>
  <c r="H31" i="16"/>
  <c r="F32" i="16"/>
  <c r="C32" i="16" s="1"/>
  <c r="K32" i="16"/>
  <c r="H32" i="16" s="1"/>
  <c r="C33" i="16"/>
  <c r="H33" i="16"/>
  <c r="F34" i="16"/>
  <c r="C34" i="16" s="1"/>
  <c r="K34" i="16"/>
  <c r="H34" i="16" s="1"/>
  <c r="C35" i="16"/>
  <c r="H35" i="16"/>
  <c r="C36" i="16"/>
  <c r="H36" i="16"/>
  <c r="F37" i="16"/>
  <c r="C37" i="16" s="1"/>
  <c r="K37" i="16"/>
  <c r="H37" i="16" s="1"/>
  <c r="C38" i="16"/>
  <c r="H38" i="16"/>
  <c r="C39" i="16"/>
  <c r="H39" i="16"/>
  <c r="C40" i="16"/>
  <c r="H40" i="16"/>
  <c r="C41" i="16"/>
  <c r="H41" i="16"/>
  <c r="C42" i="16"/>
  <c r="H42" i="16"/>
  <c r="D43" i="16"/>
  <c r="E43" i="16"/>
  <c r="F43" i="16"/>
  <c r="I43" i="16"/>
  <c r="J43" i="16"/>
  <c r="K43" i="16"/>
  <c r="C44" i="16"/>
  <c r="H44" i="16"/>
  <c r="G45" i="16"/>
  <c r="G21" i="16" s="1"/>
  <c r="L45" i="16"/>
  <c r="H45" i="16" s="1"/>
  <c r="C46" i="16"/>
  <c r="H46" i="16"/>
  <c r="C47" i="16"/>
  <c r="H47" i="16"/>
  <c r="D55" i="16"/>
  <c r="E55" i="16"/>
  <c r="F55" i="16"/>
  <c r="G55" i="16"/>
  <c r="I55" i="16"/>
  <c r="J55" i="16"/>
  <c r="K55" i="16"/>
  <c r="L55" i="16"/>
  <c r="L54" i="16" s="1"/>
  <c r="C56" i="16"/>
  <c r="H56" i="16"/>
  <c r="C57" i="16"/>
  <c r="H57" i="16"/>
  <c r="D58" i="16"/>
  <c r="E58" i="16"/>
  <c r="F58" i="16"/>
  <c r="G58" i="16"/>
  <c r="G54" i="16" s="1"/>
  <c r="J58" i="16"/>
  <c r="K58" i="16"/>
  <c r="L58" i="16"/>
  <c r="C59" i="16"/>
  <c r="H59" i="16"/>
  <c r="C60" i="16"/>
  <c r="H60" i="16"/>
  <c r="C61" i="16"/>
  <c r="H61" i="16"/>
  <c r="C62" i="16"/>
  <c r="H62" i="16"/>
  <c r="C63" i="16"/>
  <c r="H63" i="16"/>
  <c r="C64" i="16"/>
  <c r="H64" i="16"/>
  <c r="C65" i="16"/>
  <c r="H65" i="16"/>
  <c r="C66" i="16"/>
  <c r="H66" i="16"/>
  <c r="G67" i="16"/>
  <c r="C68" i="16"/>
  <c r="D69" i="16"/>
  <c r="D67" i="16" s="1"/>
  <c r="E69" i="16"/>
  <c r="E67" i="16" s="1"/>
  <c r="F69" i="16"/>
  <c r="G69" i="16"/>
  <c r="J69" i="16"/>
  <c r="J67" i="16" s="1"/>
  <c r="K69" i="16"/>
  <c r="K67" i="16" s="1"/>
  <c r="L69" i="16"/>
  <c r="L67" i="16" s="1"/>
  <c r="C70" i="16"/>
  <c r="H70" i="16"/>
  <c r="I69" i="16"/>
  <c r="C71" i="16"/>
  <c r="H71" i="16"/>
  <c r="C72" i="16"/>
  <c r="H72" i="16"/>
  <c r="C73" i="16"/>
  <c r="H73" i="16"/>
  <c r="C74" i="16"/>
  <c r="H74" i="16"/>
  <c r="D77" i="16"/>
  <c r="E77" i="16"/>
  <c r="F77" i="16"/>
  <c r="G77" i="16"/>
  <c r="I77" i="16"/>
  <c r="J77" i="16"/>
  <c r="K77" i="16"/>
  <c r="L77" i="16"/>
  <c r="C78" i="16"/>
  <c r="H78" i="16"/>
  <c r="C79" i="16"/>
  <c r="H79" i="16"/>
  <c r="D80" i="16"/>
  <c r="E80" i="16"/>
  <c r="F80" i="16"/>
  <c r="G80" i="16"/>
  <c r="I80" i="16"/>
  <c r="J80" i="16"/>
  <c r="K80" i="16"/>
  <c r="L80" i="16"/>
  <c r="C81" i="16"/>
  <c r="H81" i="16"/>
  <c r="C82" i="16"/>
  <c r="H82" i="16"/>
  <c r="D84" i="16"/>
  <c r="E84" i="16"/>
  <c r="F84" i="16"/>
  <c r="G84" i="16"/>
  <c r="J84" i="16"/>
  <c r="K84" i="16"/>
  <c r="L84" i="16"/>
  <c r="C85" i="16"/>
  <c r="C86" i="16"/>
  <c r="H86" i="16"/>
  <c r="C87" i="16"/>
  <c r="H87" i="16"/>
  <c r="C88" i="16"/>
  <c r="H88" i="16"/>
  <c r="D89" i="16"/>
  <c r="E89" i="16"/>
  <c r="F89" i="16"/>
  <c r="G89" i="16"/>
  <c r="J89" i="16"/>
  <c r="K89" i="16"/>
  <c r="L89" i="16"/>
  <c r="C90" i="16"/>
  <c r="H90" i="16"/>
  <c r="C91" i="16"/>
  <c r="H91" i="16"/>
  <c r="C92" i="16"/>
  <c r="C93" i="16"/>
  <c r="H93" i="16"/>
  <c r="C94" i="16"/>
  <c r="H94" i="16"/>
  <c r="D95" i="16"/>
  <c r="E95" i="16"/>
  <c r="F95" i="16"/>
  <c r="G95" i="16"/>
  <c r="J95" i="16"/>
  <c r="K95" i="16"/>
  <c r="L95" i="16"/>
  <c r="C96" i="16"/>
  <c r="H96" i="16"/>
  <c r="C97" i="16"/>
  <c r="I95" i="16"/>
  <c r="C98" i="16"/>
  <c r="H98" i="16"/>
  <c r="C99" i="16"/>
  <c r="H99" i="16"/>
  <c r="C100" i="16"/>
  <c r="H100" i="16"/>
  <c r="C101" i="16"/>
  <c r="H101" i="16"/>
  <c r="C102" i="16"/>
  <c r="H102" i="16"/>
  <c r="D103" i="16"/>
  <c r="E103" i="16"/>
  <c r="F103" i="16"/>
  <c r="G103" i="16"/>
  <c r="J103" i="16"/>
  <c r="K103" i="16"/>
  <c r="L103" i="16"/>
  <c r="C104" i="16"/>
  <c r="H104" i="16"/>
  <c r="C105" i="16"/>
  <c r="H105" i="16"/>
  <c r="C106" i="16"/>
  <c r="H106" i="16"/>
  <c r="C107" i="16"/>
  <c r="H107" i="16"/>
  <c r="C108" i="16"/>
  <c r="H108" i="16"/>
  <c r="C109" i="16"/>
  <c r="H109" i="16"/>
  <c r="C110" i="16"/>
  <c r="H110" i="16"/>
  <c r="C111" i="16"/>
  <c r="H111" i="16"/>
  <c r="D112" i="16"/>
  <c r="E112" i="16"/>
  <c r="F112" i="16"/>
  <c r="G112" i="16"/>
  <c r="J112" i="16"/>
  <c r="K112" i="16"/>
  <c r="L112" i="16"/>
  <c r="C113" i="16"/>
  <c r="C114" i="16"/>
  <c r="H114" i="16"/>
  <c r="C115" i="16"/>
  <c r="H115" i="16"/>
  <c r="D116" i="16"/>
  <c r="E116" i="16"/>
  <c r="F116" i="16"/>
  <c r="G116" i="16"/>
  <c r="J116" i="16"/>
  <c r="K116" i="16"/>
  <c r="L116" i="16"/>
  <c r="C117" i="16"/>
  <c r="H117" i="16"/>
  <c r="C118" i="16"/>
  <c r="C119" i="16"/>
  <c r="H119" i="16"/>
  <c r="C120" i="16"/>
  <c r="H120" i="16"/>
  <c r="C121" i="16"/>
  <c r="H121" i="16"/>
  <c r="D122" i="16"/>
  <c r="E122" i="16"/>
  <c r="F122" i="16"/>
  <c r="G122" i="16"/>
  <c r="J122" i="16"/>
  <c r="K122" i="16"/>
  <c r="L122" i="16"/>
  <c r="C123" i="16"/>
  <c r="C124" i="16"/>
  <c r="H124" i="16"/>
  <c r="C125" i="16"/>
  <c r="H125" i="16"/>
  <c r="C126" i="16"/>
  <c r="H126" i="16"/>
  <c r="C127" i="16"/>
  <c r="H127" i="16"/>
  <c r="D128" i="16"/>
  <c r="E128" i="16"/>
  <c r="F128" i="16"/>
  <c r="G128" i="16"/>
  <c r="J128" i="16"/>
  <c r="K128" i="16"/>
  <c r="L128" i="16"/>
  <c r="C129" i="16"/>
  <c r="C128" i="16" s="1"/>
  <c r="H129" i="16"/>
  <c r="H128" i="16" s="1"/>
  <c r="I128" i="16"/>
  <c r="D131" i="16"/>
  <c r="E131" i="16"/>
  <c r="F131" i="16"/>
  <c r="G131" i="16"/>
  <c r="J131" i="16"/>
  <c r="K131" i="16"/>
  <c r="L131" i="16"/>
  <c r="C132" i="16"/>
  <c r="C133" i="16"/>
  <c r="H133" i="16"/>
  <c r="C134" i="16"/>
  <c r="H134" i="16"/>
  <c r="C135" i="16"/>
  <c r="H135" i="16"/>
  <c r="D136" i="16"/>
  <c r="E136" i="16"/>
  <c r="F136" i="16"/>
  <c r="G136" i="16"/>
  <c r="J136" i="16"/>
  <c r="K136" i="16"/>
  <c r="L136" i="16"/>
  <c r="C137" i="16"/>
  <c r="H137" i="16"/>
  <c r="C138" i="16"/>
  <c r="H138" i="16"/>
  <c r="C139" i="16"/>
  <c r="H139" i="16"/>
  <c r="C140" i="16"/>
  <c r="H140" i="16"/>
  <c r="D141" i="16"/>
  <c r="E141" i="16"/>
  <c r="F141" i="16"/>
  <c r="G141" i="16"/>
  <c r="J141" i="16"/>
  <c r="K141" i="16"/>
  <c r="L141" i="16"/>
  <c r="C142" i="16"/>
  <c r="C143" i="16"/>
  <c r="H143" i="16"/>
  <c r="D144" i="16"/>
  <c r="E144" i="16"/>
  <c r="F144" i="16"/>
  <c r="G144" i="16"/>
  <c r="J144" i="16"/>
  <c r="K144" i="16"/>
  <c r="L144" i="16"/>
  <c r="C145" i="16"/>
  <c r="C146" i="16"/>
  <c r="H146" i="16"/>
  <c r="C147" i="16"/>
  <c r="H147" i="16"/>
  <c r="C148" i="16"/>
  <c r="H148" i="16"/>
  <c r="C149" i="16"/>
  <c r="H149" i="16"/>
  <c r="C150" i="16"/>
  <c r="H150" i="16"/>
  <c r="D151" i="16"/>
  <c r="E151" i="16"/>
  <c r="F151" i="16"/>
  <c r="G151" i="16"/>
  <c r="J151" i="16"/>
  <c r="K151" i="16"/>
  <c r="L151" i="16"/>
  <c r="C152" i="16"/>
  <c r="C153" i="16"/>
  <c r="H153" i="16"/>
  <c r="C154" i="16"/>
  <c r="H154" i="16"/>
  <c r="C155" i="16"/>
  <c r="H155" i="16"/>
  <c r="C156" i="16"/>
  <c r="H156" i="16"/>
  <c r="C157" i="16"/>
  <c r="H157" i="16"/>
  <c r="C158" i="16"/>
  <c r="H158" i="16"/>
  <c r="C159" i="16"/>
  <c r="H159" i="16"/>
  <c r="D160" i="16"/>
  <c r="E160" i="16"/>
  <c r="F160" i="16"/>
  <c r="G160" i="16"/>
  <c r="I160" i="16"/>
  <c r="J160" i="16"/>
  <c r="K160" i="16"/>
  <c r="L160" i="16"/>
  <c r="C161" i="16"/>
  <c r="H161" i="16"/>
  <c r="C162" i="16"/>
  <c r="H162" i="16"/>
  <c r="C163" i="16"/>
  <c r="H163" i="16"/>
  <c r="C164" i="16"/>
  <c r="H164" i="16"/>
  <c r="D166" i="16"/>
  <c r="D165" i="16" s="1"/>
  <c r="E166" i="16"/>
  <c r="F166" i="16"/>
  <c r="F165" i="16" s="1"/>
  <c r="G166" i="16"/>
  <c r="G165" i="16" s="1"/>
  <c r="I166" i="16"/>
  <c r="J166" i="16"/>
  <c r="J165" i="16" s="1"/>
  <c r="K166" i="16"/>
  <c r="K165" i="16" s="1"/>
  <c r="L166" i="16"/>
  <c r="L165" i="16" s="1"/>
  <c r="C167" i="16"/>
  <c r="H167" i="16"/>
  <c r="C168" i="16"/>
  <c r="H168" i="16"/>
  <c r="C169" i="16"/>
  <c r="H169" i="16"/>
  <c r="C170" i="16"/>
  <c r="H170" i="16"/>
  <c r="C171" i="16"/>
  <c r="H171" i="16"/>
  <c r="C172" i="16"/>
  <c r="H172" i="16"/>
  <c r="D175" i="16"/>
  <c r="E175" i="16"/>
  <c r="F175" i="16"/>
  <c r="G175" i="16"/>
  <c r="I175" i="16"/>
  <c r="J175" i="16"/>
  <c r="J174" i="16" s="1"/>
  <c r="J173" i="16" s="1"/>
  <c r="K175" i="16"/>
  <c r="L175" i="16"/>
  <c r="C176" i="16"/>
  <c r="H176" i="16"/>
  <c r="C177" i="16"/>
  <c r="H177" i="16"/>
  <c r="C178" i="16"/>
  <c r="H178" i="16"/>
  <c r="D179" i="16"/>
  <c r="E179" i="16"/>
  <c r="F179" i="16"/>
  <c r="G179" i="16"/>
  <c r="J179" i="16"/>
  <c r="K179" i="16"/>
  <c r="K174" i="16" s="1"/>
  <c r="L179" i="16"/>
  <c r="L174" i="16" s="1"/>
  <c r="C180" i="16"/>
  <c r="H180" i="16"/>
  <c r="I179" i="16"/>
  <c r="C181" i="16"/>
  <c r="H181" i="16"/>
  <c r="C182" i="16"/>
  <c r="H182" i="16"/>
  <c r="C183" i="16"/>
  <c r="H183" i="16"/>
  <c r="D184" i="16"/>
  <c r="E184" i="16"/>
  <c r="F184" i="16"/>
  <c r="G184" i="16"/>
  <c r="J184" i="16"/>
  <c r="K184" i="16"/>
  <c r="L184" i="16"/>
  <c r="C185" i="16"/>
  <c r="H185" i="16"/>
  <c r="C186" i="16"/>
  <c r="I184" i="16"/>
  <c r="D188" i="16"/>
  <c r="E188" i="16"/>
  <c r="F188" i="16"/>
  <c r="G188" i="16"/>
  <c r="J188" i="16"/>
  <c r="K188" i="16"/>
  <c r="L188" i="16"/>
  <c r="C189" i="16"/>
  <c r="H189" i="16"/>
  <c r="C190" i="16"/>
  <c r="H190" i="16"/>
  <c r="K191" i="16"/>
  <c r="D192" i="16"/>
  <c r="E192" i="16"/>
  <c r="E191" i="16" s="1"/>
  <c r="E187" i="16" s="1"/>
  <c r="F192" i="16"/>
  <c r="F191" i="16" s="1"/>
  <c r="G192" i="16"/>
  <c r="G191" i="16" s="1"/>
  <c r="I192" i="16"/>
  <c r="I191" i="16" s="1"/>
  <c r="J192" i="16"/>
  <c r="J191" i="16" s="1"/>
  <c r="K192" i="16"/>
  <c r="L192" i="16"/>
  <c r="L191" i="16" s="1"/>
  <c r="C193" i="16"/>
  <c r="H193" i="16"/>
  <c r="G196" i="16"/>
  <c r="C197" i="16"/>
  <c r="D198" i="16"/>
  <c r="D196" i="16" s="1"/>
  <c r="E198" i="16"/>
  <c r="E196" i="16" s="1"/>
  <c r="F198" i="16"/>
  <c r="G198" i="16"/>
  <c r="J198" i="16"/>
  <c r="J196" i="16" s="1"/>
  <c r="K198" i="16"/>
  <c r="K196" i="16" s="1"/>
  <c r="L198" i="16"/>
  <c r="L196" i="16" s="1"/>
  <c r="C199" i="16"/>
  <c r="H199" i="16"/>
  <c r="I198" i="16"/>
  <c r="C200" i="16"/>
  <c r="H200" i="16"/>
  <c r="C201" i="16"/>
  <c r="H201" i="16"/>
  <c r="C202" i="16"/>
  <c r="H202" i="16"/>
  <c r="C203" i="16"/>
  <c r="H203" i="16"/>
  <c r="D205" i="16"/>
  <c r="E205" i="16"/>
  <c r="F205" i="16"/>
  <c r="G205" i="16"/>
  <c r="J205" i="16"/>
  <c r="K205" i="16"/>
  <c r="L205" i="16"/>
  <c r="C206" i="16"/>
  <c r="C207" i="16"/>
  <c r="H207" i="16"/>
  <c r="C208" i="16"/>
  <c r="H208" i="16"/>
  <c r="C209" i="16"/>
  <c r="H209" i="16"/>
  <c r="C210" i="16"/>
  <c r="H210" i="16"/>
  <c r="C211" i="16"/>
  <c r="H211" i="16"/>
  <c r="C212" i="16"/>
  <c r="H212" i="16"/>
  <c r="C213" i="16"/>
  <c r="H213" i="16"/>
  <c r="C214" i="16"/>
  <c r="H214" i="16"/>
  <c r="C215" i="16"/>
  <c r="H215" i="16"/>
  <c r="D216" i="16"/>
  <c r="E216" i="16"/>
  <c r="F216" i="16"/>
  <c r="G216" i="16"/>
  <c r="J216" i="16"/>
  <c r="K216" i="16"/>
  <c r="L216" i="16"/>
  <c r="C217" i="16"/>
  <c r="C218" i="16"/>
  <c r="H218" i="16"/>
  <c r="C219" i="16"/>
  <c r="H219" i="16"/>
  <c r="C220" i="16"/>
  <c r="H220" i="16"/>
  <c r="C221" i="16"/>
  <c r="H221" i="16"/>
  <c r="C222" i="16"/>
  <c r="H222" i="16"/>
  <c r="C223" i="16"/>
  <c r="H223" i="16"/>
  <c r="C224" i="16"/>
  <c r="H224" i="16"/>
  <c r="C225" i="16"/>
  <c r="H225" i="16"/>
  <c r="C226" i="16"/>
  <c r="H226" i="16"/>
  <c r="D227" i="16"/>
  <c r="E227" i="16"/>
  <c r="F227" i="16"/>
  <c r="G227" i="16"/>
  <c r="J227" i="16"/>
  <c r="K227" i="16"/>
  <c r="L227" i="16"/>
  <c r="C228" i="16"/>
  <c r="C229" i="16"/>
  <c r="H229" i="16"/>
  <c r="C232" i="16"/>
  <c r="H232" i="16"/>
  <c r="D233" i="16"/>
  <c r="E233" i="16"/>
  <c r="F233" i="16"/>
  <c r="G233" i="16"/>
  <c r="J233" i="16"/>
  <c r="J231" i="16" s="1"/>
  <c r="K233" i="16"/>
  <c r="L233" i="16"/>
  <c r="C234" i="16"/>
  <c r="I233" i="16"/>
  <c r="D235" i="16"/>
  <c r="E235" i="16"/>
  <c r="F235" i="16"/>
  <c r="G235" i="16"/>
  <c r="C235" i="16" s="1"/>
  <c r="J235" i="16"/>
  <c r="K235" i="16"/>
  <c r="L235" i="16"/>
  <c r="C236" i="16"/>
  <c r="C237" i="16"/>
  <c r="H237" i="16"/>
  <c r="E238" i="16"/>
  <c r="F238" i="16"/>
  <c r="G238" i="16"/>
  <c r="J238" i="16"/>
  <c r="K238" i="16"/>
  <c r="L238" i="16"/>
  <c r="C239" i="16"/>
  <c r="C240" i="16"/>
  <c r="H240" i="16"/>
  <c r="C241" i="16"/>
  <c r="H241" i="16"/>
  <c r="D242" i="16"/>
  <c r="H242" i="16"/>
  <c r="C243" i="16"/>
  <c r="H243" i="16"/>
  <c r="C244" i="16"/>
  <c r="H244" i="16"/>
  <c r="C245" i="16"/>
  <c r="H245" i="16"/>
  <c r="D246" i="16"/>
  <c r="E246" i="16"/>
  <c r="F246" i="16"/>
  <c r="G246" i="16"/>
  <c r="J246" i="16"/>
  <c r="K246" i="16"/>
  <c r="L246" i="16"/>
  <c r="C247" i="16"/>
  <c r="C248" i="16"/>
  <c r="H248" i="16"/>
  <c r="C249" i="16"/>
  <c r="H249" i="16"/>
  <c r="C250" i="16"/>
  <c r="H250" i="16"/>
  <c r="D251" i="16"/>
  <c r="D252" i="16"/>
  <c r="E252" i="16"/>
  <c r="E251" i="16" s="1"/>
  <c r="F252" i="16"/>
  <c r="F251" i="16" s="1"/>
  <c r="G252" i="16"/>
  <c r="G251" i="16" s="1"/>
  <c r="J252" i="16"/>
  <c r="J251" i="16" s="1"/>
  <c r="K252" i="16"/>
  <c r="K251" i="16" s="1"/>
  <c r="L252" i="16"/>
  <c r="L251" i="16" s="1"/>
  <c r="C253" i="16"/>
  <c r="C254" i="16"/>
  <c r="H254" i="16"/>
  <c r="C255" i="16"/>
  <c r="H255" i="16"/>
  <c r="C256" i="16"/>
  <c r="H256" i="16"/>
  <c r="C257" i="16"/>
  <c r="H257" i="16"/>
  <c r="E259" i="16"/>
  <c r="F259" i="16"/>
  <c r="G259" i="16"/>
  <c r="J259" i="16"/>
  <c r="J258" i="16" s="1"/>
  <c r="K259" i="16"/>
  <c r="L259" i="16"/>
  <c r="C260" i="16"/>
  <c r="I259" i="16"/>
  <c r="C261" i="16"/>
  <c r="H261" i="16"/>
  <c r="D262" i="16"/>
  <c r="C262" i="16" s="1"/>
  <c r="H262" i="16"/>
  <c r="E263" i="16"/>
  <c r="F263" i="16"/>
  <c r="F258" i="16" s="1"/>
  <c r="G263" i="16"/>
  <c r="J263" i="16"/>
  <c r="K263" i="16"/>
  <c r="L263" i="16"/>
  <c r="H263" i="16" s="1"/>
  <c r="C264" i="16"/>
  <c r="I263" i="16"/>
  <c r="C265" i="16"/>
  <c r="H265" i="16"/>
  <c r="D266" i="16"/>
  <c r="C266" i="16" s="1"/>
  <c r="H266" i="16"/>
  <c r="C267" i="16"/>
  <c r="H267" i="16"/>
  <c r="C270" i="16"/>
  <c r="D271" i="16"/>
  <c r="E271" i="16"/>
  <c r="F271" i="16"/>
  <c r="G271" i="16"/>
  <c r="J271" i="16"/>
  <c r="K271" i="16"/>
  <c r="L271" i="16"/>
  <c r="C272" i="16"/>
  <c r="H272" i="16"/>
  <c r="C273" i="16"/>
  <c r="C274" i="16"/>
  <c r="H274" i="16"/>
  <c r="D275" i="16"/>
  <c r="E275" i="16"/>
  <c r="F275" i="16"/>
  <c r="G275" i="16"/>
  <c r="G269" i="16" s="1"/>
  <c r="J275" i="16"/>
  <c r="K275" i="16"/>
  <c r="K269" i="16" s="1"/>
  <c r="L275" i="16"/>
  <c r="C276" i="16"/>
  <c r="C277" i="16"/>
  <c r="H277" i="16"/>
  <c r="C278" i="16"/>
  <c r="H278" i="16"/>
  <c r="D279" i="16"/>
  <c r="E279" i="16"/>
  <c r="F279" i="16"/>
  <c r="G279" i="16"/>
  <c r="J279" i="16"/>
  <c r="K279" i="16"/>
  <c r="L279" i="16"/>
  <c r="H279" i="16" s="1"/>
  <c r="C280" i="16"/>
  <c r="I279" i="16"/>
  <c r="D281" i="16"/>
  <c r="E281" i="16"/>
  <c r="E287" i="16" s="1"/>
  <c r="F281" i="16"/>
  <c r="G281" i="16"/>
  <c r="I281" i="16"/>
  <c r="J281" i="16"/>
  <c r="J287" i="16" s="1"/>
  <c r="K281" i="16"/>
  <c r="L281" i="16"/>
  <c r="C282" i="16"/>
  <c r="H282" i="16"/>
  <c r="C283" i="16"/>
  <c r="H283" i="16"/>
  <c r="I287" i="16"/>
  <c r="D288" i="16"/>
  <c r="E288" i="16"/>
  <c r="F288" i="16"/>
  <c r="G288" i="16"/>
  <c r="I288" i="16"/>
  <c r="I286" i="16" s="1"/>
  <c r="J288" i="16"/>
  <c r="K288" i="16"/>
  <c r="L288" i="16"/>
  <c r="C289" i="16"/>
  <c r="H289" i="16"/>
  <c r="C290" i="16"/>
  <c r="H290" i="16"/>
  <c r="C291" i="16"/>
  <c r="H291" i="16"/>
  <c r="C292" i="16"/>
  <c r="H292" i="16"/>
  <c r="C293" i="16"/>
  <c r="H293" i="16"/>
  <c r="C294" i="16"/>
  <c r="H294" i="16"/>
  <c r="C295" i="16"/>
  <c r="H295" i="16"/>
  <c r="C296" i="16"/>
  <c r="H296" i="16"/>
  <c r="D22" i="15"/>
  <c r="E22" i="15"/>
  <c r="F22" i="15"/>
  <c r="G22" i="15"/>
  <c r="G287" i="15" s="1"/>
  <c r="I22" i="15"/>
  <c r="J22" i="15"/>
  <c r="K22" i="15"/>
  <c r="L22" i="15"/>
  <c r="L287" i="15" s="1"/>
  <c r="C23" i="15"/>
  <c r="H23" i="15"/>
  <c r="C24" i="15"/>
  <c r="H24" i="15"/>
  <c r="C26" i="15"/>
  <c r="H26" i="15"/>
  <c r="F28" i="15"/>
  <c r="C28" i="15" s="1"/>
  <c r="K28" i="15"/>
  <c r="H28" i="15" s="1"/>
  <c r="C29" i="15"/>
  <c r="H29" i="15"/>
  <c r="C30" i="15"/>
  <c r="H30" i="15"/>
  <c r="C31" i="15"/>
  <c r="H31" i="15"/>
  <c r="F32" i="15"/>
  <c r="C32" i="15" s="1"/>
  <c r="K32" i="15"/>
  <c r="H32" i="15" s="1"/>
  <c r="C33" i="15"/>
  <c r="H33" i="15"/>
  <c r="C34" i="15"/>
  <c r="F34" i="15"/>
  <c r="K34" i="15"/>
  <c r="H34" i="15" s="1"/>
  <c r="C35" i="15"/>
  <c r="H35" i="15"/>
  <c r="C36" i="15"/>
  <c r="H36" i="15"/>
  <c r="F37" i="15"/>
  <c r="C37" i="15" s="1"/>
  <c r="K37" i="15"/>
  <c r="H37" i="15" s="1"/>
  <c r="C38" i="15"/>
  <c r="H38" i="15"/>
  <c r="C39" i="15"/>
  <c r="H39" i="15"/>
  <c r="C40" i="15"/>
  <c r="H40" i="15"/>
  <c r="C41" i="15"/>
  <c r="H41" i="15"/>
  <c r="C42" i="15"/>
  <c r="H42" i="15"/>
  <c r="D43" i="15"/>
  <c r="E43" i="15"/>
  <c r="F43" i="15"/>
  <c r="I43" i="15"/>
  <c r="J43" i="15"/>
  <c r="K43" i="15"/>
  <c r="C44" i="15"/>
  <c r="H44" i="15"/>
  <c r="G45" i="15"/>
  <c r="L45" i="15"/>
  <c r="C46" i="15"/>
  <c r="H46" i="15"/>
  <c r="C47" i="15"/>
  <c r="H47" i="15"/>
  <c r="D55" i="15"/>
  <c r="E55" i="15"/>
  <c r="F55" i="15"/>
  <c r="G55" i="15"/>
  <c r="G54" i="15" s="1"/>
  <c r="J55" i="15"/>
  <c r="K55" i="15"/>
  <c r="L55" i="15"/>
  <c r="C56" i="15"/>
  <c r="H56" i="15"/>
  <c r="C57" i="15"/>
  <c r="H57" i="15"/>
  <c r="D58" i="15"/>
  <c r="E58" i="15"/>
  <c r="F58" i="15"/>
  <c r="G58" i="15"/>
  <c r="J58" i="15"/>
  <c r="K58" i="15"/>
  <c r="L58" i="15"/>
  <c r="L54" i="15" s="1"/>
  <c r="C59" i="15"/>
  <c r="H59" i="15"/>
  <c r="C60" i="15"/>
  <c r="H60" i="15"/>
  <c r="C61" i="15"/>
  <c r="H61" i="15"/>
  <c r="C62" i="15"/>
  <c r="H62" i="15"/>
  <c r="C63" i="15"/>
  <c r="H63" i="15"/>
  <c r="C64" i="15"/>
  <c r="H64" i="15"/>
  <c r="C65" i="15"/>
  <c r="H65" i="15"/>
  <c r="C66" i="15"/>
  <c r="H66" i="15"/>
  <c r="C68" i="15"/>
  <c r="H68" i="15"/>
  <c r="D69" i="15"/>
  <c r="D67" i="15" s="1"/>
  <c r="E69" i="15"/>
  <c r="E67" i="15" s="1"/>
  <c r="F69" i="15"/>
  <c r="F67" i="15" s="1"/>
  <c r="G69" i="15"/>
  <c r="G67" i="15" s="1"/>
  <c r="J69" i="15"/>
  <c r="J67" i="15" s="1"/>
  <c r="K69" i="15"/>
  <c r="K67" i="15" s="1"/>
  <c r="L69" i="15"/>
  <c r="L67" i="15" s="1"/>
  <c r="C70" i="15"/>
  <c r="C71" i="15"/>
  <c r="H71" i="15"/>
  <c r="C72" i="15"/>
  <c r="H72" i="15"/>
  <c r="C73" i="15"/>
  <c r="H73" i="15"/>
  <c r="C74" i="15"/>
  <c r="H74" i="15"/>
  <c r="L76" i="15"/>
  <c r="D77" i="15"/>
  <c r="E77" i="15"/>
  <c r="F77" i="15"/>
  <c r="G77" i="15"/>
  <c r="J77" i="15"/>
  <c r="K77" i="15"/>
  <c r="L77" i="15"/>
  <c r="C78" i="15"/>
  <c r="H78" i="15"/>
  <c r="I77" i="15"/>
  <c r="C79" i="15"/>
  <c r="H79" i="15"/>
  <c r="D80" i="15"/>
  <c r="E80" i="15"/>
  <c r="F80" i="15"/>
  <c r="G80" i="15"/>
  <c r="J80" i="15"/>
  <c r="K80" i="15"/>
  <c r="L80" i="15"/>
  <c r="C81" i="15"/>
  <c r="H81" i="15"/>
  <c r="I80" i="15"/>
  <c r="C82" i="15"/>
  <c r="H82" i="15"/>
  <c r="D84" i="15"/>
  <c r="E84" i="15"/>
  <c r="F84" i="15"/>
  <c r="G84" i="15"/>
  <c r="J84" i="15"/>
  <c r="K84" i="15"/>
  <c r="L84" i="15"/>
  <c r="C85" i="15"/>
  <c r="H85" i="15"/>
  <c r="C86" i="15"/>
  <c r="H86" i="15"/>
  <c r="C87" i="15"/>
  <c r="H87" i="15"/>
  <c r="I84" i="15"/>
  <c r="C88" i="15"/>
  <c r="H88" i="15"/>
  <c r="D89" i="15"/>
  <c r="E89" i="15"/>
  <c r="F89" i="15"/>
  <c r="G89" i="15"/>
  <c r="J89" i="15"/>
  <c r="K89" i="15"/>
  <c r="L89" i="15"/>
  <c r="C90" i="15"/>
  <c r="H90" i="15"/>
  <c r="I89" i="15"/>
  <c r="C91" i="15"/>
  <c r="H91" i="15"/>
  <c r="C92" i="15"/>
  <c r="H92" i="15"/>
  <c r="C93" i="15"/>
  <c r="H93" i="15"/>
  <c r="C94" i="15"/>
  <c r="H94" i="15"/>
  <c r="D95" i="15"/>
  <c r="E95" i="15"/>
  <c r="C95" i="15" s="1"/>
  <c r="F95" i="15"/>
  <c r="G95" i="15"/>
  <c r="J95" i="15"/>
  <c r="K95" i="15"/>
  <c r="L95" i="15"/>
  <c r="C96" i="15"/>
  <c r="H96" i="15"/>
  <c r="C97" i="15"/>
  <c r="H97" i="15"/>
  <c r="C98" i="15"/>
  <c r="C99" i="15"/>
  <c r="H99" i="15"/>
  <c r="C100" i="15"/>
  <c r="H100" i="15"/>
  <c r="C101" i="15"/>
  <c r="H101" i="15"/>
  <c r="C102" i="15"/>
  <c r="H102" i="15"/>
  <c r="D103" i="15"/>
  <c r="E103" i="15"/>
  <c r="F103" i="15"/>
  <c r="G103" i="15"/>
  <c r="J103" i="15"/>
  <c r="K103" i="15"/>
  <c r="L103" i="15"/>
  <c r="C104" i="15"/>
  <c r="H104" i="15"/>
  <c r="I103" i="15"/>
  <c r="C105" i="15"/>
  <c r="H105" i="15"/>
  <c r="C106" i="15"/>
  <c r="H106" i="15"/>
  <c r="C107" i="15"/>
  <c r="H107" i="15"/>
  <c r="C108" i="15"/>
  <c r="H108" i="15"/>
  <c r="C109" i="15"/>
  <c r="H109" i="15"/>
  <c r="C110" i="15"/>
  <c r="H110" i="15"/>
  <c r="C111" i="15"/>
  <c r="H111" i="15"/>
  <c r="D112" i="15"/>
  <c r="E112" i="15"/>
  <c r="F112" i="15"/>
  <c r="G112" i="15"/>
  <c r="J112" i="15"/>
  <c r="K112" i="15"/>
  <c r="L112" i="15"/>
  <c r="C113" i="15"/>
  <c r="H113" i="15"/>
  <c r="C114" i="15"/>
  <c r="H114" i="15"/>
  <c r="C115" i="15"/>
  <c r="H115" i="15"/>
  <c r="I112" i="15"/>
  <c r="D116" i="15"/>
  <c r="E116" i="15"/>
  <c r="F116" i="15"/>
  <c r="G116" i="15"/>
  <c r="J116" i="15"/>
  <c r="K116" i="15"/>
  <c r="L116" i="15"/>
  <c r="C117" i="15"/>
  <c r="H117" i="15"/>
  <c r="C118" i="15"/>
  <c r="H118" i="15"/>
  <c r="C119" i="15"/>
  <c r="H119" i="15"/>
  <c r="C120" i="15"/>
  <c r="H120" i="15"/>
  <c r="C121" i="15"/>
  <c r="H121" i="15"/>
  <c r="D122" i="15"/>
  <c r="E122" i="15"/>
  <c r="F122" i="15"/>
  <c r="G122" i="15"/>
  <c r="J122" i="15"/>
  <c r="K122" i="15"/>
  <c r="L122" i="15"/>
  <c r="C123" i="15"/>
  <c r="H123" i="15"/>
  <c r="C124" i="15"/>
  <c r="H124" i="15"/>
  <c r="C125" i="15"/>
  <c r="H125" i="15"/>
  <c r="I122" i="15"/>
  <c r="C126" i="15"/>
  <c r="H126" i="15"/>
  <c r="C127" i="15"/>
  <c r="H127" i="15"/>
  <c r="D128" i="15"/>
  <c r="E128" i="15"/>
  <c r="F128" i="15"/>
  <c r="G128" i="15"/>
  <c r="J128" i="15"/>
  <c r="K128" i="15"/>
  <c r="L128" i="15"/>
  <c r="C129" i="15"/>
  <c r="C128" i="15" s="1"/>
  <c r="D131" i="15"/>
  <c r="E131" i="15"/>
  <c r="F131" i="15"/>
  <c r="G131" i="15"/>
  <c r="J131" i="15"/>
  <c r="K131" i="15"/>
  <c r="L131" i="15"/>
  <c r="C132" i="15"/>
  <c r="H132" i="15"/>
  <c r="C133" i="15"/>
  <c r="H133" i="15"/>
  <c r="C134" i="15"/>
  <c r="H134" i="15"/>
  <c r="C135" i="15"/>
  <c r="H135" i="15"/>
  <c r="D136" i="15"/>
  <c r="E136" i="15"/>
  <c r="F136" i="15"/>
  <c r="G136" i="15"/>
  <c r="J136" i="15"/>
  <c r="K136" i="15"/>
  <c r="L136" i="15"/>
  <c r="C137" i="15"/>
  <c r="H137" i="15"/>
  <c r="C138" i="15"/>
  <c r="H138" i="15"/>
  <c r="C139" i="15"/>
  <c r="H139" i="15"/>
  <c r="C140" i="15"/>
  <c r="H140" i="15"/>
  <c r="D141" i="15"/>
  <c r="E141" i="15"/>
  <c r="F141" i="15"/>
  <c r="G141" i="15"/>
  <c r="I141" i="15"/>
  <c r="J141" i="15"/>
  <c r="K141" i="15"/>
  <c r="L141" i="15"/>
  <c r="C142" i="15"/>
  <c r="H142" i="15"/>
  <c r="C143" i="15"/>
  <c r="H143" i="15"/>
  <c r="D144" i="15"/>
  <c r="E144" i="15"/>
  <c r="F144" i="15"/>
  <c r="G144" i="15"/>
  <c r="J144" i="15"/>
  <c r="K144" i="15"/>
  <c r="L144" i="15"/>
  <c r="C145" i="15"/>
  <c r="H145" i="15"/>
  <c r="C146" i="15"/>
  <c r="H146" i="15"/>
  <c r="C147" i="15"/>
  <c r="H147" i="15"/>
  <c r="C148" i="15"/>
  <c r="H148" i="15"/>
  <c r="C149" i="15"/>
  <c r="H149" i="15"/>
  <c r="C150" i="15"/>
  <c r="H150" i="15"/>
  <c r="D151" i="15"/>
  <c r="E151" i="15"/>
  <c r="F151" i="15"/>
  <c r="G151" i="15"/>
  <c r="J151" i="15"/>
  <c r="K151" i="15"/>
  <c r="L151" i="15"/>
  <c r="C152" i="15"/>
  <c r="H152" i="15"/>
  <c r="C153" i="15"/>
  <c r="H153" i="15"/>
  <c r="C154" i="15"/>
  <c r="H154" i="15"/>
  <c r="C155" i="15"/>
  <c r="H155" i="15"/>
  <c r="C156" i="15"/>
  <c r="H156" i="15"/>
  <c r="C157" i="15"/>
  <c r="H157" i="15"/>
  <c r="C158" i="15"/>
  <c r="H158" i="15"/>
  <c r="C159" i="15"/>
  <c r="H159" i="15"/>
  <c r="D160" i="15"/>
  <c r="E160" i="15"/>
  <c r="F160" i="15"/>
  <c r="G160" i="15"/>
  <c r="J160" i="15"/>
  <c r="K160" i="15"/>
  <c r="L160" i="15"/>
  <c r="C161" i="15"/>
  <c r="H161" i="15"/>
  <c r="C162" i="15"/>
  <c r="H162" i="15"/>
  <c r="C163" i="15"/>
  <c r="H163" i="15"/>
  <c r="C164" i="15"/>
  <c r="H164" i="15"/>
  <c r="D166" i="15"/>
  <c r="D165" i="15" s="1"/>
  <c r="E166" i="15"/>
  <c r="E165" i="15" s="1"/>
  <c r="F166" i="15"/>
  <c r="G166" i="15"/>
  <c r="G165" i="15" s="1"/>
  <c r="J166" i="15"/>
  <c r="J165" i="15" s="1"/>
  <c r="K166" i="15"/>
  <c r="K165" i="15" s="1"/>
  <c r="L166" i="15"/>
  <c r="L165" i="15" s="1"/>
  <c r="C167" i="15"/>
  <c r="H167" i="15"/>
  <c r="I166" i="15"/>
  <c r="C168" i="15"/>
  <c r="H168" i="15"/>
  <c r="C169" i="15"/>
  <c r="H169" i="15"/>
  <c r="C170" i="15"/>
  <c r="H170" i="15"/>
  <c r="C171" i="15"/>
  <c r="H171" i="15"/>
  <c r="C172" i="15"/>
  <c r="H172" i="15"/>
  <c r="D175" i="15"/>
  <c r="D174" i="15" s="1"/>
  <c r="E175" i="15"/>
  <c r="F175" i="15"/>
  <c r="G175" i="15"/>
  <c r="J175" i="15"/>
  <c r="K175" i="15"/>
  <c r="L175" i="15"/>
  <c r="C176" i="15"/>
  <c r="H176" i="15"/>
  <c r="I175" i="15"/>
  <c r="C177" i="15"/>
  <c r="H177" i="15"/>
  <c r="C178" i="15"/>
  <c r="H178" i="15"/>
  <c r="D179" i="15"/>
  <c r="E179" i="15"/>
  <c r="F179" i="15"/>
  <c r="G179" i="15"/>
  <c r="J179" i="15"/>
  <c r="K179" i="15"/>
  <c r="L179" i="15"/>
  <c r="C180" i="15"/>
  <c r="C181" i="15"/>
  <c r="H181" i="15"/>
  <c r="C182" i="15"/>
  <c r="H182" i="15"/>
  <c r="C183" i="15"/>
  <c r="H183" i="15"/>
  <c r="D184" i="15"/>
  <c r="E184" i="15"/>
  <c r="F184" i="15"/>
  <c r="G184" i="15"/>
  <c r="I184" i="15"/>
  <c r="J184" i="15"/>
  <c r="K184" i="15"/>
  <c r="L184" i="15"/>
  <c r="C185" i="15"/>
  <c r="H185" i="15"/>
  <c r="C186" i="15"/>
  <c r="H186" i="15"/>
  <c r="D188" i="15"/>
  <c r="E188" i="15"/>
  <c r="F188" i="15"/>
  <c r="G188" i="15"/>
  <c r="J188" i="15"/>
  <c r="K188" i="15"/>
  <c r="L188" i="15"/>
  <c r="C189" i="15"/>
  <c r="C190" i="15"/>
  <c r="H190" i="15"/>
  <c r="D192" i="15"/>
  <c r="D191" i="15" s="1"/>
  <c r="E192" i="15"/>
  <c r="F192" i="15"/>
  <c r="F191" i="15" s="1"/>
  <c r="G192" i="15"/>
  <c r="G191" i="15" s="1"/>
  <c r="I192" i="15"/>
  <c r="J192" i="15"/>
  <c r="J191" i="15" s="1"/>
  <c r="K192" i="15"/>
  <c r="K191" i="15" s="1"/>
  <c r="L192" i="15"/>
  <c r="L191" i="15" s="1"/>
  <c r="C193" i="15"/>
  <c r="H193" i="15"/>
  <c r="C197" i="15"/>
  <c r="H197" i="15"/>
  <c r="D198" i="15"/>
  <c r="D196" i="15" s="1"/>
  <c r="E198" i="15"/>
  <c r="E196" i="15" s="1"/>
  <c r="F198" i="15"/>
  <c r="F196" i="15" s="1"/>
  <c r="G198" i="15"/>
  <c r="G196" i="15" s="1"/>
  <c r="J198" i="15"/>
  <c r="J196" i="15" s="1"/>
  <c r="K198" i="15"/>
  <c r="K196" i="15" s="1"/>
  <c r="L198" i="15"/>
  <c r="L196" i="15" s="1"/>
  <c r="C199" i="15"/>
  <c r="C200" i="15"/>
  <c r="H200" i="15"/>
  <c r="C201" i="15"/>
  <c r="H201" i="15"/>
  <c r="C202" i="15"/>
  <c r="H202" i="15"/>
  <c r="C203" i="15"/>
  <c r="H203" i="15"/>
  <c r="K204" i="15"/>
  <c r="D205" i="15"/>
  <c r="E205" i="15"/>
  <c r="F205" i="15"/>
  <c r="G205" i="15"/>
  <c r="G204" i="15" s="1"/>
  <c r="J205" i="15"/>
  <c r="J204" i="15" s="1"/>
  <c r="K205" i="15"/>
  <c r="L205" i="15"/>
  <c r="C206" i="15"/>
  <c r="H206" i="15"/>
  <c r="C207" i="15"/>
  <c r="H207" i="15"/>
  <c r="C208" i="15"/>
  <c r="H208" i="15"/>
  <c r="C209" i="15"/>
  <c r="H209" i="15"/>
  <c r="C210" i="15"/>
  <c r="H210" i="15"/>
  <c r="C211" i="15"/>
  <c r="H211" i="15"/>
  <c r="C212" i="15"/>
  <c r="H212" i="15"/>
  <c r="C213" i="15"/>
  <c r="H213" i="15"/>
  <c r="C214" i="15"/>
  <c r="H214" i="15"/>
  <c r="C215" i="15"/>
  <c r="H215" i="15"/>
  <c r="D216" i="15"/>
  <c r="E216" i="15"/>
  <c r="F216" i="15"/>
  <c r="G216" i="15"/>
  <c r="J216" i="15"/>
  <c r="K216" i="15"/>
  <c r="L216" i="15"/>
  <c r="C217" i="15"/>
  <c r="H217" i="15"/>
  <c r="C218" i="15"/>
  <c r="H218" i="15"/>
  <c r="C219" i="15"/>
  <c r="H219" i="15"/>
  <c r="C220" i="15"/>
  <c r="H220" i="15"/>
  <c r="C221" i="15"/>
  <c r="H221" i="15"/>
  <c r="C222" i="15"/>
  <c r="H222" i="15"/>
  <c r="C223" i="15"/>
  <c r="H223" i="15"/>
  <c r="C224" i="15"/>
  <c r="H224" i="15"/>
  <c r="C225" i="15"/>
  <c r="H225" i="15"/>
  <c r="C226" i="15"/>
  <c r="H226" i="15"/>
  <c r="D227" i="15"/>
  <c r="E227" i="15"/>
  <c r="F227" i="15"/>
  <c r="G227" i="15"/>
  <c r="I227" i="15"/>
  <c r="J227" i="15"/>
  <c r="K227" i="15"/>
  <c r="L227" i="15"/>
  <c r="C228" i="15"/>
  <c r="H228" i="15"/>
  <c r="C229" i="15"/>
  <c r="H229" i="15"/>
  <c r="C232" i="15"/>
  <c r="H232" i="15"/>
  <c r="D233" i="15"/>
  <c r="E233" i="15"/>
  <c r="F233" i="15"/>
  <c r="G233" i="15"/>
  <c r="G231" i="15" s="1"/>
  <c r="I233" i="15"/>
  <c r="J233" i="15"/>
  <c r="K233" i="15"/>
  <c r="L233" i="15"/>
  <c r="C234" i="15"/>
  <c r="H234" i="15"/>
  <c r="D235" i="15"/>
  <c r="E235" i="15"/>
  <c r="F235" i="15"/>
  <c r="G235" i="15"/>
  <c r="I235" i="15"/>
  <c r="J235" i="15"/>
  <c r="K235" i="15"/>
  <c r="L235" i="15"/>
  <c r="C236" i="15"/>
  <c r="H236" i="15"/>
  <c r="C237" i="15"/>
  <c r="H237" i="15"/>
  <c r="E238" i="15"/>
  <c r="F238" i="15"/>
  <c r="G238" i="15"/>
  <c r="J238" i="15"/>
  <c r="K238" i="15"/>
  <c r="L238" i="15"/>
  <c r="C239" i="15"/>
  <c r="H239" i="15"/>
  <c r="C240" i="15"/>
  <c r="H240" i="15"/>
  <c r="C241" i="15"/>
  <c r="H241" i="15"/>
  <c r="I238" i="15"/>
  <c r="D242" i="15"/>
  <c r="C242" i="15" s="1"/>
  <c r="H242" i="15"/>
  <c r="C243" i="15"/>
  <c r="H243" i="15"/>
  <c r="C244" i="15"/>
  <c r="H244" i="15"/>
  <c r="C245" i="15"/>
  <c r="H245" i="15"/>
  <c r="D246" i="15"/>
  <c r="E246" i="15"/>
  <c r="F246" i="15"/>
  <c r="G246" i="15"/>
  <c r="J246" i="15"/>
  <c r="K246" i="15"/>
  <c r="L246" i="15"/>
  <c r="C247" i="15"/>
  <c r="H247" i="15"/>
  <c r="C248" i="15"/>
  <c r="H248" i="15"/>
  <c r="C249" i="15"/>
  <c r="H249" i="15"/>
  <c r="C250" i="15"/>
  <c r="H250" i="15"/>
  <c r="D252" i="15"/>
  <c r="E252" i="15"/>
  <c r="E251" i="15" s="1"/>
  <c r="F252" i="15"/>
  <c r="F251" i="15" s="1"/>
  <c r="G252" i="15"/>
  <c r="G251" i="15" s="1"/>
  <c r="J252" i="15"/>
  <c r="J251" i="15" s="1"/>
  <c r="K252" i="15"/>
  <c r="K251" i="15" s="1"/>
  <c r="L252" i="15"/>
  <c r="L251" i="15" s="1"/>
  <c r="C253" i="15"/>
  <c r="H253" i="15"/>
  <c r="C254" i="15"/>
  <c r="H254" i="15"/>
  <c r="C255" i="15"/>
  <c r="H255" i="15"/>
  <c r="I252" i="15"/>
  <c r="I251" i="15" s="1"/>
  <c r="C256" i="15"/>
  <c r="H256" i="15"/>
  <c r="C257" i="15"/>
  <c r="H257" i="15"/>
  <c r="D259" i="15"/>
  <c r="E259" i="15"/>
  <c r="F259" i="15"/>
  <c r="G259" i="15"/>
  <c r="I259" i="15"/>
  <c r="J259" i="15"/>
  <c r="K259" i="15"/>
  <c r="L259" i="15"/>
  <c r="L258" i="15" s="1"/>
  <c r="C260" i="15"/>
  <c r="H260" i="15"/>
  <c r="C261" i="15"/>
  <c r="H261" i="15"/>
  <c r="C262" i="15"/>
  <c r="H262" i="15"/>
  <c r="D263" i="15"/>
  <c r="E263" i="15"/>
  <c r="F263" i="15"/>
  <c r="G263" i="15"/>
  <c r="J263" i="15"/>
  <c r="K263" i="15"/>
  <c r="L263" i="15"/>
  <c r="C264" i="15"/>
  <c r="H264" i="15"/>
  <c r="I263" i="15"/>
  <c r="C265" i="15"/>
  <c r="H265" i="15"/>
  <c r="C266" i="15"/>
  <c r="H266" i="15"/>
  <c r="C267" i="15"/>
  <c r="H267" i="15"/>
  <c r="C270" i="15"/>
  <c r="H270" i="15"/>
  <c r="D271" i="15"/>
  <c r="E271" i="15"/>
  <c r="F271" i="15"/>
  <c r="G271" i="15"/>
  <c r="I271" i="15"/>
  <c r="J271" i="15"/>
  <c r="K271" i="15"/>
  <c r="L271" i="15"/>
  <c r="C272" i="15"/>
  <c r="H272" i="15"/>
  <c r="C273" i="15"/>
  <c r="H273" i="15"/>
  <c r="C274" i="15"/>
  <c r="H274" i="15"/>
  <c r="D275" i="15"/>
  <c r="E275" i="15"/>
  <c r="F275" i="15"/>
  <c r="G275" i="15"/>
  <c r="J275" i="15"/>
  <c r="K275" i="15"/>
  <c r="K269" i="15" s="1"/>
  <c r="L275" i="15"/>
  <c r="C276" i="15"/>
  <c r="H276" i="15"/>
  <c r="C277" i="15"/>
  <c r="H277" i="15"/>
  <c r="C278" i="15"/>
  <c r="H278" i="15"/>
  <c r="D279" i="15"/>
  <c r="E279" i="15"/>
  <c r="F279" i="15"/>
  <c r="G279" i="15"/>
  <c r="J279" i="15"/>
  <c r="K279" i="15"/>
  <c r="L279" i="15"/>
  <c r="C280" i="15"/>
  <c r="D281" i="15"/>
  <c r="E281" i="15"/>
  <c r="E287" i="15" s="1"/>
  <c r="F281" i="15"/>
  <c r="G281" i="15"/>
  <c r="I281" i="15"/>
  <c r="I287" i="15" s="1"/>
  <c r="J281" i="15"/>
  <c r="K281" i="15"/>
  <c r="L281" i="15"/>
  <c r="C282" i="15"/>
  <c r="H282" i="15"/>
  <c r="C283" i="15"/>
  <c r="H283" i="15"/>
  <c r="D287" i="15"/>
  <c r="D288" i="15"/>
  <c r="E288" i="15"/>
  <c r="F288" i="15"/>
  <c r="G288" i="15"/>
  <c r="I288" i="15"/>
  <c r="J288" i="15"/>
  <c r="K288" i="15"/>
  <c r="L288" i="15"/>
  <c r="C289" i="15"/>
  <c r="H289" i="15"/>
  <c r="C290" i="15"/>
  <c r="H290" i="15"/>
  <c r="C291" i="15"/>
  <c r="H291" i="15"/>
  <c r="C292" i="15"/>
  <c r="H292" i="15"/>
  <c r="C293" i="15"/>
  <c r="H293" i="15"/>
  <c r="C294" i="15"/>
  <c r="H294" i="15"/>
  <c r="C295" i="15"/>
  <c r="H295" i="15"/>
  <c r="C296" i="15"/>
  <c r="H296" i="15"/>
  <c r="D22" i="14"/>
  <c r="E22" i="14"/>
  <c r="F22" i="14"/>
  <c r="G22" i="14"/>
  <c r="I22" i="14"/>
  <c r="J22" i="14"/>
  <c r="K22" i="14"/>
  <c r="L22" i="14"/>
  <c r="C23" i="14"/>
  <c r="H23" i="14"/>
  <c r="C24" i="14"/>
  <c r="H24" i="14"/>
  <c r="C26" i="14"/>
  <c r="H26" i="14"/>
  <c r="C28" i="14"/>
  <c r="F28" i="14"/>
  <c r="K28" i="14"/>
  <c r="C29" i="14"/>
  <c r="H29" i="14"/>
  <c r="C30" i="14"/>
  <c r="H30" i="14"/>
  <c r="C31" i="14"/>
  <c r="H31" i="14"/>
  <c r="F32" i="14"/>
  <c r="C32" i="14" s="1"/>
  <c r="K32" i="14"/>
  <c r="H32" i="14" s="1"/>
  <c r="C33" i="14"/>
  <c r="H33" i="14"/>
  <c r="C34" i="14"/>
  <c r="F34" i="14"/>
  <c r="K34" i="14"/>
  <c r="H34" i="14" s="1"/>
  <c r="C35" i="14"/>
  <c r="H35" i="14"/>
  <c r="C36" i="14"/>
  <c r="H36" i="14"/>
  <c r="F37" i="14"/>
  <c r="C37" i="14" s="1"/>
  <c r="K37" i="14"/>
  <c r="H37" i="14" s="1"/>
  <c r="C38" i="14"/>
  <c r="H38" i="14"/>
  <c r="C39" i="14"/>
  <c r="H39" i="14"/>
  <c r="C40" i="14"/>
  <c r="H40" i="14"/>
  <c r="C41" i="14"/>
  <c r="H41" i="14"/>
  <c r="C42" i="14"/>
  <c r="H42" i="14"/>
  <c r="D43" i="14"/>
  <c r="E43" i="14"/>
  <c r="F43" i="14"/>
  <c r="I43" i="14"/>
  <c r="J43" i="14"/>
  <c r="K43" i="14"/>
  <c r="C44" i="14"/>
  <c r="H44" i="14"/>
  <c r="G45" i="14"/>
  <c r="G21" i="14" s="1"/>
  <c r="L45" i="14"/>
  <c r="H45" i="14" s="1"/>
  <c r="C46" i="14"/>
  <c r="H46" i="14"/>
  <c r="C47" i="14"/>
  <c r="H47" i="14"/>
  <c r="D55" i="14"/>
  <c r="E55" i="14"/>
  <c r="F55" i="14"/>
  <c r="G55" i="14"/>
  <c r="I55" i="14"/>
  <c r="J55" i="14"/>
  <c r="K55" i="14"/>
  <c r="L55" i="14"/>
  <c r="L54" i="14" s="1"/>
  <c r="C56" i="14"/>
  <c r="H56" i="14"/>
  <c r="C57" i="14"/>
  <c r="H57" i="14"/>
  <c r="D58" i="14"/>
  <c r="E58" i="14"/>
  <c r="F58" i="14"/>
  <c r="G58" i="14"/>
  <c r="J58" i="14"/>
  <c r="K58" i="14"/>
  <c r="L58" i="14"/>
  <c r="C59" i="14"/>
  <c r="H59" i="14"/>
  <c r="C60" i="14"/>
  <c r="H60" i="14"/>
  <c r="C61" i="14"/>
  <c r="H61" i="14"/>
  <c r="C62" i="14"/>
  <c r="H62" i="14"/>
  <c r="C63" i="14"/>
  <c r="H63" i="14"/>
  <c r="C64" i="14"/>
  <c r="H64" i="14"/>
  <c r="C65" i="14"/>
  <c r="H65" i="14"/>
  <c r="C66" i="14"/>
  <c r="H66" i="14"/>
  <c r="C68" i="14"/>
  <c r="D69" i="14"/>
  <c r="D67" i="14" s="1"/>
  <c r="E69" i="14"/>
  <c r="E67" i="14" s="1"/>
  <c r="F69" i="14"/>
  <c r="G69" i="14"/>
  <c r="G67" i="14" s="1"/>
  <c r="J69" i="14"/>
  <c r="J67" i="14" s="1"/>
  <c r="K69" i="14"/>
  <c r="K67" i="14" s="1"/>
  <c r="L69" i="14"/>
  <c r="L67" i="14" s="1"/>
  <c r="C70" i="14"/>
  <c r="H70" i="14"/>
  <c r="I69" i="14"/>
  <c r="C71" i="14"/>
  <c r="H71" i="14"/>
  <c r="C72" i="14"/>
  <c r="H72" i="14"/>
  <c r="C73" i="14"/>
  <c r="H73" i="14"/>
  <c r="C74" i="14"/>
  <c r="H74" i="14"/>
  <c r="D77" i="14"/>
  <c r="E77" i="14"/>
  <c r="F77" i="14"/>
  <c r="G77" i="14"/>
  <c r="I77" i="14"/>
  <c r="J77" i="14"/>
  <c r="K77" i="14"/>
  <c r="L77" i="14"/>
  <c r="C78" i="14"/>
  <c r="H78" i="14"/>
  <c r="C79" i="14"/>
  <c r="H79" i="14"/>
  <c r="D80" i="14"/>
  <c r="E80" i="14"/>
  <c r="F80" i="14"/>
  <c r="G80" i="14"/>
  <c r="I80" i="14"/>
  <c r="J80" i="14"/>
  <c r="K80" i="14"/>
  <c r="L80" i="14"/>
  <c r="C81" i="14"/>
  <c r="H81" i="14"/>
  <c r="C82" i="14"/>
  <c r="H82" i="14"/>
  <c r="D84" i="14"/>
  <c r="E84" i="14"/>
  <c r="F84" i="14"/>
  <c r="G84" i="14"/>
  <c r="J84" i="14"/>
  <c r="K84" i="14"/>
  <c r="L84" i="14"/>
  <c r="C85" i="14"/>
  <c r="C86" i="14"/>
  <c r="H86" i="14"/>
  <c r="C87" i="14"/>
  <c r="H87" i="14"/>
  <c r="C88" i="14"/>
  <c r="H88" i="14"/>
  <c r="D89" i="14"/>
  <c r="E89" i="14"/>
  <c r="F89" i="14"/>
  <c r="G89" i="14"/>
  <c r="J89" i="14"/>
  <c r="K89" i="14"/>
  <c r="L89" i="14"/>
  <c r="C90" i="14"/>
  <c r="H90" i="14"/>
  <c r="C91" i="14"/>
  <c r="H91" i="14"/>
  <c r="C92" i="14"/>
  <c r="C93" i="14"/>
  <c r="H93" i="14"/>
  <c r="C94" i="14"/>
  <c r="H94" i="14"/>
  <c r="D95" i="14"/>
  <c r="E95" i="14"/>
  <c r="F95" i="14"/>
  <c r="G95" i="14"/>
  <c r="J95" i="14"/>
  <c r="K95" i="14"/>
  <c r="L95" i="14"/>
  <c r="C96" i="14"/>
  <c r="H96" i="14"/>
  <c r="C97" i="14"/>
  <c r="H97" i="14"/>
  <c r="C98" i="14"/>
  <c r="H98" i="14"/>
  <c r="C99" i="14"/>
  <c r="H99" i="14"/>
  <c r="C100" i="14"/>
  <c r="H100" i="14"/>
  <c r="C101" i="14"/>
  <c r="H101" i="14"/>
  <c r="C102" i="14"/>
  <c r="H102" i="14"/>
  <c r="D103" i="14"/>
  <c r="E103" i="14"/>
  <c r="F103" i="14"/>
  <c r="G103" i="14"/>
  <c r="J103" i="14"/>
  <c r="K103" i="14"/>
  <c r="L103" i="14"/>
  <c r="C104" i="14"/>
  <c r="H104" i="14"/>
  <c r="C105" i="14"/>
  <c r="H105" i="14"/>
  <c r="C106" i="14"/>
  <c r="H106" i="14"/>
  <c r="C107" i="14"/>
  <c r="H107" i="14"/>
  <c r="C108" i="14"/>
  <c r="H108" i="14"/>
  <c r="C109" i="14"/>
  <c r="H109" i="14"/>
  <c r="C110" i="14"/>
  <c r="H110" i="14"/>
  <c r="C111" i="14"/>
  <c r="H111" i="14"/>
  <c r="D112" i="14"/>
  <c r="E112" i="14"/>
  <c r="F112" i="14"/>
  <c r="G112" i="14"/>
  <c r="J112" i="14"/>
  <c r="K112" i="14"/>
  <c r="L112" i="14"/>
  <c r="C113" i="14"/>
  <c r="C114" i="14"/>
  <c r="H114" i="14"/>
  <c r="C115" i="14"/>
  <c r="H115" i="14"/>
  <c r="D116" i="14"/>
  <c r="E116" i="14"/>
  <c r="F116" i="14"/>
  <c r="G116" i="14"/>
  <c r="J116" i="14"/>
  <c r="K116" i="14"/>
  <c r="L116" i="14"/>
  <c r="C117" i="14"/>
  <c r="H117" i="14"/>
  <c r="C118" i="14"/>
  <c r="H118" i="14"/>
  <c r="C119" i="14"/>
  <c r="H119" i="14"/>
  <c r="I116" i="14"/>
  <c r="C120" i="14"/>
  <c r="H120" i="14"/>
  <c r="C121" i="14"/>
  <c r="H121" i="14"/>
  <c r="D122" i="14"/>
  <c r="E122" i="14"/>
  <c r="F122" i="14"/>
  <c r="G122" i="14"/>
  <c r="J122" i="14"/>
  <c r="K122" i="14"/>
  <c r="L122" i="14"/>
  <c r="C123" i="14"/>
  <c r="C124" i="14"/>
  <c r="H124" i="14"/>
  <c r="C125" i="14"/>
  <c r="H125" i="14"/>
  <c r="C126" i="14"/>
  <c r="H126" i="14"/>
  <c r="C127" i="14"/>
  <c r="H127" i="14"/>
  <c r="D128" i="14"/>
  <c r="E128" i="14"/>
  <c r="F128" i="14"/>
  <c r="G128" i="14"/>
  <c r="J128" i="14"/>
  <c r="K128" i="14"/>
  <c r="L128" i="14"/>
  <c r="C129" i="14"/>
  <c r="C128" i="14" s="1"/>
  <c r="H129" i="14"/>
  <c r="H128" i="14" s="1"/>
  <c r="I128" i="14"/>
  <c r="E131" i="14"/>
  <c r="F131" i="14"/>
  <c r="G131" i="14"/>
  <c r="J131" i="14"/>
  <c r="K131" i="14"/>
  <c r="L131" i="14"/>
  <c r="C132" i="14"/>
  <c r="C133" i="14"/>
  <c r="H133" i="14"/>
  <c r="C134" i="14"/>
  <c r="H134" i="14"/>
  <c r="D135" i="14"/>
  <c r="H135" i="14"/>
  <c r="D136" i="14"/>
  <c r="E136" i="14"/>
  <c r="F136" i="14"/>
  <c r="G136" i="14"/>
  <c r="J136" i="14"/>
  <c r="K136" i="14"/>
  <c r="L136" i="14"/>
  <c r="C137" i="14"/>
  <c r="H137" i="14"/>
  <c r="C138" i="14"/>
  <c r="H138" i="14"/>
  <c r="C139" i="14"/>
  <c r="H139" i="14"/>
  <c r="I136" i="14"/>
  <c r="C140" i="14"/>
  <c r="H140" i="14"/>
  <c r="D141" i="14"/>
  <c r="E141" i="14"/>
  <c r="F141" i="14"/>
  <c r="G141" i="14"/>
  <c r="J141" i="14"/>
  <c r="K141" i="14"/>
  <c r="L141" i="14"/>
  <c r="C142" i="14"/>
  <c r="H142" i="14"/>
  <c r="C143" i="14"/>
  <c r="H143" i="14"/>
  <c r="D144" i="14"/>
  <c r="E144" i="14"/>
  <c r="F144" i="14"/>
  <c r="G144" i="14"/>
  <c r="J144" i="14"/>
  <c r="K144" i="14"/>
  <c r="L144" i="14"/>
  <c r="C145" i="14"/>
  <c r="H145" i="14"/>
  <c r="C146" i="14"/>
  <c r="H146" i="14"/>
  <c r="C147" i="14"/>
  <c r="H147" i="14"/>
  <c r="C148" i="14"/>
  <c r="H148" i="14"/>
  <c r="C149" i="14"/>
  <c r="H149" i="14"/>
  <c r="C150" i="14"/>
  <c r="H150" i="14"/>
  <c r="D151" i="14"/>
  <c r="E151" i="14"/>
  <c r="F151" i="14"/>
  <c r="G151" i="14"/>
  <c r="J151" i="14"/>
  <c r="K151" i="14"/>
  <c r="L151" i="14"/>
  <c r="C152" i="14"/>
  <c r="H152" i="14"/>
  <c r="C153" i="14"/>
  <c r="H153" i="14"/>
  <c r="C154" i="14"/>
  <c r="H154" i="14"/>
  <c r="C155" i="14"/>
  <c r="H155" i="14"/>
  <c r="C156" i="14"/>
  <c r="H156" i="14"/>
  <c r="C157" i="14"/>
  <c r="H157" i="14"/>
  <c r="C158" i="14"/>
  <c r="H158" i="14"/>
  <c r="C159" i="14"/>
  <c r="H159" i="14"/>
  <c r="D160" i="14"/>
  <c r="E160" i="14"/>
  <c r="E130" i="14" s="1"/>
  <c r="F160" i="14"/>
  <c r="G160" i="14"/>
  <c r="I160" i="14"/>
  <c r="J160" i="14"/>
  <c r="K160" i="14"/>
  <c r="L160" i="14"/>
  <c r="C161" i="14"/>
  <c r="H161" i="14"/>
  <c r="C162" i="14"/>
  <c r="H162" i="14"/>
  <c r="C163" i="14"/>
  <c r="H163" i="14"/>
  <c r="C164" i="14"/>
  <c r="H164" i="14"/>
  <c r="D166" i="14"/>
  <c r="E166" i="14"/>
  <c r="E165" i="14" s="1"/>
  <c r="F166" i="14"/>
  <c r="F165" i="14" s="1"/>
  <c r="G166" i="14"/>
  <c r="G165" i="14" s="1"/>
  <c r="J166" i="14"/>
  <c r="J165" i="14" s="1"/>
  <c r="K166" i="14"/>
  <c r="K165" i="14" s="1"/>
  <c r="L166" i="14"/>
  <c r="L165" i="14" s="1"/>
  <c r="C167" i="14"/>
  <c r="H167" i="14"/>
  <c r="C168" i="14"/>
  <c r="H168" i="14"/>
  <c r="C169" i="14"/>
  <c r="H169" i="14"/>
  <c r="C170" i="14"/>
  <c r="H170" i="14"/>
  <c r="C171" i="14"/>
  <c r="H171" i="14"/>
  <c r="C172" i="14"/>
  <c r="H172" i="14"/>
  <c r="D175" i="14"/>
  <c r="E175" i="14"/>
  <c r="F175" i="14"/>
  <c r="G175" i="14"/>
  <c r="J175" i="14"/>
  <c r="J174" i="14" s="1"/>
  <c r="K175" i="14"/>
  <c r="L175" i="14"/>
  <c r="C176" i="14"/>
  <c r="H176" i="14"/>
  <c r="C177" i="14"/>
  <c r="H177" i="14"/>
  <c r="C178" i="14"/>
  <c r="H178" i="14"/>
  <c r="I175" i="14"/>
  <c r="D179" i="14"/>
  <c r="E179" i="14"/>
  <c r="F179" i="14"/>
  <c r="G179" i="14"/>
  <c r="I179" i="14"/>
  <c r="J179" i="14"/>
  <c r="K179" i="14"/>
  <c r="L179" i="14"/>
  <c r="C180" i="14"/>
  <c r="H180" i="14"/>
  <c r="C181" i="14"/>
  <c r="H181" i="14"/>
  <c r="C182" i="14"/>
  <c r="H182" i="14"/>
  <c r="C183" i="14"/>
  <c r="H183" i="14"/>
  <c r="D184" i="14"/>
  <c r="E184" i="14"/>
  <c r="F184" i="14"/>
  <c r="G184" i="14"/>
  <c r="J184" i="14"/>
  <c r="K184" i="14"/>
  <c r="L184" i="14"/>
  <c r="C185" i="14"/>
  <c r="C186" i="14"/>
  <c r="H186" i="14"/>
  <c r="D188" i="14"/>
  <c r="E188" i="14"/>
  <c r="F188" i="14"/>
  <c r="G188" i="14"/>
  <c r="I188" i="14"/>
  <c r="J188" i="14"/>
  <c r="K188" i="14"/>
  <c r="L188" i="14"/>
  <c r="C189" i="14"/>
  <c r="H189" i="14"/>
  <c r="C190" i="14"/>
  <c r="H190" i="14"/>
  <c r="D192" i="14"/>
  <c r="D191" i="14" s="1"/>
  <c r="E192" i="14"/>
  <c r="E191" i="14" s="1"/>
  <c r="F192" i="14"/>
  <c r="F191" i="14" s="1"/>
  <c r="G192" i="14"/>
  <c r="G191" i="14" s="1"/>
  <c r="G187" i="14" s="1"/>
  <c r="J192" i="14"/>
  <c r="J191" i="14" s="1"/>
  <c r="K192" i="14"/>
  <c r="K191" i="14" s="1"/>
  <c r="L192" i="14"/>
  <c r="L191" i="14" s="1"/>
  <c r="L187" i="14" s="1"/>
  <c r="C193" i="14"/>
  <c r="F196" i="14"/>
  <c r="C197" i="14"/>
  <c r="H197" i="14"/>
  <c r="D198" i="14"/>
  <c r="D196" i="14" s="1"/>
  <c r="E198" i="14"/>
  <c r="F198" i="14"/>
  <c r="G198" i="14"/>
  <c r="G196" i="14" s="1"/>
  <c r="I198" i="14"/>
  <c r="J198" i="14"/>
  <c r="J196" i="14" s="1"/>
  <c r="K198" i="14"/>
  <c r="K196" i="14" s="1"/>
  <c r="L198" i="14"/>
  <c r="L196" i="14" s="1"/>
  <c r="C199" i="14"/>
  <c r="H199" i="14"/>
  <c r="C200" i="14"/>
  <c r="H200" i="14"/>
  <c r="C201" i="14"/>
  <c r="H201" i="14"/>
  <c r="C202" i="14"/>
  <c r="H202" i="14"/>
  <c r="C203" i="14"/>
  <c r="H203" i="14"/>
  <c r="D205" i="14"/>
  <c r="E205" i="14"/>
  <c r="F205" i="14"/>
  <c r="G205" i="14"/>
  <c r="J205" i="14"/>
  <c r="K205" i="14"/>
  <c r="L205" i="14"/>
  <c r="L204" i="14" s="1"/>
  <c r="C206" i="14"/>
  <c r="H206" i="14"/>
  <c r="C207" i="14"/>
  <c r="H207" i="14"/>
  <c r="C208" i="14"/>
  <c r="H208" i="14"/>
  <c r="C209" i="14"/>
  <c r="H209" i="14"/>
  <c r="C210" i="14"/>
  <c r="H210" i="14"/>
  <c r="C211" i="14"/>
  <c r="H211" i="14"/>
  <c r="C212" i="14"/>
  <c r="H212" i="14"/>
  <c r="C213" i="14"/>
  <c r="H213" i="14"/>
  <c r="C214" i="14"/>
  <c r="H214" i="14"/>
  <c r="C215" i="14"/>
  <c r="H215" i="14"/>
  <c r="D216" i="14"/>
  <c r="E216" i="14"/>
  <c r="F216" i="14"/>
  <c r="G216" i="14"/>
  <c r="J216" i="14"/>
  <c r="K216" i="14"/>
  <c r="L216" i="14"/>
  <c r="C217" i="14"/>
  <c r="H217" i="14"/>
  <c r="I216" i="14"/>
  <c r="C218" i="14"/>
  <c r="H218" i="14"/>
  <c r="C219" i="14"/>
  <c r="H219" i="14"/>
  <c r="C220" i="14"/>
  <c r="H220" i="14"/>
  <c r="C221" i="14"/>
  <c r="H221" i="14"/>
  <c r="C222" i="14"/>
  <c r="H222" i="14"/>
  <c r="C223" i="14"/>
  <c r="H223" i="14"/>
  <c r="C224" i="14"/>
  <c r="H224" i="14"/>
  <c r="C225" i="14"/>
  <c r="H225" i="14"/>
  <c r="C226" i="14"/>
  <c r="H226" i="14"/>
  <c r="D227" i="14"/>
  <c r="E227" i="14"/>
  <c r="F227" i="14"/>
  <c r="G227" i="14"/>
  <c r="J227" i="14"/>
  <c r="K227" i="14"/>
  <c r="L227" i="14"/>
  <c r="C228" i="14"/>
  <c r="H228" i="14"/>
  <c r="I227" i="14"/>
  <c r="H227" i="14" s="1"/>
  <c r="C229" i="14"/>
  <c r="H229" i="14"/>
  <c r="C232" i="14"/>
  <c r="H232" i="14"/>
  <c r="D233" i="14"/>
  <c r="D231" i="14" s="1"/>
  <c r="E233" i="14"/>
  <c r="E231" i="14" s="1"/>
  <c r="F233" i="14"/>
  <c r="G233" i="14"/>
  <c r="J233" i="14"/>
  <c r="K233" i="14"/>
  <c r="L233" i="14"/>
  <c r="C234" i="14"/>
  <c r="D235" i="14"/>
  <c r="E235" i="14"/>
  <c r="F235" i="14"/>
  <c r="G235" i="14"/>
  <c r="J235" i="14"/>
  <c r="K235" i="14"/>
  <c r="L235" i="14"/>
  <c r="C236" i="14"/>
  <c r="H236" i="14"/>
  <c r="C237" i="14"/>
  <c r="H237" i="14"/>
  <c r="E238" i="14"/>
  <c r="F238" i="14"/>
  <c r="G238" i="14"/>
  <c r="J238" i="14"/>
  <c r="K238" i="14"/>
  <c r="L238" i="14"/>
  <c r="C239" i="14"/>
  <c r="H239" i="14"/>
  <c r="I238" i="14"/>
  <c r="C240" i="14"/>
  <c r="H240" i="14"/>
  <c r="C241" i="14"/>
  <c r="H241" i="14"/>
  <c r="C242" i="14"/>
  <c r="D242" i="14"/>
  <c r="D238" i="14" s="1"/>
  <c r="H242" i="14"/>
  <c r="C243" i="14"/>
  <c r="H243" i="14"/>
  <c r="C244" i="14"/>
  <c r="H244" i="14"/>
  <c r="C245" i="14"/>
  <c r="H245" i="14"/>
  <c r="D246" i="14"/>
  <c r="E246" i="14"/>
  <c r="F246" i="14"/>
  <c r="G246" i="14"/>
  <c r="J246" i="14"/>
  <c r="K246" i="14"/>
  <c r="L246" i="14"/>
  <c r="C247" i="14"/>
  <c r="H247" i="14"/>
  <c r="I246" i="14"/>
  <c r="H246" i="14" s="1"/>
  <c r="C248" i="14"/>
  <c r="H248" i="14"/>
  <c r="C249" i="14"/>
  <c r="H249" i="14"/>
  <c r="C250" i="14"/>
  <c r="H250" i="14"/>
  <c r="E251" i="14"/>
  <c r="D252" i="14"/>
  <c r="D251" i="14" s="1"/>
  <c r="E252" i="14"/>
  <c r="F252" i="14"/>
  <c r="G252" i="14"/>
  <c r="G251" i="14" s="1"/>
  <c r="J252" i="14"/>
  <c r="J251" i="14" s="1"/>
  <c r="K252" i="14"/>
  <c r="K251" i="14" s="1"/>
  <c r="L252" i="14"/>
  <c r="L251" i="14" s="1"/>
  <c r="C253" i="14"/>
  <c r="H253" i="14"/>
  <c r="C254" i="14"/>
  <c r="H254" i="14"/>
  <c r="C255" i="14"/>
  <c r="H255" i="14"/>
  <c r="C256" i="14"/>
  <c r="H256" i="14"/>
  <c r="C257" i="14"/>
  <c r="H257" i="14"/>
  <c r="D259" i="14"/>
  <c r="E259" i="14"/>
  <c r="E258" i="14" s="1"/>
  <c r="F259" i="14"/>
  <c r="G259" i="14"/>
  <c r="J259" i="14"/>
  <c r="K259" i="14"/>
  <c r="L259" i="14"/>
  <c r="C260" i="14"/>
  <c r="C261" i="14"/>
  <c r="H261" i="14"/>
  <c r="C262" i="14"/>
  <c r="H262" i="14"/>
  <c r="E263" i="14"/>
  <c r="F263" i="14"/>
  <c r="G263" i="14"/>
  <c r="J263" i="14"/>
  <c r="K263" i="14"/>
  <c r="L263" i="14"/>
  <c r="C264" i="14"/>
  <c r="H264" i="14"/>
  <c r="C265" i="14"/>
  <c r="H265" i="14"/>
  <c r="D266" i="14"/>
  <c r="H266" i="14"/>
  <c r="C267" i="14"/>
  <c r="H267" i="14"/>
  <c r="I263" i="14"/>
  <c r="C270" i="14"/>
  <c r="D271" i="14"/>
  <c r="E271" i="14"/>
  <c r="F271" i="14"/>
  <c r="G271" i="14"/>
  <c r="J271" i="14"/>
  <c r="K271" i="14"/>
  <c r="L271" i="14"/>
  <c r="C272" i="14"/>
  <c r="H272" i="14"/>
  <c r="C273" i="14"/>
  <c r="H273" i="14"/>
  <c r="C274" i="14"/>
  <c r="H274" i="14"/>
  <c r="D275" i="14"/>
  <c r="E275" i="14"/>
  <c r="F275" i="14"/>
  <c r="G275" i="14"/>
  <c r="J275" i="14"/>
  <c r="K275" i="14"/>
  <c r="L275" i="14"/>
  <c r="L269" i="14" s="1"/>
  <c r="C276" i="14"/>
  <c r="C277" i="14"/>
  <c r="H277" i="14"/>
  <c r="C278" i="14"/>
  <c r="H278" i="14"/>
  <c r="D279" i="14"/>
  <c r="E279" i="14"/>
  <c r="F279" i="14"/>
  <c r="G279" i="14"/>
  <c r="I279" i="14"/>
  <c r="J279" i="14"/>
  <c r="K279" i="14"/>
  <c r="L279" i="14"/>
  <c r="C280" i="14"/>
  <c r="H280" i="14"/>
  <c r="D281" i="14"/>
  <c r="E281" i="14"/>
  <c r="E287" i="14" s="1"/>
  <c r="F281" i="14"/>
  <c r="G281" i="14"/>
  <c r="I281" i="14"/>
  <c r="J281" i="14"/>
  <c r="J287" i="14" s="1"/>
  <c r="K281" i="14"/>
  <c r="L281" i="14"/>
  <c r="C282" i="14"/>
  <c r="H282" i="14"/>
  <c r="C283" i="14"/>
  <c r="H283" i="14"/>
  <c r="D287" i="14"/>
  <c r="G287" i="14"/>
  <c r="I287" i="14"/>
  <c r="L287" i="14"/>
  <c r="D288" i="14"/>
  <c r="E288" i="14"/>
  <c r="F288" i="14"/>
  <c r="G288" i="14"/>
  <c r="G286" i="14" s="1"/>
  <c r="I288" i="14"/>
  <c r="J288" i="14"/>
  <c r="K288" i="14"/>
  <c r="L288" i="14"/>
  <c r="C289" i="14"/>
  <c r="H289" i="14"/>
  <c r="C290" i="14"/>
  <c r="H290" i="14"/>
  <c r="C291" i="14"/>
  <c r="H291" i="14"/>
  <c r="C292" i="14"/>
  <c r="H292" i="14"/>
  <c r="C293" i="14"/>
  <c r="H293" i="14"/>
  <c r="C294" i="14"/>
  <c r="H294" i="14"/>
  <c r="C295" i="14"/>
  <c r="H295" i="14"/>
  <c r="C296" i="14"/>
  <c r="H296" i="14"/>
  <c r="D22" i="13"/>
  <c r="E22" i="13"/>
  <c r="F22" i="13"/>
  <c r="G22" i="13"/>
  <c r="I22" i="13"/>
  <c r="J22" i="13"/>
  <c r="K22" i="13"/>
  <c r="L22" i="13"/>
  <c r="L21" i="13" s="1"/>
  <c r="C23" i="13"/>
  <c r="H23" i="13"/>
  <c r="C24" i="13"/>
  <c r="H24" i="13"/>
  <c r="C26" i="13"/>
  <c r="H26" i="13"/>
  <c r="F28" i="13"/>
  <c r="K28" i="13"/>
  <c r="K27" i="13" s="1"/>
  <c r="H27" i="13" s="1"/>
  <c r="C29" i="13"/>
  <c r="H29" i="13"/>
  <c r="C30" i="13"/>
  <c r="H30" i="13"/>
  <c r="C31" i="13"/>
  <c r="H31" i="13"/>
  <c r="F32" i="13"/>
  <c r="C32" i="13" s="1"/>
  <c r="K32" i="13"/>
  <c r="H32" i="13" s="1"/>
  <c r="C33" i="13"/>
  <c r="H33" i="13"/>
  <c r="F34" i="13"/>
  <c r="C34" i="13" s="1"/>
  <c r="K34" i="13"/>
  <c r="H34" i="13" s="1"/>
  <c r="C35" i="13"/>
  <c r="H35" i="13"/>
  <c r="C36" i="13"/>
  <c r="H36" i="13"/>
  <c r="F37" i="13"/>
  <c r="C37" i="13" s="1"/>
  <c r="K37" i="13"/>
  <c r="H37" i="13" s="1"/>
  <c r="C38" i="13"/>
  <c r="H38" i="13"/>
  <c r="C39" i="13"/>
  <c r="H39" i="13"/>
  <c r="C40" i="13"/>
  <c r="H40" i="13"/>
  <c r="C41" i="13"/>
  <c r="H41" i="13"/>
  <c r="C42" i="13"/>
  <c r="H42" i="13"/>
  <c r="D43" i="13"/>
  <c r="E43" i="13"/>
  <c r="F43" i="13"/>
  <c r="I43" i="13"/>
  <c r="H43" i="13" s="1"/>
  <c r="J43" i="13"/>
  <c r="K43" i="13"/>
  <c r="C44" i="13"/>
  <c r="H44" i="13"/>
  <c r="G45" i="13"/>
  <c r="C45" i="13" s="1"/>
  <c r="L45" i="13"/>
  <c r="H45" i="13" s="1"/>
  <c r="C46" i="13"/>
  <c r="H46" i="13"/>
  <c r="C47" i="13"/>
  <c r="H47" i="13"/>
  <c r="D55" i="13"/>
  <c r="E55" i="13"/>
  <c r="F55" i="13"/>
  <c r="G55" i="13"/>
  <c r="I55" i="13"/>
  <c r="J55" i="13"/>
  <c r="K55" i="13"/>
  <c r="L55" i="13"/>
  <c r="C56" i="13"/>
  <c r="H56" i="13"/>
  <c r="C57" i="13"/>
  <c r="H57" i="13"/>
  <c r="D58" i="13"/>
  <c r="E58" i="13"/>
  <c r="F58" i="13"/>
  <c r="F54" i="13" s="1"/>
  <c r="G58" i="13"/>
  <c r="I58" i="13"/>
  <c r="I54" i="13" s="1"/>
  <c r="J58" i="13"/>
  <c r="J54" i="13" s="1"/>
  <c r="K58" i="13"/>
  <c r="L58" i="13"/>
  <c r="C59" i="13"/>
  <c r="H59" i="13"/>
  <c r="C60" i="13"/>
  <c r="H60" i="13"/>
  <c r="C61" i="13"/>
  <c r="H61" i="13"/>
  <c r="C62" i="13"/>
  <c r="H62" i="13"/>
  <c r="C63" i="13"/>
  <c r="H63" i="13"/>
  <c r="C64" i="13"/>
  <c r="H64" i="13"/>
  <c r="C65" i="13"/>
  <c r="H65" i="13"/>
  <c r="C66" i="13"/>
  <c r="H66" i="13"/>
  <c r="C68" i="13"/>
  <c r="H68" i="13"/>
  <c r="D69" i="13"/>
  <c r="E69" i="13"/>
  <c r="E67" i="13" s="1"/>
  <c r="F69" i="13"/>
  <c r="F67" i="13" s="1"/>
  <c r="G69" i="13"/>
  <c r="G67" i="13" s="1"/>
  <c r="I69" i="13"/>
  <c r="I67" i="13" s="1"/>
  <c r="J69" i="13"/>
  <c r="J67" i="13" s="1"/>
  <c r="K69" i="13"/>
  <c r="K67" i="13" s="1"/>
  <c r="L69" i="13"/>
  <c r="L67" i="13" s="1"/>
  <c r="C70" i="13"/>
  <c r="H70" i="13"/>
  <c r="C71" i="13"/>
  <c r="H71" i="13"/>
  <c r="C72" i="13"/>
  <c r="H72" i="13"/>
  <c r="C73" i="13"/>
  <c r="H73" i="13"/>
  <c r="C74" i="13"/>
  <c r="H74" i="13"/>
  <c r="D77" i="13"/>
  <c r="E77" i="13"/>
  <c r="F77" i="13"/>
  <c r="G77" i="13"/>
  <c r="I77" i="13"/>
  <c r="J77" i="13"/>
  <c r="K77" i="13"/>
  <c r="L77" i="13"/>
  <c r="C78" i="13"/>
  <c r="H78" i="13"/>
  <c r="C79" i="13"/>
  <c r="H79" i="13"/>
  <c r="D80" i="13"/>
  <c r="E80" i="13"/>
  <c r="E76" i="13" s="1"/>
  <c r="F80" i="13"/>
  <c r="F76" i="13" s="1"/>
  <c r="G80" i="13"/>
  <c r="I80" i="13"/>
  <c r="J80" i="13"/>
  <c r="J76" i="13" s="1"/>
  <c r="K80" i="13"/>
  <c r="L80" i="13"/>
  <c r="C81" i="13"/>
  <c r="H81" i="13"/>
  <c r="C82" i="13"/>
  <c r="H82" i="13"/>
  <c r="D84" i="13"/>
  <c r="E84" i="13"/>
  <c r="F84" i="13"/>
  <c r="G84" i="13"/>
  <c r="I84" i="13"/>
  <c r="J84" i="13"/>
  <c r="K84" i="13"/>
  <c r="L84" i="13"/>
  <c r="C85" i="13"/>
  <c r="H85" i="13"/>
  <c r="C86" i="13"/>
  <c r="H86" i="13"/>
  <c r="C87" i="13"/>
  <c r="H87" i="13"/>
  <c r="C88" i="13"/>
  <c r="H88" i="13"/>
  <c r="D89" i="13"/>
  <c r="E89" i="13"/>
  <c r="F89" i="13"/>
  <c r="G89" i="13"/>
  <c r="I89" i="13"/>
  <c r="J89" i="13"/>
  <c r="K89" i="13"/>
  <c r="L89" i="13"/>
  <c r="C90" i="13"/>
  <c r="H90" i="13"/>
  <c r="C91" i="13"/>
  <c r="H91" i="13"/>
  <c r="C92" i="13"/>
  <c r="H92" i="13"/>
  <c r="C93" i="13"/>
  <c r="H93" i="13"/>
  <c r="C94" i="13"/>
  <c r="H94" i="13"/>
  <c r="D95" i="13"/>
  <c r="E95" i="13"/>
  <c r="F95" i="13"/>
  <c r="G95" i="13"/>
  <c r="I95" i="13"/>
  <c r="J95" i="13"/>
  <c r="K95" i="13"/>
  <c r="L95" i="13"/>
  <c r="C96" i="13"/>
  <c r="H96" i="13"/>
  <c r="C97" i="13"/>
  <c r="H97" i="13"/>
  <c r="C98" i="13"/>
  <c r="H98" i="13"/>
  <c r="C99" i="13"/>
  <c r="H99" i="13"/>
  <c r="C100" i="13"/>
  <c r="H100" i="13"/>
  <c r="C101" i="13"/>
  <c r="H101" i="13"/>
  <c r="C102" i="13"/>
  <c r="H102" i="13"/>
  <c r="D103" i="13"/>
  <c r="E103" i="13"/>
  <c r="F103" i="13"/>
  <c r="G103" i="13"/>
  <c r="I103" i="13"/>
  <c r="J103" i="13"/>
  <c r="K103" i="13"/>
  <c r="L103" i="13"/>
  <c r="C104" i="13"/>
  <c r="H104" i="13"/>
  <c r="C105" i="13"/>
  <c r="H105" i="13"/>
  <c r="C106" i="13"/>
  <c r="H106" i="13"/>
  <c r="C107" i="13"/>
  <c r="H107" i="13"/>
  <c r="C108" i="13"/>
  <c r="H108" i="13"/>
  <c r="C109" i="13"/>
  <c r="H109" i="13"/>
  <c r="C110" i="13"/>
  <c r="H110" i="13"/>
  <c r="C111" i="13"/>
  <c r="H111" i="13"/>
  <c r="D112" i="13"/>
  <c r="E112" i="13"/>
  <c r="F112" i="13"/>
  <c r="G112" i="13"/>
  <c r="I112" i="13"/>
  <c r="J112" i="13"/>
  <c r="K112" i="13"/>
  <c r="L112" i="13"/>
  <c r="C113" i="13"/>
  <c r="H113" i="13"/>
  <c r="C114" i="13"/>
  <c r="H114" i="13"/>
  <c r="C115" i="13"/>
  <c r="H115" i="13"/>
  <c r="D116" i="13"/>
  <c r="E116" i="13"/>
  <c r="F116" i="13"/>
  <c r="G116" i="13"/>
  <c r="I116" i="13"/>
  <c r="J116" i="13"/>
  <c r="K116" i="13"/>
  <c r="L116" i="13"/>
  <c r="C117" i="13"/>
  <c r="H117" i="13"/>
  <c r="C118" i="13"/>
  <c r="H118" i="13"/>
  <c r="C119" i="13"/>
  <c r="H119" i="13"/>
  <c r="C120" i="13"/>
  <c r="H120" i="13"/>
  <c r="C121" i="13"/>
  <c r="H121" i="13"/>
  <c r="D122" i="13"/>
  <c r="E122" i="13"/>
  <c r="F122" i="13"/>
  <c r="G122" i="13"/>
  <c r="I122" i="13"/>
  <c r="J122" i="13"/>
  <c r="K122" i="13"/>
  <c r="L122" i="13"/>
  <c r="C123" i="13"/>
  <c r="H123" i="13"/>
  <c r="C124" i="13"/>
  <c r="H124" i="13"/>
  <c r="C125" i="13"/>
  <c r="H125" i="13"/>
  <c r="C126" i="13"/>
  <c r="H126" i="13"/>
  <c r="C127" i="13"/>
  <c r="H127" i="13"/>
  <c r="D128" i="13"/>
  <c r="E128" i="13"/>
  <c r="F128" i="13"/>
  <c r="G128" i="13"/>
  <c r="I128" i="13"/>
  <c r="J128" i="13"/>
  <c r="K128" i="13"/>
  <c r="L128" i="13"/>
  <c r="C129" i="13"/>
  <c r="C128" i="13" s="1"/>
  <c r="H129" i="13"/>
  <c r="H128" i="13" s="1"/>
  <c r="D131" i="13"/>
  <c r="E131" i="13"/>
  <c r="F131" i="13"/>
  <c r="G131" i="13"/>
  <c r="I131" i="13"/>
  <c r="J131" i="13"/>
  <c r="K131" i="13"/>
  <c r="L131" i="13"/>
  <c r="C132" i="13"/>
  <c r="H132" i="13"/>
  <c r="C133" i="13"/>
  <c r="H133" i="13"/>
  <c r="C134" i="13"/>
  <c r="H134" i="13"/>
  <c r="C135" i="13"/>
  <c r="H135" i="13"/>
  <c r="D136" i="13"/>
  <c r="E136" i="13"/>
  <c r="F136" i="13"/>
  <c r="G136" i="13"/>
  <c r="I136" i="13"/>
  <c r="J136" i="13"/>
  <c r="K136" i="13"/>
  <c r="L136" i="13"/>
  <c r="C137" i="13"/>
  <c r="H137" i="13"/>
  <c r="C138" i="13"/>
  <c r="H138" i="13"/>
  <c r="C139" i="13"/>
  <c r="H139" i="13"/>
  <c r="C140" i="13"/>
  <c r="H140" i="13"/>
  <c r="D141" i="13"/>
  <c r="E141" i="13"/>
  <c r="F141" i="13"/>
  <c r="G141" i="13"/>
  <c r="I141" i="13"/>
  <c r="J141" i="13"/>
  <c r="K141" i="13"/>
  <c r="L141" i="13"/>
  <c r="C142" i="13"/>
  <c r="H142" i="13"/>
  <c r="C143" i="13"/>
  <c r="H143" i="13"/>
  <c r="D144" i="13"/>
  <c r="E144" i="13"/>
  <c r="F144" i="13"/>
  <c r="G144" i="13"/>
  <c r="I144" i="13"/>
  <c r="J144" i="13"/>
  <c r="K144" i="13"/>
  <c r="L144" i="13"/>
  <c r="C145" i="13"/>
  <c r="H145" i="13"/>
  <c r="C146" i="13"/>
  <c r="H146" i="13"/>
  <c r="C147" i="13"/>
  <c r="H147" i="13"/>
  <c r="C148" i="13"/>
  <c r="H148" i="13"/>
  <c r="C149" i="13"/>
  <c r="H149" i="13"/>
  <c r="C150" i="13"/>
  <c r="H150" i="13"/>
  <c r="D151" i="13"/>
  <c r="E151" i="13"/>
  <c r="F151" i="13"/>
  <c r="G151" i="13"/>
  <c r="I151" i="13"/>
  <c r="J151" i="13"/>
  <c r="K151" i="13"/>
  <c r="L151" i="13"/>
  <c r="C152" i="13"/>
  <c r="H152" i="13"/>
  <c r="C153" i="13"/>
  <c r="H153" i="13"/>
  <c r="C154" i="13"/>
  <c r="H154" i="13"/>
  <c r="C155" i="13"/>
  <c r="H155" i="13"/>
  <c r="C156" i="13"/>
  <c r="H156" i="13"/>
  <c r="C157" i="13"/>
  <c r="H157" i="13"/>
  <c r="C158" i="13"/>
  <c r="H158" i="13"/>
  <c r="C159" i="13"/>
  <c r="H159" i="13"/>
  <c r="D160" i="13"/>
  <c r="E160" i="13"/>
  <c r="F160" i="13"/>
  <c r="G160" i="13"/>
  <c r="I160" i="13"/>
  <c r="J160" i="13"/>
  <c r="K160" i="13"/>
  <c r="L160" i="13"/>
  <c r="C161" i="13"/>
  <c r="H161" i="13"/>
  <c r="C162" i="13"/>
  <c r="H162" i="13"/>
  <c r="C163" i="13"/>
  <c r="H163" i="13"/>
  <c r="C164" i="13"/>
  <c r="H164" i="13"/>
  <c r="D166" i="13"/>
  <c r="D165" i="13" s="1"/>
  <c r="E166" i="13"/>
  <c r="E165" i="13" s="1"/>
  <c r="F166" i="13"/>
  <c r="G166" i="13"/>
  <c r="G165" i="13" s="1"/>
  <c r="I166" i="13"/>
  <c r="J166" i="13"/>
  <c r="J165" i="13" s="1"/>
  <c r="K166" i="13"/>
  <c r="K165" i="13" s="1"/>
  <c r="L166" i="13"/>
  <c r="L165" i="13" s="1"/>
  <c r="C167" i="13"/>
  <c r="H167" i="13"/>
  <c r="C168" i="13"/>
  <c r="H168" i="13"/>
  <c r="C169" i="13"/>
  <c r="H169" i="13"/>
  <c r="C170" i="13"/>
  <c r="H170" i="13"/>
  <c r="C171" i="13"/>
  <c r="H171" i="13"/>
  <c r="C172" i="13"/>
  <c r="H172" i="13"/>
  <c r="D175" i="13"/>
  <c r="E175" i="13"/>
  <c r="F175" i="13"/>
  <c r="G175" i="13"/>
  <c r="I175" i="13"/>
  <c r="J175" i="13"/>
  <c r="K175" i="13"/>
  <c r="L175" i="13"/>
  <c r="C176" i="13"/>
  <c r="H176" i="13"/>
  <c r="C177" i="13"/>
  <c r="H177" i="13"/>
  <c r="C178" i="13"/>
  <c r="H178" i="13"/>
  <c r="D179" i="13"/>
  <c r="E179" i="13"/>
  <c r="F179" i="13"/>
  <c r="G179" i="13"/>
  <c r="G174" i="13" s="1"/>
  <c r="I179" i="13"/>
  <c r="J179" i="13"/>
  <c r="K179" i="13"/>
  <c r="L179" i="13"/>
  <c r="C180" i="13"/>
  <c r="H180" i="13"/>
  <c r="C181" i="13"/>
  <c r="H181" i="13"/>
  <c r="C182" i="13"/>
  <c r="H182" i="13"/>
  <c r="C183" i="13"/>
  <c r="H183" i="13"/>
  <c r="D184" i="13"/>
  <c r="E184" i="13"/>
  <c r="F184" i="13"/>
  <c r="G184" i="13"/>
  <c r="I184" i="13"/>
  <c r="J184" i="13"/>
  <c r="K184" i="13"/>
  <c r="L184" i="13"/>
  <c r="C185" i="13"/>
  <c r="H185" i="13"/>
  <c r="C186" i="13"/>
  <c r="H186" i="13"/>
  <c r="D188" i="13"/>
  <c r="E188" i="13"/>
  <c r="F188" i="13"/>
  <c r="G188" i="13"/>
  <c r="I188" i="13"/>
  <c r="J188" i="13"/>
  <c r="K188" i="13"/>
  <c r="L188" i="13"/>
  <c r="C189" i="13"/>
  <c r="H189" i="13"/>
  <c r="C190" i="13"/>
  <c r="H190" i="13"/>
  <c r="D192" i="13"/>
  <c r="D191" i="13" s="1"/>
  <c r="E192" i="13"/>
  <c r="E191" i="13" s="1"/>
  <c r="E187" i="13" s="1"/>
  <c r="F192" i="13"/>
  <c r="G192" i="13"/>
  <c r="G191" i="13" s="1"/>
  <c r="I192" i="13"/>
  <c r="I191" i="13" s="1"/>
  <c r="I187" i="13" s="1"/>
  <c r="J192" i="13"/>
  <c r="J191" i="13" s="1"/>
  <c r="K192" i="13"/>
  <c r="K191" i="13" s="1"/>
  <c r="L192" i="13"/>
  <c r="L191" i="13" s="1"/>
  <c r="L187" i="13" s="1"/>
  <c r="C193" i="13"/>
  <c r="H193" i="13"/>
  <c r="C197" i="13"/>
  <c r="H197" i="13"/>
  <c r="D198" i="13"/>
  <c r="D196" i="13" s="1"/>
  <c r="E198" i="13"/>
  <c r="E196" i="13" s="1"/>
  <c r="F198" i="13"/>
  <c r="G198" i="13"/>
  <c r="G196" i="13" s="1"/>
  <c r="I198" i="13"/>
  <c r="J198" i="13"/>
  <c r="J196" i="13" s="1"/>
  <c r="K198" i="13"/>
  <c r="K196" i="13" s="1"/>
  <c r="L198" i="13"/>
  <c r="L196" i="13" s="1"/>
  <c r="C199" i="13"/>
  <c r="H199" i="13"/>
  <c r="C200" i="13"/>
  <c r="H200" i="13"/>
  <c r="C201" i="13"/>
  <c r="H201" i="13"/>
  <c r="C202" i="13"/>
  <c r="H202" i="13"/>
  <c r="C203" i="13"/>
  <c r="H203" i="13"/>
  <c r="D205" i="13"/>
  <c r="E205" i="13"/>
  <c r="F205" i="13"/>
  <c r="F204" i="13" s="1"/>
  <c r="G205" i="13"/>
  <c r="I205" i="13"/>
  <c r="J205" i="13"/>
  <c r="K205" i="13"/>
  <c r="L205" i="13"/>
  <c r="C206" i="13"/>
  <c r="H206" i="13"/>
  <c r="C207" i="13"/>
  <c r="H207" i="13"/>
  <c r="C208" i="13"/>
  <c r="H208" i="13"/>
  <c r="C209" i="13"/>
  <c r="H209" i="13"/>
  <c r="C210" i="13"/>
  <c r="H210" i="13"/>
  <c r="C211" i="13"/>
  <c r="H211" i="13"/>
  <c r="C212" i="13"/>
  <c r="H212" i="13"/>
  <c r="C213" i="13"/>
  <c r="H213" i="13"/>
  <c r="C214" i="13"/>
  <c r="H214" i="13"/>
  <c r="C215" i="13"/>
  <c r="H215" i="13"/>
  <c r="D216" i="13"/>
  <c r="E216" i="13"/>
  <c r="F216" i="13"/>
  <c r="G216" i="13"/>
  <c r="I216" i="13"/>
  <c r="J216" i="13"/>
  <c r="K216" i="13"/>
  <c r="L216" i="13"/>
  <c r="C217" i="13"/>
  <c r="H217" i="13"/>
  <c r="C218" i="13"/>
  <c r="H218" i="13"/>
  <c r="C219" i="13"/>
  <c r="H219" i="13"/>
  <c r="C220" i="13"/>
  <c r="H220" i="13"/>
  <c r="C221" i="13"/>
  <c r="H221" i="13"/>
  <c r="C222" i="13"/>
  <c r="H222" i="13"/>
  <c r="C223" i="13"/>
  <c r="H223" i="13"/>
  <c r="C224" i="13"/>
  <c r="H224" i="13"/>
  <c r="C225" i="13"/>
  <c r="H225" i="13"/>
  <c r="C226" i="13"/>
  <c r="H226" i="13"/>
  <c r="D227" i="13"/>
  <c r="E227" i="13"/>
  <c r="F227" i="13"/>
  <c r="G227" i="13"/>
  <c r="I227" i="13"/>
  <c r="J227" i="13"/>
  <c r="K227" i="13"/>
  <c r="L227" i="13"/>
  <c r="C228" i="13"/>
  <c r="H228" i="13"/>
  <c r="C229" i="13"/>
  <c r="H229" i="13"/>
  <c r="C232" i="13"/>
  <c r="H232" i="13"/>
  <c r="D233" i="13"/>
  <c r="C233" i="13" s="1"/>
  <c r="E233" i="13"/>
  <c r="F233" i="13"/>
  <c r="G233" i="13"/>
  <c r="I233" i="13"/>
  <c r="J233" i="13"/>
  <c r="K233" i="13"/>
  <c r="L233" i="13"/>
  <c r="C234" i="13"/>
  <c r="H234" i="13"/>
  <c r="D235" i="13"/>
  <c r="E235" i="13"/>
  <c r="F235" i="13"/>
  <c r="G235" i="13"/>
  <c r="I235" i="13"/>
  <c r="J235" i="13"/>
  <c r="K235" i="13"/>
  <c r="L235" i="13"/>
  <c r="C236" i="13"/>
  <c r="H236" i="13"/>
  <c r="C237" i="13"/>
  <c r="H237" i="13"/>
  <c r="D238" i="13"/>
  <c r="E238" i="13"/>
  <c r="F238" i="13"/>
  <c r="C238" i="13" s="1"/>
  <c r="G238" i="13"/>
  <c r="I238" i="13"/>
  <c r="J238" i="13"/>
  <c r="K238" i="13"/>
  <c r="L238" i="13"/>
  <c r="C239" i="13"/>
  <c r="H239" i="13"/>
  <c r="C240" i="13"/>
  <c r="H240" i="13"/>
  <c r="C241" i="13"/>
  <c r="H241" i="13"/>
  <c r="C242" i="13"/>
  <c r="H242" i="13"/>
  <c r="C243" i="13"/>
  <c r="H243" i="13"/>
  <c r="C244" i="13"/>
  <c r="H244" i="13"/>
  <c r="C245" i="13"/>
  <c r="H245" i="13"/>
  <c r="D246" i="13"/>
  <c r="E246" i="13"/>
  <c r="F246" i="13"/>
  <c r="G246" i="13"/>
  <c r="I246" i="13"/>
  <c r="J246" i="13"/>
  <c r="K246" i="13"/>
  <c r="L246" i="13"/>
  <c r="C247" i="13"/>
  <c r="H247" i="13"/>
  <c r="C248" i="13"/>
  <c r="H248" i="13"/>
  <c r="C249" i="13"/>
  <c r="H249" i="13"/>
  <c r="C250" i="13"/>
  <c r="H250" i="13"/>
  <c r="D251" i="13"/>
  <c r="D252" i="13"/>
  <c r="E252" i="13"/>
  <c r="E251" i="13" s="1"/>
  <c r="F252" i="13"/>
  <c r="G252" i="13"/>
  <c r="G251" i="13" s="1"/>
  <c r="I252" i="13"/>
  <c r="J252" i="13"/>
  <c r="J251" i="13" s="1"/>
  <c r="K252" i="13"/>
  <c r="K251" i="13" s="1"/>
  <c r="L252" i="13"/>
  <c r="L251" i="13" s="1"/>
  <c r="C253" i="13"/>
  <c r="H253" i="13"/>
  <c r="C254" i="13"/>
  <c r="H254" i="13"/>
  <c r="C255" i="13"/>
  <c r="H255" i="13"/>
  <c r="C256" i="13"/>
  <c r="H256" i="13"/>
  <c r="C257" i="13"/>
  <c r="H257" i="13"/>
  <c r="D259" i="13"/>
  <c r="E259" i="13"/>
  <c r="F259" i="13"/>
  <c r="G259" i="13"/>
  <c r="I259" i="13"/>
  <c r="J259" i="13"/>
  <c r="J258" i="13" s="1"/>
  <c r="K259" i="13"/>
  <c r="L259" i="13"/>
  <c r="C260" i="13"/>
  <c r="H260" i="13"/>
  <c r="C261" i="13"/>
  <c r="H261" i="13"/>
  <c r="C262" i="13"/>
  <c r="H262" i="13"/>
  <c r="D263" i="13"/>
  <c r="E263" i="13"/>
  <c r="F263" i="13"/>
  <c r="G263" i="13"/>
  <c r="I263" i="13"/>
  <c r="J263" i="13"/>
  <c r="K263" i="13"/>
  <c r="L263" i="13"/>
  <c r="C264" i="13"/>
  <c r="H264" i="13"/>
  <c r="C265" i="13"/>
  <c r="H265" i="13"/>
  <c r="C266" i="13"/>
  <c r="H266" i="13"/>
  <c r="C267" i="13"/>
  <c r="H267" i="13"/>
  <c r="C270" i="13"/>
  <c r="H270" i="13"/>
  <c r="D271" i="13"/>
  <c r="E271" i="13"/>
  <c r="F271" i="13"/>
  <c r="G271" i="13"/>
  <c r="I271" i="13"/>
  <c r="J271" i="13"/>
  <c r="J269" i="13" s="1"/>
  <c r="K271" i="13"/>
  <c r="L271" i="13"/>
  <c r="C272" i="13"/>
  <c r="H272" i="13"/>
  <c r="C273" i="13"/>
  <c r="H273" i="13"/>
  <c r="C274" i="13"/>
  <c r="H274" i="13"/>
  <c r="D275" i="13"/>
  <c r="E275" i="13"/>
  <c r="F275" i="13"/>
  <c r="G275" i="13"/>
  <c r="I275" i="13"/>
  <c r="J275" i="13"/>
  <c r="K275" i="13"/>
  <c r="L275" i="13"/>
  <c r="C276" i="13"/>
  <c r="H276" i="13"/>
  <c r="C277" i="13"/>
  <c r="H277" i="13"/>
  <c r="C278" i="13"/>
  <c r="H278" i="13"/>
  <c r="D279" i="13"/>
  <c r="E279" i="13"/>
  <c r="F279" i="13"/>
  <c r="G279" i="13"/>
  <c r="I279" i="13"/>
  <c r="J279" i="13"/>
  <c r="K279" i="13"/>
  <c r="L279" i="13"/>
  <c r="C280" i="13"/>
  <c r="H280" i="13"/>
  <c r="D281" i="13"/>
  <c r="E281" i="13"/>
  <c r="F281" i="13"/>
  <c r="F287" i="13" s="1"/>
  <c r="F286" i="13" s="1"/>
  <c r="G281" i="13"/>
  <c r="I281" i="13"/>
  <c r="J281" i="13"/>
  <c r="K281" i="13"/>
  <c r="K287" i="13" s="1"/>
  <c r="L281" i="13"/>
  <c r="C282" i="13"/>
  <c r="H282" i="13"/>
  <c r="C283" i="13"/>
  <c r="H283" i="13"/>
  <c r="D287" i="13"/>
  <c r="I287" i="13"/>
  <c r="D288" i="13"/>
  <c r="E288" i="13"/>
  <c r="F288" i="13"/>
  <c r="G288" i="13"/>
  <c r="I288" i="13"/>
  <c r="J288" i="13"/>
  <c r="K288" i="13"/>
  <c r="L288" i="13"/>
  <c r="C289" i="13"/>
  <c r="H289" i="13"/>
  <c r="C290" i="13"/>
  <c r="H290" i="13"/>
  <c r="C291" i="13"/>
  <c r="H291" i="13"/>
  <c r="C292" i="13"/>
  <c r="H292" i="13"/>
  <c r="C293" i="13"/>
  <c r="H293" i="13"/>
  <c r="C294" i="13"/>
  <c r="H294" i="13"/>
  <c r="C295" i="13"/>
  <c r="H295" i="13"/>
  <c r="C296" i="13"/>
  <c r="H296" i="13"/>
  <c r="D22" i="12"/>
  <c r="E22" i="12"/>
  <c r="E287" i="12" s="1"/>
  <c r="F22" i="12"/>
  <c r="G22" i="12"/>
  <c r="I22" i="12"/>
  <c r="J22" i="12"/>
  <c r="K22" i="12"/>
  <c r="L22" i="12"/>
  <c r="C23" i="12"/>
  <c r="H23" i="12"/>
  <c r="C24" i="12"/>
  <c r="H24" i="12"/>
  <c r="C25" i="12"/>
  <c r="C26" i="12"/>
  <c r="H26" i="12"/>
  <c r="F28" i="12"/>
  <c r="C28" i="12" s="1"/>
  <c r="K28" i="12"/>
  <c r="H28" i="12" s="1"/>
  <c r="C29" i="12"/>
  <c r="H29" i="12"/>
  <c r="C30" i="12"/>
  <c r="H30" i="12"/>
  <c r="C31" i="12"/>
  <c r="H31" i="12"/>
  <c r="F32" i="12"/>
  <c r="C32" i="12" s="1"/>
  <c r="K32" i="12"/>
  <c r="H32" i="12" s="1"/>
  <c r="C33" i="12"/>
  <c r="H33" i="12"/>
  <c r="F34" i="12"/>
  <c r="C34" i="12" s="1"/>
  <c r="K34" i="12"/>
  <c r="H34" i="12" s="1"/>
  <c r="C35" i="12"/>
  <c r="H35" i="12"/>
  <c r="C36" i="12"/>
  <c r="H36" i="12"/>
  <c r="C37" i="12"/>
  <c r="F37" i="12"/>
  <c r="K37" i="12"/>
  <c r="H37" i="12" s="1"/>
  <c r="C38" i="12"/>
  <c r="H38" i="12"/>
  <c r="C39" i="12"/>
  <c r="H39" i="12"/>
  <c r="C40" i="12"/>
  <c r="H40" i="12"/>
  <c r="C41" i="12"/>
  <c r="H41" i="12"/>
  <c r="C42" i="12"/>
  <c r="H42" i="12"/>
  <c r="D43" i="12"/>
  <c r="E43" i="12"/>
  <c r="E21" i="12" s="1"/>
  <c r="F43" i="12"/>
  <c r="I43" i="12"/>
  <c r="J43" i="12"/>
  <c r="K43" i="12"/>
  <c r="C44" i="12"/>
  <c r="H44" i="12"/>
  <c r="G45" i="12"/>
  <c r="C45" i="12" s="1"/>
  <c r="L45" i="12"/>
  <c r="C46" i="12"/>
  <c r="H46" i="12"/>
  <c r="C47" i="12"/>
  <c r="H47" i="12"/>
  <c r="D55" i="12"/>
  <c r="E55" i="12"/>
  <c r="F55" i="12"/>
  <c r="F54" i="12" s="1"/>
  <c r="G55" i="12"/>
  <c r="I55" i="12"/>
  <c r="J55" i="12"/>
  <c r="K55" i="12"/>
  <c r="L55" i="12"/>
  <c r="C56" i="12"/>
  <c r="H56" i="12"/>
  <c r="C57" i="12"/>
  <c r="H57" i="12"/>
  <c r="D58" i="12"/>
  <c r="E58" i="12"/>
  <c r="F58" i="12"/>
  <c r="G58" i="12"/>
  <c r="G54" i="12" s="1"/>
  <c r="I58" i="12"/>
  <c r="J58" i="12"/>
  <c r="J54" i="12" s="1"/>
  <c r="K58" i="12"/>
  <c r="K54" i="12" s="1"/>
  <c r="L58" i="12"/>
  <c r="C59" i="12"/>
  <c r="H59" i="12"/>
  <c r="C60" i="12"/>
  <c r="H60" i="12"/>
  <c r="C61" i="12"/>
  <c r="H61" i="12"/>
  <c r="C62" i="12"/>
  <c r="H62" i="12"/>
  <c r="C63" i="12"/>
  <c r="H63" i="12"/>
  <c r="C64" i="12"/>
  <c r="H64" i="12"/>
  <c r="C65" i="12"/>
  <c r="H65" i="12"/>
  <c r="C66" i="12"/>
  <c r="H66" i="12"/>
  <c r="C68" i="12"/>
  <c r="H68" i="12"/>
  <c r="D69" i="12"/>
  <c r="E69" i="12"/>
  <c r="E67" i="12" s="1"/>
  <c r="F69" i="12"/>
  <c r="F67" i="12" s="1"/>
  <c r="G69" i="12"/>
  <c r="G67" i="12" s="1"/>
  <c r="I69" i="12"/>
  <c r="I67" i="12" s="1"/>
  <c r="J69" i="12"/>
  <c r="J67" i="12" s="1"/>
  <c r="K69" i="12"/>
  <c r="K67" i="12" s="1"/>
  <c r="L69" i="12"/>
  <c r="C70" i="12"/>
  <c r="H70" i="12"/>
  <c r="C71" i="12"/>
  <c r="H71" i="12"/>
  <c r="C72" i="12"/>
  <c r="H72" i="12"/>
  <c r="C73" i="12"/>
  <c r="H73" i="12"/>
  <c r="C74" i="12"/>
  <c r="H74" i="12"/>
  <c r="D77" i="12"/>
  <c r="E77" i="12"/>
  <c r="F77" i="12"/>
  <c r="G77" i="12"/>
  <c r="I77" i="12"/>
  <c r="J77" i="12"/>
  <c r="K77" i="12"/>
  <c r="L77" i="12"/>
  <c r="C78" i="12"/>
  <c r="H78" i="12"/>
  <c r="C79" i="12"/>
  <c r="H79" i="12"/>
  <c r="D80" i="12"/>
  <c r="E80" i="12"/>
  <c r="F80" i="12"/>
  <c r="C80" i="12" s="1"/>
  <c r="G80" i="12"/>
  <c r="G76" i="12" s="1"/>
  <c r="I80" i="12"/>
  <c r="J80" i="12"/>
  <c r="J76" i="12" s="1"/>
  <c r="K80" i="12"/>
  <c r="K76" i="12" s="1"/>
  <c r="L80" i="12"/>
  <c r="C81" i="12"/>
  <c r="H81" i="12"/>
  <c r="C82" i="12"/>
  <c r="H82" i="12"/>
  <c r="D84" i="12"/>
  <c r="E84" i="12"/>
  <c r="F84" i="12"/>
  <c r="G84" i="12"/>
  <c r="I84" i="12"/>
  <c r="J84" i="12"/>
  <c r="K84" i="12"/>
  <c r="L84" i="12"/>
  <c r="C85" i="12"/>
  <c r="H85" i="12"/>
  <c r="C86" i="12"/>
  <c r="H86" i="12"/>
  <c r="C87" i="12"/>
  <c r="H87" i="12"/>
  <c r="C88" i="12"/>
  <c r="H88" i="12"/>
  <c r="D89" i="12"/>
  <c r="E89" i="12"/>
  <c r="F89" i="12"/>
  <c r="G89" i="12"/>
  <c r="I89" i="12"/>
  <c r="J89" i="12"/>
  <c r="K89" i="12"/>
  <c r="L89" i="12"/>
  <c r="C90" i="12"/>
  <c r="H90" i="12"/>
  <c r="C91" i="12"/>
  <c r="H91" i="12"/>
  <c r="C92" i="12"/>
  <c r="H92" i="12"/>
  <c r="C93" i="12"/>
  <c r="H93" i="12"/>
  <c r="C94" i="12"/>
  <c r="H94" i="12"/>
  <c r="D95" i="12"/>
  <c r="C95" i="12" s="1"/>
  <c r="E95" i="12"/>
  <c r="F95" i="12"/>
  <c r="G95" i="12"/>
  <c r="I95" i="12"/>
  <c r="J95" i="12"/>
  <c r="K95" i="12"/>
  <c r="L95" i="12"/>
  <c r="C96" i="12"/>
  <c r="H96" i="12"/>
  <c r="C97" i="12"/>
  <c r="H97" i="12"/>
  <c r="C98" i="12"/>
  <c r="H98" i="12"/>
  <c r="C99" i="12"/>
  <c r="H99" i="12"/>
  <c r="C100" i="12"/>
  <c r="H100" i="12"/>
  <c r="C101" i="12"/>
  <c r="H101" i="12"/>
  <c r="C102" i="12"/>
  <c r="H102" i="12"/>
  <c r="D103" i="12"/>
  <c r="E103" i="12"/>
  <c r="F103" i="12"/>
  <c r="G103" i="12"/>
  <c r="I103" i="12"/>
  <c r="J103" i="12"/>
  <c r="K103" i="12"/>
  <c r="L103" i="12"/>
  <c r="C104" i="12"/>
  <c r="H104" i="12"/>
  <c r="C105" i="12"/>
  <c r="H105" i="12"/>
  <c r="C106" i="12"/>
  <c r="H106" i="12"/>
  <c r="C107" i="12"/>
  <c r="H107" i="12"/>
  <c r="C108" i="12"/>
  <c r="H108" i="12"/>
  <c r="C109" i="12"/>
  <c r="H109" i="12"/>
  <c r="C110" i="12"/>
  <c r="H110" i="12"/>
  <c r="C111" i="12"/>
  <c r="H111" i="12"/>
  <c r="D112" i="12"/>
  <c r="E112" i="12"/>
  <c r="F112" i="12"/>
  <c r="C112" i="12" s="1"/>
  <c r="G112" i="12"/>
  <c r="I112" i="12"/>
  <c r="J112" i="12"/>
  <c r="K112" i="12"/>
  <c r="L112" i="12"/>
  <c r="C113" i="12"/>
  <c r="H113" i="12"/>
  <c r="C114" i="12"/>
  <c r="H114" i="12"/>
  <c r="C115" i="12"/>
  <c r="H115" i="12"/>
  <c r="D116" i="12"/>
  <c r="E116" i="12"/>
  <c r="F116" i="12"/>
  <c r="G116" i="12"/>
  <c r="I116" i="12"/>
  <c r="J116" i="12"/>
  <c r="K116" i="12"/>
  <c r="L116" i="12"/>
  <c r="C117" i="12"/>
  <c r="H117" i="12"/>
  <c r="C118" i="12"/>
  <c r="H118" i="12"/>
  <c r="C119" i="12"/>
  <c r="H119" i="12"/>
  <c r="C120" i="12"/>
  <c r="H120" i="12"/>
  <c r="C121" i="12"/>
  <c r="H121" i="12"/>
  <c r="D122" i="12"/>
  <c r="E122" i="12"/>
  <c r="F122" i="12"/>
  <c r="C122" i="12" s="1"/>
  <c r="G122" i="12"/>
  <c r="I122" i="12"/>
  <c r="J122" i="12"/>
  <c r="K122" i="12"/>
  <c r="L122" i="12"/>
  <c r="C123" i="12"/>
  <c r="H123" i="12"/>
  <c r="C124" i="12"/>
  <c r="H124" i="12"/>
  <c r="C125" i="12"/>
  <c r="H125" i="12"/>
  <c r="C126" i="12"/>
  <c r="H126" i="12"/>
  <c r="C127" i="12"/>
  <c r="H127" i="12"/>
  <c r="C128" i="12"/>
  <c r="D128" i="12"/>
  <c r="E128" i="12"/>
  <c r="F128" i="12"/>
  <c r="G128" i="12"/>
  <c r="I128" i="12"/>
  <c r="J128" i="12"/>
  <c r="K128" i="12"/>
  <c r="L128" i="12"/>
  <c r="C129" i="12"/>
  <c r="H129" i="12"/>
  <c r="H128" i="12" s="1"/>
  <c r="D131" i="12"/>
  <c r="E131" i="12"/>
  <c r="F131" i="12"/>
  <c r="G131" i="12"/>
  <c r="J131" i="12"/>
  <c r="J130" i="12" s="1"/>
  <c r="K131" i="12"/>
  <c r="L131" i="12"/>
  <c r="C132" i="12"/>
  <c r="H132" i="12"/>
  <c r="C133" i="12"/>
  <c r="I133" i="12"/>
  <c r="I131" i="12" s="1"/>
  <c r="C134" i="12"/>
  <c r="H134" i="12"/>
  <c r="C135" i="12"/>
  <c r="H135" i="12"/>
  <c r="D136" i="12"/>
  <c r="E136" i="12"/>
  <c r="F136" i="12"/>
  <c r="G136" i="12"/>
  <c r="I136" i="12"/>
  <c r="J136" i="12"/>
  <c r="K136" i="12"/>
  <c r="L136" i="12"/>
  <c r="C137" i="12"/>
  <c r="H137" i="12"/>
  <c r="C138" i="12"/>
  <c r="H138" i="12"/>
  <c r="C139" i="12"/>
  <c r="H139" i="12"/>
  <c r="C140" i="12"/>
  <c r="H140" i="12"/>
  <c r="D141" i="12"/>
  <c r="E141" i="12"/>
  <c r="F141" i="12"/>
  <c r="G141" i="12"/>
  <c r="I141" i="12"/>
  <c r="J141" i="12"/>
  <c r="K141" i="12"/>
  <c r="L141" i="12"/>
  <c r="C142" i="12"/>
  <c r="H142" i="12"/>
  <c r="C143" i="12"/>
  <c r="H143" i="12"/>
  <c r="D144" i="12"/>
  <c r="E144" i="12"/>
  <c r="F144" i="12"/>
  <c r="G144" i="12"/>
  <c r="I144" i="12"/>
  <c r="J144" i="12"/>
  <c r="K144" i="12"/>
  <c r="L144" i="12"/>
  <c r="C145" i="12"/>
  <c r="H145" i="12"/>
  <c r="C146" i="12"/>
  <c r="H146" i="12"/>
  <c r="C147" i="12"/>
  <c r="H147" i="12"/>
  <c r="C148" i="12"/>
  <c r="H148" i="12"/>
  <c r="C149" i="12"/>
  <c r="H149" i="12"/>
  <c r="C150" i="12"/>
  <c r="H150" i="12"/>
  <c r="D151" i="12"/>
  <c r="E151" i="12"/>
  <c r="F151" i="12"/>
  <c r="G151" i="12"/>
  <c r="I151" i="12"/>
  <c r="J151" i="12"/>
  <c r="K151" i="12"/>
  <c r="L151" i="12"/>
  <c r="C152" i="12"/>
  <c r="H152" i="12"/>
  <c r="C153" i="12"/>
  <c r="H153" i="12"/>
  <c r="C154" i="12"/>
  <c r="H154" i="12"/>
  <c r="C155" i="12"/>
  <c r="H155" i="12"/>
  <c r="C156" i="12"/>
  <c r="H156" i="12"/>
  <c r="C157" i="12"/>
  <c r="H157" i="12"/>
  <c r="C158" i="12"/>
  <c r="H158" i="12"/>
  <c r="C159" i="12"/>
  <c r="H159" i="12"/>
  <c r="D160" i="12"/>
  <c r="E160" i="12"/>
  <c r="F160" i="12"/>
  <c r="G160" i="12"/>
  <c r="I160" i="12"/>
  <c r="J160" i="12"/>
  <c r="K160" i="12"/>
  <c r="L160" i="12"/>
  <c r="C161" i="12"/>
  <c r="H161" i="12"/>
  <c r="C162" i="12"/>
  <c r="H162" i="12"/>
  <c r="C163" i="12"/>
  <c r="H163" i="12"/>
  <c r="C164" i="12"/>
  <c r="H164" i="12"/>
  <c r="D166" i="12"/>
  <c r="E166" i="12"/>
  <c r="E165" i="12" s="1"/>
  <c r="F166" i="12"/>
  <c r="F165" i="12" s="1"/>
  <c r="G166" i="12"/>
  <c r="G165" i="12" s="1"/>
  <c r="I166" i="12"/>
  <c r="J166" i="12"/>
  <c r="J165" i="12" s="1"/>
  <c r="K166" i="12"/>
  <c r="K165" i="12" s="1"/>
  <c r="L166" i="12"/>
  <c r="L165" i="12" s="1"/>
  <c r="C167" i="12"/>
  <c r="H167" i="12"/>
  <c r="C168" i="12"/>
  <c r="H168" i="12"/>
  <c r="C169" i="12"/>
  <c r="H169" i="12"/>
  <c r="C170" i="12"/>
  <c r="H170" i="12"/>
  <c r="C171" i="12"/>
  <c r="H171" i="12"/>
  <c r="C172" i="12"/>
  <c r="H172" i="12"/>
  <c r="D175" i="12"/>
  <c r="E175" i="12"/>
  <c r="F175" i="12"/>
  <c r="G175" i="12"/>
  <c r="I175" i="12"/>
  <c r="I174" i="12" s="1"/>
  <c r="J175" i="12"/>
  <c r="K175" i="12"/>
  <c r="L175" i="12"/>
  <c r="L174" i="12" s="1"/>
  <c r="L173" i="12" s="1"/>
  <c r="C176" i="12"/>
  <c r="H176" i="12"/>
  <c r="C177" i="12"/>
  <c r="H177" i="12"/>
  <c r="C178" i="12"/>
  <c r="H178" i="12"/>
  <c r="D179" i="12"/>
  <c r="E179" i="12"/>
  <c r="F179" i="12"/>
  <c r="G179" i="12"/>
  <c r="I179" i="12"/>
  <c r="J179" i="12"/>
  <c r="J174" i="12" s="1"/>
  <c r="K179" i="12"/>
  <c r="L179" i="12"/>
  <c r="C180" i="12"/>
  <c r="H180" i="12"/>
  <c r="C181" i="12"/>
  <c r="H181" i="12"/>
  <c r="C182" i="12"/>
  <c r="H182" i="12"/>
  <c r="C183" i="12"/>
  <c r="H183" i="12"/>
  <c r="D184" i="12"/>
  <c r="E184" i="12"/>
  <c r="F184" i="12"/>
  <c r="G184" i="12"/>
  <c r="I184" i="12"/>
  <c r="J184" i="12"/>
  <c r="K184" i="12"/>
  <c r="L184" i="12"/>
  <c r="C185" i="12"/>
  <c r="H185" i="12"/>
  <c r="C186" i="12"/>
  <c r="H186" i="12"/>
  <c r="D188" i="12"/>
  <c r="E188" i="12"/>
  <c r="F188" i="12"/>
  <c r="G188" i="12"/>
  <c r="I188" i="12"/>
  <c r="J188" i="12"/>
  <c r="K188" i="12"/>
  <c r="L188" i="12"/>
  <c r="C189" i="12"/>
  <c r="H189" i="12"/>
  <c r="C190" i="12"/>
  <c r="H190" i="12"/>
  <c r="D192" i="12"/>
  <c r="D191" i="12" s="1"/>
  <c r="D187" i="12" s="1"/>
  <c r="E192" i="12"/>
  <c r="E191" i="12" s="1"/>
  <c r="F192" i="12"/>
  <c r="F191" i="12" s="1"/>
  <c r="G192" i="12"/>
  <c r="G191" i="12" s="1"/>
  <c r="I192" i="12"/>
  <c r="J192" i="12"/>
  <c r="J191" i="12" s="1"/>
  <c r="K192" i="12"/>
  <c r="K191" i="12" s="1"/>
  <c r="K187" i="12" s="1"/>
  <c r="L192" i="12"/>
  <c r="L191" i="12" s="1"/>
  <c r="L187" i="12" s="1"/>
  <c r="C193" i="12"/>
  <c r="H193" i="12"/>
  <c r="C197" i="12"/>
  <c r="H197" i="12"/>
  <c r="D198" i="12"/>
  <c r="E198" i="12"/>
  <c r="E196" i="12" s="1"/>
  <c r="F198" i="12"/>
  <c r="F196" i="12" s="1"/>
  <c r="G198" i="12"/>
  <c r="G196" i="12" s="1"/>
  <c r="I198" i="12"/>
  <c r="J198" i="12"/>
  <c r="J196" i="12" s="1"/>
  <c r="K198" i="12"/>
  <c r="K196" i="12" s="1"/>
  <c r="L198" i="12"/>
  <c r="L196" i="12" s="1"/>
  <c r="C199" i="12"/>
  <c r="H199" i="12"/>
  <c r="C200" i="12"/>
  <c r="H200" i="12"/>
  <c r="C201" i="12"/>
  <c r="H201" i="12"/>
  <c r="C202" i="12"/>
  <c r="H202" i="12"/>
  <c r="C203" i="12"/>
  <c r="H203" i="12"/>
  <c r="I204" i="12"/>
  <c r="D205" i="12"/>
  <c r="E205" i="12"/>
  <c r="F205" i="12"/>
  <c r="G205" i="12"/>
  <c r="I205" i="12"/>
  <c r="J205" i="12"/>
  <c r="K205" i="12"/>
  <c r="L205" i="12"/>
  <c r="C206" i="12"/>
  <c r="H206" i="12"/>
  <c r="C207" i="12"/>
  <c r="H207" i="12"/>
  <c r="C208" i="12"/>
  <c r="H208" i="12"/>
  <c r="C209" i="12"/>
  <c r="H209" i="12"/>
  <c r="C210" i="12"/>
  <c r="H210" i="12"/>
  <c r="C211" i="12"/>
  <c r="H211" i="12"/>
  <c r="C212" i="12"/>
  <c r="H212" i="12"/>
  <c r="C213" i="12"/>
  <c r="H213" i="12"/>
  <c r="C214" i="12"/>
  <c r="H214" i="12"/>
  <c r="C215" i="12"/>
  <c r="H215" i="12"/>
  <c r="D216" i="12"/>
  <c r="E216" i="12"/>
  <c r="F216" i="12"/>
  <c r="G216" i="12"/>
  <c r="I216" i="12"/>
  <c r="J216" i="12"/>
  <c r="K216" i="12"/>
  <c r="L216" i="12"/>
  <c r="C217" i="12"/>
  <c r="H217" i="12"/>
  <c r="C218" i="12"/>
  <c r="H218" i="12"/>
  <c r="C219" i="12"/>
  <c r="H219" i="12"/>
  <c r="C220" i="12"/>
  <c r="H220" i="12"/>
  <c r="C221" i="12"/>
  <c r="H221" i="12"/>
  <c r="C222" i="12"/>
  <c r="H222" i="12"/>
  <c r="C223" i="12"/>
  <c r="H223" i="12"/>
  <c r="C224" i="12"/>
  <c r="H224" i="12"/>
  <c r="C225" i="12"/>
  <c r="H225" i="12"/>
  <c r="C226" i="12"/>
  <c r="H226" i="12"/>
  <c r="D227" i="12"/>
  <c r="E227" i="12"/>
  <c r="F227" i="12"/>
  <c r="G227" i="12"/>
  <c r="C227" i="12" s="1"/>
  <c r="I227" i="12"/>
  <c r="J227" i="12"/>
  <c r="K227" i="12"/>
  <c r="L227" i="12"/>
  <c r="C228" i="12"/>
  <c r="H228" i="12"/>
  <c r="C229" i="12"/>
  <c r="H229" i="12"/>
  <c r="C232" i="12"/>
  <c r="H232" i="12"/>
  <c r="D233" i="12"/>
  <c r="E233" i="12"/>
  <c r="F233" i="12"/>
  <c r="G233" i="12"/>
  <c r="I233" i="12"/>
  <c r="J233" i="12"/>
  <c r="K233" i="12"/>
  <c r="L233" i="12"/>
  <c r="C234" i="12"/>
  <c r="H234" i="12"/>
  <c r="D235" i="12"/>
  <c r="E235" i="12"/>
  <c r="F235" i="12"/>
  <c r="G235" i="12"/>
  <c r="I235" i="12"/>
  <c r="J235" i="12"/>
  <c r="K235" i="12"/>
  <c r="L235" i="12"/>
  <c r="C236" i="12"/>
  <c r="H236" i="12"/>
  <c r="C237" i="12"/>
  <c r="H237" i="12"/>
  <c r="D238" i="12"/>
  <c r="E238" i="12"/>
  <c r="F238" i="12"/>
  <c r="G238" i="12"/>
  <c r="I238" i="12"/>
  <c r="J238" i="12"/>
  <c r="K238" i="12"/>
  <c r="L238" i="12"/>
  <c r="C239" i="12"/>
  <c r="H239" i="12"/>
  <c r="C240" i="12"/>
  <c r="H240" i="12"/>
  <c r="C241" i="12"/>
  <c r="H241" i="12"/>
  <c r="C242" i="12"/>
  <c r="H242" i="12"/>
  <c r="C243" i="12"/>
  <c r="H243" i="12"/>
  <c r="C244" i="12"/>
  <c r="H244" i="12"/>
  <c r="C245" i="12"/>
  <c r="H245" i="12"/>
  <c r="D246" i="12"/>
  <c r="E246" i="12"/>
  <c r="F246" i="12"/>
  <c r="G246" i="12"/>
  <c r="I246" i="12"/>
  <c r="J246" i="12"/>
  <c r="K246" i="12"/>
  <c r="L246" i="12"/>
  <c r="C247" i="12"/>
  <c r="H247" i="12"/>
  <c r="C248" i="12"/>
  <c r="H248" i="12"/>
  <c r="C249" i="12"/>
  <c r="H249" i="12"/>
  <c r="C250" i="12"/>
  <c r="H250" i="12"/>
  <c r="D252" i="12"/>
  <c r="E252" i="12"/>
  <c r="E251" i="12" s="1"/>
  <c r="F252" i="12"/>
  <c r="F251" i="12" s="1"/>
  <c r="G252" i="12"/>
  <c r="G251" i="12" s="1"/>
  <c r="I252" i="12"/>
  <c r="J252" i="12"/>
  <c r="J251" i="12" s="1"/>
  <c r="K252" i="12"/>
  <c r="K251" i="12" s="1"/>
  <c r="L252" i="12"/>
  <c r="L251" i="12" s="1"/>
  <c r="C253" i="12"/>
  <c r="H253" i="12"/>
  <c r="C254" i="12"/>
  <c r="H254" i="12"/>
  <c r="C255" i="12"/>
  <c r="H255" i="12"/>
  <c r="C256" i="12"/>
  <c r="H256" i="12"/>
  <c r="C257" i="12"/>
  <c r="H257" i="12"/>
  <c r="D259" i="12"/>
  <c r="E259" i="12"/>
  <c r="F259" i="12"/>
  <c r="G259" i="12"/>
  <c r="I259" i="12"/>
  <c r="J259" i="12"/>
  <c r="K259" i="12"/>
  <c r="L259" i="12"/>
  <c r="C260" i="12"/>
  <c r="H260" i="12"/>
  <c r="C261" i="12"/>
  <c r="H261" i="12"/>
  <c r="C262" i="12"/>
  <c r="H262" i="12"/>
  <c r="D263" i="12"/>
  <c r="E263" i="12"/>
  <c r="F263" i="12"/>
  <c r="G263" i="12"/>
  <c r="I263" i="12"/>
  <c r="I258" i="12" s="1"/>
  <c r="J263" i="12"/>
  <c r="K263" i="12"/>
  <c r="L263" i="12"/>
  <c r="C264" i="12"/>
  <c r="H264" i="12"/>
  <c r="C265" i="12"/>
  <c r="H265" i="12"/>
  <c r="C266" i="12"/>
  <c r="H266" i="12"/>
  <c r="C267" i="12"/>
  <c r="H267" i="12"/>
  <c r="C270" i="12"/>
  <c r="H270" i="12"/>
  <c r="D271" i="12"/>
  <c r="E271" i="12"/>
  <c r="F271" i="12"/>
  <c r="G271" i="12"/>
  <c r="I271" i="12"/>
  <c r="J271" i="12"/>
  <c r="K271" i="12"/>
  <c r="L271" i="12"/>
  <c r="C272" i="12"/>
  <c r="H272" i="12"/>
  <c r="C273" i="12"/>
  <c r="H273" i="12"/>
  <c r="C274" i="12"/>
  <c r="H274" i="12"/>
  <c r="D275" i="12"/>
  <c r="E275" i="12"/>
  <c r="F275" i="12"/>
  <c r="G275" i="12"/>
  <c r="I275" i="12"/>
  <c r="J275" i="12"/>
  <c r="K275" i="12"/>
  <c r="L275" i="12"/>
  <c r="C276" i="12"/>
  <c r="H276" i="12"/>
  <c r="C277" i="12"/>
  <c r="H277" i="12"/>
  <c r="C278" i="12"/>
  <c r="H278" i="12"/>
  <c r="D279" i="12"/>
  <c r="E279" i="12"/>
  <c r="F279" i="12"/>
  <c r="G279" i="12"/>
  <c r="I279" i="12"/>
  <c r="J279" i="12"/>
  <c r="K279" i="12"/>
  <c r="L279" i="12"/>
  <c r="C280" i="12"/>
  <c r="H280" i="12"/>
  <c r="D281" i="12"/>
  <c r="E281" i="12"/>
  <c r="F281" i="12"/>
  <c r="G281" i="12"/>
  <c r="I281" i="12"/>
  <c r="J281" i="12"/>
  <c r="K281" i="12"/>
  <c r="K287" i="12" s="1"/>
  <c r="L281" i="12"/>
  <c r="L287" i="12" s="1"/>
  <c r="C282" i="12"/>
  <c r="H282" i="12"/>
  <c r="C283" i="12"/>
  <c r="H283" i="12"/>
  <c r="I287" i="12"/>
  <c r="D288" i="12"/>
  <c r="E288" i="12"/>
  <c r="F288" i="12"/>
  <c r="G288" i="12"/>
  <c r="I288" i="12"/>
  <c r="J288" i="12"/>
  <c r="K288" i="12"/>
  <c r="L288" i="12"/>
  <c r="C289" i="12"/>
  <c r="H289" i="12"/>
  <c r="C290" i="12"/>
  <c r="H290" i="12"/>
  <c r="C291" i="12"/>
  <c r="H291" i="12"/>
  <c r="C292" i="12"/>
  <c r="H292" i="12"/>
  <c r="C293" i="12"/>
  <c r="H293" i="12"/>
  <c r="C294" i="12"/>
  <c r="H294" i="12"/>
  <c r="C295" i="12"/>
  <c r="H295" i="12"/>
  <c r="C296" i="12"/>
  <c r="H296" i="12"/>
  <c r="G21" i="11"/>
  <c r="D22" i="11"/>
  <c r="E22" i="11"/>
  <c r="F22" i="11"/>
  <c r="G22" i="11"/>
  <c r="G287" i="11" s="1"/>
  <c r="G286" i="11" s="1"/>
  <c r="I22" i="11"/>
  <c r="J22" i="11"/>
  <c r="K22" i="11"/>
  <c r="L22" i="11"/>
  <c r="L287" i="11" s="1"/>
  <c r="L286" i="11" s="1"/>
  <c r="C23" i="11"/>
  <c r="H23" i="11"/>
  <c r="C24" i="11"/>
  <c r="H24" i="11"/>
  <c r="C26" i="11"/>
  <c r="H26" i="11"/>
  <c r="F28" i="11"/>
  <c r="C28" i="11" s="1"/>
  <c r="H28" i="11"/>
  <c r="K28" i="11"/>
  <c r="C29" i="11"/>
  <c r="H29" i="11"/>
  <c r="C30" i="11"/>
  <c r="H30" i="11"/>
  <c r="C31" i="11"/>
  <c r="H31" i="11"/>
  <c r="C32" i="11"/>
  <c r="F32" i="11"/>
  <c r="K32" i="11"/>
  <c r="H32" i="11" s="1"/>
  <c r="C33" i="11"/>
  <c r="H33" i="11"/>
  <c r="F34" i="11"/>
  <c r="C34" i="11" s="1"/>
  <c r="K34" i="11"/>
  <c r="H34" i="11" s="1"/>
  <c r="C35" i="11"/>
  <c r="H35" i="11"/>
  <c r="C36" i="11"/>
  <c r="H36" i="11"/>
  <c r="H38" i="11"/>
  <c r="K38" i="11"/>
  <c r="K37" i="11" s="1"/>
  <c r="H37" i="11" s="1"/>
  <c r="C39" i="11"/>
  <c r="H39" i="11"/>
  <c r="C40" i="11"/>
  <c r="H40" i="11"/>
  <c r="C41" i="11"/>
  <c r="H41" i="11"/>
  <c r="C42" i="11"/>
  <c r="H42" i="11"/>
  <c r="D43" i="11"/>
  <c r="E43" i="11"/>
  <c r="F43" i="11"/>
  <c r="I43" i="11"/>
  <c r="H43" i="11" s="1"/>
  <c r="J43" i="11"/>
  <c r="K43" i="11"/>
  <c r="C44" i="11"/>
  <c r="H44" i="11"/>
  <c r="C45" i="11"/>
  <c r="G45" i="11"/>
  <c r="L45" i="11"/>
  <c r="C46" i="11"/>
  <c r="H46" i="11"/>
  <c r="C47" i="11"/>
  <c r="H47" i="11"/>
  <c r="E55" i="11"/>
  <c r="G55" i="11"/>
  <c r="G54" i="11" s="1"/>
  <c r="I55" i="11"/>
  <c r="J55" i="11"/>
  <c r="K55" i="11"/>
  <c r="L55" i="11"/>
  <c r="C56" i="11"/>
  <c r="H56" i="11"/>
  <c r="D57" i="11"/>
  <c r="F57" i="11"/>
  <c r="F55" i="11" s="1"/>
  <c r="H57" i="11"/>
  <c r="E58" i="11"/>
  <c r="F58" i="11"/>
  <c r="G58" i="11"/>
  <c r="I58" i="11"/>
  <c r="J58" i="11"/>
  <c r="K58" i="11"/>
  <c r="K54" i="11" s="1"/>
  <c r="K53" i="11" s="1"/>
  <c r="L58" i="11"/>
  <c r="C59" i="11"/>
  <c r="H59" i="11"/>
  <c r="C60" i="11"/>
  <c r="H60" i="11"/>
  <c r="C61" i="11"/>
  <c r="H61" i="11"/>
  <c r="C62" i="11"/>
  <c r="H62" i="11"/>
  <c r="C63" i="11"/>
  <c r="D63" i="11"/>
  <c r="D58" i="11" s="1"/>
  <c r="H63" i="11"/>
  <c r="C64" i="11"/>
  <c r="H64" i="11"/>
  <c r="C65" i="11"/>
  <c r="H65" i="11"/>
  <c r="C66" i="11"/>
  <c r="H66" i="11"/>
  <c r="H68" i="11"/>
  <c r="E69" i="11"/>
  <c r="F69" i="11"/>
  <c r="G69" i="11"/>
  <c r="G67" i="11" s="1"/>
  <c r="I69" i="11"/>
  <c r="I67" i="11" s="1"/>
  <c r="J69" i="11"/>
  <c r="K69" i="11"/>
  <c r="K67" i="11" s="1"/>
  <c r="L69" i="11"/>
  <c r="L67" i="11" s="1"/>
  <c r="D70" i="11"/>
  <c r="H70" i="11"/>
  <c r="C71" i="11"/>
  <c r="H71" i="11"/>
  <c r="C72" i="11"/>
  <c r="H72" i="11"/>
  <c r="C73" i="11"/>
  <c r="D73" i="11"/>
  <c r="H73" i="11"/>
  <c r="C74" i="11"/>
  <c r="H74" i="11"/>
  <c r="D77" i="11"/>
  <c r="E77" i="11"/>
  <c r="F77" i="11"/>
  <c r="G77" i="11"/>
  <c r="I77" i="11"/>
  <c r="J77" i="11"/>
  <c r="K77" i="11"/>
  <c r="L77" i="11"/>
  <c r="C78" i="11"/>
  <c r="H78" i="11"/>
  <c r="C79" i="11"/>
  <c r="H79" i="11"/>
  <c r="D80" i="11"/>
  <c r="E80" i="11"/>
  <c r="F80" i="11"/>
  <c r="C80" i="11" s="1"/>
  <c r="G80" i="11"/>
  <c r="I80" i="11"/>
  <c r="J80" i="11"/>
  <c r="K80" i="11"/>
  <c r="K76" i="11" s="1"/>
  <c r="L80" i="11"/>
  <c r="C81" i="11"/>
  <c r="H81" i="11"/>
  <c r="C82" i="11"/>
  <c r="H82" i="11"/>
  <c r="D84" i="11"/>
  <c r="E84" i="11"/>
  <c r="F84" i="11"/>
  <c r="G84" i="11"/>
  <c r="I84" i="11"/>
  <c r="J84" i="11"/>
  <c r="K84" i="11"/>
  <c r="L84" i="11"/>
  <c r="C85" i="11"/>
  <c r="H85" i="11"/>
  <c r="C86" i="11"/>
  <c r="F86" i="11"/>
  <c r="H86" i="11"/>
  <c r="C87" i="11"/>
  <c r="H87" i="11"/>
  <c r="C88" i="11"/>
  <c r="H88" i="11"/>
  <c r="D89" i="11"/>
  <c r="E89" i="11"/>
  <c r="G89" i="11"/>
  <c r="I89" i="11"/>
  <c r="J89" i="11"/>
  <c r="K89" i="11"/>
  <c r="L89" i="11"/>
  <c r="C90" i="11"/>
  <c r="H90" i="11"/>
  <c r="C91" i="11"/>
  <c r="F91" i="11"/>
  <c r="K91" i="11"/>
  <c r="H91" i="11" s="1"/>
  <c r="F92" i="11"/>
  <c r="C92" i="11" s="1"/>
  <c r="H92" i="11"/>
  <c r="C93" i="11"/>
  <c r="H93" i="11"/>
  <c r="C94" i="11"/>
  <c r="H94" i="11"/>
  <c r="D95" i="11"/>
  <c r="E95" i="11"/>
  <c r="F95" i="11"/>
  <c r="G95" i="11"/>
  <c r="I95" i="11"/>
  <c r="J95" i="11"/>
  <c r="K95" i="11"/>
  <c r="L95" i="11"/>
  <c r="C96" i="11"/>
  <c r="H96" i="11"/>
  <c r="C97" i="11"/>
  <c r="H97" i="11"/>
  <c r="C98" i="11"/>
  <c r="H98" i="11"/>
  <c r="C99" i="11"/>
  <c r="H99" i="11"/>
  <c r="C100" i="11"/>
  <c r="H100" i="11"/>
  <c r="C101" i="11"/>
  <c r="H101" i="11"/>
  <c r="C102" i="11"/>
  <c r="H102" i="11"/>
  <c r="D103" i="11"/>
  <c r="E103" i="11"/>
  <c r="F103" i="11"/>
  <c r="G103" i="11"/>
  <c r="I103" i="11"/>
  <c r="J103" i="11"/>
  <c r="K103" i="11"/>
  <c r="L103" i="11"/>
  <c r="C104" i="11"/>
  <c r="H104" i="11"/>
  <c r="C105" i="11"/>
  <c r="H105" i="11"/>
  <c r="C106" i="11"/>
  <c r="H106" i="11"/>
  <c r="C107" i="11"/>
  <c r="H107" i="11"/>
  <c r="C108" i="11"/>
  <c r="H108" i="11"/>
  <c r="C109" i="11"/>
  <c r="H109" i="11"/>
  <c r="C110" i="11"/>
  <c r="H110" i="11"/>
  <c r="C111" i="11"/>
  <c r="H111" i="11"/>
  <c r="D112" i="11"/>
  <c r="E112" i="11"/>
  <c r="F112" i="11"/>
  <c r="G112" i="11"/>
  <c r="I112" i="11"/>
  <c r="J112" i="11"/>
  <c r="K112" i="11"/>
  <c r="L112" i="11"/>
  <c r="C113" i="11"/>
  <c r="H113" i="11"/>
  <c r="C114" i="11"/>
  <c r="H114" i="11"/>
  <c r="C115" i="11"/>
  <c r="H115" i="11"/>
  <c r="D116" i="11"/>
  <c r="E116" i="11"/>
  <c r="F116" i="11"/>
  <c r="G116" i="11"/>
  <c r="I116" i="11"/>
  <c r="J116" i="11"/>
  <c r="K116" i="11"/>
  <c r="L116" i="11"/>
  <c r="C117" i="11"/>
  <c r="H117" i="11"/>
  <c r="C118" i="11"/>
  <c r="H118" i="11"/>
  <c r="C119" i="11"/>
  <c r="H119" i="11"/>
  <c r="C120" i="11"/>
  <c r="H120" i="11"/>
  <c r="C121" i="11"/>
  <c r="H121" i="11"/>
  <c r="D122" i="11"/>
  <c r="E122" i="11"/>
  <c r="F122" i="11"/>
  <c r="G122" i="11"/>
  <c r="I122" i="11"/>
  <c r="J122" i="11"/>
  <c r="K122" i="11"/>
  <c r="L122" i="11"/>
  <c r="C123" i="11"/>
  <c r="H123" i="11"/>
  <c r="C124" i="11"/>
  <c r="H124" i="11"/>
  <c r="C125" i="11"/>
  <c r="H125" i="11"/>
  <c r="C126" i="11"/>
  <c r="H126" i="11"/>
  <c r="C127" i="11"/>
  <c r="H127" i="11"/>
  <c r="D128" i="11"/>
  <c r="E128" i="11"/>
  <c r="F128" i="11"/>
  <c r="G128" i="11"/>
  <c r="I128" i="11"/>
  <c r="J128" i="11"/>
  <c r="K128" i="11"/>
  <c r="L128" i="11"/>
  <c r="C129" i="11"/>
  <c r="C128" i="11" s="1"/>
  <c r="H129" i="11"/>
  <c r="H128" i="11" s="1"/>
  <c r="D131" i="11"/>
  <c r="E131" i="11"/>
  <c r="F131" i="11"/>
  <c r="G131" i="11"/>
  <c r="I131" i="11"/>
  <c r="J131" i="11"/>
  <c r="K131" i="11"/>
  <c r="L131" i="11"/>
  <c r="C132" i="11"/>
  <c r="H132" i="11"/>
  <c r="C133" i="11"/>
  <c r="H133" i="11"/>
  <c r="C134" i="11"/>
  <c r="H134" i="11"/>
  <c r="C135" i="11"/>
  <c r="H135" i="11"/>
  <c r="D136" i="11"/>
  <c r="E136" i="11"/>
  <c r="F136" i="11"/>
  <c r="G136" i="11"/>
  <c r="I136" i="11"/>
  <c r="J136" i="11"/>
  <c r="K136" i="11"/>
  <c r="L136" i="11"/>
  <c r="C137" i="11"/>
  <c r="H137" i="11"/>
  <c r="C138" i="11"/>
  <c r="H138" i="11"/>
  <c r="C139" i="11"/>
  <c r="H139" i="11"/>
  <c r="C140" i="11"/>
  <c r="H140" i="11"/>
  <c r="D141" i="11"/>
  <c r="E141" i="11"/>
  <c r="F141" i="11"/>
  <c r="G141" i="11"/>
  <c r="I141" i="11"/>
  <c r="J141" i="11"/>
  <c r="K141" i="11"/>
  <c r="L141" i="11"/>
  <c r="C142" i="11"/>
  <c r="H142" i="11"/>
  <c r="C143" i="11"/>
  <c r="H143" i="11"/>
  <c r="D144" i="11"/>
  <c r="E144" i="11"/>
  <c r="F144" i="11"/>
  <c r="G144" i="11"/>
  <c r="I144" i="11"/>
  <c r="J144" i="11"/>
  <c r="K144" i="11"/>
  <c r="L144" i="11"/>
  <c r="C145" i="11"/>
  <c r="H145" i="11"/>
  <c r="C146" i="11"/>
  <c r="H146" i="11"/>
  <c r="C147" i="11"/>
  <c r="H147" i="11"/>
  <c r="C148" i="11"/>
  <c r="H148" i="11"/>
  <c r="C149" i="11"/>
  <c r="H149" i="11"/>
  <c r="C150" i="11"/>
  <c r="H150" i="11"/>
  <c r="D151" i="11"/>
  <c r="E151" i="11"/>
  <c r="F151" i="11"/>
  <c r="G151" i="11"/>
  <c r="I151" i="11"/>
  <c r="H151" i="11" s="1"/>
  <c r="J151" i="11"/>
  <c r="K151" i="11"/>
  <c r="L151" i="11"/>
  <c r="C152" i="11"/>
  <c r="H152" i="11"/>
  <c r="C153" i="11"/>
  <c r="H153" i="11"/>
  <c r="C154" i="11"/>
  <c r="H154" i="11"/>
  <c r="C155" i="11"/>
  <c r="H155" i="11"/>
  <c r="C156" i="11"/>
  <c r="H156" i="11"/>
  <c r="C157" i="11"/>
  <c r="H157" i="11"/>
  <c r="C158" i="11"/>
  <c r="H158" i="11"/>
  <c r="C159" i="11"/>
  <c r="H159" i="11"/>
  <c r="D160" i="11"/>
  <c r="E160" i="11"/>
  <c r="F160" i="11"/>
  <c r="G160" i="11"/>
  <c r="I160" i="11"/>
  <c r="J160" i="11"/>
  <c r="K160" i="11"/>
  <c r="L160" i="11"/>
  <c r="C161" i="11"/>
  <c r="H161" i="11"/>
  <c r="C162" i="11"/>
  <c r="H162" i="11"/>
  <c r="C163" i="11"/>
  <c r="H163" i="11"/>
  <c r="C164" i="11"/>
  <c r="H164" i="11"/>
  <c r="D165" i="11"/>
  <c r="D166" i="11"/>
  <c r="E166" i="11"/>
  <c r="E165" i="11" s="1"/>
  <c r="F166" i="11"/>
  <c r="F165" i="11" s="1"/>
  <c r="G166" i="11"/>
  <c r="G165" i="11" s="1"/>
  <c r="I166" i="11"/>
  <c r="I165" i="11" s="1"/>
  <c r="J166" i="11"/>
  <c r="K166" i="11"/>
  <c r="K165" i="11" s="1"/>
  <c r="L166" i="11"/>
  <c r="L165" i="11" s="1"/>
  <c r="C167" i="11"/>
  <c r="H167" i="11"/>
  <c r="C168" i="11"/>
  <c r="H168" i="11"/>
  <c r="C169" i="11"/>
  <c r="H169" i="11"/>
  <c r="C170" i="11"/>
  <c r="H170" i="11"/>
  <c r="C171" i="11"/>
  <c r="H171" i="11"/>
  <c r="C172" i="11"/>
  <c r="H172" i="11"/>
  <c r="D175" i="11"/>
  <c r="E175" i="11"/>
  <c r="F175" i="11"/>
  <c r="G175" i="11"/>
  <c r="I175" i="11"/>
  <c r="J175" i="11"/>
  <c r="K175" i="11"/>
  <c r="L175" i="11"/>
  <c r="C176" i="11"/>
  <c r="H176" i="11"/>
  <c r="C177" i="11"/>
  <c r="H177" i="11"/>
  <c r="C178" i="11"/>
  <c r="H178" i="11"/>
  <c r="D179" i="11"/>
  <c r="E179" i="11"/>
  <c r="F179" i="11"/>
  <c r="G179" i="11"/>
  <c r="I179" i="11"/>
  <c r="J179" i="11"/>
  <c r="K179" i="11"/>
  <c r="L179" i="11"/>
  <c r="C180" i="11"/>
  <c r="H180" i="11"/>
  <c r="C181" i="11"/>
  <c r="H181" i="11"/>
  <c r="C182" i="11"/>
  <c r="H182" i="11"/>
  <c r="C183" i="11"/>
  <c r="H183" i="11"/>
  <c r="D184" i="11"/>
  <c r="E184" i="11"/>
  <c r="F184" i="11"/>
  <c r="G184" i="11"/>
  <c r="I184" i="11"/>
  <c r="J184" i="11"/>
  <c r="K184" i="11"/>
  <c r="L184" i="11"/>
  <c r="C185" i="11"/>
  <c r="H185" i="11"/>
  <c r="C186" i="11"/>
  <c r="H186" i="11"/>
  <c r="D188" i="11"/>
  <c r="E188" i="11"/>
  <c r="F188" i="11"/>
  <c r="G188" i="11"/>
  <c r="I188" i="11"/>
  <c r="J188" i="11"/>
  <c r="K188" i="11"/>
  <c r="L188" i="11"/>
  <c r="C189" i="11"/>
  <c r="H189" i="11"/>
  <c r="C190" i="11"/>
  <c r="H190" i="11"/>
  <c r="D192" i="11"/>
  <c r="E192" i="11"/>
  <c r="E191" i="11" s="1"/>
  <c r="F192" i="11"/>
  <c r="F191" i="11" s="1"/>
  <c r="G192" i="11"/>
  <c r="G191" i="11" s="1"/>
  <c r="I192" i="11"/>
  <c r="I191" i="11" s="1"/>
  <c r="J192" i="11"/>
  <c r="K192" i="11"/>
  <c r="K191" i="11" s="1"/>
  <c r="L192" i="11"/>
  <c r="L191" i="11" s="1"/>
  <c r="L187" i="11" s="1"/>
  <c r="C193" i="11"/>
  <c r="H193" i="11"/>
  <c r="C197" i="11"/>
  <c r="H197" i="11"/>
  <c r="D198" i="11"/>
  <c r="E198" i="11"/>
  <c r="E196" i="11" s="1"/>
  <c r="F198" i="11"/>
  <c r="F196" i="11" s="1"/>
  <c r="G198" i="11"/>
  <c r="G196" i="11" s="1"/>
  <c r="I198" i="11"/>
  <c r="I196" i="11" s="1"/>
  <c r="J198" i="11"/>
  <c r="K198" i="11"/>
  <c r="K196" i="11" s="1"/>
  <c r="L198" i="11"/>
  <c r="L196" i="11" s="1"/>
  <c r="C199" i="11"/>
  <c r="H199" i="11"/>
  <c r="C200" i="11"/>
  <c r="H200" i="11"/>
  <c r="C201" i="11"/>
  <c r="H201" i="11"/>
  <c r="C202" i="11"/>
  <c r="H202" i="11"/>
  <c r="C203" i="11"/>
  <c r="H203" i="11"/>
  <c r="D205" i="11"/>
  <c r="E205" i="11"/>
  <c r="F205" i="11"/>
  <c r="G205" i="11"/>
  <c r="I205" i="11"/>
  <c r="J205" i="11"/>
  <c r="K205" i="11"/>
  <c r="L205" i="11"/>
  <c r="C206" i="11"/>
  <c r="H206" i="11"/>
  <c r="C207" i="11"/>
  <c r="H207" i="11"/>
  <c r="C208" i="11"/>
  <c r="H208" i="11"/>
  <c r="C209" i="11"/>
  <c r="H209" i="11"/>
  <c r="C210" i="11"/>
  <c r="H210" i="11"/>
  <c r="C211" i="11"/>
  <c r="H211" i="11"/>
  <c r="C212" i="11"/>
  <c r="H212" i="11"/>
  <c r="C213" i="11"/>
  <c r="H213" i="11"/>
  <c r="C214" i="11"/>
  <c r="H214" i="11"/>
  <c r="C215" i="11"/>
  <c r="H215" i="11"/>
  <c r="D216" i="11"/>
  <c r="E216" i="11"/>
  <c r="F216" i="11"/>
  <c r="G216" i="11"/>
  <c r="I216" i="11"/>
  <c r="J216" i="11"/>
  <c r="K216" i="11"/>
  <c r="L216" i="11"/>
  <c r="C217" i="11"/>
  <c r="H217" i="11"/>
  <c r="C218" i="11"/>
  <c r="H218" i="11"/>
  <c r="C219" i="11"/>
  <c r="H219" i="11"/>
  <c r="C220" i="11"/>
  <c r="H220" i="11"/>
  <c r="C221" i="11"/>
  <c r="H221" i="11"/>
  <c r="C222" i="11"/>
  <c r="H222" i="11"/>
  <c r="C223" i="11"/>
  <c r="H223" i="11"/>
  <c r="C224" i="11"/>
  <c r="H224" i="11"/>
  <c r="C225" i="11"/>
  <c r="H225" i="11"/>
  <c r="C226" i="11"/>
  <c r="H226" i="11"/>
  <c r="D227" i="11"/>
  <c r="E227" i="11"/>
  <c r="F227" i="11"/>
  <c r="G227" i="11"/>
  <c r="I227" i="11"/>
  <c r="J227" i="11"/>
  <c r="K227" i="11"/>
  <c r="L227" i="11"/>
  <c r="C228" i="11"/>
  <c r="H228" i="11"/>
  <c r="C229" i="11"/>
  <c r="H229" i="11"/>
  <c r="C232" i="11"/>
  <c r="H232" i="11"/>
  <c r="D233" i="11"/>
  <c r="E233" i="11"/>
  <c r="F233" i="11"/>
  <c r="G233" i="11"/>
  <c r="I233" i="11"/>
  <c r="J233" i="11"/>
  <c r="K233" i="11"/>
  <c r="L233" i="11"/>
  <c r="C234" i="11"/>
  <c r="H234" i="11"/>
  <c r="D235" i="11"/>
  <c r="E235" i="11"/>
  <c r="F235" i="11"/>
  <c r="G235" i="11"/>
  <c r="I235" i="11"/>
  <c r="J235" i="11"/>
  <c r="K235" i="11"/>
  <c r="L235" i="11"/>
  <c r="C236" i="11"/>
  <c r="H236" i="11"/>
  <c r="C237" i="11"/>
  <c r="H237" i="11"/>
  <c r="D238" i="11"/>
  <c r="E238" i="11"/>
  <c r="F238" i="11"/>
  <c r="G238" i="11"/>
  <c r="I238" i="11"/>
  <c r="J238" i="11"/>
  <c r="K238" i="11"/>
  <c r="L238" i="11"/>
  <c r="C239" i="11"/>
  <c r="H239" i="11"/>
  <c r="C240" i="11"/>
  <c r="H240" i="11"/>
  <c r="C241" i="11"/>
  <c r="H241" i="11"/>
  <c r="C242" i="11"/>
  <c r="H242" i="11"/>
  <c r="C243" i="11"/>
  <c r="H243" i="11"/>
  <c r="C244" i="11"/>
  <c r="H244" i="11"/>
  <c r="C245" i="11"/>
  <c r="H245" i="11"/>
  <c r="D246" i="11"/>
  <c r="E246" i="11"/>
  <c r="F246" i="11"/>
  <c r="G246" i="11"/>
  <c r="I246" i="11"/>
  <c r="J246" i="11"/>
  <c r="K246" i="11"/>
  <c r="L246" i="11"/>
  <c r="C247" i="11"/>
  <c r="H247" i="11"/>
  <c r="C248" i="11"/>
  <c r="H248" i="11"/>
  <c r="C249" i="11"/>
  <c r="H249" i="11"/>
  <c r="C250" i="11"/>
  <c r="H250" i="11"/>
  <c r="D252" i="11"/>
  <c r="D251" i="11" s="1"/>
  <c r="E252" i="11"/>
  <c r="F252" i="11"/>
  <c r="F251" i="11" s="1"/>
  <c r="G252" i="11"/>
  <c r="G251" i="11" s="1"/>
  <c r="I252" i="11"/>
  <c r="J252" i="11"/>
  <c r="J251" i="11" s="1"/>
  <c r="K252" i="11"/>
  <c r="K251" i="11" s="1"/>
  <c r="L252" i="11"/>
  <c r="L251" i="11" s="1"/>
  <c r="C253" i="11"/>
  <c r="H253" i="11"/>
  <c r="C254" i="11"/>
  <c r="H254" i="11"/>
  <c r="C255" i="11"/>
  <c r="H255" i="11"/>
  <c r="C256" i="11"/>
  <c r="H256" i="11"/>
  <c r="C257" i="11"/>
  <c r="H257" i="11"/>
  <c r="D259" i="11"/>
  <c r="E259" i="11"/>
  <c r="F259" i="11"/>
  <c r="F258" i="11" s="1"/>
  <c r="G259" i="11"/>
  <c r="I259" i="11"/>
  <c r="J259" i="11"/>
  <c r="K259" i="11"/>
  <c r="L259" i="11"/>
  <c r="C260" i="11"/>
  <c r="H260" i="11"/>
  <c r="C261" i="11"/>
  <c r="H261" i="11"/>
  <c r="C262" i="11"/>
  <c r="H262" i="11"/>
  <c r="D263" i="11"/>
  <c r="E263" i="11"/>
  <c r="F263" i="11"/>
  <c r="G263" i="11"/>
  <c r="I263" i="11"/>
  <c r="J263" i="11"/>
  <c r="K263" i="11"/>
  <c r="L263" i="11"/>
  <c r="C264" i="11"/>
  <c r="H264" i="11"/>
  <c r="C265" i="11"/>
  <c r="H265" i="11"/>
  <c r="C266" i="11"/>
  <c r="H266" i="11"/>
  <c r="C267" i="11"/>
  <c r="H267" i="11"/>
  <c r="C270" i="11"/>
  <c r="H270" i="11"/>
  <c r="D271" i="11"/>
  <c r="E271" i="11"/>
  <c r="E269" i="11" s="1"/>
  <c r="F271" i="11"/>
  <c r="G271" i="11"/>
  <c r="I271" i="11"/>
  <c r="J271" i="11"/>
  <c r="J269" i="11" s="1"/>
  <c r="K271" i="11"/>
  <c r="L271" i="11"/>
  <c r="C272" i="11"/>
  <c r="H272" i="11"/>
  <c r="C273" i="11"/>
  <c r="H273" i="11"/>
  <c r="C274" i="11"/>
  <c r="H274" i="11"/>
  <c r="D275" i="11"/>
  <c r="E275" i="11"/>
  <c r="F275" i="11"/>
  <c r="G275" i="11"/>
  <c r="I275" i="11"/>
  <c r="J275" i="11"/>
  <c r="K275" i="11"/>
  <c r="L275" i="11"/>
  <c r="C276" i="11"/>
  <c r="H276" i="11"/>
  <c r="C277" i="11"/>
  <c r="H277" i="11"/>
  <c r="C278" i="11"/>
  <c r="H278" i="11"/>
  <c r="D279" i="11"/>
  <c r="E279" i="11"/>
  <c r="F279" i="11"/>
  <c r="G279" i="11"/>
  <c r="I279" i="11"/>
  <c r="J279" i="11"/>
  <c r="K279" i="11"/>
  <c r="L279" i="11"/>
  <c r="C280" i="11"/>
  <c r="H280" i="11"/>
  <c r="D281" i="11"/>
  <c r="E281" i="11"/>
  <c r="F281" i="11"/>
  <c r="G281" i="11"/>
  <c r="I281" i="11"/>
  <c r="I287" i="11" s="1"/>
  <c r="I286" i="11" s="1"/>
  <c r="J281" i="11"/>
  <c r="K281" i="11"/>
  <c r="K287" i="11" s="1"/>
  <c r="L281" i="11"/>
  <c r="C282" i="11"/>
  <c r="H282" i="11"/>
  <c r="C283" i="11"/>
  <c r="H283" i="11"/>
  <c r="D287" i="11"/>
  <c r="E287" i="11"/>
  <c r="F287" i="11"/>
  <c r="J287" i="11"/>
  <c r="D288" i="11"/>
  <c r="E288" i="11"/>
  <c r="E286" i="11" s="1"/>
  <c r="F288" i="11"/>
  <c r="F286" i="11" s="1"/>
  <c r="G288" i="11"/>
  <c r="I288" i="11"/>
  <c r="J288" i="11"/>
  <c r="K288" i="11"/>
  <c r="L288" i="11"/>
  <c r="C289" i="11"/>
  <c r="H289" i="11"/>
  <c r="C290" i="11"/>
  <c r="H290" i="11"/>
  <c r="C291" i="11"/>
  <c r="H291" i="11"/>
  <c r="C292" i="11"/>
  <c r="H292" i="11"/>
  <c r="C293" i="11"/>
  <c r="H293" i="11"/>
  <c r="C294" i="11"/>
  <c r="H294" i="11"/>
  <c r="C295" i="11"/>
  <c r="H295" i="11"/>
  <c r="C296" i="11"/>
  <c r="H296" i="11"/>
  <c r="D22" i="10"/>
  <c r="E22" i="10"/>
  <c r="F22" i="10"/>
  <c r="G22" i="10"/>
  <c r="G287" i="10" s="1"/>
  <c r="G286" i="10" s="1"/>
  <c r="I22" i="10"/>
  <c r="J22" i="10"/>
  <c r="K22" i="10"/>
  <c r="L22" i="10"/>
  <c r="L287" i="10" s="1"/>
  <c r="C23" i="10"/>
  <c r="H23" i="10"/>
  <c r="C24" i="10"/>
  <c r="H24" i="10"/>
  <c r="C26" i="10"/>
  <c r="H26" i="10"/>
  <c r="F28" i="10"/>
  <c r="C28" i="10" s="1"/>
  <c r="K28" i="10"/>
  <c r="H28" i="10" s="1"/>
  <c r="C29" i="10"/>
  <c r="H29" i="10"/>
  <c r="C30" i="10"/>
  <c r="H30" i="10"/>
  <c r="C31" i="10"/>
  <c r="H31" i="10"/>
  <c r="F32" i="10"/>
  <c r="C32" i="10" s="1"/>
  <c r="K32" i="10"/>
  <c r="H32" i="10" s="1"/>
  <c r="C33" i="10"/>
  <c r="H33" i="10"/>
  <c r="F34" i="10"/>
  <c r="C34" i="10" s="1"/>
  <c r="H34" i="10"/>
  <c r="K34" i="10"/>
  <c r="C35" i="10"/>
  <c r="H35" i="10"/>
  <c r="C36" i="10"/>
  <c r="H36" i="10"/>
  <c r="F37" i="10"/>
  <c r="C37" i="10" s="1"/>
  <c r="K37" i="10"/>
  <c r="H37" i="10" s="1"/>
  <c r="C38" i="10"/>
  <c r="H38" i="10"/>
  <c r="C39" i="10"/>
  <c r="H39" i="10"/>
  <c r="C40" i="10"/>
  <c r="H40" i="10"/>
  <c r="C41" i="10"/>
  <c r="H41" i="10"/>
  <c r="C42" i="10"/>
  <c r="H42" i="10"/>
  <c r="D43" i="10"/>
  <c r="E43" i="10"/>
  <c r="F43" i="10"/>
  <c r="I43" i="10"/>
  <c r="J43" i="10"/>
  <c r="K43" i="10"/>
  <c r="C44" i="10"/>
  <c r="H44" i="10"/>
  <c r="G45" i="10"/>
  <c r="L45" i="10"/>
  <c r="C46" i="10"/>
  <c r="H46" i="10"/>
  <c r="C47" i="10"/>
  <c r="H47" i="10"/>
  <c r="E55" i="10"/>
  <c r="F55" i="10"/>
  <c r="G55" i="10"/>
  <c r="I55" i="10"/>
  <c r="J55" i="10"/>
  <c r="K55" i="10"/>
  <c r="L55" i="10"/>
  <c r="C56" i="10"/>
  <c r="H56" i="10"/>
  <c r="D57" i="10"/>
  <c r="C57" i="10" s="1"/>
  <c r="H57" i="10"/>
  <c r="D58" i="10"/>
  <c r="E58" i="10"/>
  <c r="E54" i="10" s="1"/>
  <c r="F58" i="10"/>
  <c r="G58" i="10"/>
  <c r="I58" i="10"/>
  <c r="I54" i="10" s="1"/>
  <c r="J58" i="10"/>
  <c r="K58" i="10"/>
  <c r="L58" i="10"/>
  <c r="C59" i="10"/>
  <c r="H59" i="10"/>
  <c r="C60" i="10"/>
  <c r="H60" i="10"/>
  <c r="C61" i="10"/>
  <c r="H61" i="10"/>
  <c r="C62" i="10"/>
  <c r="H62" i="10"/>
  <c r="C63" i="10"/>
  <c r="H63" i="10"/>
  <c r="C64" i="10"/>
  <c r="H64" i="10"/>
  <c r="C65" i="10"/>
  <c r="H65" i="10"/>
  <c r="D66" i="10"/>
  <c r="C66" i="10" s="1"/>
  <c r="H66" i="10"/>
  <c r="H68" i="10"/>
  <c r="E69" i="10"/>
  <c r="E67" i="10" s="1"/>
  <c r="F69" i="10"/>
  <c r="F67" i="10" s="1"/>
  <c r="G69" i="10"/>
  <c r="G67" i="10" s="1"/>
  <c r="I69" i="10"/>
  <c r="I67" i="10" s="1"/>
  <c r="J69" i="10"/>
  <c r="J67" i="10" s="1"/>
  <c r="K69" i="10"/>
  <c r="L69" i="10"/>
  <c r="L67" i="10" s="1"/>
  <c r="D70" i="10"/>
  <c r="C70" i="10" s="1"/>
  <c r="H70" i="10"/>
  <c r="C71" i="10"/>
  <c r="H71" i="10"/>
  <c r="C72" i="10"/>
  <c r="H72" i="10"/>
  <c r="C73" i="10"/>
  <c r="D73" i="10"/>
  <c r="H73" i="10"/>
  <c r="C74" i="10"/>
  <c r="H74" i="10"/>
  <c r="E77" i="10"/>
  <c r="F77" i="10"/>
  <c r="G77" i="10"/>
  <c r="I77" i="10"/>
  <c r="J77" i="10"/>
  <c r="K77" i="10"/>
  <c r="K76" i="10" s="1"/>
  <c r="L77" i="10"/>
  <c r="C78" i="10"/>
  <c r="H78" i="10"/>
  <c r="C79" i="10"/>
  <c r="D79" i="10"/>
  <c r="D77" i="10" s="1"/>
  <c r="H79" i="10"/>
  <c r="D80" i="10"/>
  <c r="E80" i="10"/>
  <c r="F80" i="10"/>
  <c r="G80" i="10"/>
  <c r="I80" i="10"/>
  <c r="J80" i="10"/>
  <c r="K80" i="10"/>
  <c r="L80" i="10"/>
  <c r="L76" i="10" s="1"/>
  <c r="C81" i="10"/>
  <c r="H81" i="10"/>
  <c r="C82" i="10"/>
  <c r="H82" i="10"/>
  <c r="E84" i="10"/>
  <c r="F84" i="10"/>
  <c r="G84" i="10"/>
  <c r="I84" i="10"/>
  <c r="J84" i="10"/>
  <c r="K84" i="10"/>
  <c r="L84" i="10"/>
  <c r="C85" i="10"/>
  <c r="H85" i="10"/>
  <c r="C86" i="10"/>
  <c r="H86" i="10"/>
  <c r="D87" i="10"/>
  <c r="H87" i="10"/>
  <c r="C88" i="10"/>
  <c r="H88" i="10"/>
  <c r="D89" i="10"/>
  <c r="E89" i="10"/>
  <c r="F89" i="10"/>
  <c r="G89" i="10"/>
  <c r="I89" i="10"/>
  <c r="J89" i="10"/>
  <c r="K89" i="10"/>
  <c r="L89" i="10"/>
  <c r="C90" i="10"/>
  <c r="H90" i="10"/>
  <c r="C91" i="10"/>
  <c r="H91" i="10"/>
  <c r="C92" i="10"/>
  <c r="H92" i="10"/>
  <c r="C93" i="10"/>
  <c r="H93" i="10"/>
  <c r="C94" i="10"/>
  <c r="H94" i="10"/>
  <c r="D95" i="10"/>
  <c r="E95" i="10"/>
  <c r="F95" i="10"/>
  <c r="G95" i="10"/>
  <c r="I95" i="10"/>
  <c r="J95" i="10"/>
  <c r="K95" i="10"/>
  <c r="L95" i="10"/>
  <c r="C96" i="10"/>
  <c r="H96" i="10"/>
  <c r="C97" i="10"/>
  <c r="H97" i="10"/>
  <c r="C98" i="10"/>
  <c r="H98" i="10"/>
  <c r="C99" i="10"/>
  <c r="H99" i="10"/>
  <c r="C100" i="10"/>
  <c r="H100" i="10"/>
  <c r="C101" i="10"/>
  <c r="H101" i="10"/>
  <c r="C102" i="10"/>
  <c r="H102" i="10"/>
  <c r="D103" i="10"/>
  <c r="E103" i="10"/>
  <c r="F103" i="10"/>
  <c r="G103" i="10"/>
  <c r="I103" i="10"/>
  <c r="J103" i="10"/>
  <c r="K103" i="10"/>
  <c r="L103" i="10"/>
  <c r="C104" i="10"/>
  <c r="H104" i="10"/>
  <c r="C105" i="10"/>
  <c r="H105" i="10"/>
  <c r="C106" i="10"/>
  <c r="H106" i="10"/>
  <c r="C107" i="10"/>
  <c r="H107" i="10"/>
  <c r="C108" i="10"/>
  <c r="H108" i="10"/>
  <c r="C109" i="10"/>
  <c r="H109" i="10"/>
  <c r="C110" i="10"/>
  <c r="H110" i="10"/>
  <c r="C111" i="10"/>
  <c r="H111" i="10"/>
  <c r="D112" i="10"/>
  <c r="E112" i="10"/>
  <c r="F112" i="10"/>
  <c r="G112" i="10"/>
  <c r="I112" i="10"/>
  <c r="J112" i="10"/>
  <c r="K112" i="10"/>
  <c r="L112" i="10"/>
  <c r="C113" i="10"/>
  <c r="H113" i="10"/>
  <c r="C114" i="10"/>
  <c r="H114" i="10"/>
  <c r="C115" i="10"/>
  <c r="H115" i="10"/>
  <c r="D116" i="10"/>
  <c r="E116" i="10"/>
  <c r="F116" i="10"/>
  <c r="G116" i="10"/>
  <c r="I116" i="10"/>
  <c r="J116" i="10"/>
  <c r="K116" i="10"/>
  <c r="L116" i="10"/>
  <c r="C117" i="10"/>
  <c r="H117" i="10"/>
  <c r="C118" i="10"/>
  <c r="H118" i="10"/>
  <c r="C119" i="10"/>
  <c r="H119" i="10"/>
  <c r="C120" i="10"/>
  <c r="H120" i="10"/>
  <c r="C121" i="10"/>
  <c r="H121" i="10"/>
  <c r="D122" i="10"/>
  <c r="E122" i="10"/>
  <c r="F122" i="10"/>
  <c r="G122" i="10"/>
  <c r="I122" i="10"/>
  <c r="J122" i="10"/>
  <c r="K122" i="10"/>
  <c r="L122" i="10"/>
  <c r="C123" i="10"/>
  <c r="H123" i="10"/>
  <c r="C124" i="10"/>
  <c r="H124" i="10"/>
  <c r="C125" i="10"/>
  <c r="H125" i="10"/>
  <c r="C126" i="10"/>
  <c r="H126" i="10"/>
  <c r="C127" i="10"/>
  <c r="H127" i="10"/>
  <c r="D128" i="10"/>
  <c r="E128" i="10"/>
  <c r="F128" i="10"/>
  <c r="G128" i="10"/>
  <c r="I128" i="10"/>
  <c r="J128" i="10"/>
  <c r="K128" i="10"/>
  <c r="L128" i="10"/>
  <c r="C129" i="10"/>
  <c r="C128" i="10" s="1"/>
  <c r="H129" i="10"/>
  <c r="H128" i="10" s="1"/>
  <c r="E131" i="10"/>
  <c r="F131" i="10"/>
  <c r="G131" i="10"/>
  <c r="I131" i="10"/>
  <c r="J131" i="10"/>
  <c r="K131" i="10"/>
  <c r="L131" i="10"/>
  <c r="C132" i="10"/>
  <c r="H132" i="10"/>
  <c r="C133" i="10"/>
  <c r="H133" i="10"/>
  <c r="C134" i="10"/>
  <c r="D134" i="10"/>
  <c r="D131" i="10" s="1"/>
  <c r="H134" i="10"/>
  <c r="C135" i="10"/>
  <c r="H135" i="10"/>
  <c r="D136" i="10"/>
  <c r="E136" i="10"/>
  <c r="F136" i="10"/>
  <c r="G136" i="10"/>
  <c r="I136" i="10"/>
  <c r="J136" i="10"/>
  <c r="K136" i="10"/>
  <c r="L136" i="10"/>
  <c r="C137" i="10"/>
  <c r="H137" i="10"/>
  <c r="C138" i="10"/>
  <c r="H138" i="10"/>
  <c r="C139" i="10"/>
  <c r="H139" i="10"/>
  <c r="C140" i="10"/>
  <c r="H140" i="10"/>
  <c r="D141" i="10"/>
  <c r="E141" i="10"/>
  <c r="F141" i="10"/>
  <c r="G141" i="10"/>
  <c r="I141" i="10"/>
  <c r="J141" i="10"/>
  <c r="K141" i="10"/>
  <c r="L141" i="10"/>
  <c r="C142" i="10"/>
  <c r="H142" i="10"/>
  <c r="C143" i="10"/>
  <c r="H143" i="10"/>
  <c r="D144" i="10"/>
  <c r="E144" i="10"/>
  <c r="F144" i="10"/>
  <c r="G144" i="10"/>
  <c r="I144" i="10"/>
  <c r="J144" i="10"/>
  <c r="K144" i="10"/>
  <c r="L144" i="10"/>
  <c r="C145" i="10"/>
  <c r="H145" i="10"/>
  <c r="C146" i="10"/>
  <c r="H146" i="10"/>
  <c r="C147" i="10"/>
  <c r="H147" i="10"/>
  <c r="C148" i="10"/>
  <c r="H148" i="10"/>
  <c r="C149" i="10"/>
  <c r="H149" i="10"/>
  <c r="C150" i="10"/>
  <c r="H150" i="10"/>
  <c r="E151" i="10"/>
  <c r="F151" i="10"/>
  <c r="G151" i="10"/>
  <c r="I151" i="10"/>
  <c r="J151" i="10"/>
  <c r="K151" i="10"/>
  <c r="L151" i="10"/>
  <c r="C152" i="10"/>
  <c r="H152" i="10"/>
  <c r="C153" i="10"/>
  <c r="H153" i="10"/>
  <c r="C154" i="10"/>
  <c r="H154" i="10"/>
  <c r="C155" i="10"/>
  <c r="H155" i="10"/>
  <c r="C156" i="10"/>
  <c r="H156" i="10"/>
  <c r="C157" i="10"/>
  <c r="H157" i="10"/>
  <c r="D158" i="10"/>
  <c r="H158" i="10"/>
  <c r="C159" i="10"/>
  <c r="H159" i="10"/>
  <c r="D160" i="10"/>
  <c r="E160" i="10"/>
  <c r="F160" i="10"/>
  <c r="G160" i="10"/>
  <c r="I160" i="10"/>
  <c r="J160" i="10"/>
  <c r="K160" i="10"/>
  <c r="L160" i="10"/>
  <c r="C161" i="10"/>
  <c r="H161" i="10"/>
  <c r="C162" i="10"/>
  <c r="H162" i="10"/>
  <c r="C163" i="10"/>
  <c r="H163" i="10"/>
  <c r="C164" i="10"/>
  <c r="H164" i="10"/>
  <c r="D166" i="10"/>
  <c r="D165" i="10" s="1"/>
  <c r="E166" i="10"/>
  <c r="E165" i="10" s="1"/>
  <c r="F166" i="10"/>
  <c r="F165" i="10" s="1"/>
  <c r="G166" i="10"/>
  <c r="G165" i="10" s="1"/>
  <c r="I166" i="10"/>
  <c r="I165" i="10" s="1"/>
  <c r="J166" i="10"/>
  <c r="J165" i="10" s="1"/>
  <c r="K166" i="10"/>
  <c r="L166" i="10"/>
  <c r="L165" i="10" s="1"/>
  <c r="C167" i="10"/>
  <c r="H167" i="10"/>
  <c r="C168" i="10"/>
  <c r="H168" i="10"/>
  <c r="C169" i="10"/>
  <c r="H169" i="10"/>
  <c r="C170" i="10"/>
  <c r="H170" i="10"/>
  <c r="C171" i="10"/>
  <c r="H171" i="10"/>
  <c r="C172" i="10"/>
  <c r="H172" i="10"/>
  <c r="D175" i="10"/>
  <c r="D174" i="10" s="1"/>
  <c r="D173" i="10" s="1"/>
  <c r="E175" i="10"/>
  <c r="F175" i="10"/>
  <c r="G175" i="10"/>
  <c r="G174" i="10" s="1"/>
  <c r="G173" i="10" s="1"/>
  <c r="I175" i="10"/>
  <c r="J175" i="10"/>
  <c r="K175" i="10"/>
  <c r="L175" i="10"/>
  <c r="L174" i="10" s="1"/>
  <c r="L173" i="10" s="1"/>
  <c r="C176" i="10"/>
  <c r="H176" i="10"/>
  <c r="C177" i="10"/>
  <c r="H177" i="10"/>
  <c r="C178" i="10"/>
  <c r="H178" i="10"/>
  <c r="D179" i="10"/>
  <c r="E179" i="10"/>
  <c r="F179" i="10"/>
  <c r="G179" i="10"/>
  <c r="I179" i="10"/>
  <c r="J179" i="10"/>
  <c r="K179" i="10"/>
  <c r="L179" i="10"/>
  <c r="C180" i="10"/>
  <c r="H180" i="10"/>
  <c r="C181" i="10"/>
  <c r="H181" i="10"/>
  <c r="C182" i="10"/>
  <c r="H182" i="10"/>
  <c r="C183" i="10"/>
  <c r="H183" i="10"/>
  <c r="D184" i="10"/>
  <c r="E184" i="10"/>
  <c r="F184" i="10"/>
  <c r="G184" i="10"/>
  <c r="I184" i="10"/>
  <c r="J184" i="10"/>
  <c r="K184" i="10"/>
  <c r="H184" i="10" s="1"/>
  <c r="L184" i="10"/>
  <c r="C185" i="10"/>
  <c r="H185" i="10"/>
  <c r="C186" i="10"/>
  <c r="H186" i="10"/>
  <c r="D188" i="10"/>
  <c r="E188" i="10"/>
  <c r="F188" i="10"/>
  <c r="G188" i="10"/>
  <c r="I188" i="10"/>
  <c r="J188" i="10"/>
  <c r="K188" i="10"/>
  <c r="L188" i="10"/>
  <c r="C189" i="10"/>
  <c r="H189" i="10"/>
  <c r="C190" i="10"/>
  <c r="H190" i="10"/>
  <c r="F191" i="10"/>
  <c r="D192" i="10"/>
  <c r="D191" i="10" s="1"/>
  <c r="E192" i="10"/>
  <c r="E191" i="10" s="1"/>
  <c r="F192" i="10"/>
  <c r="G192" i="10"/>
  <c r="G191" i="10" s="1"/>
  <c r="I192" i="10"/>
  <c r="I191" i="10" s="1"/>
  <c r="J192" i="10"/>
  <c r="J191" i="10" s="1"/>
  <c r="J187" i="10" s="1"/>
  <c r="K192" i="10"/>
  <c r="L192" i="10"/>
  <c r="L191" i="10" s="1"/>
  <c r="C193" i="10"/>
  <c r="H193" i="10"/>
  <c r="C197" i="10"/>
  <c r="H197" i="10"/>
  <c r="D198" i="10"/>
  <c r="D196" i="10" s="1"/>
  <c r="E198" i="10"/>
  <c r="E196" i="10" s="1"/>
  <c r="F198" i="10"/>
  <c r="F196" i="10" s="1"/>
  <c r="G198" i="10"/>
  <c r="G196" i="10" s="1"/>
  <c r="I198" i="10"/>
  <c r="I196" i="10" s="1"/>
  <c r="J198" i="10"/>
  <c r="J196" i="10" s="1"/>
  <c r="K198" i="10"/>
  <c r="L198" i="10"/>
  <c r="L196" i="10" s="1"/>
  <c r="C199" i="10"/>
  <c r="H199" i="10"/>
  <c r="C200" i="10"/>
  <c r="H200" i="10"/>
  <c r="C201" i="10"/>
  <c r="H201" i="10"/>
  <c r="C202" i="10"/>
  <c r="H202" i="10"/>
  <c r="C203" i="10"/>
  <c r="H203" i="10"/>
  <c r="D205" i="10"/>
  <c r="E205" i="10"/>
  <c r="F205" i="10"/>
  <c r="G205" i="10"/>
  <c r="I205" i="10"/>
  <c r="J205" i="10"/>
  <c r="K205" i="10"/>
  <c r="L205" i="10"/>
  <c r="C206" i="10"/>
  <c r="H206" i="10"/>
  <c r="C207" i="10"/>
  <c r="H207" i="10"/>
  <c r="C208" i="10"/>
  <c r="H208" i="10"/>
  <c r="C209" i="10"/>
  <c r="H209" i="10"/>
  <c r="C210" i="10"/>
  <c r="H210" i="10"/>
  <c r="C211" i="10"/>
  <c r="H211" i="10"/>
  <c r="C212" i="10"/>
  <c r="H212" i="10"/>
  <c r="C213" i="10"/>
  <c r="H213" i="10"/>
  <c r="C214" i="10"/>
  <c r="H214" i="10"/>
  <c r="C215" i="10"/>
  <c r="H215" i="10"/>
  <c r="D216" i="10"/>
  <c r="E216" i="10"/>
  <c r="F216" i="10"/>
  <c r="G216" i="10"/>
  <c r="I216" i="10"/>
  <c r="J216" i="10"/>
  <c r="K216" i="10"/>
  <c r="L216" i="10"/>
  <c r="C217" i="10"/>
  <c r="H217" i="10"/>
  <c r="C218" i="10"/>
  <c r="H218" i="10"/>
  <c r="C219" i="10"/>
  <c r="H219" i="10"/>
  <c r="C220" i="10"/>
  <c r="H220" i="10"/>
  <c r="C221" i="10"/>
  <c r="H221" i="10"/>
  <c r="C222" i="10"/>
  <c r="H222" i="10"/>
  <c r="C223" i="10"/>
  <c r="H223" i="10"/>
  <c r="C224" i="10"/>
  <c r="H224" i="10"/>
  <c r="C225" i="10"/>
  <c r="H225" i="10"/>
  <c r="C226" i="10"/>
  <c r="H226" i="10"/>
  <c r="D227" i="10"/>
  <c r="E227" i="10"/>
  <c r="F227" i="10"/>
  <c r="G227" i="10"/>
  <c r="I227" i="10"/>
  <c r="J227" i="10"/>
  <c r="K227" i="10"/>
  <c r="L227" i="10"/>
  <c r="C228" i="10"/>
  <c r="H228" i="10"/>
  <c r="C229" i="10"/>
  <c r="H229" i="10"/>
  <c r="C232" i="10"/>
  <c r="H232" i="10"/>
  <c r="D233" i="10"/>
  <c r="E233" i="10"/>
  <c r="F233" i="10"/>
  <c r="G233" i="10"/>
  <c r="I233" i="10"/>
  <c r="J233" i="10"/>
  <c r="K233" i="10"/>
  <c r="L233" i="10"/>
  <c r="C234" i="10"/>
  <c r="H234" i="10"/>
  <c r="D235" i="10"/>
  <c r="E235" i="10"/>
  <c r="F235" i="10"/>
  <c r="G235" i="10"/>
  <c r="I235" i="10"/>
  <c r="J235" i="10"/>
  <c r="K235" i="10"/>
  <c r="L235" i="10"/>
  <c r="C236" i="10"/>
  <c r="H236" i="10"/>
  <c r="C237" i="10"/>
  <c r="H237" i="10"/>
  <c r="D238" i="10"/>
  <c r="E238" i="10"/>
  <c r="F238" i="10"/>
  <c r="G238" i="10"/>
  <c r="I238" i="10"/>
  <c r="J238" i="10"/>
  <c r="K238" i="10"/>
  <c r="L238" i="10"/>
  <c r="C239" i="10"/>
  <c r="H239" i="10"/>
  <c r="C240" i="10"/>
  <c r="H240" i="10"/>
  <c r="C241" i="10"/>
  <c r="H241" i="10"/>
  <c r="C242" i="10"/>
  <c r="H242" i="10"/>
  <c r="C243" i="10"/>
  <c r="H243" i="10"/>
  <c r="C244" i="10"/>
  <c r="H244" i="10"/>
  <c r="C245" i="10"/>
  <c r="H245" i="10"/>
  <c r="D246" i="10"/>
  <c r="E246" i="10"/>
  <c r="F246" i="10"/>
  <c r="G246" i="10"/>
  <c r="I246" i="10"/>
  <c r="J246" i="10"/>
  <c r="K246" i="10"/>
  <c r="L246" i="10"/>
  <c r="C247" i="10"/>
  <c r="H247" i="10"/>
  <c r="C248" i="10"/>
  <c r="H248" i="10"/>
  <c r="C249" i="10"/>
  <c r="H249" i="10"/>
  <c r="C250" i="10"/>
  <c r="H250" i="10"/>
  <c r="D252" i="10"/>
  <c r="D251" i="10" s="1"/>
  <c r="E252" i="10"/>
  <c r="E251" i="10" s="1"/>
  <c r="F252" i="10"/>
  <c r="F251" i="10" s="1"/>
  <c r="G252" i="10"/>
  <c r="G251" i="10" s="1"/>
  <c r="I252" i="10"/>
  <c r="I251" i="10" s="1"/>
  <c r="J252" i="10"/>
  <c r="J251" i="10" s="1"/>
  <c r="K252" i="10"/>
  <c r="L252" i="10"/>
  <c r="L251" i="10" s="1"/>
  <c r="C253" i="10"/>
  <c r="H253" i="10"/>
  <c r="C254" i="10"/>
  <c r="H254" i="10"/>
  <c r="C255" i="10"/>
  <c r="H255" i="10"/>
  <c r="C256" i="10"/>
  <c r="H256" i="10"/>
  <c r="C257" i="10"/>
  <c r="H257" i="10"/>
  <c r="D259" i="10"/>
  <c r="D258" i="10" s="1"/>
  <c r="E259" i="10"/>
  <c r="F259" i="10"/>
  <c r="G259" i="10"/>
  <c r="I259" i="10"/>
  <c r="J259" i="10"/>
  <c r="K259" i="10"/>
  <c r="L259" i="10"/>
  <c r="C260" i="10"/>
  <c r="H260" i="10"/>
  <c r="C261" i="10"/>
  <c r="H261" i="10"/>
  <c r="C262" i="10"/>
  <c r="H262" i="10"/>
  <c r="D263" i="10"/>
  <c r="E263" i="10"/>
  <c r="F263" i="10"/>
  <c r="G263" i="10"/>
  <c r="I263" i="10"/>
  <c r="J263" i="10"/>
  <c r="K263" i="10"/>
  <c r="L263" i="10"/>
  <c r="C264" i="10"/>
  <c r="H264" i="10"/>
  <c r="C265" i="10"/>
  <c r="H265" i="10"/>
  <c r="C266" i="10"/>
  <c r="H266" i="10"/>
  <c r="C267" i="10"/>
  <c r="H267" i="10"/>
  <c r="C270" i="10"/>
  <c r="H270" i="10"/>
  <c r="D271" i="10"/>
  <c r="E271" i="10"/>
  <c r="F271" i="10"/>
  <c r="G271" i="10"/>
  <c r="I271" i="10"/>
  <c r="I269" i="10" s="1"/>
  <c r="J271" i="10"/>
  <c r="K271" i="10"/>
  <c r="L271" i="10"/>
  <c r="C272" i="10"/>
  <c r="H272" i="10"/>
  <c r="C273" i="10"/>
  <c r="H273" i="10"/>
  <c r="C274" i="10"/>
  <c r="H274" i="10"/>
  <c r="D275" i="10"/>
  <c r="E275" i="10"/>
  <c r="F275" i="10"/>
  <c r="G275" i="10"/>
  <c r="I275" i="10"/>
  <c r="J275" i="10"/>
  <c r="K275" i="10"/>
  <c r="L275" i="10"/>
  <c r="C276" i="10"/>
  <c r="H276" i="10"/>
  <c r="C277" i="10"/>
  <c r="H277" i="10"/>
  <c r="C278" i="10"/>
  <c r="H278" i="10"/>
  <c r="D279" i="10"/>
  <c r="E279" i="10"/>
  <c r="F279" i="10"/>
  <c r="G279" i="10"/>
  <c r="I279" i="10"/>
  <c r="J279" i="10"/>
  <c r="K279" i="10"/>
  <c r="L279" i="10"/>
  <c r="C280" i="10"/>
  <c r="H280" i="10"/>
  <c r="D281" i="10"/>
  <c r="D287" i="10" s="1"/>
  <c r="E281" i="10"/>
  <c r="E287" i="10" s="1"/>
  <c r="F281" i="10"/>
  <c r="F287" i="10" s="1"/>
  <c r="G281" i="10"/>
  <c r="I281" i="10"/>
  <c r="I287" i="10" s="1"/>
  <c r="J281" i="10"/>
  <c r="K281" i="10"/>
  <c r="K287" i="10" s="1"/>
  <c r="L281" i="10"/>
  <c r="C282" i="10"/>
  <c r="H282" i="10"/>
  <c r="C283" i="10"/>
  <c r="H283" i="10"/>
  <c r="J287" i="10"/>
  <c r="D288" i="10"/>
  <c r="E288" i="10"/>
  <c r="F288" i="10"/>
  <c r="G288" i="10"/>
  <c r="I288" i="10"/>
  <c r="J288" i="10"/>
  <c r="K288" i="10"/>
  <c r="L288" i="10"/>
  <c r="C289" i="10"/>
  <c r="H289" i="10"/>
  <c r="C290" i="10"/>
  <c r="H290" i="10"/>
  <c r="C291" i="10"/>
  <c r="H291" i="10"/>
  <c r="C292" i="10"/>
  <c r="H292" i="10"/>
  <c r="C293" i="10"/>
  <c r="H293" i="10"/>
  <c r="C294" i="10"/>
  <c r="H294" i="10"/>
  <c r="C295" i="10"/>
  <c r="H295" i="10"/>
  <c r="C296" i="10"/>
  <c r="H296" i="10"/>
  <c r="D22" i="9"/>
  <c r="E22" i="9"/>
  <c r="F22" i="9"/>
  <c r="F287" i="9" s="1"/>
  <c r="F286" i="9" s="1"/>
  <c r="G22" i="9"/>
  <c r="I22" i="9"/>
  <c r="J22" i="9"/>
  <c r="K22" i="9"/>
  <c r="L22" i="9"/>
  <c r="C23" i="9"/>
  <c r="H23" i="9"/>
  <c r="C24" i="9"/>
  <c r="H24" i="9"/>
  <c r="C26" i="9"/>
  <c r="H26" i="9"/>
  <c r="C28" i="9"/>
  <c r="F28" i="9"/>
  <c r="K28" i="9"/>
  <c r="C29" i="9"/>
  <c r="H29" i="9"/>
  <c r="C30" i="9"/>
  <c r="H30" i="9"/>
  <c r="C31" i="9"/>
  <c r="H31" i="9"/>
  <c r="F32" i="9"/>
  <c r="C32" i="9" s="1"/>
  <c r="H32" i="9"/>
  <c r="K32" i="9"/>
  <c r="C33" i="9"/>
  <c r="H33" i="9"/>
  <c r="H34" i="9"/>
  <c r="K34" i="9"/>
  <c r="C35" i="9"/>
  <c r="F34" i="9"/>
  <c r="C34" i="9" s="1"/>
  <c r="H35" i="9"/>
  <c r="C36" i="9"/>
  <c r="H36" i="9"/>
  <c r="K38" i="9"/>
  <c r="K37" i="9" s="1"/>
  <c r="H37" i="9" s="1"/>
  <c r="C39" i="9"/>
  <c r="H39" i="9"/>
  <c r="C40" i="9"/>
  <c r="H40" i="9"/>
  <c r="F41" i="9"/>
  <c r="C41" i="9" s="1"/>
  <c r="H41" i="9"/>
  <c r="C42" i="9"/>
  <c r="H42" i="9"/>
  <c r="D43" i="9"/>
  <c r="E43" i="9"/>
  <c r="F43" i="9"/>
  <c r="I43" i="9"/>
  <c r="J43" i="9"/>
  <c r="K43" i="9"/>
  <c r="C44" i="9"/>
  <c r="H44" i="9"/>
  <c r="G45" i="9"/>
  <c r="C45" i="9" s="1"/>
  <c r="L45" i="9"/>
  <c r="H45" i="9" s="1"/>
  <c r="C46" i="9"/>
  <c r="H46" i="9"/>
  <c r="C47" i="9"/>
  <c r="H47" i="9"/>
  <c r="E55" i="9"/>
  <c r="E54" i="9" s="1"/>
  <c r="F55" i="9"/>
  <c r="G55" i="9"/>
  <c r="I55" i="9"/>
  <c r="J55" i="9"/>
  <c r="K55" i="9"/>
  <c r="L55" i="9"/>
  <c r="C56" i="9"/>
  <c r="H56" i="9"/>
  <c r="D57" i="9"/>
  <c r="D55" i="9" s="1"/>
  <c r="C55" i="9" s="1"/>
  <c r="H57" i="9"/>
  <c r="E58" i="9"/>
  <c r="F58" i="9"/>
  <c r="F54" i="9" s="1"/>
  <c r="G58" i="9"/>
  <c r="I58" i="9"/>
  <c r="J58" i="9"/>
  <c r="J54" i="9" s="1"/>
  <c r="K58" i="9"/>
  <c r="L58" i="9"/>
  <c r="C59" i="9"/>
  <c r="H59" i="9"/>
  <c r="C60" i="9"/>
  <c r="H60" i="9"/>
  <c r="C61" i="9"/>
  <c r="H61" i="9"/>
  <c r="C62" i="9"/>
  <c r="H62" i="9"/>
  <c r="C63" i="9"/>
  <c r="H63" i="9"/>
  <c r="D64" i="9"/>
  <c r="C64" i="9" s="1"/>
  <c r="H64" i="9"/>
  <c r="C65" i="9"/>
  <c r="H65" i="9"/>
  <c r="C66" i="9"/>
  <c r="H66" i="9"/>
  <c r="H68" i="9"/>
  <c r="D69" i="9"/>
  <c r="D67" i="9" s="1"/>
  <c r="E69" i="9"/>
  <c r="G69" i="9"/>
  <c r="G67" i="9" s="1"/>
  <c r="I69" i="9"/>
  <c r="I67" i="9" s="1"/>
  <c r="J69" i="9"/>
  <c r="J67" i="9" s="1"/>
  <c r="L69" i="9"/>
  <c r="L67" i="9" s="1"/>
  <c r="F70" i="9"/>
  <c r="K70" i="9"/>
  <c r="K69" i="9" s="1"/>
  <c r="C71" i="9"/>
  <c r="H71" i="9"/>
  <c r="C72" i="9"/>
  <c r="H72" i="9"/>
  <c r="F73" i="9"/>
  <c r="C73" i="9" s="1"/>
  <c r="H73" i="9"/>
  <c r="C74" i="9"/>
  <c r="H74" i="9"/>
  <c r="D77" i="9"/>
  <c r="E77" i="9"/>
  <c r="F77" i="9"/>
  <c r="G77" i="9"/>
  <c r="I77" i="9"/>
  <c r="J77" i="9"/>
  <c r="K77" i="9"/>
  <c r="L77" i="9"/>
  <c r="C78" i="9"/>
  <c r="H78" i="9"/>
  <c r="C79" i="9"/>
  <c r="H79" i="9"/>
  <c r="D80" i="9"/>
  <c r="E80" i="9"/>
  <c r="F80" i="9"/>
  <c r="C80" i="9" s="1"/>
  <c r="G80" i="9"/>
  <c r="G76" i="9" s="1"/>
  <c r="I80" i="9"/>
  <c r="J80" i="9"/>
  <c r="K80" i="9"/>
  <c r="K76" i="9" s="1"/>
  <c r="L80" i="9"/>
  <c r="C81" i="9"/>
  <c r="H81" i="9"/>
  <c r="C82" i="9"/>
  <c r="H82" i="9"/>
  <c r="D84" i="9"/>
  <c r="E84" i="9"/>
  <c r="F84" i="9"/>
  <c r="G84" i="9"/>
  <c r="I84" i="9"/>
  <c r="J84" i="9"/>
  <c r="K84" i="9"/>
  <c r="L84" i="9"/>
  <c r="C85" i="9"/>
  <c r="H85" i="9"/>
  <c r="C86" i="9"/>
  <c r="H86" i="9"/>
  <c r="C87" i="9"/>
  <c r="H87" i="9"/>
  <c r="C88" i="9"/>
  <c r="H88" i="9"/>
  <c r="D89" i="9"/>
  <c r="E89" i="9"/>
  <c r="G89" i="9"/>
  <c r="I89" i="9"/>
  <c r="J89" i="9"/>
  <c r="K89" i="9"/>
  <c r="L89" i="9"/>
  <c r="F90" i="9"/>
  <c r="H90" i="9"/>
  <c r="C91" i="9"/>
  <c r="F91" i="9"/>
  <c r="H91" i="9"/>
  <c r="H92" i="9"/>
  <c r="C93" i="9"/>
  <c r="H93" i="9"/>
  <c r="C94" i="9"/>
  <c r="H94" i="9"/>
  <c r="D95" i="9"/>
  <c r="E95" i="9"/>
  <c r="F95" i="9"/>
  <c r="G95" i="9"/>
  <c r="I95" i="9"/>
  <c r="J95" i="9"/>
  <c r="K95" i="9"/>
  <c r="L95" i="9"/>
  <c r="C96" i="9"/>
  <c r="H96" i="9"/>
  <c r="C97" i="9"/>
  <c r="H97" i="9"/>
  <c r="C98" i="9"/>
  <c r="H98" i="9"/>
  <c r="C99" i="9"/>
  <c r="H99" i="9"/>
  <c r="C100" i="9"/>
  <c r="H100" i="9"/>
  <c r="C101" i="9"/>
  <c r="H101" i="9"/>
  <c r="C102" i="9"/>
  <c r="H102" i="9"/>
  <c r="D103" i="9"/>
  <c r="E103" i="9"/>
  <c r="C103" i="9" s="1"/>
  <c r="F103" i="9"/>
  <c r="G103" i="9"/>
  <c r="I103" i="9"/>
  <c r="J103" i="9"/>
  <c r="K103" i="9"/>
  <c r="L103" i="9"/>
  <c r="C104" i="9"/>
  <c r="H104" i="9"/>
  <c r="C105" i="9"/>
  <c r="H105" i="9"/>
  <c r="C106" i="9"/>
  <c r="H106" i="9"/>
  <c r="C107" i="9"/>
  <c r="F107" i="9"/>
  <c r="H107" i="9"/>
  <c r="C108" i="9"/>
  <c r="H108" i="9"/>
  <c r="C109" i="9"/>
  <c r="H109" i="9"/>
  <c r="C110" i="9"/>
  <c r="H110" i="9"/>
  <c r="C111" i="9"/>
  <c r="H111" i="9"/>
  <c r="D112" i="9"/>
  <c r="E112" i="9"/>
  <c r="G112" i="9"/>
  <c r="I112" i="9"/>
  <c r="J112" i="9"/>
  <c r="H112" i="9" s="1"/>
  <c r="K112" i="9"/>
  <c r="L112" i="9"/>
  <c r="F113" i="9"/>
  <c r="C113" i="9" s="1"/>
  <c r="H113" i="9"/>
  <c r="C114" i="9"/>
  <c r="H114" i="9"/>
  <c r="C115" i="9"/>
  <c r="H115" i="9"/>
  <c r="D116" i="9"/>
  <c r="E116" i="9"/>
  <c r="G116" i="9"/>
  <c r="I116" i="9"/>
  <c r="H116" i="9" s="1"/>
  <c r="J116" i="9"/>
  <c r="K116" i="9"/>
  <c r="L116" i="9"/>
  <c r="C117" i="9"/>
  <c r="H117" i="9"/>
  <c r="C118" i="9"/>
  <c r="H118" i="9"/>
  <c r="C119" i="9"/>
  <c r="H119" i="9"/>
  <c r="C120" i="9"/>
  <c r="H120" i="9"/>
  <c r="C121" i="9"/>
  <c r="F121" i="9"/>
  <c r="F116" i="9" s="1"/>
  <c r="H121" i="9"/>
  <c r="D122" i="9"/>
  <c r="E122" i="9"/>
  <c r="F122" i="9"/>
  <c r="G122" i="9"/>
  <c r="I122" i="9"/>
  <c r="J122" i="9"/>
  <c r="K122" i="9"/>
  <c r="L122" i="9"/>
  <c r="C123" i="9"/>
  <c r="H123" i="9"/>
  <c r="C124" i="9"/>
  <c r="H124" i="9"/>
  <c r="C125" i="9"/>
  <c r="H125" i="9"/>
  <c r="C126" i="9"/>
  <c r="H126" i="9"/>
  <c r="C127" i="9"/>
  <c r="H127" i="9"/>
  <c r="D128" i="9"/>
  <c r="E128" i="9"/>
  <c r="F128" i="9"/>
  <c r="G128" i="9"/>
  <c r="I128" i="9"/>
  <c r="J128" i="9"/>
  <c r="K128" i="9"/>
  <c r="L128" i="9"/>
  <c r="C129" i="9"/>
  <c r="C128" i="9" s="1"/>
  <c r="H129" i="9"/>
  <c r="H128" i="9" s="1"/>
  <c r="D131" i="9"/>
  <c r="E131" i="9"/>
  <c r="F131" i="9"/>
  <c r="G131" i="9"/>
  <c r="I131" i="9"/>
  <c r="J131" i="9"/>
  <c r="K131" i="9"/>
  <c r="L131" i="9"/>
  <c r="C132" i="9"/>
  <c r="H132" i="9"/>
  <c r="C133" i="9"/>
  <c r="H133" i="9"/>
  <c r="C134" i="9"/>
  <c r="H134" i="9"/>
  <c r="C135" i="9"/>
  <c r="H135" i="9"/>
  <c r="D136" i="9"/>
  <c r="E136" i="9"/>
  <c r="G136" i="9"/>
  <c r="I136" i="9"/>
  <c r="J136" i="9"/>
  <c r="K136" i="9"/>
  <c r="L136" i="9"/>
  <c r="C137" i="9"/>
  <c r="H137" i="9"/>
  <c r="F138" i="9"/>
  <c r="H138" i="9"/>
  <c r="C139" i="9"/>
  <c r="H139" i="9"/>
  <c r="C140" i="9"/>
  <c r="H140" i="9"/>
  <c r="D141" i="9"/>
  <c r="E141" i="9"/>
  <c r="F141" i="9"/>
  <c r="G141" i="9"/>
  <c r="I141" i="9"/>
  <c r="J141" i="9"/>
  <c r="K141" i="9"/>
  <c r="L141" i="9"/>
  <c r="C142" i="9"/>
  <c r="H142" i="9"/>
  <c r="C143" i="9"/>
  <c r="H143" i="9"/>
  <c r="D144" i="9"/>
  <c r="E144" i="9"/>
  <c r="F144" i="9"/>
  <c r="G144" i="9"/>
  <c r="I144" i="9"/>
  <c r="J144" i="9"/>
  <c r="K144" i="9"/>
  <c r="L144" i="9"/>
  <c r="C145" i="9"/>
  <c r="H145" i="9"/>
  <c r="C146" i="9"/>
  <c r="H146" i="9"/>
  <c r="C147" i="9"/>
  <c r="H147" i="9"/>
  <c r="C148" i="9"/>
  <c r="H148" i="9"/>
  <c r="C149" i="9"/>
  <c r="H149" i="9"/>
  <c r="C150" i="9"/>
  <c r="H150" i="9"/>
  <c r="D151" i="9"/>
  <c r="E151" i="9"/>
  <c r="G151" i="9"/>
  <c r="I151" i="9"/>
  <c r="J151" i="9"/>
  <c r="K151" i="9"/>
  <c r="L151" i="9"/>
  <c r="C152" i="9"/>
  <c r="H152" i="9"/>
  <c r="C153" i="9"/>
  <c r="H153" i="9"/>
  <c r="C154" i="9"/>
  <c r="F154" i="9"/>
  <c r="F151" i="9" s="1"/>
  <c r="H154" i="9"/>
  <c r="C155" i="9"/>
  <c r="H155" i="9"/>
  <c r="C156" i="9"/>
  <c r="H156" i="9"/>
  <c r="C157" i="9"/>
  <c r="H157" i="9"/>
  <c r="C158" i="9"/>
  <c r="H158" i="9"/>
  <c r="C159" i="9"/>
  <c r="H159" i="9"/>
  <c r="D160" i="9"/>
  <c r="E160" i="9"/>
  <c r="F160" i="9"/>
  <c r="G160" i="9"/>
  <c r="I160" i="9"/>
  <c r="J160" i="9"/>
  <c r="K160" i="9"/>
  <c r="L160" i="9"/>
  <c r="C161" i="9"/>
  <c r="H161" i="9"/>
  <c r="C162" i="9"/>
  <c r="H162" i="9"/>
  <c r="C163" i="9"/>
  <c r="H163" i="9"/>
  <c r="C164" i="9"/>
  <c r="H164" i="9"/>
  <c r="D166" i="9"/>
  <c r="D165" i="9" s="1"/>
  <c r="E166" i="9"/>
  <c r="E165" i="9" s="1"/>
  <c r="F166" i="9"/>
  <c r="G166" i="9"/>
  <c r="G165" i="9" s="1"/>
  <c r="I166" i="9"/>
  <c r="I165" i="9" s="1"/>
  <c r="J166" i="9"/>
  <c r="K166" i="9"/>
  <c r="K165" i="9" s="1"/>
  <c r="L166" i="9"/>
  <c r="L165" i="9" s="1"/>
  <c r="C167" i="9"/>
  <c r="H167" i="9"/>
  <c r="C168" i="9"/>
  <c r="H168" i="9"/>
  <c r="C169" i="9"/>
  <c r="H169" i="9"/>
  <c r="C170" i="9"/>
  <c r="F170" i="9"/>
  <c r="H170" i="9"/>
  <c r="C171" i="9"/>
  <c r="H171" i="9"/>
  <c r="C172" i="9"/>
  <c r="H172" i="9"/>
  <c r="D175" i="9"/>
  <c r="E175" i="9"/>
  <c r="E174" i="9" s="1"/>
  <c r="F175" i="9"/>
  <c r="G175" i="9"/>
  <c r="I175" i="9"/>
  <c r="J175" i="9"/>
  <c r="K175" i="9"/>
  <c r="L175" i="9"/>
  <c r="C176" i="9"/>
  <c r="H176" i="9"/>
  <c r="C177" i="9"/>
  <c r="H177" i="9"/>
  <c r="C178" i="9"/>
  <c r="H178" i="9"/>
  <c r="D179" i="9"/>
  <c r="E179" i="9"/>
  <c r="F179" i="9"/>
  <c r="G179" i="9"/>
  <c r="I179" i="9"/>
  <c r="J179" i="9"/>
  <c r="K179" i="9"/>
  <c r="L179" i="9"/>
  <c r="C180" i="9"/>
  <c r="H180" i="9"/>
  <c r="C181" i="9"/>
  <c r="H181" i="9"/>
  <c r="C182" i="9"/>
  <c r="H182" i="9"/>
  <c r="C183" i="9"/>
  <c r="H183" i="9"/>
  <c r="D184" i="9"/>
  <c r="E184" i="9"/>
  <c r="F184" i="9"/>
  <c r="G184" i="9"/>
  <c r="I184" i="9"/>
  <c r="J184" i="9"/>
  <c r="K184" i="9"/>
  <c r="L184" i="9"/>
  <c r="C185" i="9"/>
  <c r="H185" i="9"/>
  <c r="C186" i="9"/>
  <c r="H186" i="9"/>
  <c r="D188" i="9"/>
  <c r="E188" i="9"/>
  <c r="F188" i="9"/>
  <c r="G188" i="9"/>
  <c r="I188" i="9"/>
  <c r="J188" i="9"/>
  <c r="K188" i="9"/>
  <c r="L188" i="9"/>
  <c r="C189" i="9"/>
  <c r="H189" i="9"/>
  <c r="C190" i="9"/>
  <c r="H190" i="9"/>
  <c r="D192" i="9"/>
  <c r="D191" i="9" s="1"/>
  <c r="E192" i="9"/>
  <c r="F192" i="9"/>
  <c r="F191" i="9" s="1"/>
  <c r="G192" i="9"/>
  <c r="G191" i="9" s="1"/>
  <c r="G187" i="9" s="1"/>
  <c r="I192" i="9"/>
  <c r="J192" i="9"/>
  <c r="J191" i="9" s="1"/>
  <c r="K192" i="9"/>
  <c r="K191" i="9" s="1"/>
  <c r="K187" i="9" s="1"/>
  <c r="L192" i="9"/>
  <c r="L191" i="9" s="1"/>
  <c r="C193" i="9"/>
  <c r="H193" i="9"/>
  <c r="C197" i="9"/>
  <c r="H197" i="9"/>
  <c r="D198" i="9"/>
  <c r="D196" i="9" s="1"/>
  <c r="E198" i="9"/>
  <c r="F198" i="9"/>
  <c r="F196" i="9" s="1"/>
  <c r="G198" i="9"/>
  <c r="G196" i="9" s="1"/>
  <c r="I198" i="9"/>
  <c r="J198" i="9"/>
  <c r="J196" i="9" s="1"/>
  <c r="K198" i="9"/>
  <c r="K196" i="9" s="1"/>
  <c r="L198" i="9"/>
  <c r="L196" i="9" s="1"/>
  <c r="C199" i="9"/>
  <c r="H199" i="9"/>
  <c r="C200" i="9"/>
  <c r="H200" i="9"/>
  <c r="C201" i="9"/>
  <c r="H201" i="9"/>
  <c r="C202" i="9"/>
  <c r="H202" i="9"/>
  <c r="C203" i="9"/>
  <c r="H203" i="9"/>
  <c r="D205" i="9"/>
  <c r="E205" i="9"/>
  <c r="F205" i="9"/>
  <c r="G205" i="9"/>
  <c r="I205" i="9"/>
  <c r="J205" i="9"/>
  <c r="K205" i="9"/>
  <c r="L205" i="9"/>
  <c r="C206" i="9"/>
  <c r="H206" i="9"/>
  <c r="C207" i="9"/>
  <c r="H207" i="9"/>
  <c r="C208" i="9"/>
  <c r="H208" i="9"/>
  <c r="C209" i="9"/>
  <c r="H209" i="9"/>
  <c r="C210" i="9"/>
  <c r="H210" i="9"/>
  <c r="C211" i="9"/>
  <c r="H211" i="9"/>
  <c r="C212" i="9"/>
  <c r="H212" i="9"/>
  <c r="C213" i="9"/>
  <c r="H213" i="9"/>
  <c r="C214" i="9"/>
  <c r="H214" i="9"/>
  <c r="C215" i="9"/>
  <c r="H215" i="9"/>
  <c r="D216" i="9"/>
  <c r="E216" i="9"/>
  <c r="F216" i="9"/>
  <c r="G216" i="9"/>
  <c r="I216" i="9"/>
  <c r="H216" i="9" s="1"/>
  <c r="J216" i="9"/>
  <c r="K216" i="9"/>
  <c r="L216" i="9"/>
  <c r="C217" i="9"/>
  <c r="H217" i="9"/>
  <c r="C218" i="9"/>
  <c r="H218" i="9"/>
  <c r="C219" i="9"/>
  <c r="H219" i="9"/>
  <c r="C220" i="9"/>
  <c r="H220" i="9"/>
  <c r="C221" i="9"/>
  <c r="H221" i="9"/>
  <c r="C222" i="9"/>
  <c r="H222" i="9"/>
  <c r="C223" i="9"/>
  <c r="H223" i="9"/>
  <c r="C224" i="9"/>
  <c r="H224" i="9"/>
  <c r="C225" i="9"/>
  <c r="H225" i="9"/>
  <c r="C226" i="9"/>
  <c r="H226" i="9"/>
  <c r="D227" i="9"/>
  <c r="E227" i="9"/>
  <c r="F227" i="9"/>
  <c r="G227" i="9"/>
  <c r="I227" i="9"/>
  <c r="J227" i="9"/>
  <c r="K227" i="9"/>
  <c r="L227" i="9"/>
  <c r="C228" i="9"/>
  <c r="H228" i="9"/>
  <c r="C229" i="9"/>
  <c r="H229" i="9"/>
  <c r="C232" i="9"/>
  <c r="H232" i="9"/>
  <c r="D233" i="9"/>
  <c r="E233" i="9"/>
  <c r="F233" i="9"/>
  <c r="G233" i="9"/>
  <c r="I233" i="9"/>
  <c r="J233" i="9"/>
  <c r="K233" i="9"/>
  <c r="L233" i="9"/>
  <c r="C234" i="9"/>
  <c r="H234" i="9"/>
  <c r="D235" i="9"/>
  <c r="E235" i="9"/>
  <c r="F235" i="9"/>
  <c r="G235" i="9"/>
  <c r="I235" i="9"/>
  <c r="J235" i="9"/>
  <c r="K235" i="9"/>
  <c r="L235" i="9"/>
  <c r="C236" i="9"/>
  <c r="H236" i="9"/>
  <c r="C237" i="9"/>
  <c r="H237" i="9"/>
  <c r="D238" i="9"/>
  <c r="E238" i="9"/>
  <c r="F238" i="9"/>
  <c r="G238" i="9"/>
  <c r="I238" i="9"/>
  <c r="J238" i="9"/>
  <c r="K238" i="9"/>
  <c r="L238" i="9"/>
  <c r="C239" i="9"/>
  <c r="H239" i="9"/>
  <c r="C240" i="9"/>
  <c r="H240" i="9"/>
  <c r="C241" i="9"/>
  <c r="H241" i="9"/>
  <c r="C242" i="9"/>
  <c r="H242" i="9"/>
  <c r="C243" i="9"/>
  <c r="H243" i="9"/>
  <c r="C244" i="9"/>
  <c r="H244" i="9"/>
  <c r="C245" i="9"/>
  <c r="H245" i="9"/>
  <c r="D246" i="9"/>
  <c r="E246" i="9"/>
  <c r="G246" i="9"/>
  <c r="I246" i="9"/>
  <c r="J246" i="9"/>
  <c r="K246" i="9"/>
  <c r="L246" i="9"/>
  <c r="C247" i="9"/>
  <c r="H247" i="9"/>
  <c r="C248" i="9"/>
  <c r="H248" i="9"/>
  <c r="C249" i="9"/>
  <c r="F249" i="9"/>
  <c r="F246" i="9" s="1"/>
  <c r="H249" i="9"/>
  <c r="C250" i="9"/>
  <c r="H250" i="9"/>
  <c r="K251" i="9"/>
  <c r="D252" i="9"/>
  <c r="E252" i="9"/>
  <c r="E251" i="9" s="1"/>
  <c r="F252" i="9"/>
  <c r="F251" i="9" s="1"/>
  <c r="G252" i="9"/>
  <c r="G251" i="9" s="1"/>
  <c r="I252" i="9"/>
  <c r="I251" i="9" s="1"/>
  <c r="J252" i="9"/>
  <c r="J251" i="9" s="1"/>
  <c r="K252" i="9"/>
  <c r="L252" i="9"/>
  <c r="L251" i="9" s="1"/>
  <c r="C253" i="9"/>
  <c r="H253" i="9"/>
  <c r="C254" i="9"/>
  <c r="H254" i="9"/>
  <c r="C255" i="9"/>
  <c r="H255" i="9"/>
  <c r="C256" i="9"/>
  <c r="H256" i="9"/>
  <c r="C257" i="9"/>
  <c r="H257" i="9"/>
  <c r="D259" i="9"/>
  <c r="E259" i="9"/>
  <c r="F259" i="9"/>
  <c r="G259" i="9"/>
  <c r="I259" i="9"/>
  <c r="J259" i="9"/>
  <c r="K259" i="9"/>
  <c r="L259" i="9"/>
  <c r="C260" i="9"/>
  <c r="H260" i="9"/>
  <c r="C261" i="9"/>
  <c r="H261" i="9"/>
  <c r="C262" i="9"/>
  <c r="H262" i="9"/>
  <c r="D263" i="9"/>
  <c r="E263" i="9"/>
  <c r="F263" i="9"/>
  <c r="G263" i="9"/>
  <c r="I263" i="9"/>
  <c r="I258" i="9" s="1"/>
  <c r="J263" i="9"/>
  <c r="K263" i="9"/>
  <c r="L263" i="9"/>
  <c r="C264" i="9"/>
  <c r="H264" i="9"/>
  <c r="C265" i="9"/>
  <c r="H265" i="9"/>
  <c r="C266" i="9"/>
  <c r="H266" i="9"/>
  <c r="C267" i="9"/>
  <c r="H267" i="9"/>
  <c r="C270" i="9"/>
  <c r="H270" i="9"/>
  <c r="D271" i="9"/>
  <c r="E271" i="9"/>
  <c r="F271" i="9"/>
  <c r="G271" i="9"/>
  <c r="I271" i="9"/>
  <c r="J271" i="9"/>
  <c r="K271" i="9"/>
  <c r="L271" i="9"/>
  <c r="L269" i="9" s="1"/>
  <c r="C272" i="9"/>
  <c r="H272" i="9"/>
  <c r="C273" i="9"/>
  <c r="H273" i="9"/>
  <c r="C274" i="9"/>
  <c r="H274" i="9"/>
  <c r="D275" i="9"/>
  <c r="E275" i="9"/>
  <c r="F275" i="9"/>
  <c r="G275" i="9"/>
  <c r="I275" i="9"/>
  <c r="J275" i="9"/>
  <c r="K275" i="9"/>
  <c r="L275" i="9"/>
  <c r="C276" i="9"/>
  <c r="H276" i="9"/>
  <c r="C277" i="9"/>
  <c r="H277" i="9"/>
  <c r="C278" i="9"/>
  <c r="H278" i="9"/>
  <c r="D279" i="9"/>
  <c r="E279" i="9"/>
  <c r="F279" i="9"/>
  <c r="G279" i="9"/>
  <c r="I279" i="9"/>
  <c r="J279" i="9"/>
  <c r="K279" i="9"/>
  <c r="L279" i="9"/>
  <c r="C280" i="9"/>
  <c r="H280" i="9"/>
  <c r="D281" i="9"/>
  <c r="E281" i="9"/>
  <c r="F281" i="9"/>
  <c r="G281" i="9"/>
  <c r="I281" i="9"/>
  <c r="I287" i="9" s="1"/>
  <c r="J281" i="9"/>
  <c r="J287" i="9" s="1"/>
  <c r="K281" i="9"/>
  <c r="L281" i="9"/>
  <c r="C282" i="9"/>
  <c r="H282" i="9"/>
  <c r="C283" i="9"/>
  <c r="H283" i="9"/>
  <c r="D287" i="9"/>
  <c r="E287" i="9"/>
  <c r="L287" i="9"/>
  <c r="D288" i="9"/>
  <c r="D286" i="9" s="1"/>
  <c r="E288" i="9"/>
  <c r="F288" i="9"/>
  <c r="G288" i="9"/>
  <c r="I288" i="9"/>
  <c r="J288" i="9"/>
  <c r="K288" i="9"/>
  <c r="L288" i="9"/>
  <c r="L286" i="9" s="1"/>
  <c r="C289" i="9"/>
  <c r="H289" i="9"/>
  <c r="C290" i="9"/>
  <c r="H290" i="9"/>
  <c r="C291" i="9"/>
  <c r="H291" i="9"/>
  <c r="C292" i="9"/>
  <c r="H292" i="9"/>
  <c r="C293" i="9"/>
  <c r="H293" i="9"/>
  <c r="C294" i="9"/>
  <c r="H294" i="9"/>
  <c r="C295" i="9"/>
  <c r="H295" i="9"/>
  <c r="C296" i="9"/>
  <c r="H296" i="9"/>
  <c r="D22" i="8"/>
  <c r="E22" i="8"/>
  <c r="F22" i="8"/>
  <c r="F287" i="8" s="1"/>
  <c r="F286" i="8" s="1"/>
  <c r="G22" i="8"/>
  <c r="I22" i="8"/>
  <c r="J22" i="8"/>
  <c r="K22" i="8"/>
  <c r="K287" i="8" s="1"/>
  <c r="K286" i="8" s="1"/>
  <c r="L22" i="8"/>
  <c r="C23" i="8"/>
  <c r="H23" i="8"/>
  <c r="C24" i="8"/>
  <c r="H24" i="8"/>
  <c r="C26" i="8"/>
  <c r="H26" i="8"/>
  <c r="F28" i="8"/>
  <c r="K28" i="8"/>
  <c r="C29" i="8"/>
  <c r="H29" i="8"/>
  <c r="C30" i="8"/>
  <c r="H30" i="8"/>
  <c r="C31" i="8"/>
  <c r="H31" i="8"/>
  <c r="F32" i="8"/>
  <c r="C32" i="8" s="1"/>
  <c r="K32" i="8"/>
  <c r="H32" i="8" s="1"/>
  <c r="C33" i="8"/>
  <c r="H33" i="8"/>
  <c r="F34" i="8"/>
  <c r="C34" i="8" s="1"/>
  <c r="K34" i="8"/>
  <c r="H34" i="8" s="1"/>
  <c r="C35" i="8"/>
  <c r="H35" i="8"/>
  <c r="C36" i="8"/>
  <c r="H36" i="8"/>
  <c r="F37" i="8"/>
  <c r="C37" i="8" s="1"/>
  <c r="K37" i="8"/>
  <c r="H37" i="8" s="1"/>
  <c r="C38" i="8"/>
  <c r="H38" i="8"/>
  <c r="C39" i="8"/>
  <c r="H39" i="8"/>
  <c r="C40" i="8"/>
  <c r="H40" i="8"/>
  <c r="C41" i="8"/>
  <c r="H41" i="8"/>
  <c r="C42" i="8"/>
  <c r="H42" i="8"/>
  <c r="D43" i="8"/>
  <c r="E43" i="8"/>
  <c r="F43" i="8"/>
  <c r="I43" i="8"/>
  <c r="J43" i="8"/>
  <c r="K43" i="8"/>
  <c r="C44" i="8"/>
  <c r="H44" i="8"/>
  <c r="G45" i="8"/>
  <c r="G21" i="8" s="1"/>
  <c r="L45" i="8"/>
  <c r="H45" i="8" s="1"/>
  <c r="C46" i="8"/>
  <c r="H46" i="8"/>
  <c r="C47" i="8"/>
  <c r="H47" i="8"/>
  <c r="E55" i="8"/>
  <c r="F55" i="8"/>
  <c r="G55" i="8"/>
  <c r="I55" i="8"/>
  <c r="J55" i="8"/>
  <c r="K55" i="8"/>
  <c r="L55" i="8"/>
  <c r="C56" i="8"/>
  <c r="H56" i="8"/>
  <c r="C57" i="8"/>
  <c r="D57" i="8"/>
  <c r="D55" i="8" s="1"/>
  <c r="H57" i="8"/>
  <c r="D58" i="8"/>
  <c r="E58" i="8"/>
  <c r="F58" i="8"/>
  <c r="G58" i="8"/>
  <c r="G54" i="8" s="1"/>
  <c r="I58" i="8"/>
  <c r="J58" i="8"/>
  <c r="K58" i="8"/>
  <c r="L58" i="8"/>
  <c r="C59" i="8"/>
  <c r="H59" i="8"/>
  <c r="C60" i="8"/>
  <c r="H60" i="8"/>
  <c r="C61" i="8"/>
  <c r="H61" i="8"/>
  <c r="C62" i="8"/>
  <c r="H62" i="8"/>
  <c r="C63" i="8"/>
  <c r="H63" i="8"/>
  <c r="C64" i="8"/>
  <c r="H64" i="8"/>
  <c r="C65" i="8"/>
  <c r="H65" i="8"/>
  <c r="C66" i="8"/>
  <c r="H66" i="8"/>
  <c r="H68" i="8"/>
  <c r="E69" i="8"/>
  <c r="E67" i="8" s="1"/>
  <c r="F69" i="8"/>
  <c r="F67" i="8" s="1"/>
  <c r="G69" i="8"/>
  <c r="G67" i="8" s="1"/>
  <c r="I69" i="8"/>
  <c r="I67" i="8" s="1"/>
  <c r="J69" i="8"/>
  <c r="J67" i="8" s="1"/>
  <c r="K69" i="8"/>
  <c r="L69" i="8"/>
  <c r="L67" i="8" s="1"/>
  <c r="C70" i="8"/>
  <c r="D70" i="8"/>
  <c r="H70" i="8"/>
  <c r="C71" i="8"/>
  <c r="H71" i="8"/>
  <c r="C72" i="8"/>
  <c r="H72" i="8"/>
  <c r="D73" i="8"/>
  <c r="C73" i="8" s="1"/>
  <c r="H73" i="8"/>
  <c r="C74" i="8"/>
  <c r="H74" i="8"/>
  <c r="D77" i="8"/>
  <c r="E77" i="8"/>
  <c r="F77" i="8"/>
  <c r="G77" i="8"/>
  <c r="I77" i="8"/>
  <c r="J77" i="8"/>
  <c r="K77" i="8"/>
  <c r="L77" i="8"/>
  <c r="C78" i="8"/>
  <c r="H78" i="8"/>
  <c r="C79" i="8"/>
  <c r="H79" i="8"/>
  <c r="D80" i="8"/>
  <c r="D76" i="8" s="1"/>
  <c r="E80" i="8"/>
  <c r="F80" i="8"/>
  <c r="G80" i="8"/>
  <c r="G76" i="8" s="1"/>
  <c r="I80" i="8"/>
  <c r="J80" i="8"/>
  <c r="K80" i="8"/>
  <c r="L80" i="8"/>
  <c r="L76" i="8" s="1"/>
  <c r="C81" i="8"/>
  <c r="H81" i="8"/>
  <c r="C82" i="8"/>
  <c r="H82" i="8"/>
  <c r="D84" i="8"/>
  <c r="E84" i="8"/>
  <c r="F84" i="8"/>
  <c r="G84" i="8"/>
  <c r="I84" i="8"/>
  <c r="J84" i="8"/>
  <c r="K84" i="8"/>
  <c r="L84" i="8"/>
  <c r="C85" i="8"/>
  <c r="H85" i="8"/>
  <c r="C86" i="8"/>
  <c r="H86" i="8"/>
  <c r="C87" i="8"/>
  <c r="H87" i="8"/>
  <c r="C88" i="8"/>
  <c r="H88" i="8"/>
  <c r="D89" i="8"/>
  <c r="E89" i="8"/>
  <c r="F89" i="8"/>
  <c r="G89" i="8"/>
  <c r="I89" i="8"/>
  <c r="J89" i="8"/>
  <c r="K89" i="8"/>
  <c r="L89" i="8"/>
  <c r="C90" i="8"/>
  <c r="H90" i="8"/>
  <c r="C91" i="8"/>
  <c r="H91" i="8"/>
  <c r="C92" i="8"/>
  <c r="H92" i="8"/>
  <c r="C93" i="8"/>
  <c r="H93" i="8"/>
  <c r="C94" i="8"/>
  <c r="H94" i="8"/>
  <c r="D95" i="8"/>
  <c r="E95" i="8"/>
  <c r="F95" i="8"/>
  <c r="G95" i="8"/>
  <c r="I95" i="8"/>
  <c r="J95" i="8"/>
  <c r="K95" i="8"/>
  <c r="L95" i="8"/>
  <c r="C96" i="8"/>
  <c r="H96" i="8"/>
  <c r="C97" i="8"/>
  <c r="H97" i="8"/>
  <c r="C98" i="8"/>
  <c r="H98" i="8"/>
  <c r="C99" i="8"/>
  <c r="H99" i="8"/>
  <c r="C100" i="8"/>
  <c r="H100" i="8"/>
  <c r="C101" i="8"/>
  <c r="H101" i="8"/>
  <c r="C102" i="8"/>
  <c r="H102" i="8"/>
  <c r="E103" i="8"/>
  <c r="F103" i="8"/>
  <c r="G103" i="8"/>
  <c r="I103" i="8"/>
  <c r="J103" i="8"/>
  <c r="K103" i="8"/>
  <c r="L103" i="8"/>
  <c r="C104" i="8"/>
  <c r="H104" i="8"/>
  <c r="C105" i="8"/>
  <c r="H105" i="8"/>
  <c r="C106" i="8"/>
  <c r="H106" i="8"/>
  <c r="C107" i="8"/>
  <c r="H107" i="8"/>
  <c r="C108" i="8"/>
  <c r="H108" i="8"/>
  <c r="D109" i="8"/>
  <c r="D103" i="8" s="1"/>
  <c r="H109" i="8"/>
  <c r="C110" i="8"/>
  <c r="H110" i="8"/>
  <c r="C111" i="8"/>
  <c r="H111" i="8"/>
  <c r="D112" i="8"/>
  <c r="E112" i="8"/>
  <c r="F112" i="8"/>
  <c r="G112" i="8"/>
  <c r="I112" i="8"/>
  <c r="J112" i="8"/>
  <c r="K112" i="8"/>
  <c r="L112" i="8"/>
  <c r="C113" i="8"/>
  <c r="H113" i="8"/>
  <c r="C114" i="8"/>
  <c r="H114" i="8"/>
  <c r="C115" i="8"/>
  <c r="H115" i="8"/>
  <c r="D116" i="8"/>
  <c r="E116" i="8"/>
  <c r="F116" i="8"/>
  <c r="G116" i="8"/>
  <c r="I116" i="8"/>
  <c r="J116" i="8"/>
  <c r="K116" i="8"/>
  <c r="L116" i="8"/>
  <c r="C117" i="8"/>
  <c r="H117" i="8"/>
  <c r="C118" i="8"/>
  <c r="H118" i="8"/>
  <c r="C119" i="8"/>
  <c r="H119" i="8"/>
  <c r="C120" i="8"/>
  <c r="H120" i="8"/>
  <c r="C121" i="8"/>
  <c r="H121" i="8"/>
  <c r="D122" i="8"/>
  <c r="E122" i="8"/>
  <c r="F122" i="8"/>
  <c r="G122" i="8"/>
  <c r="I122" i="8"/>
  <c r="J122" i="8"/>
  <c r="K122" i="8"/>
  <c r="L122" i="8"/>
  <c r="C123" i="8"/>
  <c r="H123" i="8"/>
  <c r="C124" i="8"/>
  <c r="H124" i="8"/>
  <c r="C125" i="8"/>
  <c r="H125" i="8"/>
  <c r="C126" i="8"/>
  <c r="H126" i="8"/>
  <c r="C127" i="8"/>
  <c r="H127" i="8"/>
  <c r="D128" i="8"/>
  <c r="E128" i="8"/>
  <c r="F128" i="8"/>
  <c r="G128" i="8"/>
  <c r="I128" i="8"/>
  <c r="J128" i="8"/>
  <c r="K128" i="8"/>
  <c r="L128" i="8"/>
  <c r="C129" i="8"/>
  <c r="C128" i="8" s="1"/>
  <c r="H129" i="8"/>
  <c r="H128" i="8" s="1"/>
  <c r="D131" i="8"/>
  <c r="E131" i="8"/>
  <c r="F131" i="8"/>
  <c r="G131" i="8"/>
  <c r="I131" i="8"/>
  <c r="J131" i="8"/>
  <c r="K131" i="8"/>
  <c r="L131" i="8"/>
  <c r="C132" i="8"/>
  <c r="H132" i="8"/>
  <c r="C133" i="8"/>
  <c r="H133" i="8"/>
  <c r="C134" i="8"/>
  <c r="H134" i="8"/>
  <c r="C135" i="8"/>
  <c r="H135" i="8"/>
  <c r="E136" i="8"/>
  <c r="F136" i="8"/>
  <c r="G136" i="8"/>
  <c r="I136" i="8"/>
  <c r="J136" i="8"/>
  <c r="K136" i="8"/>
  <c r="L136" i="8"/>
  <c r="C137" i="8"/>
  <c r="H137" i="8"/>
  <c r="D138" i="8"/>
  <c r="D136" i="8" s="1"/>
  <c r="H138" i="8"/>
  <c r="C139" i="8"/>
  <c r="H139" i="8"/>
  <c r="C140" i="8"/>
  <c r="H140" i="8"/>
  <c r="D141" i="8"/>
  <c r="E141" i="8"/>
  <c r="F141" i="8"/>
  <c r="G141" i="8"/>
  <c r="I141" i="8"/>
  <c r="J141" i="8"/>
  <c r="K141" i="8"/>
  <c r="L141" i="8"/>
  <c r="C142" i="8"/>
  <c r="H142" i="8"/>
  <c r="C143" i="8"/>
  <c r="H143" i="8"/>
  <c r="D144" i="8"/>
  <c r="E144" i="8"/>
  <c r="F144" i="8"/>
  <c r="G144" i="8"/>
  <c r="I144" i="8"/>
  <c r="J144" i="8"/>
  <c r="K144" i="8"/>
  <c r="L144" i="8"/>
  <c r="C145" i="8"/>
  <c r="H145" i="8"/>
  <c r="C146" i="8"/>
  <c r="H146" i="8"/>
  <c r="C147" i="8"/>
  <c r="H147" i="8"/>
  <c r="C148" i="8"/>
  <c r="H148" i="8"/>
  <c r="C149" i="8"/>
  <c r="H149" i="8"/>
  <c r="C150" i="8"/>
  <c r="H150" i="8"/>
  <c r="D151" i="8"/>
  <c r="E151" i="8"/>
  <c r="F151" i="8"/>
  <c r="G151" i="8"/>
  <c r="I151" i="8"/>
  <c r="J151" i="8"/>
  <c r="K151" i="8"/>
  <c r="L151" i="8"/>
  <c r="C152" i="8"/>
  <c r="H152" i="8"/>
  <c r="C153" i="8"/>
  <c r="H153" i="8"/>
  <c r="C154" i="8"/>
  <c r="H154" i="8"/>
  <c r="C155" i="8"/>
  <c r="H155" i="8"/>
  <c r="C156" i="8"/>
  <c r="H156" i="8"/>
  <c r="C157" i="8"/>
  <c r="H157" i="8"/>
  <c r="C158" i="8"/>
  <c r="H158" i="8"/>
  <c r="C159" i="8"/>
  <c r="H159" i="8"/>
  <c r="D160" i="8"/>
  <c r="E160" i="8"/>
  <c r="F160" i="8"/>
  <c r="G160" i="8"/>
  <c r="I160" i="8"/>
  <c r="J160" i="8"/>
  <c r="K160" i="8"/>
  <c r="L160" i="8"/>
  <c r="C161" i="8"/>
  <c r="H161" i="8"/>
  <c r="C162" i="8"/>
  <c r="H162" i="8"/>
  <c r="C163" i="8"/>
  <c r="H163" i="8"/>
  <c r="C164" i="8"/>
  <c r="H164" i="8"/>
  <c r="L165" i="8"/>
  <c r="E166" i="8"/>
  <c r="E165" i="8" s="1"/>
  <c r="F166" i="8"/>
  <c r="F165" i="8" s="1"/>
  <c r="G166" i="8"/>
  <c r="G165" i="8" s="1"/>
  <c r="I166" i="8"/>
  <c r="J166" i="8"/>
  <c r="J165" i="8" s="1"/>
  <c r="K166" i="8"/>
  <c r="K165" i="8" s="1"/>
  <c r="L166" i="8"/>
  <c r="C167" i="8"/>
  <c r="H167" i="8"/>
  <c r="C168" i="8"/>
  <c r="H168" i="8"/>
  <c r="C169" i="8"/>
  <c r="H169" i="8"/>
  <c r="C170" i="8"/>
  <c r="D170" i="8"/>
  <c r="D166" i="8" s="1"/>
  <c r="H170" i="8"/>
  <c r="C171" i="8"/>
  <c r="H171" i="8"/>
  <c r="C172" i="8"/>
  <c r="H172" i="8"/>
  <c r="D175" i="8"/>
  <c r="E175" i="8"/>
  <c r="F175" i="8"/>
  <c r="G175" i="8"/>
  <c r="G174" i="8" s="1"/>
  <c r="G173" i="8" s="1"/>
  <c r="I175" i="8"/>
  <c r="J175" i="8"/>
  <c r="K175" i="8"/>
  <c r="L175" i="8"/>
  <c r="L174" i="8" s="1"/>
  <c r="L173" i="8" s="1"/>
  <c r="C176" i="8"/>
  <c r="H176" i="8"/>
  <c r="C177" i="8"/>
  <c r="H177" i="8"/>
  <c r="C178" i="8"/>
  <c r="H178" i="8"/>
  <c r="D179" i="8"/>
  <c r="E179" i="8"/>
  <c r="F179" i="8"/>
  <c r="G179" i="8"/>
  <c r="I179" i="8"/>
  <c r="J179" i="8"/>
  <c r="H179" i="8" s="1"/>
  <c r="K179" i="8"/>
  <c r="L179" i="8"/>
  <c r="C180" i="8"/>
  <c r="H180" i="8"/>
  <c r="C181" i="8"/>
  <c r="H181" i="8"/>
  <c r="C182" i="8"/>
  <c r="H182" i="8"/>
  <c r="C183" i="8"/>
  <c r="H183" i="8"/>
  <c r="D184" i="8"/>
  <c r="E184" i="8"/>
  <c r="F184" i="8"/>
  <c r="G184" i="8"/>
  <c r="I184" i="8"/>
  <c r="J184" i="8"/>
  <c r="K184" i="8"/>
  <c r="L184" i="8"/>
  <c r="C185" i="8"/>
  <c r="H185" i="8"/>
  <c r="C186" i="8"/>
  <c r="H186" i="8"/>
  <c r="D188" i="8"/>
  <c r="E188" i="8"/>
  <c r="F188" i="8"/>
  <c r="G188" i="8"/>
  <c r="I188" i="8"/>
  <c r="J188" i="8"/>
  <c r="K188" i="8"/>
  <c r="L188" i="8"/>
  <c r="C189" i="8"/>
  <c r="H189" i="8"/>
  <c r="C190" i="8"/>
  <c r="H190" i="8"/>
  <c r="D192" i="8"/>
  <c r="E192" i="8"/>
  <c r="E191" i="8" s="1"/>
  <c r="F192" i="8"/>
  <c r="F191" i="8" s="1"/>
  <c r="G192" i="8"/>
  <c r="G191" i="8" s="1"/>
  <c r="G187" i="8" s="1"/>
  <c r="I192" i="8"/>
  <c r="I191" i="8" s="1"/>
  <c r="J192" i="8"/>
  <c r="J191" i="8" s="1"/>
  <c r="K192" i="8"/>
  <c r="K191" i="8" s="1"/>
  <c r="K187" i="8" s="1"/>
  <c r="L192" i="8"/>
  <c r="L191" i="8" s="1"/>
  <c r="C193" i="8"/>
  <c r="H193" i="8"/>
  <c r="C197" i="8"/>
  <c r="H197" i="8"/>
  <c r="D198" i="8"/>
  <c r="C198" i="8" s="1"/>
  <c r="E198" i="8"/>
  <c r="E196" i="8" s="1"/>
  <c r="F198" i="8"/>
  <c r="F196" i="8" s="1"/>
  <c r="G198" i="8"/>
  <c r="G196" i="8" s="1"/>
  <c r="I198" i="8"/>
  <c r="I196" i="8" s="1"/>
  <c r="J198" i="8"/>
  <c r="J196" i="8" s="1"/>
  <c r="K198" i="8"/>
  <c r="K196" i="8" s="1"/>
  <c r="L198" i="8"/>
  <c r="L196" i="8" s="1"/>
  <c r="C199" i="8"/>
  <c r="H199" i="8"/>
  <c r="C200" i="8"/>
  <c r="H200" i="8"/>
  <c r="C201" i="8"/>
  <c r="H201" i="8"/>
  <c r="C202" i="8"/>
  <c r="H202" i="8"/>
  <c r="C203" i="8"/>
  <c r="H203" i="8"/>
  <c r="D205" i="8"/>
  <c r="E205" i="8"/>
  <c r="F205" i="8"/>
  <c r="G205" i="8"/>
  <c r="I205" i="8"/>
  <c r="J205" i="8"/>
  <c r="K205" i="8"/>
  <c r="L205" i="8"/>
  <c r="C206" i="8"/>
  <c r="H206" i="8"/>
  <c r="C207" i="8"/>
  <c r="H207" i="8"/>
  <c r="C208" i="8"/>
  <c r="H208" i="8"/>
  <c r="C209" i="8"/>
  <c r="H209" i="8"/>
  <c r="C210" i="8"/>
  <c r="H210" i="8"/>
  <c r="C211" i="8"/>
  <c r="H211" i="8"/>
  <c r="C212" i="8"/>
  <c r="H212" i="8"/>
  <c r="C213" i="8"/>
  <c r="H213" i="8"/>
  <c r="C214" i="8"/>
  <c r="H214" i="8"/>
  <c r="C215" i="8"/>
  <c r="H215" i="8"/>
  <c r="D216" i="8"/>
  <c r="E216" i="8"/>
  <c r="F216" i="8"/>
  <c r="G216" i="8"/>
  <c r="I216" i="8"/>
  <c r="J216" i="8"/>
  <c r="K216" i="8"/>
  <c r="L216" i="8"/>
  <c r="C217" i="8"/>
  <c r="H217" i="8"/>
  <c r="C218" i="8"/>
  <c r="H218" i="8"/>
  <c r="C219" i="8"/>
  <c r="H219" i="8"/>
  <c r="C220" i="8"/>
  <c r="H220" i="8"/>
  <c r="C221" i="8"/>
  <c r="H221" i="8"/>
  <c r="C222" i="8"/>
  <c r="H222" i="8"/>
  <c r="C223" i="8"/>
  <c r="H223" i="8"/>
  <c r="C224" i="8"/>
  <c r="H224" i="8"/>
  <c r="C225" i="8"/>
  <c r="H225" i="8"/>
  <c r="C226" i="8"/>
  <c r="H226" i="8"/>
  <c r="D227" i="8"/>
  <c r="E227" i="8"/>
  <c r="F227" i="8"/>
  <c r="G227" i="8"/>
  <c r="I227" i="8"/>
  <c r="J227" i="8"/>
  <c r="K227" i="8"/>
  <c r="L227" i="8"/>
  <c r="C228" i="8"/>
  <c r="H228" i="8"/>
  <c r="C229" i="8"/>
  <c r="H229" i="8"/>
  <c r="C232" i="8"/>
  <c r="H232" i="8"/>
  <c r="D233" i="8"/>
  <c r="E233" i="8"/>
  <c r="F233" i="8"/>
  <c r="G233" i="8"/>
  <c r="I233" i="8"/>
  <c r="J233" i="8"/>
  <c r="K233" i="8"/>
  <c r="L233" i="8"/>
  <c r="C234" i="8"/>
  <c r="H234" i="8"/>
  <c r="D235" i="8"/>
  <c r="E235" i="8"/>
  <c r="F235" i="8"/>
  <c r="C235" i="8" s="1"/>
  <c r="G235" i="8"/>
  <c r="I235" i="8"/>
  <c r="J235" i="8"/>
  <c r="K235" i="8"/>
  <c r="L235" i="8"/>
  <c r="C236" i="8"/>
  <c r="H236" i="8"/>
  <c r="C237" i="8"/>
  <c r="H237" i="8"/>
  <c r="D238" i="8"/>
  <c r="E238" i="8"/>
  <c r="F238" i="8"/>
  <c r="G238" i="8"/>
  <c r="I238" i="8"/>
  <c r="J238" i="8"/>
  <c r="K238" i="8"/>
  <c r="L238" i="8"/>
  <c r="C239" i="8"/>
  <c r="H239" i="8"/>
  <c r="C240" i="8"/>
  <c r="H240" i="8"/>
  <c r="C241" i="8"/>
  <c r="H241" i="8"/>
  <c r="C242" i="8"/>
  <c r="H242" i="8"/>
  <c r="C243" i="8"/>
  <c r="H243" i="8"/>
  <c r="C244" i="8"/>
  <c r="H244" i="8"/>
  <c r="C245" i="8"/>
  <c r="H245" i="8"/>
  <c r="D246" i="8"/>
  <c r="C246" i="8" s="1"/>
  <c r="E246" i="8"/>
  <c r="F246" i="8"/>
  <c r="G246" i="8"/>
  <c r="I246" i="8"/>
  <c r="J246" i="8"/>
  <c r="K246" i="8"/>
  <c r="L246" i="8"/>
  <c r="C247" i="8"/>
  <c r="H247" i="8"/>
  <c r="C248" i="8"/>
  <c r="H248" i="8"/>
  <c r="C249" i="8"/>
  <c r="H249" i="8"/>
  <c r="C250" i="8"/>
  <c r="H250" i="8"/>
  <c r="F251" i="8"/>
  <c r="D252" i="8"/>
  <c r="E252" i="8"/>
  <c r="E251" i="8" s="1"/>
  <c r="F252" i="8"/>
  <c r="G252" i="8"/>
  <c r="G251" i="8" s="1"/>
  <c r="I252" i="8"/>
  <c r="I251" i="8" s="1"/>
  <c r="J252" i="8"/>
  <c r="J251" i="8" s="1"/>
  <c r="K252" i="8"/>
  <c r="K251" i="8" s="1"/>
  <c r="L252" i="8"/>
  <c r="L251" i="8" s="1"/>
  <c r="C253" i="8"/>
  <c r="H253" i="8"/>
  <c r="C254" i="8"/>
  <c r="H254" i="8"/>
  <c r="C255" i="8"/>
  <c r="H255" i="8"/>
  <c r="C256" i="8"/>
  <c r="H256" i="8"/>
  <c r="C257" i="8"/>
  <c r="H257" i="8"/>
  <c r="D259" i="8"/>
  <c r="E259" i="8"/>
  <c r="E258" i="8" s="1"/>
  <c r="F259" i="8"/>
  <c r="G259" i="8"/>
  <c r="I259" i="8"/>
  <c r="J259" i="8"/>
  <c r="K259" i="8"/>
  <c r="L259" i="8"/>
  <c r="C260" i="8"/>
  <c r="H260" i="8"/>
  <c r="C261" i="8"/>
  <c r="H261" i="8"/>
  <c r="C262" i="8"/>
  <c r="H262" i="8"/>
  <c r="D263" i="8"/>
  <c r="E263" i="8"/>
  <c r="F263" i="8"/>
  <c r="G263" i="8"/>
  <c r="I263" i="8"/>
  <c r="I258" i="8" s="1"/>
  <c r="J263" i="8"/>
  <c r="K263" i="8"/>
  <c r="L263" i="8"/>
  <c r="C264" i="8"/>
  <c r="H264" i="8"/>
  <c r="C265" i="8"/>
  <c r="H265" i="8"/>
  <c r="C266" i="8"/>
  <c r="H266" i="8"/>
  <c r="C267" i="8"/>
  <c r="H267" i="8"/>
  <c r="C270" i="8"/>
  <c r="H270" i="8"/>
  <c r="D271" i="8"/>
  <c r="E271" i="8"/>
  <c r="F271" i="8"/>
  <c r="G271" i="8"/>
  <c r="I271" i="8"/>
  <c r="J271" i="8"/>
  <c r="K271" i="8"/>
  <c r="K269" i="8" s="1"/>
  <c r="L271" i="8"/>
  <c r="C272" i="8"/>
  <c r="H272" i="8"/>
  <c r="C273" i="8"/>
  <c r="H273" i="8"/>
  <c r="C274" i="8"/>
  <c r="H274" i="8"/>
  <c r="D275" i="8"/>
  <c r="E275" i="8"/>
  <c r="F275" i="8"/>
  <c r="G275" i="8"/>
  <c r="I275" i="8"/>
  <c r="J275" i="8"/>
  <c r="K275" i="8"/>
  <c r="L275" i="8"/>
  <c r="C276" i="8"/>
  <c r="H276" i="8"/>
  <c r="C277" i="8"/>
  <c r="H277" i="8"/>
  <c r="C278" i="8"/>
  <c r="H278" i="8"/>
  <c r="D279" i="8"/>
  <c r="E279" i="8"/>
  <c r="F279" i="8"/>
  <c r="G279" i="8"/>
  <c r="I279" i="8"/>
  <c r="J279" i="8"/>
  <c r="K279" i="8"/>
  <c r="L279" i="8"/>
  <c r="C280" i="8"/>
  <c r="H280" i="8"/>
  <c r="D281" i="8"/>
  <c r="E281" i="8"/>
  <c r="F281" i="8"/>
  <c r="G281" i="8"/>
  <c r="G287" i="8" s="1"/>
  <c r="I281" i="8"/>
  <c r="I287" i="8" s="1"/>
  <c r="J281" i="8"/>
  <c r="K281" i="8"/>
  <c r="L281" i="8"/>
  <c r="C282" i="8"/>
  <c r="H282" i="8"/>
  <c r="C283" i="8"/>
  <c r="H283" i="8"/>
  <c r="E287" i="8"/>
  <c r="D288" i="8"/>
  <c r="E288" i="8"/>
  <c r="F288" i="8"/>
  <c r="G288" i="8"/>
  <c r="I288" i="8"/>
  <c r="J288" i="8"/>
  <c r="K288" i="8"/>
  <c r="L288" i="8"/>
  <c r="C289" i="8"/>
  <c r="H289" i="8"/>
  <c r="C290" i="8"/>
  <c r="H290" i="8"/>
  <c r="C291" i="8"/>
  <c r="H291" i="8"/>
  <c r="C292" i="8"/>
  <c r="H292" i="8"/>
  <c r="C293" i="8"/>
  <c r="H293" i="8"/>
  <c r="C294" i="8"/>
  <c r="H294" i="8"/>
  <c r="C295" i="8"/>
  <c r="H295" i="8"/>
  <c r="C296" i="8"/>
  <c r="H296" i="8"/>
  <c r="D22" i="7"/>
  <c r="E22" i="7"/>
  <c r="F22" i="7"/>
  <c r="G22" i="7"/>
  <c r="G287" i="7" s="1"/>
  <c r="I22" i="7"/>
  <c r="I287" i="7" s="1"/>
  <c r="I286" i="7" s="1"/>
  <c r="J22" i="7"/>
  <c r="K22" i="7"/>
  <c r="L22" i="7"/>
  <c r="C23" i="7"/>
  <c r="H23" i="7"/>
  <c r="C24" i="7"/>
  <c r="H24" i="7"/>
  <c r="C26" i="7"/>
  <c r="H26" i="7"/>
  <c r="F28" i="7"/>
  <c r="K28" i="7"/>
  <c r="C29" i="7"/>
  <c r="H29" i="7"/>
  <c r="C30" i="7"/>
  <c r="H30" i="7"/>
  <c r="C31" i="7"/>
  <c r="H31" i="7"/>
  <c r="F32" i="7"/>
  <c r="C32" i="7" s="1"/>
  <c r="K32" i="7"/>
  <c r="H32" i="7" s="1"/>
  <c r="C33" i="7"/>
  <c r="H33" i="7"/>
  <c r="F34" i="7"/>
  <c r="C34" i="7" s="1"/>
  <c r="K34" i="7"/>
  <c r="H34" i="7" s="1"/>
  <c r="C35" i="7"/>
  <c r="H35" i="7"/>
  <c r="C36" i="7"/>
  <c r="H36" i="7"/>
  <c r="F37" i="7"/>
  <c r="C37" i="7" s="1"/>
  <c r="K37" i="7"/>
  <c r="H37" i="7" s="1"/>
  <c r="C38" i="7"/>
  <c r="H38" i="7"/>
  <c r="C39" i="7"/>
  <c r="H39" i="7"/>
  <c r="C40" i="7"/>
  <c r="H40" i="7"/>
  <c r="C41" i="7"/>
  <c r="H41" i="7"/>
  <c r="C42" i="7"/>
  <c r="H42" i="7"/>
  <c r="D43" i="7"/>
  <c r="E43" i="7"/>
  <c r="F43" i="7"/>
  <c r="I43" i="7"/>
  <c r="J43" i="7"/>
  <c r="K43" i="7"/>
  <c r="C44" i="7"/>
  <c r="H44" i="7"/>
  <c r="G45" i="7"/>
  <c r="G21" i="7" s="1"/>
  <c r="L45" i="7"/>
  <c r="H45" i="7" s="1"/>
  <c r="C46" i="7"/>
  <c r="H46" i="7"/>
  <c r="C47" i="7"/>
  <c r="H47" i="7"/>
  <c r="E55" i="7"/>
  <c r="F55" i="7"/>
  <c r="G55" i="7"/>
  <c r="G54" i="7" s="1"/>
  <c r="I55" i="7"/>
  <c r="J55" i="7"/>
  <c r="K55" i="7"/>
  <c r="L55" i="7"/>
  <c r="C56" i="7"/>
  <c r="H56" i="7"/>
  <c r="D57" i="7"/>
  <c r="D55" i="7" s="1"/>
  <c r="H57" i="7"/>
  <c r="D58" i="7"/>
  <c r="E58" i="7"/>
  <c r="F58" i="7"/>
  <c r="G58" i="7"/>
  <c r="I58" i="7"/>
  <c r="J58" i="7"/>
  <c r="K58" i="7"/>
  <c r="L58" i="7"/>
  <c r="C59" i="7"/>
  <c r="H59" i="7"/>
  <c r="C60" i="7"/>
  <c r="H60" i="7"/>
  <c r="C61" i="7"/>
  <c r="H61" i="7"/>
  <c r="C62" i="7"/>
  <c r="H62" i="7"/>
  <c r="C63" i="7"/>
  <c r="H63" i="7"/>
  <c r="C64" i="7"/>
  <c r="H64" i="7"/>
  <c r="C65" i="7"/>
  <c r="H65" i="7"/>
  <c r="C66" i="7"/>
  <c r="H66" i="7"/>
  <c r="J67" i="7"/>
  <c r="H68" i="7"/>
  <c r="E69" i="7"/>
  <c r="E67" i="7" s="1"/>
  <c r="F69" i="7"/>
  <c r="F67" i="7" s="1"/>
  <c r="G69" i="7"/>
  <c r="G67" i="7" s="1"/>
  <c r="J69" i="7"/>
  <c r="K69" i="7"/>
  <c r="K67" i="7" s="1"/>
  <c r="L69" i="7"/>
  <c r="L67" i="7" s="1"/>
  <c r="C70" i="7"/>
  <c r="D70" i="7"/>
  <c r="D69" i="7" s="1"/>
  <c r="I70" i="7"/>
  <c r="C71" i="7"/>
  <c r="H71" i="7"/>
  <c r="C72" i="7"/>
  <c r="H72" i="7"/>
  <c r="C73" i="7"/>
  <c r="D73" i="7"/>
  <c r="I73" i="7"/>
  <c r="H73" i="7" s="1"/>
  <c r="C74" i="7"/>
  <c r="H74" i="7"/>
  <c r="D77" i="7"/>
  <c r="E77" i="7"/>
  <c r="F77" i="7"/>
  <c r="G77" i="7"/>
  <c r="I77" i="7"/>
  <c r="I76" i="7" s="1"/>
  <c r="J77" i="7"/>
  <c r="K77" i="7"/>
  <c r="L77" i="7"/>
  <c r="C78" i="7"/>
  <c r="H78" i="7"/>
  <c r="C79" i="7"/>
  <c r="H79" i="7"/>
  <c r="D80" i="7"/>
  <c r="E80" i="7"/>
  <c r="F80" i="7"/>
  <c r="F76" i="7" s="1"/>
  <c r="G80" i="7"/>
  <c r="I80" i="7"/>
  <c r="J80" i="7"/>
  <c r="J76" i="7" s="1"/>
  <c r="K80" i="7"/>
  <c r="L80" i="7"/>
  <c r="C81" i="7"/>
  <c r="H81" i="7"/>
  <c r="C82" i="7"/>
  <c r="H82" i="7"/>
  <c r="D84" i="7"/>
  <c r="E84" i="7"/>
  <c r="F84" i="7"/>
  <c r="G84" i="7"/>
  <c r="I84" i="7"/>
  <c r="J84" i="7"/>
  <c r="K84" i="7"/>
  <c r="L84" i="7"/>
  <c r="C85" i="7"/>
  <c r="H85" i="7"/>
  <c r="C86" i="7"/>
  <c r="H86" i="7"/>
  <c r="C87" i="7"/>
  <c r="H87" i="7"/>
  <c r="C88" i="7"/>
  <c r="H88" i="7"/>
  <c r="E89" i="7"/>
  <c r="F89" i="7"/>
  <c r="G89" i="7"/>
  <c r="I89" i="7"/>
  <c r="J89" i="7"/>
  <c r="K89" i="7"/>
  <c r="L89" i="7"/>
  <c r="C90" i="7"/>
  <c r="H90" i="7"/>
  <c r="C91" i="7"/>
  <c r="H91" i="7"/>
  <c r="C92" i="7"/>
  <c r="H92" i="7"/>
  <c r="C93" i="7"/>
  <c r="D93" i="7"/>
  <c r="D89" i="7" s="1"/>
  <c r="H93" i="7"/>
  <c r="C94" i="7"/>
  <c r="H94" i="7"/>
  <c r="D95" i="7"/>
  <c r="E95" i="7"/>
  <c r="F95" i="7"/>
  <c r="G95" i="7"/>
  <c r="I95" i="7"/>
  <c r="J95" i="7"/>
  <c r="K95" i="7"/>
  <c r="L95" i="7"/>
  <c r="C96" i="7"/>
  <c r="H96" i="7"/>
  <c r="C97" i="7"/>
  <c r="H97" i="7"/>
  <c r="C98" i="7"/>
  <c r="H98" i="7"/>
  <c r="C99" i="7"/>
  <c r="H99" i="7"/>
  <c r="C100" i="7"/>
  <c r="H100" i="7"/>
  <c r="C101" i="7"/>
  <c r="H101" i="7"/>
  <c r="C102" i="7"/>
  <c r="H102" i="7"/>
  <c r="D103" i="7"/>
  <c r="E103" i="7"/>
  <c r="F103" i="7"/>
  <c r="G103" i="7"/>
  <c r="I103" i="7"/>
  <c r="J103" i="7"/>
  <c r="K103" i="7"/>
  <c r="L103" i="7"/>
  <c r="C104" i="7"/>
  <c r="H104" i="7"/>
  <c r="C105" i="7"/>
  <c r="H105" i="7"/>
  <c r="C106" i="7"/>
  <c r="H106" i="7"/>
  <c r="C107" i="7"/>
  <c r="H107" i="7"/>
  <c r="C108" i="7"/>
  <c r="H108" i="7"/>
  <c r="C109" i="7"/>
  <c r="H109" i="7"/>
  <c r="C110" i="7"/>
  <c r="H110" i="7"/>
  <c r="C111" i="7"/>
  <c r="H111" i="7"/>
  <c r="D112" i="7"/>
  <c r="E112" i="7"/>
  <c r="F112" i="7"/>
  <c r="G112" i="7"/>
  <c r="I112" i="7"/>
  <c r="J112" i="7"/>
  <c r="K112" i="7"/>
  <c r="L112" i="7"/>
  <c r="C113" i="7"/>
  <c r="H113" i="7"/>
  <c r="C114" i="7"/>
  <c r="H114" i="7"/>
  <c r="C115" i="7"/>
  <c r="H115" i="7"/>
  <c r="E116" i="7"/>
  <c r="F116" i="7"/>
  <c r="G116" i="7"/>
  <c r="I116" i="7"/>
  <c r="J116" i="7"/>
  <c r="K116" i="7"/>
  <c r="L116" i="7"/>
  <c r="C117" i="7"/>
  <c r="H117" i="7"/>
  <c r="C118" i="7"/>
  <c r="H118" i="7"/>
  <c r="C119" i="7"/>
  <c r="H119" i="7"/>
  <c r="C120" i="7"/>
  <c r="H120" i="7"/>
  <c r="D121" i="7"/>
  <c r="C121" i="7" s="1"/>
  <c r="H121" i="7"/>
  <c r="D122" i="7"/>
  <c r="E122" i="7"/>
  <c r="F122" i="7"/>
  <c r="G122" i="7"/>
  <c r="I122" i="7"/>
  <c r="J122" i="7"/>
  <c r="K122" i="7"/>
  <c r="L122" i="7"/>
  <c r="C123" i="7"/>
  <c r="H123" i="7"/>
  <c r="C124" i="7"/>
  <c r="H124" i="7"/>
  <c r="C125" i="7"/>
  <c r="H125" i="7"/>
  <c r="C126" i="7"/>
  <c r="H126" i="7"/>
  <c r="C127" i="7"/>
  <c r="H127" i="7"/>
  <c r="C128" i="7"/>
  <c r="D128" i="7"/>
  <c r="E128" i="7"/>
  <c r="F128" i="7"/>
  <c r="G128" i="7"/>
  <c r="I128" i="7"/>
  <c r="J128" i="7"/>
  <c r="K128" i="7"/>
  <c r="L128" i="7"/>
  <c r="C129" i="7"/>
  <c r="H129" i="7"/>
  <c r="H128" i="7" s="1"/>
  <c r="E131" i="7"/>
  <c r="F131" i="7"/>
  <c r="G131" i="7"/>
  <c r="I131" i="7"/>
  <c r="J131" i="7"/>
  <c r="K131" i="7"/>
  <c r="L131" i="7"/>
  <c r="C132" i="7"/>
  <c r="D132" i="7"/>
  <c r="D131" i="7" s="1"/>
  <c r="H132" i="7"/>
  <c r="C133" i="7"/>
  <c r="H133" i="7"/>
  <c r="C134" i="7"/>
  <c r="H134" i="7"/>
  <c r="C135" i="7"/>
  <c r="H135" i="7"/>
  <c r="D136" i="7"/>
  <c r="E136" i="7"/>
  <c r="F136" i="7"/>
  <c r="G136" i="7"/>
  <c r="G130" i="7" s="1"/>
  <c r="I136" i="7"/>
  <c r="J136" i="7"/>
  <c r="K136" i="7"/>
  <c r="L136" i="7"/>
  <c r="C137" i="7"/>
  <c r="H137" i="7"/>
  <c r="C138" i="7"/>
  <c r="H138" i="7"/>
  <c r="C139" i="7"/>
  <c r="H139" i="7"/>
  <c r="C140" i="7"/>
  <c r="H140" i="7"/>
  <c r="D141" i="7"/>
  <c r="E141" i="7"/>
  <c r="F141" i="7"/>
  <c r="G141" i="7"/>
  <c r="I141" i="7"/>
  <c r="J141" i="7"/>
  <c r="K141" i="7"/>
  <c r="L141" i="7"/>
  <c r="C142" i="7"/>
  <c r="H142" i="7"/>
  <c r="C143" i="7"/>
  <c r="H143" i="7"/>
  <c r="D144" i="7"/>
  <c r="E144" i="7"/>
  <c r="F144" i="7"/>
  <c r="G144" i="7"/>
  <c r="I144" i="7"/>
  <c r="J144" i="7"/>
  <c r="K144" i="7"/>
  <c r="L144" i="7"/>
  <c r="C145" i="7"/>
  <c r="H145" i="7"/>
  <c r="C146" i="7"/>
  <c r="H146" i="7"/>
  <c r="C147" i="7"/>
  <c r="H147" i="7"/>
  <c r="C148" i="7"/>
  <c r="H148" i="7"/>
  <c r="C149" i="7"/>
  <c r="H149" i="7"/>
  <c r="C150" i="7"/>
  <c r="H150" i="7"/>
  <c r="D151" i="7"/>
  <c r="E151" i="7"/>
  <c r="F151" i="7"/>
  <c r="G151" i="7"/>
  <c r="I151" i="7"/>
  <c r="J151" i="7"/>
  <c r="K151" i="7"/>
  <c r="L151" i="7"/>
  <c r="C152" i="7"/>
  <c r="H152" i="7"/>
  <c r="C153" i="7"/>
  <c r="H153" i="7"/>
  <c r="C154" i="7"/>
  <c r="H154" i="7"/>
  <c r="C155" i="7"/>
  <c r="H155" i="7"/>
  <c r="C156" i="7"/>
  <c r="H156" i="7"/>
  <c r="C157" i="7"/>
  <c r="H157" i="7"/>
  <c r="C158" i="7"/>
  <c r="H158" i="7"/>
  <c r="C159" i="7"/>
  <c r="H159" i="7"/>
  <c r="D160" i="7"/>
  <c r="E160" i="7"/>
  <c r="F160" i="7"/>
  <c r="G160" i="7"/>
  <c r="I160" i="7"/>
  <c r="J160" i="7"/>
  <c r="K160" i="7"/>
  <c r="L160" i="7"/>
  <c r="C161" i="7"/>
  <c r="H161" i="7"/>
  <c r="C162" i="7"/>
  <c r="H162" i="7"/>
  <c r="C163" i="7"/>
  <c r="H163" i="7"/>
  <c r="C164" i="7"/>
  <c r="H164" i="7"/>
  <c r="D166" i="7"/>
  <c r="D165" i="7" s="1"/>
  <c r="E166" i="7"/>
  <c r="E165" i="7" s="1"/>
  <c r="F166" i="7"/>
  <c r="G166" i="7"/>
  <c r="G165" i="7" s="1"/>
  <c r="I166" i="7"/>
  <c r="I165" i="7" s="1"/>
  <c r="J166" i="7"/>
  <c r="K166" i="7"/>
  <c r="K165" i="7" s="1"/>
  <c r="L166" i="7"/>
  <c r="L165" i="7" s="1"/>
  <c r="C167" i="7"/>
  <c r="H167" i="7"/>
  <c r="C168" i="7"/>
  <c r="H168" i="7"/>
  <c r="C169" i="7"/>
  <c r="H169" i="7"/>
  <c r="C170" i="7"/>
  <c r="H170" i="7"/>
  <c r="C171" i="7"/>
  <c r="H171" i="7"/>
  <c r="C172" i="7"/>
  <c r="H172" i="7"/>
  <c r="D175" i="7"/>
  <c r="E175" i="7"/>
  <c r="F175" i="7"/>
  <c r="G175" i="7"/>
  <c r="I175" i="7"/>
  <c r="J175" i="7"/>
  <c r="J174" i="7" s="1"/>
  <c r="J173" i="7" s="1"/>
  <c r="K175" i="7"/>
  <c r="L175" i="7"/>
  <c r="C176" i="7"/>
  <c r="H176" i="7"/>
  <c r="C177" i="7"/>
  <c r="H177" i="7"/>
  <c r="C178" i="7"/>
  <c r="H178" i="7"/>
  <c r="D179" i="7"/>
  <c r="E179" i="7"/>
  <c r="F179" i="7"/>
  <c r="G179" i="7"/>
  <c r="I179" i="7"/>
  <c r="J179" i="7"/>
  <c r="K179" i="7"/>
  <c r="L179" i="7"/>
  <c r="C180" i="7"/>
  <c r="H180" i="7"/>
  <c r="C181" i="7"/>
  <c r="H181" i="7"/>
  <c r="C182" i="7"/>
  <c r="H182" i="7"/>
  <c r="C183" i="7"/>
  <c r="H183" i="7"/>
  <c r="D184" i="7"/>
  <c r="E184" i="7"/>
  <c r="F184" i="7"/>
  <c r="G184" i="7"/>
  <c r="I184" i="7"/>
  <c r="J184" i="7"/>
  <c r="K184" i="7"/>
  <c r="L184" i="7"/>
  <c r="C185" i="7"/>
  <c r="H185" i="7"/>
  <c r="C186" i="7"/>
  <c r="H186" i="7"/>
  <c r="D188" i="7"/>
  <c r="E188" i="7"/>
  <c r="F188" i="7"/>
  <c r="G188" i="7"/>
  <c r="I188" i="7"/>
  <c r="J188" i="7"/>
  <c r="K188" i="7"/>
  <c r="L188" i="7"/>
  <c r="L187" i="7" s="1"/>
  <c r="C189" i="7"/>
  <c r="H189" i="7"/>
  <c r="C190" i="7"/>
  <c r="H190" i="7"/>
  <c r="D192" i="7"/>
  <c r="D191" i="7" s="1"/>
  <c r="D187" i="7" s="1"/>
  <c r="E192" i="7"/>
  <c r="E191" i="7" s="1"/>
  <c r="E187" i="7" s="1"/>
  <c r="F192" i="7"/>
  <c r="G192" i="7"/>
  <c r="G191" i="7" s="1"/>
  <c r="I192" i="7"/>
  <c r="I191" i="7" s="1"/>
  <c r="I187" i="7" s="1"/>
  <c r="J192" i="7"/>
  <c r="K192" i="7"/>
  <c r="K191" i="7" s="1"/>
  <c r="L192" i="7"/>
  <c r="L191" i="7" s="1"/>
  <c r="C193" i="7"/>
  <c r="H193" i="7"/>
  <c r="C197" i="7"/>
  <c r="H197" i="7"/>
  <c r="D198" i="7"/>
  <c r="D196" i="7" s="1"/>
  <c r="E198" i="7"/>
  <c r="E196" i="7" s="1"/>
  <c r="F198" i="7"/>
  <c r="G198" i="7"/>
  <c r="G196" i="7" s="1"/>
  <c r="I198" i="7"/>
  <c r="I196" i="7" s="1"/>
  <c r="J198" i="7"/>
  <c r="K198" i="7"/>
  <c r="K196" i="7" s="1"/>
  <c r="L198" i="7"/>
  <c r="L196" i="7" s="1"/>
  <c r="C199" i="7"/>
  <c r="H199" i="7"/>
  <c r="C200" i="7"/>
  <c r="H200" i="7"/>
  <c r="C201" i="7"/>
  <c r="H201" i="7"/>
  <c r="C202" i="7"/>
  <c r="H202" i="7"/>
  <c r="C203" i="7"/>
  <c r="H203" i="7"/>
  <c r="D205" i="7"/>
  <c r="E205" i="7"/>
  <c r="F205" i="7"/>
  <c r="G205" i="7"/>
  <c r="I205" i="7"/>
  <c r="J205" i="7"/>
  <c r="K205" i="7"/>
  <c r="L205" i="7"/>
  <c r="C206" i="7"/>
  <c r="H206" i="7"/>
  <c r="C207" i="7"/>
  <c r="H207" i="7"/>
  <c r="C208" i="7"/>
  <c r="H208" i="7"/>
  <c r="C209" i="7"/>
  <c r="H209" i="7"/>
  <c r="C210" i="7"/>
  <c r="H210" i="7"/>
  <c r="C211" i="7"/>
  <c r="H211" i="7"/>
  <c r="C212" i="7"/>
  <c r="H212" i="7"/>
  <c r="C213" i="7"/>
  <c r="H213" i="7"/>
  <c r="C214" i="7"/>
  <c r="H214" i="7"/>
  <c r="C215" i="7"/>
  <c r="H215" i="7"/>
  <c r="D216" i="7"/>
  <c r="E216" i="7"/>
  <c r="F216" i="7"/>
  <c r="G216" i="7"/>
  <c r="I216" i="7"/>
  <c r="J216" i="7"/>
  <c r="K216" i="7"/>
  <c r="L216" i="7"/>
  <c r="C217" i="7"/>
  <c r="H217" i="7"/>
  <c r="C218" i="7"/>
  <c r="H218" i="7"/>
  <c r="C219" i="7"/>
  <c r="H219" i="7"/>
  <c r="C220" i="7"/>
  <c r="H220" i="7"/>
  <c r="C221" i="7"/>
  <c r="H221" i="7"/>
  <c r="C222" i="7"/>
  <c r="H222" i="7"/>
  <c r="C223" i="7"/>
  <c r="H223" i="7"/>
  <c r="C224" i="7"/>
  <c r="H224" i="7"/>
  <c r="C225" i="7"/>
  <c r="H225" i="7"/>
  <c r="C226" i="7"/>
  <c r="H226" i="7"/>
  <c r="D227" i="7"/>
  <c r="E227" i="7"/>
  <c r="F227" i="7"/>
  <c r="G227" i="7"/>
  <c r="I227" i="7"/>
  <c r="J227" i="7"/>
  <c r="K227" i="7"/>
  <c r="L227" i="7"/>
  <c r="C228" i="7"/>
  <c r="H228" i="7"/>
  <c r="C229" i="7"/>
  <c r="H229" i="7"/>
  <c r="C232" i="7"/>
  <c r="H232" i="7"/>
  <c r="D233" i="7"/>
  <c r="E233" i="7"/>
  <c r="F233" i="7"/>
  <c r="G233" i="7"/>
  <c r="I233" i="7"/>
  <c r="J233" i="7"/>
  <c r="K233" i="7"/>
  <c r="L233" i="7"/>
  <c r="C234" i="7"/>
  <c r="H234" i="7"/>
  <c r="D235" i="7"/>
  <c r="E235" i="7"/>
  <c r="F235" i="7"/>
  <c r="G235" i="7"/>
  <c r="I235" i="7"/>
  <c r="J235" i="7"/>
  <c r="K235" i="7"/>
  <c r="L235" i="7"/>
  <c r="C236" i="7"/>
  <c r="H236" i="7"/>
  <c r="C237" i="7"/>
  <c r="H237" i="7"/>
  <c r="D238" i="7"/>
  <c r="E238" i="7"/>
  <c r="F238" i="7"/>
  <c r="G238" i="7"/>
  <c r="I238" i="7"/>
  <c r="J238" i="7"/>
  <c r="K238" i="7"/>
  <c r="L238" i="7"/>
  <c r="C239" i="7"/>
  <c r="H239" i="7"/>
  <c r="C240" i="7"/>
  <c r="H240" i="7"/>
  <c r="C241" i="7"/>
  <c r="H241" i="7"/>
  <c r="C242" i="7"/>
  <c r="H242" i="7"/>
  <c r="C243" i="7"/>
  <c r="H243" i="7"/>
  <c r="C244" i="7"/>
  <c r="H244" i="7"/>
  <c r="C245" i="7"/>
  <c r="H245" i="7"/>
  <c r="D246" i="7"/>
  <c r="E246" i="7"/>
  <c r="F246" i="7"/>
  <c r="G246" i="7"/>
  <c r="I246" i="7"/>
  <c r="J246" i="7"/>
  <c r="K246" i="7"/>
  <c r="L246" i="7"/>
  <c r="C247" i="7"/>
  <c r="H247" i="7"/>
  <c r="C248" i="7"/>
  <c r="H248" i="7"/>
  <c r="C249" i="7"/>
  <c r="H249" i="7"/>
  <c r="C250" i="7"/>
  <c r="H250" i="7"/>
  <c r="D252" i="7"/>
  <c r="D251" i="7" s="1"/>
  <c r="E252" i="7"/>
  <c r="E251" i="7" s="1"/>
  <c r="F252" i="7"/>
  <c r="G252" i="7"/>
  <c r="G251" i="7" s="1"/>
  <c r="I252" i="7"/>
  <c r="I251" i="7" s="1"/>
  <c r="J252" i="7"/>
  <c r="K252" i="7"/>
  <c r="K251" i="7" s="1"/>
  <c r="L252" i="7"/>
  <c r="L251" i="7" s="1"/>
  <c r="C253" i="7"/>
  <c r="H253" i="7"/>
  <c r="C254" i="7"/>
  <c r="H254" i="7"/>
  <c r="C255" i="7"/>
  <c r="H255" i="7"/>
  <c r="C256" i="7"/>
  <c r="H256" i="7"/>
  <c r="C257" i="7"/>
  <c r="H257" i="7"/>
  <c r="D259" i="7"/>
  <c r="E259" i="7"/>
  <c r="E258" i="7" s="1"/>
  <c r="F259" i="7"/>
  <c r="F258" i="7" s="1"/>
  <c r="G259" i="7"/>
  <c r="I259" i="7"/>
  <c r="J259" i="7"/>
  <c r="J258" i="7" s="1"/>
  <c r="K259" i="7"/>
  <c r="K258" i="7" s="1"/>
  <c r="L259" i="7"/>
  <c r="C260" i="7"/>
  <c r="H260" i="7"/>
  <c r="C261" i="7"/>
  <c r="H261" i="7"/>
  <c r="C262" i="7"/>
  <c r="H262" i="7"/>
  <c r="D263" i="7"/>
  <c r="C263" i="7" s="1"/>
  <c r="E263" i="7"/>
  <c r="F263" i="7"/>
  <c r="G263" i="7"/>
  <c r="G258" i="7" s="1"/>
  <c r="I263" i="7"/>
  <c r="J263" i="7"/>
  <c r="K263" i="7"/>
  <c r="L263" i="7"/>
  <c r="C264" i="7"/>
  <c r="H264" i="7"/>
  <c r="C265" i="7"/>
  <c r="H265" i="7"/>
  <c r="C266" i="7"/>
  <c r="H266" i="7"/>
  <c r="C267" i="7"/>
  <c r="H267" i="7"/>
  <c r="C270" i="7"/>
  <c r="H270" i="7"/>
  <c r="D271" i="7"/>
  <c r="E271" i="7"/>
  <c r="E269" i="7" s="1"/>
  <c r="F271" i="7"/>
  <c r="F269" i="7" s="1"/>
  <c r="G271" i="7"/>
  <c r="I271" i="7"/>
  <c r="J271" i="7"/>
  <c r="J269" i="7" s="1"/>
  <c r="K271" i="7"/>
  <c r="K269" i="7" s="1"/>
  <c r="L271" i="7"/>
  <c r="C272" i="7"/>
  <c r="H272" i="7"/>
  <c r="C273" i="7"/>
  <c r="H273" i="7"/>
  <c r="C274" i="7"/>
  <c r="H274" i="7"/>
  <c r="D275" i="7"/>
  <c r="C275" i="7" s="1"/>
  <c r="E275" i="7"/>
  <c r="F275" i="7"/>
  <c r="G275" i="7"/>
  <c r="I275" i="7"/>
  <c r="J275" i="7"/>
  <c r="K275" i="7"/>
  <c r="L275" i="7"/>
  <c r="C276" i="7"/>
  <c r="H276" i="7"/>
  <c r="C277" i="7"/>
  <c r="H277" i="7"/>
  <c r="C278" i="7"/>
  <c r="H278" i="7"/>
  <c r="D279" i="7"/>
  <c r="E279" i="7"/>
  <c r="F279" i="7"/>
  <c r="G279" i="7"/>
  <c r="I279" i="7"/>
  <c r="J279" i="7"/>
  <c r="K279" i="7"/>
  <c r="L279" i="7"/>
  <c r="C280" i="7"/>
  <c r="H280" i="7"/>
  <c r="D281" i="7"/>
  <c r="E281" i="7"/>
  <c r="F281" i="7"/>
  <c r="G281" i="7"/>
  <c r="I281" i="7"/>
  <c r="J281" i="7"/>
  <c r="K281" i="7"/>
  <c r="L281" i="7"/>
  <c r="C282" i="7"/>
  <c r="H282" i="7"/>
  <c r="C283" i="7"/>
  <c r="H283" i="7"/>
  <c r="E287" i="7"/>
  <c r="F287" i="7"/>
  <c r="J287" i="7"/>
  <c r="K287" i="7"/>
  <c r="D288" i="7"/>
  <c r="E288" i="7"/>
  <c r="F288" i="7"/>
  <c r="F286" i="7" s="1"/>
  <c r="G288" i="7"/>
  <c r="I288" i="7"/>
  <c r="J288" i="7"/>
  <c r="K288" i="7"/>
  <c r="K286" i="7" s="1"/>
  <c r="L288" i="7"/>
  <c r="C289" i="7"/>
  <c r="H289" i="7"/>
  <c r="C290" i="7"/>
  <c r="H290" i="7"/>
  <c r="C291" i="7"/>
  <c r="H291" i="7"/>
  <c r="C292" i="7"/>
  <c r="H292" i="7"/>
  <c r="C293" i="7"/>
  <c r="H293" i="7"/>
  <c r="C294" i="7"/>
  <c r="H294" i="7"/>
  <c r="C295" i="7"/>
  <c r="H295" i="7"/>
  <c r="C296" i="7"/>
  <c r="H296" i="7"/>
  <c r="D22" i="6"/>
  <c r="E22" i="6"/>
  <c r="F22" i="6"/>
  <c r="G22" i="6"/>
  <c r="I22" i="6"/>
  <c r="J22" i="6"/>
  <c r="K22" i="6"/>
  <c r="K287" i="6" s="1"/>
  <c r="L22" i="6"/>
  <c r="C23" i="6"/>
  <c r="H23" i="6"/>
  <c r="C24" i="6"/>
  <c r="H24" i="6"/>
  <c r="C26" i="6"/>
  <c r="H26" i="6"/>
  <c r="F28" i="6"/>
  <c r="K28" i="6"/>
  <c r="H28" i="6" s="1"/>
  <c r="C29" i="6"/>
  <c r="H29" i="6"/>
  <c r="C30" i="6"/>
  <c r="H30" i="6"/>
  <c r="C31" i="6"/>
  <c r="H31" i="6"/>
  <c r="F32" i="6"/>
  <c r="C32" i="6" s="1"/>
  <c r="K32" i="6"/>
  <c r="H32" i="6" s="1"/>
  <c r="C33" i="6"/>
  <c r="H33" i="6"/>
  <c r="F34" i="6"/>
  <c r="C34" i="6" s="1"/>
  <c r="K34" i="6"/>
  <c r="H34" i="6" s="1"/>
  <c r="C35" i="6"/>
  <c r="H35" i="6"/>
  <c r="C36" i="6"/>
  <c r="H36" i="6"/>
  <c r="F37" i="6"/>
  <c r="C37" i="6" s="1"/>
  <c r="K37" i="6"/>
  <c r="H37" i="6" s="1"/>
  <c r="C38" i="6"/>
  <c r="H38" i="6"/>
  <c r="C39" i="6"/>
  <c r="H39" i="6"/>
  <c r="C40" i="6"/>
  <c r="H40" i="6"/>
  <c r="C41" i="6"/>
  <c r="H41" i="6"/>
  <c r="C42" i="6"/>
  <c r="H42" i="6"/>
  <c r="D43" i="6"/>
  <c r="E43" i="6"/>
  <c r="F43" i="6"/>
  <c r="I43" i="6"/>
  <c r="H43" i="6" s="1"/>
  <c r="J43" i="6"/>
  <c r="K43" i="6"/>
  <c r="C44" i="6"/>
  <c r="H44" i="6"/>
  <c r="G45" i="6"/>
  <c r="C45" i="6" s="1"/>
  <c r="L45" i="6"/>
  <c r="H45" i="6" s="1"/>
  <c r="C46" i="6"/>
  <c r="H46" i="6"/>
  <c r="C47" i="6"/>
  <c r="H47" i="6"/>
  <c r="E55" i="6"/>
  <c r="F55" i="6"/>
  <c r="G55" i="6"/>
  <c r="I55" i="6"/>
  <c r="J55" i="6"/>
  <c r="K55" i="6"/>
  <c r="L55" i="6"/>
  <c r="C56" i="6"/>
  <c r="H56" i="6"/>
  <c r="C57" i="6"/>
  <c r="D57" i="6"/>
  <c r="D55" i="6" s="1"/>
  <c r="H57" i="6"/>
  <c r="D58" i="6"/>
  <c r="E58" i="6"/>
  <c r="F58" i="6"/>
  <c r="G58" i="6"/>
  <c r="I58" i="6"/>
  <c r="J58" i="6"/>
  <c r="K58" i="6"/>
  <c r="L58" i="6"/>
  <c r="C59" i="6"/>
  <c r="H59" i="6"/>
  <c r="C60" i="6"/>
  <c r="H60" i="6"/>
  <c r="C61" i="6"/>
  <c r="H61" i="6"/>
  <c r="C62" i="6"/>
  <c r="H62" i="6"/>
  <c r="C63" i="6"/>
  <c r="D63" i="6"/>
  <c r="H63" i="6"/>
  <c r="C64" i="6"/>
  <c r="H64" i="6"/>
  <c r="C65" i="6"/>
  <c r="H65" i="6"/>
  <c r="C66" i="6"/>
  <c r="H66" i="6"/>
  <c r="H68" i="6"/>
  <c r="E69" i="6"/>
  <c r="E67" i="6" s="1"/>
  <c r="F69" i="6"/>
  <c r="F67" i="6" s="1"/>
  <c r="G69" i="6"/>
  <c r="G67" i="6" s="1"/>
  <c r="I69" i="6"/>
  <c r="I67" i="6" s="1"/>
  <c r="J69" i="6"/>
  <c r="J67" i="6" s="1"/>
  <c r="K69" i="6"/>
  <c r="K67" i="6" s="1"/>
  <c r="L69" i="6"/>
  <c r="L67" i="6" s="1"/>
  <c r="D70" i="6"/>
  <c r="D69" i="6" s="1"/>
  <c r="H70" i="6"/>
  <c r="C71" i="6"/>
  <c r="H71" i="6"/>
  <c r="C72" i="6"/>
  <c r="H72" i="6"/>
  <c r="C73" i="6"/>
  <c r="D73" i="6"/>
  <c r="H73" i="6"/>
  <c r="C74" i="6"/>
  <c r="H74" i="6"/>
  <c r="D77" i="6"/>
  <c r="E77" i="6"/>
  <c r="F77" i="6"/>
  <c r="G77" i="6"/>
  <c r="I77" i="6"/>
  <c r="J77" i="6"/>
  <c r="K77" i="6"/>
  <c r="L77" i="6"/>
  <c r="C78" i="6"/>
  <c r="H78" i="6"/>
  <c r="C79" i="6"/>
  <c r="H79" i="6"/>
  <c r="D80" i="6"/>
  <c r="E80" i="6"/>
  <c r="E76" i="6" s="1"/>
  <c r="F80" i="6"/>
  <c r="G80" i="6"/>
  <c r="I80" i="6"/>
  <c r="I76" i="6" s="1"/>
  <c r="J80" i="6"/>
  <c r="K80" i="6"/>
  <c r="L80" i="6"/>
  <c r="L76" i="6" s="1"/>
  <c r="C81" i="6"/>
  <c r="H81" i="6"/>
  <c r="C82" i="6"/>
  <c r="H82" i="6"/>
  <c r="D84" i="6"/>
  <c r="E84" i="6"/>
  <c r="F84" i="6"/>
  <c r="G84" i="6"/>
  <c r="I84" i="6"/>
  <c r="J84" i="6"/>
  <c r="K84" i="6"/>
  <c r="L84" i="6"/>
  <c r="C85" i="6"/>
  <c r="H85" i="6"/>
  <c r="C86" i="6"/>
  <c r="H86" i="6"/>
  <c r="C87" i="6"/>
  <c r="H87" i="6"/>
  <c r="C88" i="6"/>
  <c r="H88" i="6"/>
  <c r="D89" i="6"/>
  <c r="E89" i="6"/>
  <c r="F89" i="6"/>
  <c r="G89" i="6"/>
  <c r="I89" i="6"/>
  <c r="J89" i="6"/>
  <c r="K89" i="6"/>
  <c r="L89" i="6"/>
  <c r="C90" i="6"/>
  <c r="H90" i="6"/>
  <c r="C91" i="6"/>
  <c r="H91" i="6"/>
  <c r="C92" i="6"/>
  <c r="H92" i="6"/>
  <c r="C93" i="6"/>
  <c r="H93" i="6"/>
  <c r="C94" i="6"/>
  <c r="H94" i="6"/>
  <c r="D95" i="6"/>
  <c r="E95" i="6"/>
  <c r="F95" i="6"/>
  <c r="G95" i="6"/>
  <c r="I95" i="6"/>
  <c r="J95" i="6"/>
  <c r="K95" i="6"/>
  <c r="L95" i="6"/>
  <c r="C96" i="6"/>
  <c r="H96" i="6"/>
  <c r="C97" i="6"/>
  <c r="H97" i="6"/>
  <c r="C98" i="6"/>
  <c r="H98" i="6"/>
  <c r="C99" i="6"/>
  <c r="H99" i="6"/>
  <c r="C100" i="6"/>
  <c r="H100" i="6"/>
  <c r="C101" i="6"/>
  <c r="H101" i="6"/>
  <c r="C102" i="6"/>
  <c r="H102" i="6"/>
  <c r="D103" i="6"/>
  <c r="E103" i="6"/>
  <c r="F103" i="6"/>
  <c r="G103" i="6"/>
  <c r="I103" i="6"/>
  <c r="J103" i="6"/>
  <c r="K103" i="6"/>
  <c r="L103" i="6"/>
  <c r="C104" i="6"/>
  <c r="H104" i="6"/>
  <c r="C105" i="6"/>
  <c r="H105" i="6"/>
  <c r="C106" i="6"/>
  <c r="H106" i="6"/>
  <c r="C107" i="6"/>
  <c r="H107" i="6"/>
  <c r="C108" i="6"/>
  <c r="H108" i="6"/>
  <c r="C109" i="6"/>
  <c r="H109" i="6"/>
  <c r="C110" i="6"/>
  <c r="H110" i="6"/>
  <c r="C111" i="6"/>
  <c r="H111" i="6"/>
  <c r="D112" i="6"/>
  <c r="E112" i="6"/>
  <c r="F112" i="6"/>
  <c r="G112" i="6"/>
  <c r="I112" i="6"/>
  <c r="J112" i="6"/>
  <c r="K112" i="6"/>
  <c r="L112" i="6"/>
  <c r="C113" i="6"/>
  <c r="H113" i="6"/>
  <c r="C114" i="6"/>
  <c r="H114" i="6"/>
  <c r="C115" i="6"/>
  <c r="H115" i="6"/>
  <c r="D116" i="6"/>
  <c r="E116" i="6"/>
  <c r="F116" i="6"/>
  <c r="G116" i="6"/>
  <c r="I116" i="6"/>
  <c r="J116" i="6"/>
  <c r="K116" i="6"/>
  <c r="L116" i="6"/>
  <c r="C117" i="6"/>
  <c r="H117" i="6"/>
  <c r="C118" i="6"/>
  <c r="H118" i="6"/>
  <c r="C119" i="6"/>
  <c r="H119" i="6"/>
  <c r="C120" i="6"/>
  <c r="H120" i="6"/>
  <c r="C121" i="6"/>
  <c r="H121" i="6"/>
  <c r="D122" i="6"/>
  <c r="E122" i="6"/>
  <c r="F122" i="6"/>
  <c r="G122" i="6"/>
  <c r="I122" i="6"/>
  <c r="J122" i="6"/>
  <c r="K122" i="6"/>
  <c r="L122" i="6"/>
  <c r="C123" i="6"/>
  <c r="H123" i="6"/>
  <c r="C124" i="6"/>
  <c r="H124" i="6"/>
  <c r="C125" i="6"/>
  <c r="H125" i="6"/>
  <c r="C126" i="6"/>
  <c r="H126" i="6"/>
  <c r="C127" i="6"/>
  <c r="H127" i="6"/>
  <c r="D128" i="6"/>
  <c r="E128" i="6"/>
  <c r="F128" i="6"/>
  <c r="G128" i="6"/>
  <c r="I128" i="6"/>
  <c r="J128" i="6"/>
  <c r="K128" i="6"/>
  <c r="L128" i="6"/>
  <c r="C129" i="6"/>
  <c r="C128" i="6" s="1"/>
  <c r="H129" i="6"/>
  <c r="H128" i="6" s="1"/>
  <c r="D131" i="6"/>
  <c r="E131" i="6"/>
  <c r="F131" i="6"/>
  <c r="G131" i="6"/>
  <c r="I131" i="6"/>
  <c r="J131" i="6"/>
  <c r="K131" i="6"/>
  <c r="L131" i="6"/>
  <c r="C132" i="6"/>
  <c r="H132" i="6"/>
  <c r="C133" i="6"/>
  <c r="H133" i="6"/>
  <c r="C134" i="6"/>
  <c r="H134" i="6"/>
  <c r="C135" i="6"/>
  <c r="H135" i="6"/>
  <c r="D136" i="6"/>
  <c r="E136" i="6"/>
  <c r="F136" i="6"/>
  <c r="G136" i="6"/>
  <c r="I136" i="6"/>
  <c r="J136" i="6"/>
  <c r="K136" i="6"/>
  <c r="L136" i="6"/>
  <c r="C137" i="6"/>
  <c r="H137" i="6"/>
  <c r="C138" i="6"/>
  <c r="H138" i="6"/>
  <c r="C139" i="6"/>
  <c r="H139" i="6"/>
  <c r="C140" i="6"/>
  <c r="H140" i="6"/>
  <c r="D141" i="6"/>
  <c r="E141" i="6"/>
  <c r="F141" i="6"/>
  <c r="C141" i="6" s="1"/>
  <c r="G141" i="6"/>
  <c r="I141" i="6"/>
  <c r="J141" i="6"/>
  <c r="K141" i="6"/>
  <c r="L141" i="6"/>
  <c r="C142" i="6"/>
  <c r="H142" i="6"/>
  <c r="C143" i="6"/>
  <c r="H143" i="6"/>
  <c r="D144" i="6"/>
  <c r="E144" i="6"/>
  <c r="F144" i="6"/>
  <c r="G144" i="6"/>
  <c r="I144" i="6"/>
  <c r="J144" i="6"/>
  <c r="K144" i="6"/>
  <c r="L144" i="6"/>
  <c r="C145" i="6"/>
  <c r="H145" i="6"/>
  <c r="C146" i="6"/>
  <c r="H146" i="6"/>
  <c r="C147" i="6"/>
  <c r="H147" i="6"/>
  <c r="C148" i="6"/>
  <c r="H148" i="6"/>
  <c r="C149" i="6"/>
  <c r="H149" i="6"/>
  <c r="C150" i="6"/>
  <c r="H150" i="6"/>
  <c r="D151" i="6"/>
  <c r="E151" i="6"/>
  <c r="F151" i="6"/>
  <c r="C151" i="6" s="1"/>
  <c r="G151" i="6"/>
  <c r="I151" i="6"/>
  <c r="J151" i="6"/>
  <c r="K151" i="6"/>
  <c r="L151" i="6"/>
  <c r="C152" i="6"/>
  <c r="H152" i="6"/>
  <c r="C153" i="6"/>
  <c r="H153" i="6"/>
  <c r="C154" i="6"/>
  <c r="H154" i="6"/>
  <c r="C155" i="6"/>
  <c r="H155" i="6"/>
  <c r="C156" i="6"/>
  <c r="H156" i="6"/>
  <c r="C157" i="6"/>
  <c r="H157" i="6"/>
  <c r="C158" i="6"/>
  <c r="H158" i="6"/>
  <c r="C159" i="6"/>
  <c r="H159" i="6"/>
  <c r="D160" i="6"/>
  <c r="E160" i="6"/>
  <c r="F160" i="6"/>
  <c r="G160" i="6"/>
  <c r="I160" i="6"/>
  <c r="J160" i="6"/>
  <c r="K160" i="6"/>
  <c r="L160" i="6"/>
  <c r="C161" i="6"/>
  <c r="H161" i="6"/>
  <c r="C162" i="6"/>
  <c r="H162" i="6"/>
  <c r="C163" i="6"/>
  <c r="H163" i="6"/>
  <c r="C164" i="6"/>
  <c r="H164" i="6"/>
  <c r="D166" i="6"/>
  <c r="E166" i="6"/>
  <c r="E165" i="6" s="1"/>
  <c r="F166" i="6"/>
  <c r="F165" i="6" s="1"/>
  <c r="G166" i="6"/>
  <c r="G165" i="6" s="1"/>
  <c r="I166" i="6"/>
  <c r="I165" i="6" s="1"/>
  <c r="J166" i="6"/>
  <c r="J165" i="6" s="1"/>
  <c r="K166" i="6"/>
  <c r="K165" i="6" s="1"/>
  <c r="L166" i="6"/>
  <c r="L165" i="6" s="1"/>
  <c r="C167" i="6"/>
  <c r="H167" i="6"/>
  <c r="C168" i="6"/>
  <c r="H168" i="6"/>
  <c r="C169" i="6"/>
  <c r="H169" i="6"/>
  <c r="C170" i="6"/>
  <c r="H170" i="6"/>
  <c r="C171" i="6"/>
  <c r="H171" i="6"/>
  <c r="C172" i="6"/>
  <c r="H172" i="6"/>
  <c r="D175" i="6"/>
  <c r="E175" i="6"/>
  <c r="F175" i="6"/>
  <c r="G175" i="6"/>
  <c r="I175" i="6"/>
  <c r="J175" i="6"/>
  <c r="K175" i="6"/>
  <c r="L175" i="6"/>
  <c r="C176" i="6"/>
  <c r="H176" i="6"/>
  <c r="C177" i="6"/>
  <c r="H177" i="6"/>
  <c r="C178" i="6"/>
  <c r="H178" i="6"/>
  <c r="D179" i="6"/>
  <c r="E179" i="6"/>
  <c r="F179" i="6"/>
  <c r="G179" i="6"/>
  <c r="I179" i="6"/>
  <c r="J179" i="6"/>
  <c r="K179" i="6"/>
  <c r="L179" i="6"/>
  <c r="C180" i="6"/>
  <c r="H180" i="6"/>
  <c r="C181" i="6"/>
  <c r="H181" i="6"/>
  <c r="C182" i="6"/>
  <c r="H182" i="6"/>
  <c r="C183" i="6"/>
  <c r="H183" i="6"/>
  <c r="D184" i="6"/>
  <c r="E184" i="6"/>
  <c r="F184" i="6"/>
  <c r="G184" i="6"/>
  <c r="I184" i="6"/>
  <c r="J184" i="6"/>
  <c r="K184" i="6"/>
  <c r="L184" i="6"/>
  <c r="C185" i="6"/>
  <c r="H185" i="6"/>
  <c r="C186" i="6"/>
  <c r="H186" i="6"/>
  <c r="D188" i="6"/>
  <c r="E188" i="6"/>
  <c r="F188" i="6"/>
  <c r="G188" i="6"/>
  <c r="I188" i="6"/>
  <c r="J188" i="6"/>
  <c r="K188" i="6"/>
  <c r="L188" i="6"/>
  <c r="C189" i="6"/>
  <c r="H189" i="6"/>
  <c r="C190" i="6"/>
  <c r="H190" i="6"/>
  <c r="K191" i="6"/>
  <c r="K187" i="6" s="1"/>
  <c r="D192" i="6"/>
  <c r="E192" i="6"/>
  <c r="E191" i="6" s="1"/>
  <c r="F192" i="6"/>
  <c r="F191" i="6" s="1"/>
  <c r="F187" i="6" s="1"/>
  <c r="G192" i="6"/>
  <c r="G191" i="6" s="1"/>
  <c r="G187" i="6" s="1"/>
  <c r="I192" i="6"/>
  <c r="I191" i="6" s="1"/>
  <c r="J192" i="6"/>
  <c r="J191" i="6" s="1"/>
  <c r="J187" i="6" s="1"/>
  <c r="K192" i="6"/>
  <c r="L192" i="6"/>
  <c r="L191" i="6" s="1"/>
  <c r="C193" i="6"/>
  <c r="H193" i="6"/>
  <c r="C197" i="6"/>
  <c r="H197" i="6"/>
  <c r="D198" i="6"/>
  <c r="E198" i="6"/>
  <c r="E196" i="6" s="1"/>
  <c r="F198" i="6"/>
  <c r="F196" i="6" s="1"/>
  <c r="G198" i="6"/>
  <c r="G196" i="6" s="1"/>
  <c r="I198" i="6"/>
  <c r="I196" i="6" s="1"/>
  <c r="J198" i="6"/>
  <c r="J196" i="6" s="1"/>
  <c r="K198" i="6"/>
  <c r="K196" i="6" s="1"/>
  <c r="L198" i="6"/>
  <c r="L196" i="6" s="1"/>
  <c r="C199" i="6"/>
  <c r="H199" i="6"/>
  <c r="C200" i="6"/>
  <c r="H200" i="6"/>
  <c r="C201" i="6"/>
  <c r="H201" i="6"/>
  <c r="C202" i="6"/>
  <c r="H202" i="6"/>
  <c r="C203" i="6"/>
  <c r="H203" i="6"/>
  <c r="D205" i="6"/>
  <c r="E205" i="6"/>
  <c r="F205" i="6"/>
  <c r="G205" i="6"/>
  <c r="I205" i="6"/>
  <c r="J205" i="6"/>
  <c r="K205" i="6"/>
  <c r="L205" i="6"/>
  <c r="C206" i="6"/>
  <c r="H206" i="6"/>
  <c r="C207" i="6"/>
  <c r="H207" i="6"/>
  <c r="C208" i="6"/>
  <c r="H208" i="6"/>
  <c r="C209" i="6"/>
  <c r="H209" i="6"/>
  <c r="C210" i="6"/>
  <c r="H210" i="6"/>
  <c r="C211" i="6"/>
  <c r="H211" i="6"/>
  <c r="C212" i="6"/>
  <c r="H212" i="6"/>
  <c r="C213" i="6"/>
  <c r="H213" i="6"/>
  <c r="C214" i="6"/>
  <c r="H214" i="6"/>
  <c r="C215" i="6"/>
  <c r="H215" i="6"/>
  <c r="D216" i="6"/>
  <c r="E216" i="6"/>
  <c r="F216" i="6"/>
  <c r="G216" i="6"/>
  <c r="I216" i="6"/>
  <c r="J216" i="6"/>
  <c r="K216" i="6"/>
  <c r="L216" i="6"/>
  <c r="C217" i="6"/>
  <c r="H217" i="6"/>
  <c r="C218" i="6"/>
  <c r="H218" i="6"/>
  <c r="C219" i="6"/>
  <c r="H219" i="6"/>
  <c r="C220" i="6"/>
  <c r="H220" i="6"/>
  <c r="C221" i="6"/>
  <c r="H221" i="6"/>
  <c r="C222" i="6"/>
  <c r="H222" i="6"/>
  <c r="C223" i="6"/>
  <c r="H223" i="6"/>
  <c r="C224" i="6"/>
  <c r="H224" i="6"/>
  <c r="C225" i="6"/>
  <c r="H225" i="6"/>
  <c r="C226" i="6"/>
  <c r="H226" i="6"/>
  <c r="D227" i="6"/>
  <c r="E227" i="6"/>
  <c r="F227" i="6"/>
  <c r="G227" i="6"/>
  <c r="I227" i="6"/>
  <c r="J227" i="6"/>
  <c r="K227" i="6"/>
  <c r="L227" i="6"/>
  <c r="C228" i="6"/>
  <c r="H228" i="6"/>
  <c r="C229" i="6"/>
  <c r="H229" i="6"/>
  <c r="C232" i="6"/>
  <c r="H232" i="6"/>
  <c r="D233" i="6"/>
  <c r="E233" i="6"/>
  <c r="F233" i="6"/>
  <c r="G233" i="6"/>
  <c r="I233" i="6"/>
  <c r="J233" i="6"/>
  <c r="K233" i="6"/>
  <c r="L233" i="6"/>
  <c r="C234" i="6"/>
  <c r="H234" i="6"/>
  <c r="D235" i="6"/>
  <c r="E235" i="6"/>
  <c r="F235" i="6"/>
  <c r="G235" i="6"/>
  <c r="I235" i="6"/>
  <c r="J235" i="6"/>
  <c r="K235" i="6"/>
  <c r="L235" i="6"/>
  <c r="C236" i="6"/>
  <c r="H236" i="6"/>
  <c r="C237" i="6"/>
  <c r="H237" i="6"/>
  <c r="D238" i="6"/>
  <c r="E238" i="6"/>
  <c r="F238" i="6"/>
  <c r="G238" i="6"/>
  <c r="I238" i="6"/>
  <c r="J238" i="6"/>
  <c r="K238" i="6"/>
  <c r="L238" i="6"/>
  <c r="C239" i="6"/>
  <c r="H239" i="6"/>
  <c r="C240" i="6"/>
  <c r="H240" i="6"/>
  <c r="C241" i="6"/>
  <c r="H241" i="6"/>
  <c r="C242" i="6"/>
  <c r="H242" i="6"/>
  <c r="C243" i="6"/>
  <c r="H243" i="6"/>
  <c r="C244" i="6"/>
  <c r="H244" i="6"/>
  <c r="C245" i="6"/>
  <c r="H245" i="6"/>
  <c r="D246" i="6"/>
  <c r="E246" i="6"/>
  <c r="F246" i="6"/>
  <c r="G246" i="6"/>
  <c r="I246" i="6"/>
  <c r="J246" i="6"/>
  <c r="K246" i="6"/>
  <c r="L246" i="6"/>
  <c r="C247" i="6"/>
  <c r="H247" i="6"/>
  <c r="C248" i="6"/>
  <c r="H248" i="6"/>
  <c r="C249" i="6"/>
  <c r="H249" i="6"/>
  <c r="C250" i="6"/>
  <c r="H250" i="6"/>
  <c r="D252" i="6"/>
  <c r="E252" i="6"/>
  <c r="E251" i="6" s="1"/>
  <c r="F252" i="6"/>
  <c r="F251" i="6" s="1"/>
  <c r="G252" i="6"/>
  <c r="G251" i="6" s="1"/>
  <c r="I252" i="6"/>
  <c r="I251" i="6" s="1"/>
  <c r="J252" i="6"/>
  <c r="J251" i="6" s="1"/>
  <c r="K252" i="6"/>
  <c r="K251" i="6" s="1"/>
  <c r="L252" i="6"/>
  <c r="L251" i="6" s="1"/>
  <c r="C253" i="6"/>
  <c r="H253" i="6"/>
  <c r="C254" i="6"/>
  <c r="H254" i="6"/>
  <c r="C255" i="6"/>
  <c r="H255" i="6"/>
  <c r="C256" i="6"/>
  <c r="H256" i="6"/>
  <c r="C257" i="6"/>
  <c r="H257" i="6"/>
  <c r="D259" i="6"/>
  <c r="E259" i="6"/>
  <c r="F259" i="6"/>
  <c r="G259" i="6"/>
  <c r="I259" i="6"/>
  <c r="J259" i="6"/>
  <c r="K259" i="6"/>
  <c r="L259" i="6"/>
  <c r="L258" i="6" s="1"/>
  <c r="C260" i="6"/>
  <c r="H260" i="6"/>
  <c r="C261" i="6"/>
  <c r="H261" i="6"/>
  <c r="C262" i="6"/>
  <c r="H262" i="6"/>
  <c r="D263" i="6"/>
  <c r="E263" i="6"/>
  <c r="F263" i="6"/>
  <c r="G263" i="6"/>
  <c r="I263" i="6"/>
  <c r="I258" i="6" s="1"/>
  <c r="J263" i="6"/>
  <c r="K263" i="6"/>
  <c r="L263" i="6"/>
  <c r="C264" i="6"/>
  <c r="H264" i="6"/>
  <c r="C265" i="6"/>
  <c r="H265" i="6"/>
  <c r="C266" i="6"/>
  <c r="H266" i="6"/>
  <c r="C267" i="6"/>
  <c r="H267" i="6"/>
  <c r="C270" i="6"/>
  <c r="H270" i="6"/>
  <c r="D271" i="6"/>
  <c r="E271" i="6"/>
  <c r="F271" i="6"/>
  <c r="G271" i="6"/>
  <c r="I271" i="6"/>
  <c r="J271" i="6"/>
  <c r="K271" i="6"/>
  <c r="L271" i="6"/>
  <c r="C272" i="6"/>
  <c r="H272" i="6"/>
  <c r="C273" i="6"/>
  <c r="H273" i="6"/>
  <c r="C274" i="6"/>
  <c r="H274" i="6"/>
  <c r="D275" i="6"/>
  <c r="E275" i="6"/>
  <c r="F275" i="6"/>
  <c r="G275" i="6"/>
  <c r="I275" i="6"/>
  <c r="J275" i="6"/>
  <c r="K275" i="6"/>
  <c r="L275" i="6"/>
  <c r="C276" i="6"/>
  <c r="H276" i="6"/>
  <c r="C277" i="6"/>
  <c r="H277" i="6"/>
  <c r="C278" i="6"/>
  <c r="H278" i="6"/>
  <c r="D279" i="6"/>
  <c r="E279" i="6"/>
  <c r="F279" i="6"/>
  <c r="G279" i="6"/>
  <c r="I279" i="6"/>
  <c r="J279" i="6"/>
  <c r="K279" i="6"/>
  <c r="L279" i="6"/>
  <c r="C280" i="6"/>
  <c r="H280" i="6"/>
  <c r="D281" i="6"/>
  <c r="E281" i="6"/>
  <c r="F281" i="6"/>
  <c r="G281" i="6"/>
  <c r="G287" i="6" s="1"/>
  <c r="I281" i="6"/>
  <c r="J281" i="6"/>
  <c r="K281" i="6"/>
  <c r="L281" i="6"/>
  <c r="C282" i="6"/>
  <c r="H282" i="6"/>
  <c r="C283" i="6"/>
  <c r="H283" i="6"/>
  <c r="D287" i="6"/>
  <c r="F287" i="6"/>
  <c r="I287" i="6"/>
  <c r="L287" i="6"/>
  <c r="D288" i="6"/>
  <c r="D286" i="6" s="1"/>
  <c r="E288" i="6"/>
  <c r="F288" i="6"/>
  <c r="G288" i="6"/>
  <c r="I288" i="6"/>
  <c r="I286" i="6" s="1"/>
  <c r="J288" i="6"/>
  <c r="K288" i="6"/>
  <c r="L288" i="6"/>
  <c r="L286" i="6" s="1"/>
  <c r="C289" i="6"/>
  <c r="H289" i="6"/>
  <c r="C290" i="6"/>
  <c r="H290" i="6"/>
  <c r="H288" i="6" s="1"/>
  <c r="C291" i="6"/>
  <c r="H291" i="6"/>
  <c r="C292" i="6"/>
  <c r="H292" i="6"/>
  <c r="C293" i="6"/>
  <c r="H293" i="6"/>
  <c r="C294" i="6"/>
  <c r="H294" i="6"/>
  <c r="C295" i="6"/>
  <c r="H295" i="6"/>
  <c r="C296" i="6"/>
  <c r="H296" i="6"/>
  <c r="D22" i="5"/>
  <c r="E22" i="5"/>
  <c r="E287" i="5" s="1"/>
  <c r="F22" i="5"/>
  <c r="G22" i="5"/>
  <c r="I22" i="5"/>
  <c r="J22" i="5"/>
  <c r="J287" i="5" s="1"/>
  <c r="K22" i="5"/>
  <c r="L22" i="5"/>
  <c r="C23" i="5"/>
  <c r="H23" i="5"/>
  <c r="C24" i="5"/>
  <c r="H24" i="5"/>
  <c r="C26" i="5"/>
  <c r="H26" i="5"/>
  <c r="C28" i="5"/>
  <c r="F28" i="5"/>
  <c r="K28" i="5"/>
  <c r="H28" i="5" s="1"/>
  <c r="C29" i="5"/>
  <c r="H29" i="5"/>
  <c r="C30" i="5"/>
  <c r="H30" i="5"/>
  <c r="C31" i="5"/>
  <c r="H31" i="5"/>
  <c r="F32" i="5"/>
  <c r="C32" i="5" s="1"/>
  <c r="K32" i="5"/>
  <c r="H32" i="5" s="1"/>
  <c r="C33" i="5"/>
  <c r="H33" i="5"/>
  <c r="F34" i="5"/>
  <c r="C34" i="5" s="1"/>
  <c r="K34" i="5"/>
  <c r="H34" i="5" s="1"/>
  <c r="C35" i="5"/>
  <c r="H35" i="5"/>
  <c r="C36" i="5"/>
  <c r="H36" i="5"/>
  <c r="F37" i="5"/>
  <c r="C37" i="5" s="1"/>
  <c r="K37" i="5"/>
  <c r="H37" i="5" s="1"/>
  <c r="C38" i="5"/>
  <c r="H38" i="5"/>
  <c r="C39" i="5"/>
  <c r="H39" i="5"/>
  <c r="C40" i="5"/>
  <c r="H40" i="5"/>
  <c r="C41" i="5"/>
  <c r="H41" i="5"/>
  <c r="C42" i="5"/>
  <c r="H42" i="5"/>
  <c r="D43" i="5"/>
  <c r="E43" i="5"/>
  <c r="F43" i="5"/>
  <c r="I43" i="5"/>
  <c r="J43" i="5"/>
  <c r="K43" i="5"/>
  <c r="C44" i="5"/>
  <c r="H44" i="5"/>
  <c r="G45" i="5"/>
  <c r="G21" i="5" s="1"/>
  <c r="L45" i="5"/>
  <c r="H45" i="5" s="1"/>
  <c r="C46" i="5"/>
  <c r="H46" i="5"/>
  <c r="C47" i="5"/>
  <c r="H47" i="5"/>
  <c r="D55" i="5"/>
  <c r="E55" i="5"/>
  <c r="F55" i="5"/>
  <c r="G55" i="5"/>
  <c r="I55" i="5"/>
  <c r="J55" i="5"/>
  <c r="K55" i="5"/>
  <c r="K54" i="5" s="1"/>
  <c r="L55" i="5"/>
  <c r="C56" i="5"/>
  <c r="H56" i="5"/>
  <c r="C57" i="5"/>
  <c r="H57" i="5"/>
  <c r="D58" i="5"/>
  <c r="E58" i="5"/>
  <c r="F58" i="5"/>
  <c r="G58" i="5"/>
  <c r="J58" i="5"/>
  <c r="J54" i="5" s="1"/>
  <c r="K58" i="5"/>
  <c r="L58" i="5"/>
  <c r="L54" i="5" s="1"/>
  <c r="C59" i="5"/>
  <c r="H59" i="5"/>
  <c r="C60" i="5"/>
  <c r="I58" i="5"/>
  <c r="C61" i="5"/>
  <c r="H61" i="5"/>
  <c r="C62" i="5"/>
  <c r="H62" i="5"/>
  <c r="C63" i="5"/>
  <c r="H63" i="5"/>
  <c r="C64" i="5"/>
  <c r="H64" i="5"/>
  <c r="C65" i="5"/>
  <c r="H65" i="5"/>
  <c r="C66" i="5"/>
  <c r="H66" i="5"/>
  <c r="C68" i="5"/>
  <c r="H68" i="5"/>
  <c r="D69" i="5"/>
  <c r="D67" i="5" s="1"/>
  <c r="E69" i="5"/>
  <c r="E67" i="5" s="1"/>
  <c r="F69" i="5"/>
  <c r="F67" i="5" s="1"/>
  <c r="G69" i="5"/>
  <c r="G67" i="5" s="1"/>
  <c r="J69" i="5"/>
  <c r="J67" i="5" s="1"/>
  <c r="K69" i="5"/>
  <c r="K67" i="5" s="1"/>
  <c r="L69" i="5"/>
  <c r="L67" i="5" s="1"/>
  <c r="C70" i="5"/>
  <c r="H70" i="5"/>
  <c r="I69" i="5"/>
  <c r="C71" i="5"/>
  <c r="H71" i="5"/>
  <c r="C72" i="5"/>
  <c r="H72" i="5"/>
  <c r="C73" i="5"/>
  <c r="H73" i="5"/>
  <c r="C74" i="5"/>
  <c r="H74" i="5"/>
  <c r="D77" i="5"/>
  <c r="E77" i="5"/>
  <c r="F77" i="5"/>
  <c r="G77" i="5"/>
  <c r="J77" i="5"/>
  <c r="K77" i="5"/>
  <c r="L77" i="5"/>
  <c r="C78" i="5"/>
  <c r="H78" i="5"/>
  <c r="C79" i="5"/>
  <c r="I77" i="5"/>
  <c r="D80" i="5"/>
  <c r="E80" i="5"/>
  <c r="F80" i="5"/>
  <c r="G80" i="5"/>
  <c r="I80" i="5"/>
  <c r="J80" i="5"/>
  <c r="K80" i="5"/>
  <c r="L80" i="5"/>
  <c r="C81" i="5"/>
  <c r="H81" i="5"/>
  <c r="C82" i="5"/>
  <c r="H82" i="5"/>
  <c r="D84" i="5"/>
  <c r="E84" i="5"/>
  <c r="F84" i="5"/>
  <c r="G84" i="5"/>
  <c r="J84" i="5"/>
  <c r="K84" i="5"/>
  <c r="L84" i="5"/>
  <c r="C85" i="5"/>
  <c r="H85" i="5"/>
  <c r="I84" i="5"/>
  <c r="C86" i="5"/>
  <c r="H86" i="5"/>
  <c r="C87" i="5"/>
  <c r="H87" i="5"/>
  <c r="C88" i="5"/>
  <c r="H88" i="5"/>
  <c r="D89" i="5"/>
  <c r="E89" i="5"/>
  <c r="F89" i="5"/>
  <c r="G89" i="5"/>
  <c r="J89" i="5"/>
  <c r="K89" i="5"/>
  <c r="L89" i="5"/>
  <c r="C90" i="5"/>
  <c r="H90" i="5"/>
  <c r="C91" i="5"/>
  <c r="I89" i="5"/>
  <c r="C92" i="5"/>
  <c r="H92" i="5"/>
  <c r="C93" i="5"/>
  <c r="H93" i="5"/>
  <c r="C94" i="5"/>
  <c r="H94" i="5"/>
  <c r="D95" i="5"/>
  <c r="E95" i="5"/>
  <c r="F95" i="5"/>
  <c r="G95" i="5"/>
  <c r="J95" i="5"/>
  <c r="K95" i="5"/>
  <c r="L95" i="5"/>
  <c r="C96" i="5"/>
  <c r="I95" i="5"/>
  <c r="C97" i="5"/>
  <c r="H97" i="5"/>
  <c r="C98" i="5"/>
  <c r="H98" i="5"/>
  <c r="C99" i="5"/>
  <c r="H99" i="5"/>
  <c r="C100" i="5"/>
  <c r="H100" i="5"/>
  <c r="C101" i="5"/>
  <c r="H101" i="5"/>
  <c r="C102" i="5"/>
  <c r="H102" i="5"/>
  <c r="D103" i="5"/>
  <c r="E103" i="5"/>
  <c r="F103" i="5"/>
  <c r="G103" i="5"/>
  <c r="J103" i="5"/>
  <c r="K103" i="5"/>
  <c r="L103" i="5"/>
  <c r="C104" i="5"/>
  <c r="H104" i="5"/>
  <c r="C105" i="5"/>
  <c r="I103" i="5"/>
  <c r="C106" i="5"/>
  <c r="H106" i="5"/>
  <c r="C107" i="5"/>
  <c r="H107" i="5"/>
  <c r="C108" i="5"/>
  <c r="H108" i="5"/>
  <c r="C109" i="5"/>
  <c r="H109" i="5"/>
  <c r="C110" i="5"/>
  <c r="H110" i="5"/>
  <c r="C111" i="5"/>
  <c r="H111" i="5"/>
  <c r="D112" i="5"/>
  <c r="E112" i="5"/>
  <c r="F112" i="5"/>
  <c r="G112" i="5"/>
  <c r="J112" i="5"/>
  <c r="K112" i="5"/>
  <c r="L112" i="5"/>
  <c r="C113" i="5"/>
  <c r="H113" i="5"/>
  <c r="I112" i="5"/>
  <c r="C114" i="5"/>
  <c r="H114" i="5"/>
  <c r="C115" i="5"/>
  <c r="H115" i="5"/>
  <c r="D116" i="5"/>
  <c r="E116" i="5"/>
  <c r="F116" i="5"/>
  <c r="G116" i="5"/>
  <c r="J116" i="5"/>
  <c r="K116" i="5"/>
  <c r="L116" i="5"/>
  <c r="C117" i="5"/>
  <c r="I116" i="5"/>
  <c r="C118" i="5"/>
  <c r="H118" i="5"/>
  <c r="C119" i="5"/>
  <c r="H119" i="5"/>
  <c r="C120" i="5"/>
  <c r="H120" i="5"/>
  <c r="C121" i="5"/>
  <c r="H121" i="5"/>
  <c r="D122" i="5"/>
  <c r="E122" i="5"/>
  <c r="F122" i="5"/>
  <c r="G122" i="5"/>
  <c r="J122" i="5"/>
  <c r="K122" i="5"/>
  <c r="L122" i="5"/>
  <c r="C123" i="5"/>
  <c r="H123" i="5"/>
  <c r="I122" i="5"/>
  <c r="C124" i="5"/>
  <c r="H124" i="5"/>
  <c r="C125" i="5"/>
  <c r="H125" i="5"/>
  <c r="C126" i="5"/>
  <c r="H126" i="5"/>
  <c r="C127" i="5"/>
  <c r="H127" i="5"/>
  <c r="D128" i="5"/>
  <c r="E128" i="5"/>
  <c r="F128" i="5"/>
  <c r="G128" i="5"/>
  <c r="I128" i="5"/>
  <c r="J128" i="5"/>
  <c r="K128" i="5"/>
  <c r="L128" i="5"/>
  <c r="C129" i="5"/>
  <c r="C128" i="5" s="1"/>
  <c r="H129" i="5"/>
  <c r="H128" i="5" s="1"/>
  <c r="D131" i="5"/>
  <c r="E131" i="5"/>
  <c r="F131" i="5"/>
  <c r="G131" i="5"/>
  <c r="J131" i="5"/>
  <c r="K131" i="5"/>
  <c r="L131" i="5"/>
  <c r="C132" i="5"/>
  <c r="H132" i="5"/>
  <c r="I131" i="5"/>
  <c r="C133" i="5"/>
  <c r="H133" i="5"/>
  <c r="C134" i="5"/>
  <c r="H134" i="5"/>
  <c r="C135" i="5"/>
  <c r="H135" i="5"/>
  <c r="D136" i="5"/>
  <c r="E136" i="5"/>
  <c r="F136" i="5"/>
  <c r="G136" i="5"/>
  <c r="J136" i="5"/>
  <c r="K136" i="5"/>
  <c r="L136" i="5"/>
  <c r="C137" i="5"/>
  <c r="H137" i="5"/>
  <c r="C138" i="5"/>
  <c r="I136" i="5"/>
  <c r="H136" i="5" s="1"/>
  <c r="C139" i="5"/>
  <c r="H139" i="5"/>
  <c r="C140" i="5"/>
  <c r="H140" i="5"/>
  <c r="D141" i="5"/>
  <c r="E141" i="5"/>
  <c r="F141" i="5"/>
  <c r="G141" i="5"/>
  <c r="J141" i="5"/>
  <c r="K141" i="5"/>
  <c r="L141" i="5"/>
  <c r="C142" i="5"/>
  <c r="H142" i="5"/>
  <c r="I141" i="5"/>
  <c r="C143" i="5"/>
  <c r="H143" i="5"/>
  <c r="D144" i="5"/>
  <c r="E144" i="5"/>
  <c r="F144" i="5"/>
  <c r="G144" i="5"/>
  <c r="J144" i="5"/>
  <c r="K144" i="5"/>
  <c r="L144" i="5"/>
  <c r="C145" i="5"/>
  <c r="H145" i="5"/>
  <c r="I144" i="5"/>
  <c r="C146" i="5"/>
  <c r="H146" i="5"/>
  <c r="C147" i="5"/>
  <c r="H147" i="5"/>
  <c r="C148" i="5"/>
  <c r="H148" i="5"/>
  <c r="C149" i="5"/>
  <c r="H149" i="5"/>
  <c r="C150" i="5"/>
  <c r="H150" i="5"/>
  <c r="D151" i="5"/>
  <c r="E151" i="5"/>
  <c r="F151" i="5"/>
  <c r="G151" i="5"/>
  <c r="J151" i="5"/>
  <c r="K151" i="5"/>
  <c r="L151" i="5"/>
  <c r="C152" i="5"/>
  <c r="H152" i="5"/>
  <c r="I151" i="5"/>
  <c r="C153" i="5"/>
  <c r="H153" i="5"/>
  <c r="C154" i="5"/>
  <c r="H154" i="5"/>
  <c r="C155" i="5"/>
  <c r="H155" i="5"/>
  <c r="C156" i="5"/>
  <c r="H156" i="5"/>
  <c r="C157" i="5"/>
  <c r="H157" i="5"/>
  <c r="C158" i="5"/>
  <c r="H158" i="5"/>
  <c r="C159" i="5"/>
  <c r="H159" i="5"/>
  <c r="D160" i="5"/>
  <c r="E160" i="5"/>
  <c r="F160" i="5"/>
  <c r="G160" i="5"/>
  <c r="J160" i="5"/>
  <c r="K160" i="5"/>
  <c r="L160" i="5"/>
  <c r="C161" i="5"/>
  <c r="H161" i="5"/>
  <c r="C162" i="5"/>
  <c r="I160" i="5"/>
  <c r="C163" i="5"/>
  <c r="H163" i="5"/>
  <c r="C164" i="5"/>
  <c r="H164" i="5"/>
  <c r="F165" i="5"/>
  <c r="D166" i="5"/>
  <c r="D165" i="5" s="1"/>
  <c r="E166" i="5"/>
  <c r="E165" i="5" s="1"/>
  <c r="F166" i="5"/>
  <c r="G166" i="5"/>
  <c r="G165" i="5" s="1"/>
  <c r="J166" i="5"/>
  <c r="J165" i="5" s="1"/>
  <c r="K166" i="5"/>
  <c r="K165" i="5" s="1"/>
  <c r="L166" i="5"/>
  <c r="L165" i="5" s="1"/>
  <c r="C167" i="5"/>
  <c r="H167" i="5"/>
  <c r="C168" i="5"/>
  <c r="I166" i="5"/>
  <c r="C169" i="5"/>
  <c r="H169" i="5"/>
  <c r="C170" i="5"/>
  <c r="H170" i="5"/>
  <c r="C171" i="5"/>
  <c r="H171" i="5"/>
  <c r="C172" i="5"/>
  <c r="H172" i="5"/>
  <c r="D175" i="5"/>
  <c r="E175" i="5"/>
  <c r="F175" i="5"/>
  <c r="G175" i="5"/>
  <c r="J175" i="5"/>
  <c r="J174" i="5" s="1"/>
  <c r="J173" i="5" s="1"/>
  <c r="K175" i="5"/>
  <c r="L175" i="5"/>
  <c r="C176" i="5"/>
  <c r="H176" i="5"/>
  <c r="C177" i="5"/>
  <c r="I175" i="5"/>
  <c r="C178" i="5"/>
  <c r="H178" i="5"/>
  <c r="D179" i="5"/>
  <c r="E179" i="5"/>
  <c r="F179" i="5"/>
  <c r="G179" i="5"/>
  <c r="J179" i="5"/>
  <c r="K179" i="5"/>
  <c r="K174" i="5" s="1"/>
  <c r="L179" i="5"/>
  <c r="C180" i="5"/>
  <c r="H180" i="5"/>
  <c r="C181" i="5"/>
  <c r="H181" i="5"/>
  <c r="C182" i="5"/>
  <c r="I179" i="5"/>
  <c r="C183" i="5"/>
  <c r="H183" i="5"/>
  <c r="D184" i="5"/>
  <c r="E184" i="5"/>
  <c r="F184" i="5"/>
  <c r="G184" i="5"/>
  <c r="J184" i="5"/>
  <c r="K184" i="5"/>
  <c r="L184" i="5"/>
  <c r="C185" i="5"/>
  <c r="I184" i="5"/>
  <c r="C186" i="5"/>
  <c r="H186" i="5"/>
  <c r="D188" i="5"/>
  <c r="E188" i="5"/>
  <c r="F188" i="5"/>
  <c r="G188" i="5"/>
  <c r="I188" i="5"/>
  <c r="J188" i="5"/>
  <c r="K188" i="5"/>
  <c r="L188" i="5"/>
  <c r="C189" i="5"/>
  <c r="H189" i="5"/>
  <c r="C190" i="5"/>
  <c r="H190" i="5"/>
  <c r="D192" i="5"/>
  <c r="D191" i="5" s="1"/>
  <c r="E192" i="5"/>
  <c r="E191" i="5" s="1"/>
  <c r="F192" i="5"/>
  <c r="F191" i="5" s="1"/>
  <c r="G192" i="5"/>
  <c r="J192" i="5"/>
  <c r="J191" i="5" s="1"/>
  <c r="K192" i="5"/>
  <c r="K191" i="5" s="1"/>
  <c r="K187" i="5" s="1"/>
  <c r="L192" i="5"/>
  <c r="L191" i="5" s="1"/>
  <c r="C193" i="5"/>
  <c r="I192" i="5"/>
  <c r="L196" i="5"/>
  <c r="C197" i="5"/>
  <c r="H197" i="5"/>
  <c r="D198" i="5"/>
  <c r="D196" i="5" s="1"/>
  <c r="E198" i="5"/>
  <c r="F198" i="5"/>
  <c r="F196" i="5" s="1"/>
  <c r="G198" i="5"/>
  <c r="G196" i="5" s="1"/>
  <c r="I198" i="5"/>
  <c r="J198" i="5"/>
  <c r="J196" i="5" s="1"/>
  <c r="K198" i="5"/>
  <c r="K196" i="5" s="1"/>
  <c r="L198" i="5"/>
  <c r="C199" i="5"/>
  <c r="H199" i="5"/>
  <c r="C200" i="5"/>
  <c r="H200" i="5"/>
  <c r="C201" i="5"/>
  <c r="H201" i="5"/>
  <c r="C202" i="5"/>
  <c r="H202" i="5"/>
  <c r="C203" i="5"/>
  <c r="H203" i="5"/>
  <c r="D205" i="5"/>
  <c r="E205" i="5"/>
  <c r="F205" i="5"/>
  <c r="G205" i="5"/>
  <c r="J205" i="5"/>
  <c r="K205" i="5"/>
  <c r="L205" i="5"/>
  <c r="L204" i="5" s="1"/>
  <c r="L195" i="5" s="1"/>
  <c r="C206" i="5"/>
  <c r="H206" i="5"/>
  <c r="I205" i="5"/>
  <c r="C207" i="5"/>
  <c r="H207" i="5"/>
  <c r="C208" i="5"/>
  <c r="H208" i="5"/>
  <c r="C209" i="5"/>
  <c r="H209" i="5"/>
  <c r="C210" i="5"/>
  <c r="H210" i="5"/>
  <c r="C211" i="5"/>
  <c r="H211" i="5"/>
  <c r="C212" i="5"/>
  <c r="H212" i="5"/>
  <c r="C213" i="5"/>
  <c r="H213" i="5"/>
  <c r="C214" i="5"/>
  <c r="H214" i="5"/>
  <c r="C215" i="5"/>
  <c r="H215" i="5"/>
  <c r="D216" i="5"/>
  <c r="E216" i="5"/>
  <c r="F216" i="5"/>
  <c r="G216" i="5"/>
  <c r="J216" i="5"/>
  <c r="K216" i="5"/>
  <c r="L216" i="5"/>
  <c r="C217" i="5"/>
  <c r="H217" i="5"/>
  <c r="I216" i="5"/>
  <c r="C218" i="5"/>
  <c r="H218" i="5"/>
  <c r="C219" i="5"/>
  <c r="H219" i="5"/>
  <c r="C220" i="5"/>
  <c r="H220" i="5"/>
  <c r="C221" i="5"/>
  <c r="H221" i="5"/>
  <c r="C222" i="5"/>
  <c r="H222" i="5"/>
  <c r="C223" i="5"/>
  <c r="H223" i="5"/>
  <c r="C224" i="5"/>
  <c r="H224" i="5"/>
  <c r="C225" i="5"/>
  <c r="H225" i="5"/>
  <c r="C226" i="5"/>
  <c r="H226" i="5"/>
  <c r="D227" i="5"/>
  <c r="E227" i="5"/>
  <c r="F227" i="5"/>
  <c r="G227" i="5"/>
  <c r="J227" i="5"/>
  <c r="K227" i="5"/>
  <c r="L227" i="5"/>
  <c r="C228" i="5"/>
  <c r="H228" i="5"/>
  <c r="I227" i="5"/>
  <c r="C229" i="5"/>
  <c r="H229" i="5"/>
  <c r="C232" i="5"/>
  <c r="H232" i="5"/>
  <c r="D233" i="5"/>
  <c r="E233" i="5"/>
  <c r="F233" i="5"/>
  <c r="G233" i="5"/>
  <c r="J233" i="5"/>
  <c r="K233" i="5"/>
  <c r="L233" i="5"/>
  <c r="C234" i="5"/>
  <c r="I233" i="5"/>
  <c r="D235" i="5"/>
  <c r="E235" i="5"/>
  <c r="F235" i="5"/>
  <c r="G235" i="5"/>
  <c r="J235" i="5"/>
  <c r="K235" i="5"/>
  <c r="L235" i="5"/>
  <c r="C236" i="5"/>
  <c r="H236" i="5"/>
  <c r="I235" i="5"/>
  <c r="H235" i="5" s="1"/>
  <c r="C237" i="5"/>
  <c r="H237" i="5"/>
  <c r="E238" i="5"/>
  <c r="F238" i="5"/>
  <c r="G238" i="5"/>
  <c r="J238" i="5"/>
  <c r="K238" i="5"/>
  <c r="L238" i="5"/>
  <c r="D239" i="5"/>
  <c r="D238" i="5" s="1"/>
  <c r="H239" i="5"/>
  <c r="C240" i="5"/>
  <c r="H240" i="5"/>
  <c r="C241" i="5"/>
  <c r="H241" i="5"/>
  <c r="C242" i="5"/>
  <c r="H242" i="5"/>
  <c r="C243" i="5"/>
  <c r="H243" i="5"/>
  <c r="C244" i="5"/>
  <c r="H244" i="5"/>
  <c r="C245" i="5"/>
  <c r="H245" i="5"/>
  <c r="D246" i="5"/>
  <c r="E246" i="5"/>
  <c r="F246" i="5"/>
  <c r="G246" i="5"/>
  <c r="J246" i="5"/>
  <c r="K246" i="5"/>
  <c r="L246" i="5"/>
  <c r="C247" i="5"/>
  <c r="H247" i="5"/>
  <c r="I246" i="5"/>
  <c r="C248" i="5"/>
  <c r="H248" i="5"/>
  <c r="C249" i="5"/>
  <c r="H249" i="5"/>
  <c r="C250" i="5"/>
  <c r="H250" i="5"/>
  <c r="D252" i="5"/>
  <c r="D251" i="5" s="1"/>
  <c r="E252" i="5"/>
  <c r="E251" i="5" s="1"/>
  <c r="F252" i="5"/>
  <c r="G252" i="5"/>
  <c r="G251" i="5" s="1"/>
  <c r="J252" i="5"/>
  <c r="J251" i="5" s="1"/>
  <c r="K252" i="5"/>
  <c r="K251" i="5" s="1"/>
  <c r="L252" i="5"/>
  <c r="L251" i="5" s="1"/>
  <c r="C253" i="5"/>
  <c r="H253" i="5"/>
  <c r="I252" i="5"/>
  <c r="C254" i="5"/>
  <c r="H254" i="5"/>
  <c r="C255" i="5"/>
  <c r="H255" i="5"/>
  <c r="C256" i="5"/>
  <c r="H256" i="5"/>
  <c r="C257" i="5"/>
  <c r="H257" i="5"/>
  <c r="E259" i="5"/>
  <c r="E258" i="5" s="1"/>
  <c r="F259" i="5"/>
  <c r="G259" i="5"/>
  <c r="J259" i="5"/>
  <c r="K259" i="5"/>
  <c r="K258" i="5" s="1"/>
  <c r="L259" i="5"/>
  <c r="C260" i="5"/>
  <c r="I259" i="5"/>
  <c r="C261" i="5"/>
  <c r="D261" i="5"/>
  <c r="D259" i="5" s="1"/>
  <c r="D258" i="5" s="1"/>
  <c r="E261" i="5"/>
  <c r="H261" i="5"/>
  <c r="C262" i="5"/>
  <c r="H262" i="5"/>
  <c r="D263" i="5"/>
  <c r="E263" i="5"/>
  <c r="F263" i="5"/>
  <c r="F258" i="5" s="1"/>
  <c r="G263" i="5"/>
  <c r="J263" i="5"/>
  <c r="K263" i="5"/>
  <c r="L263" i="5"/>
  <c r="C264" i="5"/>
  <c r="H264" i="5"/>
  <c r="I263" i="5"/>
  <c r="C265" i="5"/>
  <c r="H265" i="5"/>
  <c r="C266" i="5"/>
  <c r="H266" i="5"/>
  <c r="C267" i="5"/>
  <c r="H267" i="5"/>
  <c r="C270" i="5"/>
  <c r="H270" i="5"/>
  <c r="D271" i="5"/>
  <c r="E271" i="5"/>
  <c r="F271" i="5"/>
  <c r="G271" i="5"/>
  <c r="I271" i="5"/>
  <c r="H271" i="5" s="1"/>
  <c r="J271" i="5"/>
  <c r="K271" i="5"/>
  <c r="L271" i="5"/>
  <c r="C272" i="5"/>
  <c r="H272" i="5"/>
  <c r="C273" i="5"/>
  <c r="H273" i="5"/>
  <c r="C274" i="5"/>
  <c r="H274" i="5"/>
  <c r="D275" i="5"/>
  <c r="E275" i="5"/>
  <c r="F275" i="5"/>
  <c r="C275" i="5" s="1"/>
  <c r="G275" i="5"/>
  <c r="G269" i="5" s="1"/>
  <c r="J275" i="5"/>
  <c r="J269" i="5" s="1"/>
  <c r="K275" i="5"/>
  <c r="K269" i="5" s="1"/>
  <c r="L275" i="5"/>
  <c r="L269" i="5" s="1"/>
  <c r="L268" i="5" s="1"/>
  <c r="C276" i="5"/>
  <c r="H276" i="5"/>
  <c r="I275" i="5"/>
  <c r="C277" i="5"/>
  <c r="H277" i="5"/>
  <c r="C278" i="5"/>
  <c r="H278" i="5"/>
  <c r="D279" i="5"/>
  <c r="E279" i="5"/>
  <c r="F279" i="5"/>
  <c r="G279" i="5"/>
  <c r="J279" i="5"/>
  <c r="K279" i="5"/>
  <c r="L279" i="5"/>
  <c r="C280" i="5"/>
  <c r="I279" i="5"/>
  <c r="H279" i="5" s="1"/>
  <c r="D281" i="5"/>
  <c r="E281" i="5"/>
  <c r="F281" i="5"/>
  <c r="G281" i="5"/>
  <c r="G287" i="5" s="1"/>
  <c r="I281" i="5"/>
  <c r="J281" i="5"/>
  <c r="K281" i="5"/>
  <c r="L281" i="5"/>
  <c r="L287" i="5" s="1"/>
  <c r="C282" i="5"/>
  <c r="H282" i="5"/>
  <c r="C283" i="5"/>
  <c r="H283" i="5"/>
  <c r="D287" i="5"/>
  <c r="F287" i="5"/>
  <c r="I287" i="5"/>
  <c r="K287" i="5"/>
  <c r="D288" i="5"/>
  <c r="D286" i="5" s="1"/>
  <c r="E288" i="5"/>
  <c r="F288" i="5"/>
  <c r="G288" i="5"/>
  <c r="I288" i="5"/>
  <c r="J288" i="5"/>
  <c r="K288" i="5"/>
  <c r="L288" i="5"/>
  <c r="C289" i="5"/>
  <c r="H289" i="5"/>
  <c r="C290" i="5"/>
  <c r="H290" i="5"/>
  <c r="C291" i="5"/>
  <c r="H291" i="5"/>
  <c r="C292" i="5"/>
  <c r="H292" i="5"/>
  <c r="C293" i="5"/>
  <c r="H293" i="5"/>
  <c r="C294" i="5"/>
  <c r="H294" i="5"/>
  <c r="C295" i="5"/>
  <c r="H295" i="5"/>
  <c r="C296" i="5"/>
  <c r="H296" i="5"/>
  <c r="D22" i="4"/>
  <c r="E22" i="4"/>
  <c r="F22" i="4"/>
  <c r="G22" i="4"/>
  <c r="I22" i="4"/>
  <c r="J22" i="4"/>
  <c r="K22" i="4"/>
  <c r="L22" i="4"/>
  <c r="C23" i="4"/>
  <c r="H23" i="4"/>
  <c r="C24" i="4"/>
  <c r="H24" i="4"/>
  <c r="C26" i="4"/>
  <c r="H26" i="4"/>
  <c r="F28" i="4"/>
  <c r="C28" i="4" s="1"/>
  <c r="K28" i="4"/>
  <c r="H28" i="4" s="1"/>
  <c r="C29" i="4"/>
  <c r="H29" i="4"/>
  <c r="C30" i="4"/>
  <c r="H30" i="4"/>
  <c r="C31" i="4"/>
  <c r="H31" i="4"/>
  <c r="F32" i="4"/>
  <c r="C32" i="4" s="1"/>
  <c r="K32" i="4"/>
  <c r="H32" i="4" s="1"/>
  <c r="C33" i="4"/>
  <c r="H33" i="4"/>
  <c r="F34" i="4"/>
  <c r="C34" i="4" s="1"/>
  <c r="H34" i="4"/>
  <c r="K34" i="4"/>
  <c r="C35" i="4"/>
  <c r="H35" i="4"/>
  <c r="C36" i="4"/>
  <c r="H36" i="4"/>
  <c r="F37" i="4"/>
  <c r="C37" i="4" s="1"/>
  <c r="H37" i="4"/>
  <c r="K37" i="4"/>
  <c r="C38" i="4"/>
  <c r="H38" i="4"/>
  <c r="C39" i="4"/>
  <c r="H39" i="4"/>
  <c r="C40" i="4"/>
  <c r="H40" i="4"/>
  <c r="C41" i="4"/>
  <c r="H41" i="4"/>
  <c r="C42" i="4"/>
  <c r="H42" i="4"/>
  <c r="D43" i="4"/>
  <c r="E43" i="4"/>
  <c r="F43" i="4"/>
  <c r="I43" i="4"/>
  <c r="J43" i="4"/>
  <c r="K43" i="4"/>
  <c r="C44" i="4"/>
  <c r="H44" i="4"/>
  <c r="C45" i="4"/>
  <c r="G45" i="4"/>
  <c r="G21" i="4" s="1"/>
  <c r="L45" i="4"/>
  <c r="H45" i="4" s="1"/>
  <c r="C46" i="4"/>
  <c r="H46" i="4"/>
  <c r="C47" i="4"/>
  <c r="H47" i="4"/>
  <c r="E55" i="4"/>
  <c r="F55" i="4"/>
  <c r="G55" i="4"/>
  <c r="I55" i="4"/>
  <c r="J55" i="4"/>
  <c r="K55" i="4"/>
  <c r="L55" i="4"/>
  <c r="C56" i="4"/>
  <c r="H56" i="4"/>
  <c r="C57" i="4"/>
  <c r="D57" i="4"/>
  <c r="D55" i="4" s="1"/>
  <c r="H57" i="4"/>
  <c r="E58" i="4"/>
  <c r="F58" i="4"/>
  <c r="G58" i="4"/>
  <c r="I58" i="4"/>
  <c r="J58" i="4"/>
  <c r="K58" i="4"/>
  <c r="L58" i="4"/>
  <c r="C59" i="4"/>
  <c r="H59" i="4"/>
  <c r="C60" i="4"/>
  <c r="H60" i="4"/>
  <c r="C61" i="4"/>
  <c r="H61" i="4"/>
  <c r="C62" i="4"/>
  <c r="H62" i="4"/>
  <c r="D63" i="4"/>
  <c r="D58" i="4" s="1"/>
  <c r="H63" i="4"/>
  <c r="C64" i="4"/>
  <c r="H64" i="4"/>
  <c r="C65" i="4"/>
  <c r="H65" i="4"/>
  <c r="C66" i="4"/>
  <c r="H66" i="4"/>
  <c r="H68" i="4"/>
  <c r="E69" i="4"/>
  <c r="E67" i="4" s="1"/>
  <c r="F69" i="4"/>
  <c r="F67" i="4" s="1"/>
  <c r="G69" i="4"/>
  <c r="G67" i="4" s="1"/>
  <c r="J69" i="4"/>
  <c r="J67" i="4" s="1"/>
  <c r="K69" i="4"/>
  <c r="K67" i="4" s="1"/>
  <c r="L69" i="4"/>
  <c r="L67" i="4" s="1"/>
  <c r="D70" i="4"/>
  <c r="H70" i="4"/>
  <c r="C71" i="4"/>
  <c r="H71" i="4"/>
  <c r="C72" i="4"/>
  <c r="H72" i="4"/>
  <c r="C73" i="4"/>
  <c r="D73" i="4"/>
  <c r="H73" i="4"/>
  <c r="I73" i="4"/>
  <c r="I69" i="4" s="1"/>
  <c r="C74" i="4"/>
  <c r="H74" i="4"/>
  <c r="D77" i="4"/>
  <c r="E77" i="4"/>
  <c r="F77" i="4"/>
  <c r="G77" i="4"/>
  <c r="I77" i="4"/>
  <c r="J77" i="4"/>
  <c r="K77" i="4"/>
  <c r="H77" i="4" s="1"/>
  <c r="L77" i="4"/>
  <c r="C78" i="4"/>
  <c r="H78" i="4"/>
  <c r="C79" i="4"/>
  <c r="H79" i="4"/>
  <c r="D80" i="4"/>
  <c r="E80" i="4"/>
  <c r="E76" i="4" s="1"/>
  <c r="F80" i="4"/>
  <c r="F76" i="4" s="1"/>
  <c r="G80" i="4"/>
  <c r="I80" i="4"/>
  <c r="J80" i="4"/>
  <c r="J76" i="4" s="1"/>
  <c r="K80" i="4"/>
  <c r="L80" i="4"/>
  <c r="C81" i="4"/>
  <c r="H81" i="4"/>
  <c r="C82" i="4"/>
  <c r="H82" i="4"/>
  <c r="D84" i="4"/>
  <c r="E84" i="4"/>
  <c r="F84" i="4"/>
  <c r="G84" i="4"/>
  <c r="I84" i="4"/>
  <c r="J84" i="4"/>
  <c r="K84" i="4"/>
  <c r="L84" i="4"/>
  <c r="C85" i="4"/>
  <c r="H85" i="4"/>
  <c r="C86" i="4"/>
  <c r="H86" i="4"/>
  <c r="C87" i="4"/>
  <c r="H87" i="4"/>
  <c r="C88" i="4"/>
  <c r="H88" i="4"/>
  <c r="D89" i="4"/>
  <c r="E89" i="4"/>
  <c r="F89" i="4"/>
  <c r="G89" i="4"/>
  <c r="I89" i="4"/>
  <c r="J89" i="4"/>
  <c r="K89" i="4"/>
  <c r="H89" i="4" s="1"/>
  <c r="L89" i="4"/>
  <c r="C90" i="4"/>
  <c r="H90" i="4"/>
  <c r="C91" i="4"/>
  <c r="H91" i="4"/>
  <c r="C92" i="4"/>
  <c r="H92" i="4"/>
  <c r="C93" i="4"/>
  <c r="H93" i="4"/>
  <c r="C94" i="4"/>
  <c r="H94" i="4"/>
  <c r="D95" i="4"/>
  <c r="E95" i="4"/>
  <c r="F95" i="4"/>
  <c r="G95" i="4"/>
  <c r="I95" i="4"/>
  <c r="J95" i="4"/>
  <c r="K95" i="4"/>
  <c r="L95" i="4"/>
  <c r="C96" i="4"/>
  <c r="H96" i="4"/>
  <c r="C97" i="4"/>
  <c r="H97" i="4"/>
  <c r="C98" i="4"/>
  <c r="H98" i="4"/>
  <c r="C99" i="4"/>
  <c r="H99" i="4"/>
  <c r="C100" i="4"/>
  <c r="H100" i="4"/>
  <c r="C101" i="4"/>
  <c r="H101" i="4"/>
  <c r="C102" i="4"/>
  <c r="H102" i="4"/>
  <c r="D103" i="4"/>
  <c r="E103" i="4"/>
  <c r="F103" i="4"/>
  <c r="G103" i="4"/>
  <c r="I103" i="4"/>
  <c r="J103" i="4"/>
  <c r="K103" i="4"/>
  <c r="H103" i="4" s="1"/>
  <c r="L103" i="4"/>
  <c r="C104" i="4"/>
  <c r="H104" i="4"/>
  <c r="C105" i="4"/>
  <c r="H105" i="4"/>
  <c r="C106" i="4"/>
  <c r="H106" i="4"/>
  <c r="C107" i="4"/>
  <c r="H107" i="4"/>
  <c r="C108" i="4"/>
  <c r="H108" i="4"/>
  <c r="C109" i="4"/>
  <c r="H109" i="4"/>
  <c r="C110" i="4"/>
  <c r="H110" i="4"/>
  <c r="C111" i="4"/>
  <c r="H111" i="4"/>
  <c r="D112" i="4"/>
  <c r="E112" i="4"/>
  <c r="F112" i="4"/>
  <c r="G112" i="4"/>
  <c r="I112" i="4"/>
  <c r="J112" i="4"/>
  <c r="K112" i="4"/>
  <c r="L112" i="4"/>
  <c r="C113" i="4"/>
  <c r="H113" i="4"/>
  <c r="C114" i="4"/>
  <c r="H114" i="4"/>
  <c r="C115" i="4"/>
  <c r="H115" i="4"/>
  <c r="D116" i="4"/>
  <c r="E116" i="4"/>
  <c r="F116" i="4"/>
  <c r="G116" i="4"/>
  <c r="I116" i="4"/>
  <c r="H116" i="4" s="1"/>
  <c r="J116" i="4"/>
  <c r="K116" i="4"/>
  <c r="L116" i="4"/>
  <c r="C117" i="4"/>
  <c r="H117" i="4"/>
  <c r="C118" i="4"/>
  <c r="H118" i="4"/>
  <c r="C119" i="4"/>
  <c r="H119" i="4"/>
  <c r="C120" i="4"/>
  <c r="H120" i="4"/>
  <c r="C121" i="4"/>
  <c r="H121" i="4"/>
  <c r="D122" i="4"/>
  <c r="E122" i="4"/>
  <c r="F122" i="4"/>
  <c r="G122" i="4"/>
  <c r="I122" i="4"/>
  <c r="J122" i="4"/>
  <c r="K122" i="4"/>
  <c r="L122" i="4"/>
  <c r="C123" i="4"/>
  <c r="H123" i="4"/>
  <c r="C124" i="4"/>
  <c r="H124" i="4"/>
  <c r="C125" i="4"/>
  <c r="H125" i="4"/>
  <c r="C126" i="4"/>
  <c r="H126" i="4"/>
  <c r="C127" i="4"/>
  <c r="H127" i="4"/>
  <c r="D128" i="4"/>
  <c r="E128" i="4"/>
  <c r="F128" i="4"/>
  <c r="G128" i="4"/>
  <c r="I128" i="4"/>
  <c r="J128" i="4"/>
  <c r="K128" i="4"/>
  <c r="L128" i="4"/>
  <c r="C129" i="4"/>
  <c r="C128" i="4" s="1"/>
  <c r="H129" i="4"/>
  <c r="H128" i="4" s="1"/>
  <c r="D131" i="4"/>
  <c r="E131" i="4"/>
  <c r="F131" i="4"/>
  <c r="G131" i="4"/>
  <c r="I131" i="4"/>
  <c r="J131" i="4"/>
  <c r="K131" i="4"/>
  <c r="H131" i="4" s="1"/>
  <c r="L131" i="4"/>
  <c r="C132" i="4"/>
  <c r="H132" i="4"/>
  <c r="C133" i="4"/>
  <c r="H133" i="4"/>
  <c r="C134" i="4"/>
  <c r="H134" i="4"/>
  <c r="C135" i="4"/>
  <c r="H135" i="4"/>
  <c r="D136" i="4"/>
  <c r="E136" i="4"/>
  <c r="F136" i="4"/>
  <c r="G136" i="4"/>
  <c r="I136" i="4"/>
  <c r="J136" i="4"/>
  <c r="K136" i="4"/>
  <c r="L136" i="4"/>
  <c r="C137" i="4"/>
  <c r="H137" i="4"/>
  <c r="C138" i="4"/>
  <c r="H138" i="4"/>
  <c r="C139" i="4"/>
  <c r="H139" i="4"/>
  <c r="C140" i="4"/>
  <c r="H140" i="4"/>
  <c r="D141" i="4"/>
  <c r="E141" i="4"/>
  <c r="F141" i="4"/>
  <c r="G141" i="4"/>
  <c r="I141" i="4"/>
  <c r="J141" i="4"/>
  <c r="K141" i="4"/>
  <c r="H141" i="4" s="1"/>
  <c r="L141" i="4"/>
  <c r="C142" i="4"/>
  <c r="H142" i="4"/>
  <c r="C143" i="4"/>
  <c r="H143" i="4"/>
  <c r="D144" i="4"/>
  <c r="E144" i="4"/>
  <c r="F144" i="4"/>
  <c r="G144" i="4"/>
  <c r="I144" i="4"/>
  <c r="J144" i="4"/>
  <c r="K144" i="4"/>
  <c r="L144" i="4"/>
  <c r="C145" i="4"/>
  <c r="H145" i="4"/>
  <c r="C146" i="4"/>
  <c r="H146" i="4"/>
  <c r="C147" i="4"/>
  <c r="H147" i="4"/>
  <c r="C148" i="4"/>
  <c r="H148" i="4"/>
  <c r="C149" i="4"/>
  <c r="H149" i="4"/>
  <c r="C150" i="4"/>
  <c r="H150" i="4"/>
  <c r="E151" i="4"/>
  <c r="F151" i="4"/>
  <c r="G151" i="4"/>
  <c r="I151" i="4"/>
  <c r="J151" i="4"/>
  <c r="K151" i="4"/>
  <c r="H151" i="4" s="1"/>
  <c r="L151" i="4"/>
  <c r="C152" i="4"/>
  <c r="H152" i="4"/>
  <c r="C153" i="4"/>
  <c r="H153" i="4"/>
  <c r="D154" i="4"/>
  <c r="D151" i="4" s="1"/>
  <c r="H154" i="4"/>
  <c r="C155" i="4"/>
  <c r="H155" i="4"/>
  <c r="C156" i="4"/>
  <c r="H156" i="4"/>
  <c r="C157" i="4"/>
  <c r="H157" i="4"/>
  <c r="C158" i="4"/>
  <c r="H158" i="4"/>
  <c r="C159" i="4"/>
  <c r="H159" i="4"/>
  <c r="D160" i="4"/>
  <c r="E160" i="4"/>
  <c r="F160" i="4"/>
  <c r="G160" i="4"/>
  <c r="I160" i="4"/>
  <c r="J160" i="4"/>
  <c r="K160" i="4"/>
  <c r="L160" i="4"/>
  <c r="C161" i="4"/>
  <c r="H161" i="4"/>
  <c r="C162" i="4"/>
  <c r="H162" i="4"/>
  <c r="C163" i="4"/>
  <c r="H163" i="4"/>
  <c r="C164" i="4"/>
  <c r="H164" i="4"/>
  <c r="D166" i="4"/>
  <c r="D165" i="4" s="1"/>
  <c r="E166" i="4"/>
  <c r="E165" i="4" s="1"/>
  <c r="F166" i="4"/>
  <c r="F165" i="4" s="1"/>
  <c r="G166" i="4"/>
  <c r="G165" i="4" s="1"/>
  <c r="I166" i="4"/>
  <c r="I165" i="4" s="1"/>
  <c r="J166" i="4"/>
  <c r="J165" i="4" s="1"/>
  <c r="K166" i="4"/>
  <c r="K165" i="4" s="1"/>
  <c r="L166" i="4"/>
  <c r="L165" i="4" s="1"/>
  <c r="C167" i="4"/>
  <c r="H167" i="4"/>
  <c r="C168" i="4"/>
  <c r="H168" i="4"/>
  <c r="C169" i="4"/>
  <c r="H169" i="4"/>
  <c r="C170" i="4"/>
  <c r="H170" i="4"/>
  <c r="C171" i="4"/>
  <c r="H171" i="4"/>
  <c r="C172" i="4"/>
  <c r="H172" i="4"/>
  <c r="D175" i="4"/>
  <c r="E175" i="4"/>
  <c r="F175" i="4"/>
  <c r="G175" i="4"/>
  <c r="I175" i="4"/>
  <c r="J175" i="4"/>
  <c r="K175" i="4"/>
  <c r="L175" i="4"/>
  <c r="L174" i="4" s="1"/>
  <c r="L173" i="4" s="1"/>
  <c r="C176" i="4"/>
  <c r="H176" i="4"/>
  <c r="C177" i="4"/>
  <c r="H177" i="4"/>
  <c r="C178" i="4"/>
  <c r="H178" i="4"/>
  <c r="D179" i="4"/>
  <c r="E179" i="4"/>
  <c r="F179" i="4"/>
  <c r="G179" i="4"/>
  <c r="I179" i="4"/>
  <c r="J179" i="4"/>
  <c r="K179" i="4"/>
  <c r="L179" i="4"/>
  <c r="C180" i="4"/>
  <c r="H180" i="4"/>
  <c r="C181" i="4"/>
  <c r="H181" i="4"/>
  <c r="C182" i="4"/>
  <c r="H182" i="4"/>
  <c r="C183" i="4"/>
  <c r="H183" i="4"/>
  <c r="D184" i="4"/>
  <c r="E184" i="4"/>
  <c r="F184" i="4"/>
  <c r="G184" i="4"/>
  <c r="I184" i="4"/>
  <c r="J184" i="4"/>
  <c r="K184" i="4"/>
  <c r="L184" i="4"/>
  <c r="C185" i="4"/>
  <c r="H185" i="4"/>
  <c r="C186" i="4"/>
  <c r="H186" i="4"/>
  <c r="D188" i="4"/>
  <c r="E188" i="4"/>
  <c r="F188" i="4"/>
  <c r="G188" i="4"/>
  <c r="I188" i="4"/>
  <c r="J188" i="4"/>
  <c r="K188" i="4"/>
  <c r="L188" i="4"/>
  <c r="C189" i="4"/>
  <c r="H189" i="4"/>
  <c r="C190" i="4"/>
  <c r="H190" i="4"/>
  <c r="D192" i="4"/>
  <c r="D191" i="4" s="1"/>
  <c r="E192" i="4"/>
  <c r="E191" i="4" s="1"/>
  <c r="F192" i="4"/>
  <c r="F191" i="4" s="1"/>
  <c r="F187" i="4" s="1"/>
  <c r="G192" i="4"/>
  <c r="G191" i="4" s="1"/>
  <c r="G187" i="4" s="1"/>
  <c r="I192" i="4"/>
  <c r="I191" i="4" s="1"/>
  <c r="J192" i="4"/>
  <c r="J191" i="4" s="1"/>
  <c r="K192" i="4"/>
  <c r="K191" i="4" s="1"/>
  <c r="K187" i="4" s="1"/>
  <c r="L192" i="4"/>
  <c r="L191" i="4" s="1"/>
  <c r="C193" i="4"/>
  <c r="H193" i="4"/>
  <c r="C197" i="4"/>
  <c r="H197" i="4"/>
  <c r="D198" i="4"/>
  <c r="E198" i="4"/>
  <c r="E196" i="4" s="1"/>
  <c r="F198" i="4"/>
  <c r="F196" i="4" s="1"/>
  <c r="G198" i="4"/>
  <c r="G196" i="4" s="1"/>
  <c r="I198" i="4"/>
  <c r="I196" i="4" s="1"/>
  <c r="J198" i="4"/>
  <c r="J196" i="4" s="1"/>
  <c r="K198" i="4"/>
  <c r="K196" i="4" s="1"/>
  <c r="L198" i="4"/>
  <c r="C199" i="4"/>
  <c r="H199" i="4"/>
  <c r="C200" i="4"/>
  <c r="H200" i="4"/>
  <c r="C201" i="4"/>
  <c r="H201" i="4"/>
  <c r="C202" i="4"/>
  <c r="H202" i="4"/>
  <c r="C203" i="4"/>
  <c r="H203" i="4"/>
  <c r="D205" i="4"/>
  <c r="E205" i="4"/>
  <c r="F205" i="4"/>
  <c r="G205" i="4"/>
  <c r="I205" i="4"/>
  <c r="J205" i="4"/>
  <c r="K205" i="4"/>
  <c r="L205" i="4"/>
  <c r="C206" i="4"/>
  <c r="H206" i="4"/>
  <c r="C207" i="4"/>
  <c r="H207" i="4"/>
  <c r="C208" i="4"/>
  <c r="H208" i="4"/>
  <c r="C209" i="4"/>
  <c r="H209" i="4"/>
  <c r="C210" i="4"/>
  <c r="H210" i="4"/>
  <c r="C211" i="4"/>
  <c r="H211" i="4"/>
  <c r="C212" i="4"/>
  <c r="H212" i="4"/>
  <c r="C213" i="4"/>
  <c r="H213" i="4"/>
  <c r="C214" i="4"/>
  <c r="H214" i="4"/>
  <c r="C215" i="4"/>
  <c r="H215" i="4"/>
  <c r="D216" i="4"/>
  <c r="E216" i="4"/>
  <c r="F216" i="4"/>
  <c r="G216" i="4"/>
  <c r="I216" i="4"/>
  <c r="J216" i="4"/>
  <c r="K216" i="4"/>
  <c r="L216" i="4"/>
  <c r="C217" i="4"/>
  <c r="H217" i="4"/>
  <c r="C218" i="4"/>
  <c r="H218" i="4"/>
  <c r="C219" i="4"/>
  <c r="H219" i="4"/>
  <c r="C220" i="4"/>
  <c r="H220" i="4"/>
  <c r="C221" i="4"/>
  <c r="H221" i="4"/>
  <c r="C222" i="4"/>
  <c r="H222" i="4"/>
  <c r="C223" i="4"/>
  <c r="H223" i="4"/>
  <c r="C224" i="4"/>
  <c r="H224" i="4"/>
  <c r="C225" i="4"/>
  <c r="H225" i="4"/>
  <c r="C226" i="4"/>
  <c r="H226" i="4"/>
  <c r="D227" i="4"/>
  <c r="E227" i="4"/>
  <c r="F227" i="4"/>
  <c r="G227" i="4"/>
  <c r="I227" i="4"/>
  <c r="J227" i="4"/>
  <c r="K227" i="4"/>
  <c r="L227" i="4"/>
  <c r="C228" i="4"/>
  <c r="H228" i="4"/>
  <c r="C229" i="4"/>
  <c r="H229" i="4"/>
  <c r="C232" i="4"/>
  <c r="H232" i="4"/>
  <c r="D233" i="4"/>
  <c r="E233" i="4"/>
  <c r="F233" i="4"/>
  <c r="G233" i="4"/>
  <c r="I233" i="4"/>
  <c r="J233" i="4"/>
  <c r="K233" i="4"/>
  <c r="L233" i="4"/>
  <c r="C234" i="4"/>
  <c r="H234" i="4"/>
  <c r="D235" i="4"/>
  <c r="E235" i="4"/>
  <c r="F235" i="4"/>
  <c r="G235" i="4"/>
  <c r="I235" i="4"/>
  <c r="J235" i="4"/>
  <c r="K235" i="4"/>
  <c r="L235" i="4"/>
  <c r="C236" i="4"/>
  <c r="H236" i="4"/>
  <c r="C237" i="4"/>
  <c r="H237" i="4"/>
  <c r="D238" i="4"/>
  <c r="E238" i="4"/>
  <c r="F238" i="4"/>
  <c r="G238" i="4"/>
  <c r="I238" i="4"/>
  <c r="J238" i="4"/>
  <c r="K238" i="4"/>
  <c r="L238" i="4"/>
  <c r="C239" i="4"/>
  <c r="H239" i="4"/>
  <c r="C240" i="4"/>
  <c r="H240" i="4"/>
  <c r="C241" i="4"/>
  <c r="H241" i="4"/>
  <c r="C242" i="4"/>
  <c r="H242" i="4"/>
  <c r="C243" i="4"/>
  <c r="H243" i="4"/>
  <c r="C244" i="4"/>
  <c r="H244" i="4"/>
  <c r="C245" i="4"/>
  <c r="H245" i="4"/>
  <c r="D246" i="4"/>
  <c r="E246" i="4"/>
  <c r="F246" i="4"/>
  <c r="G246" i="4"/>
  <c r="I246" i="4"/>
  <c r="J246" i="4"/>
  <c r="K246" i="4"/>
  <c r="L246" i="4"/>
  <c r="C247" i="4"/>
  <c r="H247" i="4"/>
  <c r="C248" i="4"/>
  <c r="H248" i="4"/>
  <c r="C249" i="4"/>
  <c r="H249" i="4"/>
  <c r="C250" i="4"/>
  <c r="H250" i="4"/>
  <c r="F251" i="4"/>
  <c r="D252" i="4"/>
  <c r="D251" i="4" s="1"/>
  <c r="E252" i="4"/>
  <c r="E251" i="4" s="1"/>
  <c r="F252" i="4"/>
  <c r="G252" i="4"/>
  <c r="G251" i="4" s="1"/>
  <c r="I252" i="4"/>
  <c r="I251" i="4" s="1"/>
  <c r="J252" i="4"/>
  <c r="J251" i="4" s="1"/>
  <c r="K252" i="4"/>
  <c r="K251" i="4" s="1"/>
  <c r="L252" i="4"/>
  <c r="L251" i="4" s="1"/>
  <c r="C253" i="4"/>
  <c r="H253" i="4"/>
  <c r="C254" i="4"/>
  <c r="H254" i="4"/>
  <c r="C255" i="4"/>
  <c r="H255" i="4"/>
  <c r="C256" i="4"/>
  <c r="H256" i="4"/>
  <c r="C257" i="4"/>
  <c r="H257" i="4"/>
  <c r="D259" i="4"/>
  <c r="D258" i="4" s="1"/>
  <c r="E259" i="4"/>
  <c r="F259" i="4"/>
  <c r="G259" i="4"/>
  <c r="I259" i="4"/>
  <c r="J259" i="4"/>
  <c r="K259" i="4"/>
  <c r="L259" i="4"/>
  <c r="C260" i="4"/>
  <c r="H260" i="4"/>
  <c r="C261" i="4"/>
  <c r="H261" i="4"/>
  <c r="C262" i="4"/>
  <c r="H262" i="4"/>
  <c r="D263" i="4"/>
  <c r="E263" i="4"/>
  <c r="F263" i="4"/>
  <c r="G263" i="4"/>
  <c r="I263" i="4"/>
  <c r="J263" i="4"/>
  <c r="K263" i="4"/>
  <c r="L263" i="4"/>
  <c r="C264" i="4"/>
  <c r="H264" i="4"/>
  <c r="C265" i="4"/>
  <c r="H265" i="4"/>
  <c r="C266" i="4"/>
  <c r="H266" i="4"/>
  <c r="C267" i="4"/>
  <c r="H267" i="4"/>
  <c r="C270" i="4"/>
  <c r="H270" i="4"/>
  <c r="D271" i="4"/>
  <c r="E271" i="4"/>
  <c r="F271" i="4"/>
  <c r="G271" i="4"/>
  <c r="I271" i="4"/>
  <c r="J271" i="4"/>
  <c r="J269" i="4" s="1"/>
  <c r="K271" i="4"/>
  <c r="L271" i="4"/>
  <c r="C272" i="4"/>
  <c r="H272" i="4"/>
  <c r="C273" i="4"/>
  <c r="H273" i="4"/>
  <c r="C274" i="4"/>
  <c r="H274" i="4"/>
  <c r="D275" i="4"/>
  <c r="E275" i="4"/>
  <c r="F275" i="4"/>
  <c r="G275" i="4"/>
  <c r="I275" i="4"/>
  <c r="J275" i="4"/>
  <c r="K275" i="4"/>
  <c r="L275" i="4"/>
  <c r="C276" i="4"/>
  <c r="H276" i="4"/>
  <c r="C277" i="4"/>
  <c r="H277" i="4"/>
  <c r="C278" i="4"/>
  <c r="H278" i="4"/>
  <c r="D279" i="4"/>
  <c r="E279" i="4"/>
  <c r="F279" i="4"/>
  <c r="G279" i="4"/>
  <c r="I279" i="4"/>
  <c r="J279" i="4"/>
  <c r="K279" i="4"/>
  <c r="L279" i="4"/>
  <c r="C280" i="4"/>
  <c r="H280" i="4"/>
  <c r="D281" i="4"/>
  <c r="E281" i="4"/>
  <c r="F281" i="4"/>
  <c r="F287" i="4" s="1"/>
  <c r="G281" i="4"/>
  <c r="G287" i="4" s="1"/>
  <c r="I281" i="4"/>
  <c r="J281" i="4"/>
  <c r="K281" i="4"/>
  <c r="K287" i="4" s="1"/>
  <c r="L281" i="4"/>
  <c r="C282" i="4"/>
  <c r="H282" i="4"/>
  <c r="C283" i="4"/>
  <c r="H283" i="4"/>
  <c r="E287" i="4"/>
  <c r="I287" i="4"/>
  <c r="J287" i="4"/>
  <c r="D288" i="4"/>
  <c r="E288" i="4"/>
  <c r="E286" i="4" s="1"/>
  <c r="F288" i="4"/>
  <c r="G288" i="4"/>
  <c r="I288" i="4"/>
  <c r="J288" i="4"/>
  <c r="K288" i="4"/>
  <c r="L288" i="4"/>
  <c r="C289" i="4"/>
  <c r="H289" i="4"/>
  <c r="C290" i="4"/>
  <c r="H290" i="4"/>
  <c r="C291" i="4"/>
  <c r="H291" i="4"/>
  <c r="C292" i="4"/>
  <c r="H292" i="4"/>
  <c r="C293" i="4"/>
  <c r="H293" i="4"/>
  <c r="C294" i="4"/>
  <c r="H294" i="4"/>
  <c r="C295" i="4"/>
  <c r="H295" i="4"/>
  <c r="C296" i="4"/>
  <c r="H296" i="4"/>
  <c r="D22" i="3"/>
  <c r="E22" i="3"/>
  <c r="F22" i="3"/>
  <c r="G22" i="3"/>
  <c r="I22" i="3"/>
  <c r="I287" i="3" s="1"/>
  <c r="J22" i="3"/>
  <c r="K22" i="3"/>
  <c r="L22" i="3"/>
  <c r="C23" i="3"/>
  <c r="H23" i="3"/>
  <c r="C24" i="3"/>
  <c r="H24" i="3"/>
  <c r="C26" i="3"/>
  <c r="H26" i="3"/>
  <c r="F28" i="3"/>
  <c r="K28" i="3"/>
  <c r="H28" i="3" s="1"/>
  <c r="C29" i="3"/>
  <c r="H29" i="3"/>
  <c r="C30" i="3"/>
  <c r="H30" i="3"/>
  <c r="C31" i="3"/>
  <c r="H31" i="3"/>
  <c r="F32" i="3"/>
  <c r="C32" i="3" s="1"/>
  <c r="K32" i="3"/>
  <c r="H32" i="3" s="1"/>
  <c r="C33" i="3"/>
  <c r="H33" i="3"/>
  <c r="F34" i="3"/>
  <c r="C34" i="3" s="1"/>
  <c r="K34" i="3"/>
  <c r="H34" i="3" s="1"/>
  <c r="C35" i="3"/>
  <c r="H35" i="3"/>
  <c r="C36" i="3"/>
  <c r="H36" i="3"/>
  <c r="C37" i="3"/>
  <c r="F37" i="3"/>
  <c r="K37" i="3"/>
  <c r="H37" i="3" s="1"/>
  <c r="C38" i="3"/>
  <c r="H38" i="3"/>
  <c r="C39" i="3"/>
  <c r="H39" i="3"/>
  <c r="C40" i="3"/>
  <c r="H40" i="3"/>
  <c r="C41" i="3"/>
  <c r="H41" i="3"/>
  <c r="C42" i="3"/>
  <c r="H42" i="3"/>
  <c r="D43" i="3"/>
  <c r="E43" i="3"/>
  <c r="F43" i="3"/>
  <c r="I43" i="3"/>
  <c r="H43" i="3" s="1"/>
  <c r="J43" i="3"/>
  <c r="K43" i="3"/>
  <c r="C44" i="3"/>
  <c r="H44" i="3"/>
  <c r="G45" i="3"/>
  <c r="G21" i="3" s="1"/>
  <c r="L45" i="3"/>
  <c r="C46" i="3"/>
  <c r="H46" i="3"/>
  <c r="C47" i="3"/>
  <c r="H47" i="3"/>
  <c r="D55" i="3"/>
  <c r="E55" i="3"/>
  <c r="F55" i="3"/>
  <c r="G55" i="3"/>
  <c r="J55" i="3"/>
  <c r="K55" i="3"/>
  <c r="L55" i="3"/>
  <c r="C56" i="3"/>
  <c r="H56" i="3"/>
  <c r="C57" i="3"/>
  <c r="H57" i="3"/>
  <c r="I55" i="3"/>
  <c r="D58" i="3"/>
  <c r="C58" i="3" s="1"/>
  <c r="E58" i="3"/>
  <c r="F58" i="3"/>
  <c r="F54" i="3" s="1"/>
  <c r="G58" i="3"/>
  <c r="J58" i="3"/>
  <c r="K58" i="3"/>
  <c r="L58" i="3"/>
  <c r="C59" i="3"/>
  <c r="H59" i="3"/>
  <c r="C60" i="3"/>
  <c r="I58" i="3"/>
  <c r="C61" i="3"/>
  <c r="H61" i="3"/>
  <c r="C62" i="3"/>
  <c r="H62" i="3"/>
  <c r="C63" i="3"/>
  <c r="H63" i="3"/>
  <c r="C64" i="3"/>
  <c r="H64" i="3"/>
  <c r="C65" i="3"/>
  <c r="H65" i="3"/>
  <c r="C66" i="3"/>
  <c r="D66" i="3"/>
  <c r="H66" i="3"/>
  <c r="C68" i="3"/>
  <c r="H68" i="3"/>
  <c r="D69" i="3"/>
  <c r="D67" i="3" s="1"/>
  <c r="E69" i="3"/>
  <c r="E67" i="3" s="1"/>
  <c r="F69" i="3"/>
  <c r="F67" i="3" s="1"/>
  <c r="G69" i="3"/>
  <c r="G67" i="3" s="1"/>
  <c r="J69" i="3"/>
  <c r="J67" i="3" s="1"/>
  <c r="K69" i="3"/>
  <c r="K67" i="3" s="1"/>
  <c r="L69" i="3"/>
  <c r="L67" i="3" s="1"/>
  <c r="C70" i="3"/>
  <c r="H70" i="3"/>
  <c r="C71" i="3"/>
  <c r="I69" i="3"/>
  <c r="C72" i="3"/>
  <c r="H72" i="3"/>
  <c r="C73" i="3"/>
  <c r="H73" i="3"/>
  <c r="C74" i="3"/>
  <c r="H74" i="3"/>
  <c r="D77" i="3"/>
  <c r="E77" i="3"/>
  <c r="F77" i="3"/>
  <c r="G77" i="3"/>
  <c r="J77" i="3"/>
  <c r="K77" i="3"/>
  <c r="L77" i="3"/>
  <c r="C78" i="3"/>
  <c r="I77" i="3"/>
  <c r="C79" i="3"/>
  <c r="H79" i="3"/>
  <c r="D80" i="3"/>
  <c r="E80" i="3"/>
  <c r="F80" i="3"/>
  <c r="G80" i="3"/>
  <c r="J80" i="3"/>
  <c r="K80" i="3"/>
  <c r="L80" i="3"/>
  <c r="C81" i="3"/>
  <c r="I80" i="3"/>
  <c r="C82" i="3"/>
  <c r="H82" i="3"/>
  <c r="D84" i="3"/>
  <c r="E84" i="3"/>
  <c r="F84" i="3"/>
  <c r="G84" i="3"/>
  <c r="J84" i="3"/>
  <c r="K84" i="3"/>
  <c r="L84" i="3"/>
  <c r="C85" i="3"/>
  <c r="H85" i="3"/>
  <c r="C86" i="3"/>
  <c r="H86" i="3"/>
  <c r="C87" i="3"/>
  <c r="I84" i="3"/>
  <c r="C88" i="3"/>
  <c r="H88" i="3"/>
  <c r="D89" i="3"/>
  <c r="E89" i="3"/>
  <c r="F89" i="3"/>
  <c r="G89" i="3"/>
  <c r="J89" i="3"/>
  <c r="K89" i="3"/>
  <c r="L89" i="3"/>
  <c r="C90" i="3"/>
  <c r="I89" i="3"/>
  <c r="C91" i="3"/>
  <c r="H91" i="3"/>
  <c r="C92" i="3"/>
  <c r="H92" i="3"/>
  <c r="C93" i="3"/>
  <c r="H93" i="3"/>
  <c r="C94" i="3"/>
  <c r="H94" i="3"/>
  <c r="E95" i="3"/>
  <c r="F95" i="3"/>
  <c r="G95" i="3"/>
  <c r="J95" i="3"/>
  <c r="K95" i="3"/>
  <c r="L95" i="3"/>
  <c r="C96" i="3"/>
  <c r="H96" i="3"/>
  <c r="I95" i="3"/>
  <c r="D97" i="3"/>
  <c r="D95" i="3" s="1"/>
  <c r="H97" i="3"/>
  <c r="C98" i="3"/>
  <c r="H98" i="3"/>
  <c r="C99" i="3"/>
  <c r="H99" i="3"/>
  <c r="C100" i="3"/>
  <c r="H100" i="3"/>
  <c r="C101" i="3"/>
  <c r="H101" i="3"/>
  <c r="C102" i="3"/>
  <c r="H102" i="3"/>
  <c r="D103" i="3"/>
  <c r="E103" i="3"/>
  <c r="F103" i="3"/>
  <c r="G103" i="3"/>
  <c r="J103" i="3"/>
  <c r="K103" i="3"/>
  <c r="L103" i="3"/>
  <c r="C104" i="3"/>
  <c r="H104" i="3"/>
  <c r="I103" i="3"/>
  <c r="C105" i="3"/>
  <c r="H105" i="3"/>
  <c r="C106" i="3"/>
  <c r="H106" i="3"/>
  <c r="C107" i="3"/>
  <c r="H107" i="3"/>
  <c r="C108" i="3"/>
  <c r="H108" i="3"/>
  <c r="C109" i="3"/>
  <c r="H109" i="3"/>
  <c r="C110" i="3"/>
  <c r="H110" i="3"/>
  <c r="C111" i="3"/>
  <c r="H111" i="3"/>
  <c r="D112" i="3"/>
  <c r="E112" i="3"/>
  <c r="F112" i="3"/>
  <c r="G112" i="3"/>
  <c r="J112" i="3"/>
  <c r="K112" i="3"/>
  <c r="L112" i="3"/>
  <c r="C113" i="3"/>
  <c r="H113" i="3"/>
  <c r="C114" i="3"/>
  <c r="H114" i="3"/>
  <c r="C115" i="3"/>
  <c r="H115" i="3"/>
  <c r="I112" i="3"/>
  <c r="D116" i="3"/>
  <c r="E116" i="3"/>
  <c r="F116" i="3"/>
  <c r="G116" i="3"/>
  <c r="J116" i="3"/>
  <c r="K116" i="3"/>
  <c r="L116" i="3"/>
  <c r="C117" i="3"/>
  <c r="H117" i="3"/>
  <c r="C118" i="3"/>
  <c r="H118" i="3"/>
  <c r="C119" i="3"/>
  <c r="I116" i="3"/>
  <c r="C120" i="3"/>
  <c r="H120" i="3"/>
  <c r="C121" i="3"/>
  <c r="H121" i="3"/>
  <c r="F122" i="3"/>
  <c r="G122" i="3"/>
  <c r="J122" i="3"/>
  <c r="K122" i="3"/>
  <c r="L122" i="3"/>
  <c r="C123" i="3"/>
  <c r="H123" i="3"/>
  <c r="C124" i="3"/>
  <c r="I122" i="3"/>
  <c r="C125" i="3"/>
  <c r="H125" i="3"/>
  <c r="C126" i="3"/>
  <c r="H126" i="3"/>
  <c r="D127" i="3"/>
  <c r="D122" i="3" s="1"/>
  <c r="E127" i="3"/>
  <c r="C127" i="3" s="1"/>
  <c r="H127" i="3"/>
  <c r="D128" i="3"/>
  <c r="E128" i="3"/>
  <c r="F128" i="3"/>
  <c r="G128" i="3"/>
  <c r="I128" i="3"/>
  <c r="J128" i="3"/>
  <c r="K128" i="3"/>
  <c r="L128" i="3"/>
  <c r="C129" i="3"/>
  <c r="C128" i="3" s="1"/>
  <c r="H129" i="3"/>
  <c r="H128" i="3" s="1"/>
  <c r="D131" i="3"/>
  <c r="E131" i="3"/>
  <c r="F131" i="3"/>
  <c r="G131" i="3"/>
  <c r="J131" i="3"/>
  <c r="K131" i="3"/>
  <c r="L131" i="3"/>
  <c r="C132" i="3"/>
  <c r="H132" i="3"/>
  <c r="I131" i="3"/>
  <c r="C133" i="3"/>
  <c r="H133" i="3"/>
  <c r="C134" i="3"/>
  <c r="H134" i="3"/>
  <c r="C135" i="3"/>
  <c r="H135" i="3"/>
  <c r="D136" i="3"/>
  <c r="E136" i="3"/>
  <c r="F136" i="3"/>
  <c r="G136" i="3"/>
  <c r="J136" i="3"/>
  <c r="K136" i="3"/>
  <c r="L136" i="3"/>
  <c r="C137" i="3"/>
  <c r="H137" i="3"/>
  <c r="C138" i="3"/>
  <c r="I136" i="3"/>
  <c r="C139" i="3"/>
  <c r="H139" i="3"/>
  <c r="C140" i="3"/>
  <c r="H140" i="3"/>
  <c r="D141" i="3"/>
  <c r="E141" i="3"/>
  <c r="F141" i="3"/>
  <c r="G141" i="3"/>
  <c r="J141" i="3"/>
  <c r="K141" i="3"/>
  <c r="L141" i="3"/>
  <c r="C142" i="3"/>
  <c r="H142" i="3"/>
  <c r="I141" i="3"/>
  <c r="C143" i="3"/>
  <c r="H143" i="3"/>
  <c r="D144" i="3"/>
  <c r="E144" i="3"/>
  <c r="F144" i="3"/>
  <c r="G144" i="3"/>
  <c r="J144" i="3"/>
  <c r="K144" i="3"/>
  <c r="L144" i="3"/>
  <c r="C145" i="3"/>
  <c r="H145" i="3"/>
  <c r="I144" i="3"/>
  <c r="C146" i="3"/>
  <c r="H146" i="3"/>
  <c r="C147" i="3"/>
  <c r="H147" i="3"/>
  <c r="C148" i="3"/>
  <c r="H148" i="3"/>
  <c r="C149" i="3"/>
  <c r="H149" i="3"/>
  <c r="C150" i="3"/>
  <c r="H150" i="3"/>
  <c r="D151" i="3"/>
  <c r="E151" i="3"/>
  <c r="F151" i="3"/>
  <c r="G151" i="3"/>
  <c r="J151" i="3"/>
  <c r="K151" i="3"/>
  <c r="L151" i="3"/>
  <c r="C152" i="3"/>
  <c r="H152" i="3"/>
  <c r="I151" i="3"/>
  <c r="C153" i="3"/>
  <c r="H153" i="3"/>
  <c r="C154" i="3"/>
  <c r="H154" i="3"/>
  <c r="C155" i="3"/>
  <c r="H155" i="3"/>
  <c r="C156" i="3"/>
  <c r="H156" i="3"/>
  <c r="C157" i="3"/>
  <c r="H157" i="3"/>
  <c r="C158" i="3"/>
  <c r="H158" i="3"/>
  <c r="C159" i="3"/>
  <c r="H159" i="3"/>
  <c r="D160" i="3"/>
  <c r="E160" i="3"/>
  <c r="F160" i="3"/>
  <c r="G160" i="3"/>
  <c r="I160" i="3"/>
  <c r="J160" i="3"/>
  <c r="K160" i="3"/>
  <c r="L160" i="3"/>
  <c r="C161" i="3"/>
  <c r="H161" i="3"/>
  <c r="C162" i="3"/>
  <c r="H162" i="3"/>
  <c r="C163" i="3"/>
  <c r="H163" i="3"/>
  <c r="C164" i="3"/>
  <c r="H164" i="3"/>
  <c r="F165" i="3"/>
  <c r="D166" i="3"/>
  <c r="D165" i="3" s="1"/>
  <c r="E166" i="3"/>
  <c r="E165" i="3" s="1"/>
  <c r="F166" i="3"/>
  <c r="G166" i="3"/>
  <c r="G165" i="3" s="1"/>
  <c r="J166" i="3"/>
  <c r="J165" i="3" s="1"/>
  <c r="K166" i="3"/>
  <c r="K165" i="3" s="1"/>
  <c r="L166" i="3"/>
  <c r="L165" i="3" s="1"/>
  <c r="C167" i="3"/>
  <c r="H167" i="3"/>
  <c r="C168" i="3"/>
  <c r="H168" i="3"/>
  <c r="C169" i="3"/>
  <c r="H169" i="3"/>
  <c r="I166" i="3"/>
  <c r="C170" i="3"/>
  <c r="H170" i="3"/>
  <c r="C171" i="3"/>
  <c r="H171" i="3"/>
  <c r="C172" i="3"/>
  <c r="H172" i="3"/>
  <c r="D175" i="3"/>
  <c r="E175" i="3"/>
  <c r="F175" i="3"/>
  <c r="G175" i="3"/>
  <c r="J175" i="3"/>
  <c r="J174" i="3" s="1"/>
  <c r="J173" i="3" s="1"/>
  <c r="K175" i="3"/>
  <c r="L175" i="3"/>
  <c r="C176" i="3"/>
  <c r="H176" i="3"/>
  <c r="C177" i="3"/>
  <c r="H177" i="3"/>
  <c r="C178" i="3"/>
  <c r="H178" i="3"/>
  <c r="I175" i="3"/>
  <c r="D179" i="3"/>
  <c r="E179" i="3"/>
  <c r="F179" i="3"/>
  <c r="G179" i="3"/>
  <c r="G174" i="3" s="1"/>
  <c r="J179" i="3"/>
  <c r="K179" i="3"/>
  <c r="K174" i="3" s="1"/>
  <c r="L179" i="3"/>
  <c r="C180" i="3"/>
  <c r="H180" i="3"/>
  <c r="C181" i="3"/>
  <c r="H181" i="3"/>
  <c r="C182" i="3"/>
  <c r="H182" i="3"/>
  <c r="C183" i="3"/>
  <c r="H183" i="3"/>
  <c r="D184" i="3"/>
  <c r="E184" i="3"/>
  <c r="F184" i="3"/>
  <c r="G184" i="3"/>
  <c r="J184" i="3"/>
  <c r="K184" i="3"/>
  <c r="L184" i="3"/>
  <c r="C185" i="3"/>
  <c r="I184" i="3"/>
  <c r="C186" i="3"/>
  <c r="H186" i="3"/>
  <c r="D188" i="3"/>
  <c r="E188" i="3"/>
  <c r="F188" i="3"/>
  <c r="G188" i="3"/>
  <c r="I188" i="3"/>
  <c r="J188" i="3"/>
  <c r="K188" i="3"/>
  <c r="L188" i="3"/>
  <c r="C189" i="3"/>
  <c r="H189" i="3"/>
  <c r="C190" i="3"/>
  <c r="H190" i="3"/>
  <c r="E191" i="3"/>
  <c r="J191" i="3"/>
  <c r="D192" i="3"/>
  <c r="D191" i="3" s="1"/>
  <c r="E192" i="3"/>
  <c r="F192" i="3"/>
  <c r="F191" i="3" s="1"/>
  <c r="G192" i="3"/>
  <c r="G191" i="3" s="1"/>
  <c r="G187" i="3" s="1"/>
  <c r="J192" i="3"/>
  <c r="K192" i="3"/>
  <c r="K191" i="3" s="1"/>
  <c r="L192" i="3"/>
  <c r="L191" i="3" s="1"/>
  <c r="L187" i="3" s="1"/>
  <c r="C193" i="3"/>
  <c r="I192" i="3"/>
  <c r="F196" i="3"/>
  <c r="J196" i="3"/>
  <c r="C197" i="3"/>
  <c r="H197" i="3"/>
  <c r="D198" i="3"/>
  <c r="D196" i="3" s="1"/>
  <c r="E198" i="3"/>
  <c r="F198" i="3"/>
  <c r="G198" i="3"/>
  <c r="G196" i="3" s="1"/>
  <c r="I198" i="3"/>
  <c r="H198" i="3" s="1"/>
  <c r="J198" i="3"/>
  <c r="K198" i="3"/>
  <c r="K196" i="3" s="1"/>
  <c r="L198" i="3"/>
  <c r="L196" i="3" s="1"/>
  <c r="C199" i="3"/>
  <c r="H199" i="3"/>
  <c r="C200" i="3"/>
  <c r="H200" i="3"/>
  <c r="C201" i="3"/>
  <c r="H201" i="3"/>
  <c r="C202" i="3"/>
  <c r="H202" i="3"/>
  <c r="C203" i="3"/>
  <c r="H203" i="3"/>
  <c r="D205" i="3"/>
  <c r="E205" i="3"/>
  <c r="F205" i="3"/>
  <c r="G205" i="3"/>
  <c r="J205" i="3"/>
  <c r="K205" i="3"/>
  <c r="L205" i="3"/>
  <c r="C206" i="3"/>
  <c r="H206" i="3"/>
  <c r="I205" i="3"/>
  <c r="C207" i="3"/>
  <c r="H207" i="3"/>
  <c r="C208" i="3"/>
  <c r="H208" i="3"/>
  <c r="C209" i="3"/>
  <c r="H209" i="3"/>
  <c r="C210" i="3"/>
  <c r="H210" i="3"/>
  <c r="C211" i="3"/>
  <c r="H211" i="3"/>
  <c r="C212" i="3"/>
  <c r="H212" i="3"/>
  <c r="C213" i="3"/>
  <c r="H213" i="3"/>
  <c r="C214" i="3"/>
  <c r="H214" i="3"/>
  <c r="C215" i="3"/>
  <c r="H215" i="3"/>
  <c r="D216" i="3"/>
  <c r="E216" i="3"/>
  <c r="F216" i="3"/>
  <c r="G216" i="3"/>
  <c r="J216" i="3"/>
  <c r="K216" i="3"/>
  <c r="L216" i="3"/>
  <c r="C217" i="3"/>
  <c r="H217" i="3"/>
  <c r="I216" i="3"/>
  <c r="C218" i="3"/>
  <c r="H218" i="3"/>
  <c r="C219" i="3"/>
  <c r="H219" i="3"/>
  <c r="C220" i="3"/>
  <c r="H220" i="3"/>
  <c r="C221" i="3"/>
  <c r="H221" i="3"/>
  <c r="C222" i="3"/>
  <c r="H222" i="3"/>
  <c r="C223" i="3"/>
  <c r="H223" i="3"/>
  <c r="C224" i="3"/>
  <c r="H224" i="3"/>
  <c r="C225" i="3"/>
  <c r="H225" i="3"/>
  <c r="C226" i="3"/>
  <c r="H226" i="3"/>
  <c r="D227" i="3"/>
  <c r="E227" i="3"/>
  <c r="E204" i="3" s="1"/>
  <c r="F227" i="3"/>
  <c r="G227" i="3"/>
  <c r="J227" i="3"/>
  <c r="K227" i="3"/>
  <c r="L227" i="3"/>
  <c r="C228" i="3"/>
  <c r="H228" i="3"/>
  <c r="I227" i="3"/>
  <c r="C229" i="3"/>
  <c r="H229" i="3"/>
  <c r="C232" i="3"/>
  <c r="H232" i="3"/>
  <c r="D233" i="3"/>
  <c r="E233" i="3"/>
  <c r="E231" i="3" s="1"/>
  <c r="F233" i="3"/>
  <c r="G233" i="3"/>
  <c r="J233" i="3"/>
  <c r="K233" i="3"/>
  <c r="L233" i="3"/>
  <c r="C234" i="3"/>
  <c r="I233" i="3"/>
  <c r="D235" i="3"/>
  <c r="E235" i="3"/>
  <c r="F235" i="3"/>
  <c r="G235" i="3"/>
  <c r="J235" i="3"/>
  <c r="K235" i="3"/>
  <c r="L235" i="3"/>
  <c r="C236" i="3"/>
  <c r="H236" i="3"/>
  <c r="I235" i="3"/>
  <c r="C237" i="3"/>
  <c r="H237" i="3"/>
  <c r="E238" i="3"/>
  <c r="F238" i="3"/>
  <c r="G238" i="3"/>
  <c r="J238" i="3"/>
  <c r="K238" i="3"/>
  <c r="L238" i="3"/>
  <c r="C239" i="3"/>
  <c r="H239" i="3"/>
  <c r="I238" i="3"/>
  <c r="C240" i="3"/>
  <c r="H240" i="3"/>
  <c r="C241" i="3"/>
  <c r="H241" i="3"/>
  <c r="C242" i="3"/>
  <c r="H242" i="3"/>
  <c r="D243" i="3"/>
  <c r="D238" i="3" s="1"/>
  <c r="H243" i="3"/>
  <c r="C244" i="3"/>
  <c r="H244" i="3"/>
  <c r="C245" i="3"/>
  <c r="H245" i="3"/>
  <c r="D246" i="3"/>
  <c r="E246" i="3"/>
  <c r="F246" i="3"/>
  <c r="G246" i="3"/>
  <c r="J246" i="3"/>
  <c r="K246" i="3"/>
  <c r="L246" i="3"/>
  <c r="C247" i="3"/>
  <c r="H247" i="3"/>
  <c r="I246" i="3"/>
  <c r="C248" i="3"/>
  <c r="H248" i="3"/>
  <c r="C249" i="3"/>
  <c r="H249" i="3"/>
  <c r="C250" i="3"/>
  <c r="H250" i="3"/>
  <c r="L251" i="3"/>
  <c r="D252" i="3"/>
  <c r="E252" i="3"/>
  <c r="E251" i="3" s="1"/>
  <c r="F252" i="3"/>
  <c r="G252" i="3"/>
  <c r="G251" i="3" s="1"/>
  <c r="J252" i="3"/>
  <c r="J251" i="3" s="1"/>
  <c r="K252" i="3"/>
  <c r="K251" i="3" s="1"/>
  <c r="L252" i="3"/>
  <c r="C253" i="3"/>
  <c r="H253" i="3"/>
  <c r="I252" i="3"/>
  <c r="C254" i="3"/>
  <c r="H254" i="3"/>
  <c r="C255" i="3"/>
  <c r="H255" i="3"/>
  <c r="D256" i="3"/>
  <c r="D251" i="3" s="1"/>
  <c r="H256" i="3"/>
  <c r="C257" i="3"/>
  <c r="H257" i="3"/>
  <c r="D259" i="3"/>
  <c r="E259" i="3"/>
  <c r="F259" i="3"/>
  <c r="G259" i="3"/>
  <c r="J259" i="3"/>
  <c r="J258" i="3" s="1"/>
  <c r="K259" i="3"/>
  <c r="L259" i="3"/>
  <c r="C260" i="3"/>
  <c r="H260" i="3"/>
  <c r="I259" i="3"/>
  <c r="C261" i="3"/>
  <c r="H261" i="3"/>
  <c r="C262" i="3"/>
  <c r="H262" i="3"/>
  <c r="E263" i="3"/>
  <c r="E258" i="3" s="1"/>
  <c r="F263" i="3"/>
  <c r="G263" i="3"/>
  <c r="J263" i="3"/>
  <c r="K263" i="3"/>
  <c r="L263" i="3"/>
  <c r="C264" i="3"/>
  <c r="I263" i="3"/>
  <c r="C265" i="3"/>
  <c r="H265" i="3"/>
  <c r="C266" i="3"/>
  <c r="D266" i="3"/>
  <c r="D263" i="3" s="1"/>
  <c r="H266" i="3"/>
  <c r="C267" i="3"/>
  <c r="H267" i="3"/>
  <c r="C270" i="3"/>
  <c r="H270" i="3"/>
  <c r="D271" i="3"/>
  <c r="E271" i="3"/>
  <c r="F271" i="3"/>
  <c r="G271" i="3"/>
  <c r="I271" i="3"/>
  <c r="J271" i="3"/>
  <c r="K271" i="3"/>
  <c r="L271" i="3"/>
  <c r="C272" i="3"/>
  <c r="H272" i="3"/>
  <c r="C273" i="3"/>
  <c r="H273" i="3"/>
  <c r="C274" i="3"/>
  <c r="H274" i="3"/>
  <c r="D275" i="3"/>
  <c r="E275" i="3"/>
  <c r="F275" i="3"/>
  <c r="G275" i="3"/>
  <c r="G269" i="3" s="1"/>
  <c r="J275" i="3"/>
  <c r="K275" i="3"/>
  <c r="L275" i="3"/>
  <c r="C276" i="3"/>
  <c r="H276" i="3"/>
  <c r="I275" i="3"/>
  <c r="C277" i="3"/>
  <c r="H277" i="3"/>
  <c r="C278" i="3"/>
  <c r="H278" i="3"/>
  <c r="D279" i="3"/>
  <c r="E279" i="3"/>
  <c r="F279" i="3"/>
  <c r="G279" i="3"/>
  <c r="J279" i="3"/>
  <c r="K279" i="3"/>
  <c r="L279" i="3"/>
  <c r="C280" i="3"/>
  <c r="I279" i="3"/>
  <c r="D281" i="3"/>
  <c r="E281" i="3"/>
  <c r="E287" i="3" s="1"/>
  <c r="F281" i="3"/>
  <c r="G281" i="3"/>
  <c r="G287" i="3" s="1"/>
  <c r="I281" i="3"/>
  <c r="J281" i="3"/>
  <c r="K281" i="3"/>
  <c r="L281" i="3"/>
  <c r="C282" i="3"/>
  <c r="H282" i="3"/>
  <c r="C283" i="3"/>
  <c r="H283" i="3"/>
  <c r="F287" i="3"/>
  <c r="F286" i="3" s="1"/>
  <c r="K287" i="3"/>
  <c r="D288" i="3"/>
  <c r="E288" i="3"/>
  <c r="F288" i="3"/>
  <c r="G288" i="3"/>
  <c r="I288" i="3"/>
  <c r="J288" i="3"/>
  <c r="K288" i="3"/>
  <c r="L288" i="3"/>
  <c r="C289" i="3"/>
  <c r="H289" i="3"/>
  <c r="C290" i="3"/>
  <c r="H290" i="3"/>
  <c r="C291" i="3"/>
  <c r="H291" i="3"/>
  <c r="C292" i="3"/>
  <c r="H292" i="3"/>
  <c r="C293" i="3"/>
  <c r="H293" i="3"/>
  <c r="C294" i="3"/>
  <c r="H294" i="3"/>
  <c r="C295" i="3"/>
  <c r="H295" i="3"/>
  <c r="C296" i="3"/>
  <c r="H296" i="3"/>
  <c r="F76" i="12" l="1"/>
  <c r="F258" i="12"/>
  <c r="C252" i="12"/>
  <c r="H246" i="12"/>
  <c r="H235" i="12"/>
  <c r="J173" i="12"/>
  <c r="C151" i="12"/>
  <c r="I130" i="12"/>
  <c r="H22" i="12"/>
  <c r="D287" i="12"/>
  <c r="D286" i="12" s="1"/>
  <c r="E286" i="12"/>
  <c r="L286" i="12"/>
  <c r="J269" i="12"/>
  <c r="J268" i="12" s="1"/>
  <c r="J258" i="12"/>
  <c r="E258" i="12"/>
  <c r="C188" i="12"/>
  <c r="F174" i="12"/>
  <c r="F173" i="12" s="1"/>
  <c r="H133" i="12"/>
  <c r="F130" i="12"/>
  <c r="H43" i="12"/>
  <c r="L21" i="12"/>
  <c r="K286" i="12"/>
  <c r="H275" i="12"/>
  <c r="I269" i="12"/>
  <c r="D269" i="12"/>
  <c r="E174" i="12"/>
  <c r="G53" i="12"/>
  <c r="L54" i="12"/>
  <c r="G187" i="12"/>
  <c r="D251" i="12"/>
  <c r="C251" i="12" s="1"/>
  <c r="I231" i="12"/>
  <c r="L204" i="12"/>
  <c r="G130" i="12"/>
  <c r="K83" i="12"/>
  <c r="I286" i="12"/>
  <c r="C279" i="12"/>
  <c r="L269" i="12"/>
  <c r="L268" i="12" s="1"/>
  <c r="G269" i="12"/>
  <c r="G268" i="12" s="1"/>
  <c r="C263" i="12"/>
  <c r="C238" i="12"/>
  <c r="L231" i="12"/>
  <c r="G231" i="12"/>
  <c r="G230" i="12" s="1"/>
  <c r="H227" i="12"/>
  <c r="F204" i="12"/>
  <c r="F195" i="12" s="1"/>
  <c r="H184" i="12"/>
  <c r="H151" i="12"/>
  <c r="L130" i="12"/>
  <c r="H95" i="12"/>
  <c r="E83" i="12"/>
  <c r="E76" i="12"/>
  <c r="C69" i="12"/>
  <c r="C58" i="12"/>
  <c r="G21" i="12"/>
  <c r="G204" i="12"/>
  <c r="G195" i="12" s="1"/>
  <c r="G194" i="12" s="1"/>
  <c r="H279" i="12"/>
  <c r="H271" i="12"/>
  <c r="F269" i="12"/>
  <c r="F268" i="12" s="1"/>
  <c r="H263" i="12"/>
  <c r="D258" i="12"/>
  <c r="H238" i="12"/>
  <c r="H233" i="12"/>
  <c r="F231" i="12"/>
  <c r="J204" i="12"/>
  <c r="E204" i="12"/>
  <c r="H198" i="12"/>
  <c r="C198" i="12"/>
  <c r="F187" i="12"/>
  <c r="C179" i="12"/>
  <c r="H122" i="12"/>
  <c r="C116" i="12"/>
  <c r="H112" i="12"/>
  <c r="C103" i="12"/>
  <c r="I83" i="12"/>
  <c r="C89" i="12"/>
  <c r="H84" i="12"/>
  <c r="I76" i="12"/>
  <c r="H69" i="12"/>
  <c r="E54" i="12"/>
  <c r="E53" i="12" s="1"/>
  <c r="H288" i="12"/>
  <c r="D231" i="12"/>
  <c r="D230" i="12" s="1"/>
  <c r="C275" i="12"/>
  <c r="E269" i="12"/>
  <c r="E268" i="12" s="1"/>
  <c r="K269" i="12"/>
  <c r="H269" i="12" s="1"/>
  <c r="L258" i="12"/>
  <c r="G258" i="12"/>
  <c r="C246" i="12"/>
  <c r="C235" i="12"/>
  <c r="J231" i="12"/>
  <c r="J230" i="12" s="1"/>
  <c r="K231" i="12"/>
  <c r="H216" i="12"/>
  <c r="D204" i="12"/>
  <c r="C204" i="12" s="1"/>
  <c r="C191" i="12"/>
  <c r="H179" i="12"/>
  <c r="D174" i="12"/>
  <c r="C166" i="12"/>
  <c r="D165" i="12"/>
  <c r="C165" i="12" s="1"/>
  <c r="H160" i="12"/>
  <c r="H144" i="12"/>
  <c r="C144" i="12"/>
  <c r="H136" i="12"/>
  <c r="C136" i="12"/>
  <c r="H103" i="12"/>
  <c r="G83" i="12"/>
  <c r="G75" i="12" s="1"/>
  <c r="L76" i="12"/>
  <c r="H58" i="12"/>
  <c r="I54" i="12"/>
  <c r="C43" i="12"/>
  <c r="H69" i="21"/>
  <c r="I54" i="21"/>
  <c r="G83" i="21"/>
  <c r="C288" i="21"/>
  <c r="L258" i="21"/>
  <c r="G258" i="21"/>
  <c r="C227" i="21"/>
  <c r="C160" i="21"/>
  <c r="C144" i="21"/>
  <c r="C116" i="21"/>
  <c r="C95" i="21"/>
  <c r="K83" i="21"/>
  <c r="F83" i="21"/>
  <c r="K287" i="21"/>
  <c r="F258" i="21"/>
  <c r="H246" i="21"/>
  <c r="H235" i="21"/>
  <c r="G174" i="21"/>
  <c r="G173" i="21" s="1"/>
  <c r="L21" i="21"/>
  <c r="G287" i="21"/>
  <c r="H275" i="21"/>
  <c r="J258" i="21"/>
  <c r="F204" i="21"/>
  <c r="C179" i="21"/>
  <c r="K174" i="21"/>
  <c r="K173" i="21" s="1"/>
  <c r="F174" i="21"/>
  <c r="F173" i="21" s="1"/>
  <c r="J76" i="21"/>
  <c r="E76" i="21"/>
  <c r="E54" i="21"/>
  <c r="E53" i="21" s="1"/>
  <c r="K27" i="21"/>
  <c r="K286" i="21"/>
  <c r="L269" i="21"/>
  <c r="L268" i="21" s="1"/>
  <c r="E231" i="21"/>
  <c r="K54" i="21"/>
  <c r="C279" i="21"/>
  <c r="I269" i="21"/>
  <c r="C271" i="21"/>
  <c r="C263" i="21"/>
  <c r="C238" i="21"/>
  <c r="I231" i="21"/>
  <c r="C233" i="21"/>
  <c r="H227" i="21"/>
  <c r="G204" i="21"/>
  <c r="K187" i="21"/>
  <c r="H179" i="21"/>
  <c r="E174" i="21"/>
  <c r="E173" i="21" s="1"/>
  <c r="H160" i="21"/>
  <c r="H144" i="21"/>
  <c r="E130" i="21"/>
  <c r="H116" i="21"/>
  <c r="H95" i="21"/>
  <c r="C80" i="21"/>
  <c r="C77" i="21"/>
  <c r="K67" i="21"/>
  <c r="C32" i="21"/>
  <c r="H28" i="21"/>
  <c r="E21" i="21"/>
  <c r="J268" i="21"/>
  <c r="F54" i="21"/>
  <c r="F53" i="21" s="1"/>
  <c r="E286" i="21"/>
  <c r="H279" i="21"/>
  <c r="H271" i="21"/>
  <c r="G269" i="21"/>
  <c r="G268" i="21" s="1"/>
  <c r="H263" i="21"/>
  <c r="E258" i="21"/>
  <c r="H238" i="21"/>
  <c r="H233" i="21"/>
  <c r="G231" i="21"/>
  <c r="K204" i="21"/>
  <c r="K195" i="21" s="1"/>
  <c r="C216" i="21"/>
  <c r="H198" i="21"/>
  <c r="C184" i="21"/>
  <c r="I174" i="21"/>
  <c r="C151" i="21"/>
  <c r="I130" i="21"/>
  <c r="C141" i="21"/>
  <c r="H122" i="21"/>
  <c r="C112" i="21"/>
  <c r="C103" i="21"/>
  <c r="C89" i="21"/>
  <c r="H80" i="21"/>
  <c r="L76" i="21"/>
  <c r="G76" i="21"/>
  <c r="C67" i="21"/>
  <c r="C58" i="21"/>
  <c r="C55" i="21"/>
  <c r="C43" i="21"/>
  <c r="E268" i="21"/>
  <c r="L231" i="21"/>
  <c r="L230" i="21" s="1"/>
  <c r="I204" i="21"/>
  <c r="G286" i="21"/>
  <c r="D286" i="21"/>
  <c r="C275" i="21"/>
  <c r="K269" i="21"/>
  <c r="K268" i="21" s="1"/>
  <c r="F269" i="21"/>
  <c r="F268" i="21" s="1"/>
  <c r="I258" i="21"/>
  <c r="C246" i="21"/>
  <c r="C235" i="21"/>
  <c r="K231" i="21"/>
  <c r="K230" i="21" s="1"/>
  <c r="E204" i="21"/>
  <c r="H184" i="21"/>
  <c r="L174" i="21"/>
  <c r="L173" i="21" s="1"/>
  <c r="H151" i="21"/>
  <c r="H141" i="21"/>
  <c r="L130" i="21"/>
  <c r="G130" i="21"/>
  <c r="H112" i="21"/>
  <c r="H103" i="21"/>
  <c r="K76" i="21"/>
  <c r="F76" i="21"/>
  <c r="H58" i="21"/>
  <c r="L54" i="21"/>
  <c r="G54" i="21"/>
  <c r="G53" i="21" s="1"/>
  <c r="H43" i="21"/>
  <c r="I269" i="20"/>
  <c r="C271" i="20"/>
  <c r="F174" i="20"/>
  <c r="I174" i="20"/>
  <c r="I173" i="20" s="1"/>
  <c r="H151" i="20"/>
  <c r="H127" i="20"/>
  <c r="I76" i="20"/>
  <c r="H43" i="20"/>
  <c r="J258" i="20"/>
  <c r="G258" i="20"/>
  <c r="H227" i="20"/>
  <c r="C144" i="20"/>
  <c r="C136" i="20"/>
  <c r="D286" i="20"/>
  <c r="C263" i="20"/>
  <c r="C252" i="20"/>
  <c r="C192" i="20"/>
  <c r="C188" i="20"/>
  <c r="H184" i="20"/>
  <c r="H112" i="20"/>
  <c r="K286" i="20"/>
  <c r="C279" i="20"/>
  <c r="I268" i="20"/>
  <c r="H251" i="20"/>
  <c r="D251" i="20"/>
  <c r="I231" i="20"/>
  <c r="C233" i="20"/>
  <c r="F204" i="20"/>
  <c r="K204" i="20"/>
  <c r="H198" i="20"/>
  <c r="C198" i="20"/>
  <c r="J187" i="20"/>
  <c r="E187" i="20"/>
  <c r="G174" i="20"/>
  <c r="G173" i="20" s="1"/>
  <c r="K130" i="20"/>
  <c r="F130" i="20"/>
  <c r="C122" i="20"/>
  <c r="C112" i="20"/>
  <c r="G83" i="20"/>
  <c r="L76" i="20"/>
  <c r="G76" i="20"/>
  <c r="C69" i="20"/>
  <c r="J53" i="20"/>
  <c r="E286" i="20"/>
  <c r="H279" i="20"/>
  <c r="H271" i="20"/>
  <c r="G269" i="20"/>
  <c r="G268" i="20" s="1"/>
  <c r="H263" i="20"/>
  <c r="G231" i="20"/>
  <c r="J204" i="20"/>
  <c r="E204" i="20"/>
  <c r="H191" i="20"/>
  <c r="D191" i="20"/>
  <c r="I187" i="20"/>
  <c r="H187" i="20" s="1"/>
  <c r="C184" i="20"/>
  <c r="C179" i="20"/>
  <c r="K174" i="20"/>
  <c r="K173" i="20" s="1"/>
  <c r="J130" i="20"/>
  <c r="K83" i="20"/>
  <c r="K76" i="20"/>
  <c r="F76" i="20"/>
  <c r="H69" i="20"/>
  <c r="H58" i="20"/>
  <c r="D54" i="20"/>
  <c r="D53" i="20" s="1"/>
  <c r="C288" i="20"/>
  <c r="C275" i="20"/>
  <c r="K269" i="20"/>
  <c r="F269" i="20"/>
  <c r="F268" i="20" s="1"/>
  <c r="H238" i="20"/>
  <c r="C238" i="20"/>
  <c r="K231" i="20"/>
  <c r="K230" i="20" s="1"/>
  <c r="C227" i="20"/>
  <c r="H216" i="20"/>
  <c r="C216" i="20"/>
  <c r="H160" i="20"/>
  <c r="H144" i="20"/>
  <c r="H141" i="20"/>
  <c r="D130" i="20"/>
  <c r="C116" i="20"/>
  <c r="C95" i="20"/>
  <c r="E83" i="20"/>
  <c r="C80" i="20"/>
  <c r="J76" i="20"/>
  <c r="L54" i="20"/>
  <c r="L53" i="20" s="1"/>
  <c r="G54" i="20"/>
  <c r="E53" i="20"/>
  <c r="G21" i="20"/>
  <c r="D21" i="20"/>
  <c r="L286" i="20"/>
  <c r="G286" i="20"/>
  <c r="J268" i="20"/>
  <c r="E268" i="20"/>
  <c r="D269" i="20"/>
  <c r="H235" i="20"/>
  <c r="E231" i="20"/>
  <c r="L204" i="20"/>
  <c r="G204" i="20"/>
  <c r="E195" i="20"/>
  <c r="L130" i="20"/>
  <c r="H116" i="20"/>
  <c r="H103" i="20"/>
  <c r="H80" i="20"/>
  <c r="D76" i="20"/>
  <c r="K27" i="20"/>
  <c r="H27" i="20" s="1"/>
  <c r="J286" i="7"/>
  <c r="H198" i="7"/>
  <c r="C160" i="7"/>
  <c r="C144" i="7"/>
  <c r="C136" i="7"/>
  <c r="I69" i="7"/>
  <c r="H58" i="7"/>
  <c r="C57" i="7"/>
  <c r="K54" i="7"/>
  <c r="C238" i="7"/>
  <c r="C233" i="7"/>
  <c r="C216" i="7"/>
  <c r="G174" i="7"/>
  <c r="G173" i="7" s="1"/>
  <c r="K130" i="7"/>
  <c r="H70" i="7"/>
  <c r="G286" i="7"/>
  <c r="J204" i="7"/>
  <c r="C179" i="7"/>
  <c r="K174" i="7"/>
  <c r="K173" i="7" s="1"/>
  <c r="F174" i="7"/>
  <c r="F173" i="7" s="1"/>
  <c r="H122" i="7"/>
  <c r="D116" i="7"/>
  <c r="C116" i="7" s="1"/>
  <c r="C95" i="7"/>
  <c r="L83" i="7"/>
  <c r="K83" i="7"/>
  <c r="L54" i="7"/>
  <c r="C43" i="7"/>
  <c r="K268" i="7"/>
  <c r="I231" i="7"/>
  <c r="J196" i="7"/>
  <c r="J195" i="7" s="1"/>
  <c r="L76" i="7"/>
  <c r="F27" i="7"/>
  <c r="C27" i="7" s="1"/>
  <c r="H275" i="7"/>
  <c r="J268" i="7"/>
  <c r="E268" i="7"/>
  <c r="H263" i="7"/>
  <c r="H238" i="7"/>
  <c r="L231" i="7"/>
  <c r="G231" i="7"/>
  <c r="H216" i="7"/>
  <c r="E204" i="7"/>
  <c r="H179" i="7"/>
  <c r="E174" i="7"/>
  <c r="E173" i="7" s="1"/>
  <c r="H160" i="7"/>
  <c r="H144" i="7"/>
  <c r="H136" i="7"/>
  <c r="H116" i="7"/>
  <c r="H103" i="7"/>
  <c r="J83" i="7"/>
  <c r="K76" i="7"/>
  <c r="K75" i="7" s="1"/>
  <c r="C58" i="7"/>
  <c r="J54" i="7"/>
  <c r="J53" i="7" s="1"/>
  <c r="E54" i="7"/>
  <c r="E53" i="7" s="1"/>
  <c r="C28" i="7"/>
  <c r="L21" i="7"/>
  <c r="K204" i="7"/>
  <c r="C279" i="7"/>
  <c r="I269" i="7"/>
  <c r="I268" i="7" s="1"/>
  <c r="C271" i="7"/>
  <c r="I258" i="7"/>
  <c r="C246" i="7"/>
  <c r="C235" i="7"/>
  <c r="K231" i="7"/>
  <c r="C227" i="7"/>
  <c r="I204" i="7"/>
  <c r="C184" i="7"/>
  <c r="I174" i="7"/>
  <c r="C151" i="7"/>
  <c r="C141" i="7"/>
  <c r="E130" i="7"/>
  <c r="C112" i="7"/>
  <c r="C80" i="7"/>
  <c r="K27" i="7"/>
  <c r="H27" i="7" s="1"/>
  <c r="F268" i="7"/>
  <c r="G83" i="7"/>
  <c r="G76" i="7"/>
  <c r="C288" i="7"/>
  <c r="E286" i="7"/>
  <c r="H279" i="7"/>
  <c r="L269" i="7"/>
  <c r="G269" i="7"/>
  <c r="G268" i="7" s="1"/>
  <c r="H246" i="7"/>
  <c r="H235" i="7"/>
  <c r="J231" i="7"/>
  <c r="E231" i="7"/>
  <c r="E230" i="7" s="1"/>
  <c r="H227" i="7"/>
  <c r="G204" i="7"/>
  <c r="G195" i="7" s="1"/>
  <c r="G194" i="7" s="1"/>
  <c r="C198" i="7"/>
  <c r="G187" i="7"/>
  <c r="H184" i="7"/>
  <c r="L174" i="7"/>
  <c r="L173" i="7" s="1"/>
  <c r="H151" i="7"/>
  <c r="H141" i="7"/>
  <c r="C122" i="7"/>
  <c r="H112" i="7"/>
  <c r="H95" i="7"/>
  <c r="H89" i="7"/>
  <c r="H80" i="7"/>
  <c r="D76" i="7"/>
  <c r="C45" i="7"/>
  <c r="H43" i="7"/>
  <c r="H28" i="7"/>
  <c r="D76" i="17"/>
  <c r="F286" i="17"/>
  <c r="C275" i="17"/>
  <c r="C263" i="17"/>
  <c r="I258" i="17"/>
  <c r="D258" i="17"/>
  <c r="C198" i="17"/>
  <c r="H179" i="17"/>
  <c r="L174" i="17"/>
  <c r="G174" i="17"/>
  <c r="G173" i="17" s="1"/>
  <c r="C138" i="17"/>
  <c r="C122" i="17"/>
  <c r="C103" i="17"/>
  <c r="C89" i="17"/>
  <c r="G54" i="17"/>
  <c r="H43" i="17"/>
  <c r="L269" i="17"/>
  <c r="L258" i="17"/>
  <c r="H160" i="17"/>
  <c r="C141" i="17"/>
  <c r="K54" i="17"/>
  <c r="L204" i="17"/>
  <c r="I76" i="17"/>
  <c r="H288" i="17"/>
  <c r="L287" i="17"/>
  <c r="L286" i="17" s="1"/>
  <c r="D286" i="17"/>
  <c r="C238" i="17"/>
  <c r="C233" i="17"/>
  <c r="C216" i="17"/>
  <c r="D204" i="17"/>
  <c r="K187" i="17"/>
  <c r="F187" i="17"/>
  <c r="E174" i="17"/>
  <c r="E173" i="17" s="1"/>
  <c r="C160" i="17"/>
  <c r="G130" i="17"/>
  <c r="J54" i="17"/>
  <c r="G53" i="17"/>
  <c r="D268" i="17"/>
  <c r="J286" i="17"/>
  <c r="H275" i="17"/>
  <c r="L268" i="17"/>
  <c r="G269" i="17"/>
  <c r="G268" i="17" s="1"/>
  <c r="H263" i="17"/>
  <c r="G258" i="17"/>
  <c r="H238" i="17"/>
  <c r="H233" i="17"/>
  <c r="E231" i="17"/>
  <c r="E230" i="17" s="1"/>
  <c r="H216" i="17"/>
  <c r="G204" i="17"/>
  <c r="G195" i="17" s="1"/>
  <c r="H198" i="17"/>
  <c r="I187" i="17"/>
  <c r="C184" i="17"/>
  <c r="K174" i="17"/>
  <c r="K173" i="17" s="1"/>
  <c r="H151" i="17"/>
  <c r="H141" i="17"/>
  <c r="H122" i="17"/>
  <c r="H103" i="17"/>
  <c r="H89" i="17"/>
  <c r="F83" i="17"/>
  <c r="L76" i="17"/>
  <c r="G76" i="17"/>
  <c r="L54" i="17"/>
  <c r="L53" i="17" s="1"/>
  <c r="K231" i="17"/>
  <c r="E187" i="17"/>
  <c r="E286" i="17"/>
  <c r="C279" i="17"/>
  <c r="K269" i="17"/>
  <c r="K268" i="17" s="1"/>
  <c r="K258" i="17"/>
  <c r="C246" i="17"/>
  <c r="C235" i="17"/>
  <c r="I231" i="17"/>
  <c r="C227" i="17"/>
  <c r="K204" i="17"/>
  <c r="H184" i="17"/>
  <c r="C144" i="17"/>
  <c r="C136" i="17"/>
  <c r="F130" i="17"/>
  <c r="H116" i="17"/>
  <c r="C112" i="17"/>
  <c r="C95" i="17"/>
  <c r="J83" i="17"/>
  <c r="I204" i="17"/>
  <c r="G83" i="17"/>
  <c r="C288" i="17"/>
  <c r="H279" i="17"/>
  <c r="H271" i="17"/>
  <c r="E269" i="17"/>
  <c r="E268" i="17" s="1"/>
  <c r="H246" i="17"/>
  <c r="H235" i="17"/>
  <c r="G231" i="17"/>
  <c r="H227" i="17"/>
  <c r="E204" i="17"/>
  <c r="D196" i="17"/>
  <c r="C179" i="17"/>
  <c r="H144" i="17"/>
  <c r="H112" i="17"/>
  <c r="H95" i="17"/>
  <c r="C80" i="17"/>
  <c r="C58" i="17"/>
  <c r="E54" i="17"/>
  <c r="E53" i="17" s="1"/>
  <c r="C43" i="17"/>
  <c r="K54" i="4"/>
  <c r="K53" i="4" s="1"/>
  <c r="L258" i="4"/>
  <c r="H246" i="4"/>
  <c r="H235" i="4"/>
  <c r="H227" i="4"/>
  <c r="H198" i="4"/>
  <c r="H58" i="4"/>
  <c r="K269" i="4"/>
  <c r="I258" i="4"/>
  <c r="K258" i="4"/>
  <c r="H184" i="4"/>
  <c r="J174" i="4"/>
  <c r="E174" i="4"/>
  <c r="E173" i="4" s="1"/>
  <c r="C154" i="4"/>
  <c r="D69" i="4"/>
  <c r="G286" i="4"/>
  <c r="H279" i="4"/>
  <c r="E269" i="4"/>
  <c r="J258" i="4"/>
  <c r="E258" i="4"/>
  <c r="J187" i="4"/>
  <c r="I174" i="4"/>
  <c r="I173" i="4" s="1"/>
  <c r="D174" i="4"/>
  <c r="D173" i="4" s="1"/>
  <c r="L54" i="4"/>
  <c r="G54" i="4"/>
  <c r="G53" i="4" s="1"/>
  <c r="C43" i="4"/>
  <c r="L53" i="4"/>
  <c r="J268" i="4"/>
  <c r="L231" i="4"/>
  <c r="E204" i="4"/>
  <c r="F83" i="4"/>
  <c r="J54" i="4"/>
  <c r="J53" i="4" s="1"/>
  <c r="C288" i="4"/>
  <c r="I286" i="4"/>
  <c r="C281" i="4"/>
  <c r="C275" i="4"/>
  <c r="I269" i="4"/>
  <c r="D269" i="4"/>
  <c r="D268" i="4" s="1"/>
  <c r="C263" i="4"/>
  <c r="C238" i="4"/>
  <c r="K231" i="4"/>
  <c r="C233" i="4"/>
  <c r="I204" i="4"/>
  <c r="D204" i="4"/>
  <c r="C179" i="4"/>
  <c r="C160" i="4"/>
  <c r="C144" i="4"/>
  <c r="J130" i="4"/>
  <c r="C136" i="4"/>
  <c r="C122" i="4"/>
  <c r="C112" i="4"/>
  <c r="C95" i="4"/>
  <c r="J83" i="4"/>
  <c r="E83" i="4"/>
  <c r="C58" i="4"/>
  <c r="I54" i="4"/>
  <c r="E268" i="4"/>
  <c r="G231" i="4"/>
  <c r="G230" i="4" s="1"/>
  <c r="J204" i="4"/>
  <c r="J195" i="4" s="1"/>
  <c r="F130" i="4"/>
  <c r="E54" i="4"/>
  <c r="E53" i="4" s="1"/>
  <c r="L21" i="4"/>
  <c r="H288" i="4"/>
  <c r="K286" i="4"/>
  <c r="F286" i="4"/>
  <c r="H281" i="4"/>
  <c r="H275" i="4"/>
  <c r="L269" i="4"/>
  <c r="L268" i="4" s="1"/>
  <c r="G269" i="4"/>
  <c r="G268" i="4" s="1"/>
  <c r="H263" i="4"/>
  <c r="G258" i="4"/>
  <c r="H238" i="4"/>
  <c r="J231" i="4"/>
  <c r="E231" i="4"/>
  <c r="E230" i="4" s="1"/>
  <c r="L204" i="4"/>
  <c r="G204" i="4"/>
  <c r="H179" i="4"/>
  <c r="G174" i="4"/>
  <c r="G173" i="4" s="1"/>
  <c r="H160" i="4"/>
  <c r="H144" i="4"/>
  <c r="H136" i="4"/>
  <c r="D130" i="4"/>
  <c r="H122" i="4"/>
  <c r="H112" i="4"/>
  <c r="H95" i="4"/>
  <c r="D83" i="4"/>
  <c r="I83" i="4"/>
  <c r="H80" i="4"/>
  <c r="D76" i="4"/>
  <c r="D75" i="4" s="1"/>
  <c r="C69" i="4"/>
  <c r="K27" i="4"/>
  <c r="F27" i="4"/>
  <c r="H22" i="4"/>
  <c r="H287" i="4" s="1"/>
  <c r="H286" i="4" s="1"/>
  <c r="J286" i="4"/>
  <c r="C279" i="4"/>
  <c r="K268" i="4"/>
  <c r="C271" i="4"/>
  <c r="C259" i="4"/>
  <c r="H251" i="4"/>
  <c r="C251" i="4"/>
  <c r="C246" i="4"/>
  <c r="C235" i="4"/>
  <c r="I231" i="4"/>
  <c r="D231" i="4"/>
  <c r="C227" i="4"/>
  <c r="K204" i="4"/>
  <c r="C205" i="4"/>
  <c r="C198" i="4"/>
  <c r="H191" i="4"/>
  <c r="C191" i="4"/>
  <c r="C184" i="4"/>
  <c r="K174" i="4"/>
  <c r="K173" i="4" s="1"/>
  <c r="C175" i="4"/>
  <c r="C151" i="4"/>
  <c r="C141" i="4"/>
  <c r="L130" i="4"/>
  <c r="C131" i="4"/>
  <c r="C116" i="4"/>
  <c r="C103" i="4"/>
  <c r="L83" i="4"/>
  <c r="C89" i="4"/>
  <c r="L76" i="4"/>
  <c r="C77" i="4"/>
  <c r="F54" i="4"/>
  <c r="H43" i="4"/>
  <c r="E21" i="4"/>
  <c r="D69" i="8"/>
  <c r="H288" i="8"/>
  <c r="D258" i="8"/>
  <c r="H116" i="8"/>
  <c r="H103" i="8"/>
  <c r="C95" i="8"/>
  <c r="L54" i="8"/>
  <c r="C43" i="8"/>
  <c r="L258" i="8"/>
  <c r="E174" i="8"/>
  <c r="E173" i="8" s="1"/>
  <c r="H151" i="8"/>
  <c r="H141" i="8"/>
  <c r="C136" i="8"/>
  <c r="H58" i="8"/>
  <c r="K54" i="8"/>
  <c r="K268" i="8"/>
  <c r="K258" i="8"/>
  <c r="J187" i="8"/>
  <c r="F187" i="8"/>
  <c r="I174" i="8"/>
  <c r="I173" i="8" s="1"/>
  <c r="D174" i="8"/>
  <c r="C138" i="8"/>
  <c r="C109" i="8"/>
  <c r="I231" i="8"/>
  <c r="H191" i="8"/>
  <c r="G83" i="8"/>
  <c r="K27" i="8"/>
  <c r="K21" i="8" s="1"/>
  <c r="H279" i="8"/>
  <c r="H271" i="8"/>
  <c r="E269" i="8"/>
  <c r="E268" i="8" s="1"/>
  <c r="H246" i="8"/>
  <c r="H235" i="8"/>
  <c r="G231" i="8"/>
  <c r="H227" i="8"/>
  <c r="E204" i="8"/>
  <c r="E195" i="8" s="1"/>
  <c r="L187" i="8"/>
  <c r="C184" i="8"/>
  <c r="K174" i="8"/>
  <c r="K173" i="8" s="1"/>
  <c r="C160" i="8"/>
  <c r="C144" i="8"/>
  <c r="F130" i="8"/>
  <c r="E130" i="8"/>
  <c r="C122" i="8"/>
  <c r="C112" i="8"/>
  <c r="H95" i="8"/>
  <c r="H80" i="8"/>
  <c r="F76" i="8"/>
  <c r="J54" i="8"/>
  <c r="J53" i="8" s="1"/>
  <c r="E54" i="8"/>
  <c r="E53" i="8" s="1"/>
  <c r="C45" i="8"/>
  <c r="H43" i="8"/>
  <c r="H28" i="8"/>
  <c r="E21" i="8"/>
  <c r="E286" i="8"/>
  <c r="G286" i="8"/>
  <c r="C279" i="8"/>
  <c r="C275" i="8"/>
  <c r="I269" i="8"/>
  <c r="C271" i="8"/>
  <c r="C263" i="8"/>
  <c r="C238" i="8"/>
  <c r="K231" i="8"/>
  <c r="K230" i="8" s="1"/>
  <c r="C233" i="8"/>
  <c r="I204" i="8"/>
  <c r="I195" i="8" s="1"/>
  <c r="C216" i="8"/>
  <c r="H184" i="8"/>
  <c r="H160" i="8"/>
  <c r="H144" i="8"/>
  <c r="H136" i="8"/>
  <c r="I130" i="8"/>
  <c r="H122" i="8"/>
  <c r="H112" i="8"/>
  <c r="C89" i="8"/>
  <c r="J76" i="8"/>
  <c r="F27" i="8"/>
  <c r="K204" i="8"/>
  <c r="L83" i="8"/>
  <c r="C288" i="8"/>
  <c r="I286" i="8"/>
  <c r="H275" i="8"/>
  <c r="L269" i="8"/>
  <c r="L268" i="8" s="1"/>
  <c r="G269" i="8"/>
  <c r="G268" i="8" s="1"/>
  <c r="H263" i="8"/>
  <c r="G258" i="8"/>
  <c r="H238" i="8"/>
  <c r="H233" i="8"/>
  <c r="E231" i="8"/>
  <c r="L204" i="8"/>
  <c r="G204" i="8"/>
  <c r="G195" i="8" s="1"/>
  <c r="C179" i="8"/>
  <c r="C151" i="8"/>
  <c r="C141" i="8"/>
  <c r="L130" i="8"/>
  <c r="C116" i="8"/>
  <c r="H89" i="8"/>
  <c r="D83" i="8"/>
  <c r="C58" i="8"/>
  <c r="C28" i="8"/>
  <c r="H151" i="10"/>
  <c r="C144" i="10"/>
  <c r="C136" i="10"/>
  <c r="E130" i="10"/>
  <c r="L54" i="10"/>
  <c r="L53" i="10" s="1"/>
  <c r="G204" i="10"/>
  <c r="L286" i="10"/>
  <c r="L258" i="10"/>
  <c r="G258" i="10"/>
  <c r="C227" i="10"/>
  <c r="F187" i="10"/>
  <c r="K174" i="10"/>
  <c r="C160" i="10"/>
  <c r="I130" i="10"/>
  <c r="D69" i="10"/>
  <c r="C69" i="10" s="1"/>
  <c r="K286" i="10"/>
  <c r="I286" i="10"/>
  <c r="H275" i="10"/>
  <c r="K269" i="10"/>
  <c r="K268" i="10" s="1"/>
  <c r="F269" i="10"/>
  <c r="K258" i="10"/>
  <c r="H246" i="10"/>
  <c r="H235" i="10"/>
  <c r="C116" i="10"/>
  <c r="C103" i="10"/>
  <c r="C89" i="10"/>
  <c r="L83" i="10"/>
  <c r="G76" i="10"/>
  <c r="E187" i="10"/>
  <c r="H288" i="10"/>
  <c r="F231" i="10"/>
  <c r="C165" i="10"/>
  <c r="C288" i="10"/>
  <c r="F286" i="10"/>
  <c r="C279" i="10"/>
  <c r="J269" i="10"/>
  <c r="J268" i="10" s="1"/>
  <c r="C271" i="10"/>
  <c r="C263" i="10"/>
  <c r="C238" i="10"/>
  <c r="J231" i="10"/>
  <c r="C233" i="10"/>
  <c r="E231" i="10"/>
  <c r="H227" i="10"/>
  <c r="D204" i="10"/>
  <c r="D195" i="10" s="1"/>
  <c r="D194" i="10" s="1"/>
  <c r="G195" i="10"/>
  <c r="C191" i="10"/>
  <c r="C179" i="10"/>
  <c r="H144" i="10"/>
  <c r="H136" i="10"/>
  <c r="H116" i="10"/>
  <c r="H103" i="10"/>
  <c r="H89" i="10"/>
  <c r="F83" i="10"/>
  <c r="C80" i="10"/>
  <c r="I53" i="10"/>
  <c r="K231" i="10"/>
  <c r="J204" i="10"/>
  <c r="J195" i="10" s="1"/>
  <c r="J286" i="10"/>
  <c r="E286" i="10"/>
  <c r="H279" i="10"/>
  <c r="H271" i="10"/>
  <c r="D269" i="10"/>
  <c r="H263" i="10"/>
  <c r="F258" i="10"/>
  <c r="H238" i="10"/>
  <c r="H233" i="10"/>
  <c r="D231" i="10"/>
  <c r="L204" i="10"/>
  <c r="L195" i="10" s="1"/>
  <c r="C216" i="10"/>
  <c r="H198" i="10"/>
  <c r="L187" i="10"/>
  <c r="G187" i="10"/>
  <c r="H179" i="10"/>
  <c r="F174" i="10"/>
  <c r="F173" i="10" s="1"/>
  <c r="H160" i="10"/>
  <c r="C141" i="10"/>
  <c r="C122" i="10"/>
  <c r="C112" i="10"/>
  <c r="C95" i="10"/>
  <c r="H80" i="10"/>
  <c r="C58" i="10"/>
  <c r="G54" i="10"/>
  <c r="C43" i="10"/>
  <c r="F268" i="10"/>
  <c r="D286" i="10"/>
  <c r="C275" i="10"/>
  <c r="L269" i="10"/>
  <c r="L268" i="10" s="1"/>
  <c r="G269" i="10"/>
  <c r="G268" i="10" s="1"/>
  <c r="J258" i="10"/>
  <c r="C246" i="10"/>
  <c r="C235" i="10"/>
  <c r="L231" i="10"/>
  <c r="L230" i="10" s="1"/>
  <c r="L194" i="10" s="1"/>
  <c r="H216" i="10"/>
  <c r="F204" i="10"/>
  <c r="K196" i="10"/>
  <c r="H196" i="10" s="1"/>
  <c r="C184" i="10"/>
  <c r="J174" i="10"/>
  <c r="J173" i="10" s="1"/>
  <c r="H141" i="10"/>
  <c r="H122" i="10"/>
  <c r="H112" i="10"/>
  <c r="H95" i="10"/>
  <c r="J76" i="10"/>
  <c r="E76" i="10"/>
  <c r="H58" i="10"/>
  <c r="F54" i="10"/>
  <c r="F53" i="10" s="1"/>
  <c r="L21" i="10"/>
  <c r="G268" i="18"/>
  <c r="K286" i="18"/>
  <c r="K258" i="18"/>
  <c r="F258" i="18"/>
  <c r="E174" i="18"/>
  <c r="H151" i="18"/>
  <c r="H141" i="18"/>
  <c r="G54" i="18"/>
  <c r="G53" i="18" s="1"/>
  <c r="I287" i="18"/>
  <c r="I286" i="18" s="1"/>
  <c r="D287" i="18"/>
  <c r="G258" i="18"/>
  <c r="J258" i="18"/>
  <c r="D174" i="18"/>
  <c r="K54" i="18"/>
  <c r="E21" i="18"/>
  <c r="I269" i="18"/>
  <c r="D258" i="18"/>
  <c r="H216" i="18"/>
  <c r="L174" i="18"/>
  <c r="L173" i="18" s="1"/>
  <c r="D151" i="18"/>
  <c r="H73" i="18"/>
  <c r="C58" i="18"/>
  <c r="J54" i="18"/>
  <c r="C43" i="18"/>
  <c r="J187" i="18"/>
  <c r="J286" i="18"/>
  <c r="F204" i="18"/>
  <c r="F195" i="18" s="1"/>
  <c r="F130" i="18"/>
  <c r="L83" i="18"/>
  <c r="L76" i="18"/>
  <c r="D286" i="18"/>
  <c r="H275" i="18"/>
  <c r="K269" i="18"/>
  <c r="K268" i="18" s="1"/>
  <c r="F269" i="18"/>
  <c r="F268" i="18" s="1"/>
  <c r="H246" i="18"/>
  <c r="H235" i="18"/>
  <c r="F231" i="18"/>
  <c r="C227" i="18"/>
  <c r="J204" i="18"/>
  <c r="J195" i="18" s="1"/>
  <c r="J194" i="18" s="1"/>
  <c r="E187" i="18"/>
  <c r="H184" i="18"/>
  <c r="C179" i="18"/>
  <c r="J130" i="18"/>
  <c r="H116" i="18"/>
  <c r="H103" i="18"/>
  <c r="H89" i="18"/>
  <c r="F83" i="18"/>
  <c r="H58" i="18"/>
  <c r="H43" i="18"/>
  <c r="G21" i="18"/>
  <c r="E286" i="18"/>
  <c r="L268" i="18"/>
  <c r="L231" i="18"/>
  <c r="I174" i="18"/>
  <c r="G83" i="18"/>
  <c r="G76" i="18"/>
  <c r="E54" i="18"/>
  <c r="E53" i="18" s="1"/>
  <c r="H288" i="18"/>
  <c r="C279" i="18"/>
  <c r="J269" i="18"/>
  <c r="J268" i="18" s="1"/>
  <c r="C263" i="18"/>
  <c r="C238" i="18"/>
  <c r="J231" i="18"/>
  <c r="J230" i="18" s="1"/>
  <c r="C233" i="18"/>
  <c r="E231" i="18"/>
  <c r="H227" i="18"/>
  <c r="D204" i="18"/>
  <c r="H198" i="18"/>
  <c r="C160" i="18"/>
  <c r="H144" i="18"/>
  <c r="H136" i="18"/>
  <c r="C136" i="18"/>
  <c r="C95" i="18"/>
  <c r="J83" i="18"/>
  <c r="C80" i="18"/>
  <c r="L54" i="18"/>
  <c r="L53" i="18" s="1"/>
  <c r="F286" i="18"/>
  <c r="H279" i="18"/>
  <c r="H271" i="18"/>
  <c r="D269" i="18"/>
  <c r="H263" i="18"/>
  <c r="H238" i="18"/>
  <c r="D231" i="18"/>
  <c r="D230" i="18" s="1"/>
  <c r="L204" i="18"/>
  <c r="G204" i="18"/>
  <c r="H160" i="18"/>
  <c r="C151" i="18"/>
  <c r="C141" i="18"/>
  <c r="I130" i="18"/>
  <c r="H122" i="18"/>
  <c r="H112" i="18"/>
  <c r="H95" i="18"/>
  <c r="D83" i="18"/>
  <c r="H80" i="18"/>
  <c r="D76" i="18"/>
  <c r="F130" i="19"/>
  <c r="K76" i="19"/>
  <c r="C263" i="19"/>
  <c r="L258" i="19"/>
  <c r="G258" i="19"/>
  <c r="H227" i="19"/>
  <c r="H198" i="19"/>
  <c r="J76" i="19"/>
  <c r="F54" i="19"/>
  <c r="F53" i="19" s="1"/>
  <c r="C43" i="19"/>
  <c r="H275" i="19"/>
  <c r="K269" i="19"/>
  <c r="F269" i="19"/>
  <c r="F268" i="19" s="1"/>
  <c r="K258" i="19"/>
  <c r="F258" i="19"/>
  <c r="C238" i="19"/>
  <c r="C233" i="19"/>
  <c r="J174" i="19"/>
  <c r="E174" i="19"/>
  <c r="E173" i="19" s="1"/>
  <c r="G174" i="19"/>
  <c r="G173" i="19" s="1"/>
  <c r="H43" i="19"/>
  <c r="D287" i="19"/>
  <c r="L286" i="19"/>
  <c r="G286" i="19"/>
  <c r="H58" i="19"/>
  <c r="C58" i="19"/>
  <c r="L21" i="19"/>
  <c r="K83" i="19"/>
  <c r="C279" i="19"/>
  <c r="J268" i="19"/>
  <c r="H263" i="19"/>
  <c r="H238" i="19"/>
  <c r="D231" i="19"/>
  <c r="L204" i="19"/>
  <c r="L195" i="19" s="1"/>
  <c r="G204" i="19"/>
  <c r="I187" i="19"/>
  <c r="C179" i="19"/>
  <c r="K174" i="19"/>
  <c r="K173" i="19" s="1"/>
  <c r="H165" i="19"/>
  <c r="H160" i="19"/>
  <c r="C160" i="19"/>
  <c r="C151" i="19"/>
  <c r="H144" i="19"/>
  <c r="C144" i="19"/>
  <c r="C141" i="19"/>
  <c r="I130" i="19"/>
  <c r="C122" i="19"/>
  <c r="L83" i="19"/>
  <c r="E83" i="19"/>
  <c r="C69" i="19"/>
  <c r="L54" i="19"/>
  <c r="G54" i="19"/>
  <c r="H288" i="19"/>
  <c r="K268" i="19"/>
  <c r="E231" i="19"/>
  <c r="D204" i="19"/>
  <c r="E130" i="19"/>
  <c r="E286" i="19"/>
  <c r="H279" i="19"/>
  <c r="H271" i="19"/>
  <c r="D269" i="19"/>
  <c r="D268" i="19" s="1"/>
  <c r="J258" i="19"/>
  <c r="C246" i="19"/>
  <c r="C235" i="19"/>
  <c r="L231" i="19"/>
  <c r="H216" i="19"/>
  <c r="F204" i="19"/>
  <c r="H179" i="19"/>
  <c r="H151" i="19"/>
  <c r="H141" i="19"/>
  <c r="G130" i="19"/>
  <c r="H122" i="19"/>
  <c r="H112" i="19"/>
  <c r="C112" i="19"/>
  <c r="C103" i="19"/>
  <c r="C89" i="19"/>
  <c r="I83" i="19"/>
  <c r="H80" i="19"/>
  <c r="H69" i="19"/>
  <c r="K54" i="19"/>
  <c r="J231" i="19"/>
  <c r="J230" i="19" s="1"/>
  <c r="J130" i="19"/>
  <c r="D286" i="19"/>
  <c r="J286" i="19"/>
  <c r="C275" i="19"/>
  <c r="L269" i="19"/>
  <c r="L268" i="19" s="1"/>
  <c r="G269" i="19"/>
  <c r="G268" i="19" s="1"/>
  <c r="H246" i="19"/>
  <c r="H235" i="19"/>
  <c r="F231" i="19"/>
  <c r="C227" i="19"/>
  <c r="J204" i="19"/>
  <c r="J195" i="19" s="1"/>
  <c r="K130" i="19"/>
  <c r="H103" i="19"/>
  <c r="H89" i="19"/>
  <c r="G83" i="19"/>
  <c r="L76" i="19"/>
  <c r="G76" i="19"/>
  <c r="J53" i="19"/>
  <c r="E53" i="19"/>
  <c r="E21" i="19"/>
  <c r="K258" i="6"/>
  <c r="L204" i="6"/>
  <c r="H184" i="6"/>
  <c r="E174" i="6"/>
  <c r="E173" i="6" s="1"/>
  <c r="J83" i="6"/>
  <c r="I54" i="6"/>
  <c r="J287" i="6"/>
  <c r="J286" i="6" s="1"/>
  <c r="E287" i="6"/>
  <c r="H279" i="6"/>
  <c r="H271" i="6"/>
  <c r="E269" i="6"/>
  <c r="E258" i="6"/>
  <c r="I174" i="6"/>
  <c r="I173" i="6" s="1"/>
  <c r="D174" i="6"/>
  <c r="C122" i="6"/>
  <c r="C112" i="6"/>
  <c r="C95" i="6"/>
  <c r="C70" i="6"/>
  <c r="D54" i="6"/>
  <c r="C43" i="6"/>
  <c r="D258" i="6"/>
  <c r="H246" i="6"/>
  <c r="H235" i="6"/>
  <c r="H227" i="6"/>
  <c r="L174" i="6"/>
  <c r="L130" i="6"/>
  <c r="J54" i="6"/>
  <c r="E54" i="6"/>
  <c r="L21" i="6"/>
  <c r="G231" i="6"/>
  <c r="J53" i="6"/>
  <c r="K286" i="6"/>
  <c r="F286" i="6"/>
  <c r="C275" i="6"/>
  <c r="I269" i="6"/>
  <c r="D269" i="6"/>
  <c r="C263" i="6"/>
  <c r="C238" i="6"/>
  <c r="K231" i="6"/>
  <c r="C233" i="6"/>
  <c r="I204" i="6"/>
  <c r="I195" i="6" s="1"/>
  <c r="C216" i="6"/>
  <c r="C198" i="6"/>
  <c r="D196" i="6"/>
  <c r="C179" i="6"/>
  <c r="H151" i="6"/>
  <c r="H141" i="6"/>
  <c r="E130" i="6"/>
  <c r="H122" i="6"/>
  <c r="H112" i="6"/>
  <c r="H95" i="6"/>
  <c r="G83" i="6"/>
  <c r="C80" i="6"/>
  <c r="C69" i="6"/>
  <c r="C58" i="6"/>
  <c r="G286" i="6"/>
  <c r="L231" i="6"/>
  <c r="L230" i="6" s="1"/>
  <c r="E204" i="6"/>
  <c r="E195" i="6" s="1"/>
  <c r="K130" i="6"/>
  <c r="I83" i="6"/>
  <c r="K27" i="6"/>
  <c r="H27" i="6" s="1"/>
  <c r="E286" i="6"/>
  <c r="H275" i="6"/>
  <c r="L269" i="6"/>
  <c r="L268" i="6" s="1"/>
  <c r="G269" i="6"/>
  <c r="G268" i="6" s="1"/>
  <c r="H263" i="6"/>
  <c r="G258" i="6"/>
  <c r="H238" i="6"/>
  <c r="H233" i="6"/>
  <c r="E231" i="6"/>
  <c r="H216" i="6"/>
  <c r="G204" i="6"/>
  <c r="H198" i="6"/>
  <c r="E187" i="6"/>
  <c r="H179" i="6"/>
  <c r="G174" i="6"/>
  <c r="G173" i="6" s="1"/>
  <c r="H166" i="6"/>
  <c r="C160" i="6"/>
  <c r="C144" i="6"/>
  <c r="I130" i="6"/>
  <c r="C136" i="6"/>
  <c r="C116" i="6"/>
  <c r="C103" i="6"/>
  <c r="K83" i="6"/>
  <c r="C89" i="6"/>
  <c r="G76" i="6"/>
  <c r="H58" i="6"/>
  <c r="F27" i="6"/>
  <c r="C27" i="6" s="1"/>
  <c r="G21" i="6"/>
  <c r="E268" i="6"/>
  <c r="C288" i="6"/>
  <c r="C279" i="6"/>
  <c r="K269" i="6"/>
  <c r="K268" i="6" s="1"/>
  <c r="C271" i="6"/>
  <c r="H251" i="6"/>
  <c r="C246" i="6"/>
  <c r="C235" i="6"/>
  <c r="I231" i="6"/>
  <c r="C227" i="6"/>
  <c r="K204" i="6"/>
  <c r="K195" i="6" s="1"/>
  <c r="D204" i="6"/>
  <c r="I187" i="6"/>
  <c r="C184" i="6"/>
  <c r="K174" i="6"/>
  <c r="K173" i="6" s="1"/>
  <c r="H160" i="6"/>
  <c r="H144" i="6"/>
  <c r="H136" i="6"/>
  <c r="G130" i="6"/>
  <c r="H116" i="6"/>
  <c r="H103" i="6"/>
  <c r="H89" i="6"/>
  <c r="E83" i="6"/>
  <c r="K76" i="6"/>
  <c r="F54" i="6"/>
  <c r="F53" i="6" s="1"/>
  <c r="L54" i="6"/>
  <c r="G54" i="6"/>
  <c r="G53" i="6" s="1"/>
  <c r="E21" i="6"/>
  <c r="C28" i="6"/>
  <c r="F92" i="9"/>
  <c r="C92" i="9" s="1"/>
  <c r="J286" i="11"/>
  <c r="C275" i="11"/>
  <c r="C263" i="11"/>
  <c r="J258" i="11"/>
  <c r="E258" i="11"/>
  <c r="C216" i="11"/>
  <c r="C192" i="11"/>
  <c r="F174" i="11"/>
  <c r="H103" i="11"/>
  <c r="C89" i="11"/>
  <c r="C57" i="11"/>
  <c r="K269" i="11"/>
  <c r="K268" i="11" s="1"/>
  <c r="D269" i="11"/>
  <c r="I258" i="11"/>
  <c r="D258" i="11"/>
  <c r="H246" i="11"/>
  <c r="H179" i="11"/>
  <c r="J174" i="11"/>
  <c r="J173" i="11" s="1"/>
  <c r="E174" i="11"/>
  <c r="E173" i="11" s="1"/>
  <c r="F130" i="11"/>
  <c r="J54" i="11"/>
  <c r="D55" i="11"/>
  <c r="H227" i="11"/>
  <c r="F89" i="11"/>
  <c r="H58" i="11"/>
  <c r="I54" i="11"/>
  <c r="E268" i="11"/>
  <c r="H288" i="11"/>
  <c r="H271" i="11"/>
  <c r="D268" i="11"/>
  <c r="C238" i="11"/>
  <c r="C235" i="11"/>
  <c r="H216" i="11"/>
  <c r="E204" i="11"/>
  <c r="K187" i="11"/>
  <c r="I174" i="11"/>
  <c r="H160" i="11"/>
  <c r="C160" i="11"/>
  <c r="J130" i="11"/>
  <c r="E130" i="11"/>
  <c r="H116" i="11"/>
  <c r="C95" i="11"/>
  <c r="J83" i="11"/>
  <c r="E83" i="11"/>
  <c r="H80" i="11"/>
  <c r="E76" i="11"/>
  <c r="F54" i="11"/>
  <c r="L54" i="11"/>
  <c r="L53" i="11" s="1"/>
  <c r="J268" i="11"/>
  <c r="L231" i="11"/>
  <c r="K130" i="11"/>
  <c r="D286" i="11"/>
  <c r="C279" i="11"/>
  <c r="L269" i="11"/>
  <c r="L268" i="11" s="1"/>
  <c r="C271" i="11"/>
  <c r="L258" i="11"/>
  <c r="H238" i="11"/>
  <c r="H235" i="11"/>
  <c r="E231" i="11"/>
  <c r="C227" i="11"/>
  <c r="I204" i="11"/>
  <c r="H184" i="11"/>
  <c r="G174" i="11"/>
  <c r="G173" i="11" s="1"/>
  <c r="C151" i="11"/>
  <c r="H144" i="11"/>
  <c r="C144" i="11"/>
  <c r="C141" i="11"/>
  <c r="I130" i="11"/>
  <c r="H122" i="11"/>
  <c r="L83" i="11"/>
  <c r="I83" i="11"/>
  <c r="I76" i="11"/>
  <c r="E54" i="11"/>
  <c r="C43" i="11"/>
  <c r="E21" i="11"/>
  <c r="K286" i="11"/>
  <c r="K204" i="11"/>
  <c r="H275" i="11"/>
  <c r="F269" i="11"/>
  <c r="F268" i="11" s="1"/>
  <c r="H263" i="11"/>
  <c r="K258" i="11"/>
  <c r="C246" i="11"/>
  <c r="I231" i="11"/>
  <c r="G204" i="11"/>
  <c r="H198" i="11"/>
  <c r="D191" i="11"/>
  <c r="C188" i="11"/>
  <c r="C184" i="11"/>
  <c r="C179" i="11"/>
  <c r="K174" i="11"/>
  <c r="K173" i="11" s="1"/>
  <c r="C166" i="11"/>
  <c r="H141" i="11"/>
  <c r="G130" i="11"/>
  <c r="C122" i="11"/>
  <c r="H112" i="11"/>
  <c r="C103" i="11"/>
  <c r="H89" i="11"/>
  <c r="G83" i="11"/>
  <c r="L76" i="11"/>
  <c r="G76" i="11"/>
  <c r="C58" i="11"/>
  <c r="K27" i="11"/>
  <c r="H27" i="11" s="1"/>
  <c r="C22" i="11"/>
  <c r="H288" i="9"/>
  <c r="E258" i="9"/>
  <c r="K231" i="9"/>
  <c r="C246" i="9"/>
  <c r="C235" i="9"/>
  <c r="J231" i="9"/>
  <c r="I174" i="9"/>
  <c r="J76" i="9"/>
  <c r="H70" i="9"/>
  <c r="C57" i="9"/>
  <c r="C43" i="9"/>
  <c r="I286" i="9"/>
  <c r="D258" i="9"/>
  <c r="D187" i="9"/>
  <c r="C184" i="9"/>
  <c r="J174" i="9"/>
  <c r="J173" i="9" s="1"/>
  <c r="L174" i="9"/>
  <c r="L173" i="9" s="1"/>
  <c r="H141" i="9"/>
  <c r="D130" i="9"/>
  <c r="G130" i="9"/>
  <c r="F89" i="9"/>
  <c r="F69" i="9"/>
  <c r="C69" i="9" s="1"/>
  <c r="H43" i="9"/>
  <c r="I204" i="9"/>
  <c r="J286" i="9"/>
  <c r="H275" i="9"/>
  <c r="G269" i="9"/>
  <c r="H263" i="9"/>
  <c r="L258" i="9"/>
  <c r="G258" i="9"/>
  <c r="L187" i="9"/>
  <c r="F174" i="9"/>
  <c r="F173" i="9" s="1"/>
  <c r="C90" i="9"/>
  <c r="C70" i="9"/>
  <c r="I54" i="9"/>
  <c r="H38" i="9"/>
  <c r="L268" i="9"/>
  <c r="C279" i="9"/>
  <c r="K269" i="9"/>
  <c r="K268" i="9" s="1"/>
  <c r="C271" i="9"/>
  <c r="K258" i="9"/>
  <c r="K230" i="9" s="1"/>
  <c r="H251" i="9"/>
  <c r="H235" i="9"/>
  <c r="D231" i="9"/>
  <c r="C227" i="9"/>
  <c r="L204" i="9"/>
  <c r="G204" i="9"/>
  <c r="G195" i="9" s="1"/>
  <c r="H184" i="9"/>
  <c r="H151" i="9"/>
  <c r="C144" i="9"/>
  <c r="L130" i="9"/>
  <c r="C122" i="9"/>
  <c r="H103" i="9"/>
  <c r="H80" i="9"/>
  <c r="E76" i="9"/>
  <c r="J53" i="9"/>
  <c r="K27" i="9"/>
  <c r="D204" i="9"/>
  <c r="K83" i="9"/>
  <c r="E286" i="9"/>
  <c r="H279" i="9"/>
  <c r="H271" i="9"/>
  <c r="E269" i="9"/>
  <c r="E268" i="9" s="1"/>
  <c r="H246" i="9"/>
  <c r="C238" i="9"/>
  <c r="L231" i="9"/>
  <c r="G231" i="9"/>
  <c r="G230" i="9" s="1"/>
  <c r="H227" i="9"/>
  <c r="F204" i="9"/>
  <c r="F195" i="9" s="1"/>
  <c r="C198" i="9"/>
  <c r="E196" i="9"/>
  <c r="C179" i="9"/>
  <c r="C160" i="9"/>
  <c r="H144" i="9"/>
  <c r="H122" i="9"/>
  <c r="C95" i="9"/>
  <c r="I76" i="9"/>
  <c r="H28" i="9"/>
  <c r="G268" i="9"/>
  <c r="L83" i="9"/>
  <c r="C288" i="9"/>
  <c r="C275" i="9"/>
  <c r="I269" i="9"/>
  <c r="D269" i="9"/>
  <c r="D268" i="9" s="1"/>
  <c r="C263" i="9"/>
  <c r="H238" i="9"/>
  <c r="H233" i="9"/>
  <c r="F231" i="9"/>
  <c r="J204" i="9"/>
  <c r="C216" i="9"/>
  <c r="H198" i="9"/>
  <c r="F187" i="9"/>
  <c r="H179" i="9"/>
  <c r="D174" i="9"/>
  <c r="H160" i="9"/>
  <c r="C141" i="9"/>
  <c r="H95" i="9"/>
  <c r="G83" i="9"/>
  <c r="L76" i="9"/>
  <c r="H58" i="9"/>
  <c r="G54" i="9"/>
  <c r="G53" i="9" s="1"/>
  <c r="L21" i="9"/>
  <c r="G258" i="13"/>
  <c r="C103" i="13"/>
  <c r="C263" i="13"/>
  <c r="K258" i="13"/>
  <c r="F258" i="13"/>
  <c r="K174" i="13"/>
  <c r="K173" i="13" s="1"/>
  <c r="F174" i="13"/>
  <c r="F173" i="13" s="1"/>
  <c r="F130" i="13"/>
  <c r="J287" i="13"/>
  <c r="J286" i="13" s="1"/>
  <c r="E21" i="13"/>
  <c r="K286" i="13"/>
  <c r="L287" i="13"/>
  <c r="L286" i="13" s="1"/>
  <c r="G287" i="13"/>
  <c r="H275" i="13"/>
  <c r="E269" i="13"/>
  <c r="E268" i="13" s="1"/>
  <c r="H252" i="13"/>
  <c r="H227" i="13"/>
  <c r="C198" i="13"/>
  <c r="H179" i="13"/>
  <c r="G173" i="13"/>
  <c r="J174" i="13"/>
  <c r="E174" i="13"/>
  <c r="E173" i="13" s="1"/>
  <c r="C43" i="13"/>
  <c r="L204" i="13"/>
  <c r="G83" i="13"/>
  <c r="L76" i="13"/>
  <c r="E287" i="13"/>
  <c r="E286" i="13" s="1"/>
  <c r="C279" i="13"/>
  <c r="I269" i="13"/>
  <c r="I268" i="13" s="1"/>
  <c r="C271" i="13"/>
  <c r="H263" i="13"/>
  <c r="E258" i="13"/>
  <c r="H233" i="13"/>
  <c r="G231" i="13"/>
  <c r="K204" i="13"/>
  <c r="C216" i="13"/>
  <c r="F196" i="13"/>
  <c r="F195" i="13" s="1"/>
  <c r="K187" i="13"/>
  <c r="C184" i="13"/>
  <c r="I174" i="13"/>
  <c r="H166" i="13"/>
  <c r="H160" i="13"/>
  <c r="C151" i="13"/>
  <c r="H144" i="13"/>
  <c r="C141" i="13"/>
  <c r="I130" i="13"/>
  <c r="H116" i="13"/>
  <c r="C116" i="13"/>
  <c r="H103" i="13"/>
  <c r="D54" i="13"/>
  <c r="H28" i="13"/>
  <c r="J268" i="13"/>
  <c r="G204" i="13"/>
  <c r="G195" i="13" s="1"/>
  <c r="J130" i="13"/>
  <c r="G76" i="13"/>
  <c r="I286" i="13"/>
  <c r="D286" i="13"/>
  <c r="H279" i="13"/>
  <c r="H271" i="13"/>
  <c r="G269" i="13"/>
  <c r="G268" i="13" s="1"/>
  <c r="I258" i="13"/>
  <c r="I251" i="13"/>
  <c r="C246" i="13"/>
  <c r="H238" i="13"/>
  <c r="C235" i="13"/>
  <c r="K231" i="13"/>
  <c r="K230" i="13" s="1"/>
  <c r="J204" i="13"/>
  <c r="E204" i="13"/>
  <c r="H198" i="13"/>
  <c r="H191" i="13"/>
  <c r="J187" i="13"/>
  <c r="H187" i="13" s="1"/>
  <c r="H151" i="13"/>
  <c r="H141" i="13"/>
  <c r="G130" i="13"/>
  <c r="C95" i="13"/>
  <c r="C69" i="13"/>
  <c r="L54" i="13"/>
  <c r="G54" i="13"/>
  <c r="G53" i="13" s="1"/>
  <c r="F27" i="13"/>
  <c r="C27" i="13" s="1"/>
  <c r="G21" i="13"/>
  <c r="C288" i="13"/>
  <c r="I231" i="13"/>
  <c r="K195" i="13"/>
  <c r="E130" i="13"/>
  <c r="L83" i="13"/>
  <c r="G286" i="13"/>
  <c r="C275" i="13"/>
  <c r="K269" i="13"/>
  <c r="K268" i="13" s="1"/>
  <c r="F269" i="13"/>
  <c r="F268" i="13" s="1"/>
  <c r="H251" i="13"/>
  <c r="H235" i="13"/>
  <c r="E231" i="13"/>
  <c r="E230" i="13" s="1"/>
  <c r="D231" i="13"/>
  <c r="C227" i="13"/>
  <c r="H216" i="13"/>
  <c r="I204" i="13"/>
  <c r="H192" i="13"/>
  <c r="H188" i="13"/>
  <c r="H184" i="13"/>
  <c r="C179" i="13"/>
  <c r="I165" i="13"/>
  <c r="H165" i="13" s="1"/>
  <c r="C160" i="13"/>
  <c r="C144" i="13"/>
  <c r="K130" i="13"/>
  <c r="C136" i="13"/>
  <c r="H95" i="13"/>
  <c r="D83" i="13"/>
  <c r="C84" i="13"/>
  <c r="D76" i="13"/>
  <c r="C76" i="13" s="1"/>
  <c r="F53" i="13"/>
  <c r="C28" i="13"/>
  <c r="G258" i="16"/>
  <c r="J230" i="16"/>
  <c r="K287" i="16"/>
  <c r="K286" i="16" s="1"/>
  <c r="J286" i="16"/>
  <c r="L269" i="16"/>
  <c r="L268" i="16" s="1"/>
  <c r="H259" i="16"/>
  <c r="H184" i="16"/>
  <c r="C179" i="16"/>
  <c r="L76" i="16"/>
  <c r="G76" i="16"/>
  <c r="K54" i="16"/>
  <c r="C43" i="16"/>
  <c r="D76" i="16"/>
  <c r="E258" i="16"/>
  <c r="J204" i="16"/>
  <c r="J195" i="16" s="1"/>
  <c r="J194" i="16" s="1"/>
  <c r="L187" i="16"/>
  <c r="K173" i="16"/>
  <c r="G174" i="16"/>
  <c r="G173" i="16" s="1"/>
  <c r="C116" i="16"/>
  <c r="C95" i="16"/>
  <c r="K76" i="16"/>
  <c r="C58" i="16"/>
  <c r="J54" i="16"/>
  <c r="E231" i="16"/>
  <c r="E230" i="16" s="1"/>
  <c r="C216" i="16"/>
  <c r="E204" i="16"/>
  <c r="E195" i="16" s="1"/>
  <c r="E194" i="16" s="1"/>
  <c r="D54" i="16"/>
  <c r="D53" i="16" s="1"/>
  <c r="L53" i="16"/>
  <c r="F76" i="16"/>
  <c r="F75" i="16" s="1"/>
  <c r="G53" i="16"/>
  <c r="H288" i="16"/>
  <c r="H281" i="16"/>
  <c r="K268" i="16"/>
  <c r="E269" i="16"/>
  <c r="E268" i="16" s="1"/>
  <c r="K258" i="16"/>
  <c r="G231" i="16"/>
  <c r="F204" i="16"/>
  <c r="D204" i="16"/>
  <c r="K187" i="16"/>
  <c r="H179" i="16"/>
  <c r="C160" i="16"/>
  <c r="C151" i="16"/>
  <c r="C141" i="16"/>
  <c r="F130" i="16"/>
  <c r="D130" i="16"/>
  <c r="C122" i="16"/>
  <c r="C112" i="16"/>
  <c r="C80" i="16"/>
  <c r="J76" i="16"/>
  <c r="C45" i="16"/>
  <c r="H43" i="16"/>
  <c r="F269" i="16"/>
  <c r="K27" i="16"/>
  <c r="C279" i="16"/>
  <c r="J269" i="16"/>
  <c r="J268" i="16" s="1"/>
  <c r="D269" i="16"/>
  <c r="C269" i="16" s="1"/>
  <c r="I258" i="16"/>
  <c r="F231" i="16"/>
  <c r="C227" i="16"/>
  <c r="J187" i="16"/>
  <c r="C188" i="16"/>
  <c r="C184" i="16"/>
  <c r="D174" i="16"/>
  <c r="H160" i="16"/>
  <c r="C103" i="16"/>
  <c r="H95" i="16"/>
  <c r="F83" i="16"/>
  <c r="D83" i="16"/>
  <c r="D75" i="16" s="1"/>
  <c r="H80" i="16"/>
  <c r="F27" i="16"/>
  <c r="C27" i="16" s="1"/>
  <c r="E286" i="16"/>
  <c r="G268" i="16"/>
  <c r="C246" i="16"/>
  <c r="L204" i="16"/>
  <c r="G187" i="16"/>
  <c r="C144" i="16"/>
  <c r="J130" i="16"/>
  <c r="L130" i="16"/>
  <c r="C89" i="16"/>
  <c r="G83" i="16"/>
  <c r="F54" i="16"/>
  <c r="C28" i="16"/>
  <c r="K76" i="23"/>
  <c r="D54" i="23"/>
  <c r="L187" i="23"/>
  <c r="H184" i="23"/>
  <c r="G54" i="23"/>
  <c r="C288" i="23"/>
  <c r="K286" i="23"/>
  <c r="F286" i="23"/>
  <c r="H275" i="23"/>
  <c r="K258" i="23"/>
  <c r="H259" i="23"/>
  <c r="D231" i="23"/>
  <c r="E204" i="23"/>
  <c r="C205" i="23"/>
  <c r="J174" i="23"/>
  <c r="J173" i="23" s="1"/>
  <c r="E174" i="23"/>
  <c r="E173" i="23" s="1"/>
  <c r="D76" i="23"/>
  <c r="C43" i="23"/>
  <c r="K174" i="23"/>
  <c r="K173" i="23" s="1"/>
  <c r="F268" i="23"/>
  <c r="L269" i="23"/>
  <c r="L268" i="23" s="1"/>
  <c r="F258" i="23"/>
  <c r="C151" i="23"/>
  <c r="C141" i="23"/>
  <c r="C122" i="23"/>
  <c r="C116" i="23"/>
  <c r="C89" i="23"/>
  <c r="L76" i="23"/>
  <c r="G76" i="23"/>
  <c r="J54" i="23"/>
  <c r="J83" i="23"/>
  <c r="F27" i="23"/>
  <c r="F21" i="23" s="1"/>
  <c r="J286" i="23"/>
  <c r="K269" i="23"/>
  <c r="K268" i="23" s="1"/>
  <c r="C246" i="23"/>
  <c r="H238" i="23"/>
  <c r="H235" i="23"/>
  <c r="E231" i="23"/>
  <c r="H227" i="23"/>
  <c r="C216" i="23"/>
  <c r="G204" i="23"/>
  <c r="H198" i="23"/>
  <c r="D174" i="23"/>
  <c r="H160" i="23"/>
  <c r="J130" i="23"/>
  <c r="D130" i="23"/>
  <c r="C112" i="23"/>
  <c r="H89" i="23"/>
  <c r="F76" i="23"/>
  <c r="C67" i="23"/>
  <c r="F54" i="23"/>
  <c r="C28" i="23"/>
  <c r="L21" i="23"/>
  <c r="C279" i="23"/>
  <c r="L258" i="23"/>
  <c r="C227" i="23"/>
  <c r="G195" i="23"/>
  <c r="I196" i="23"/>
  <c r="H196" i="23" s="1"/>
  <c r="F187" i="23"/>
  <c r="L174" i="23"/>
  <c r="C165" i="23"/>
  <c r="C144" i="23"/>
  <c r="C136" i="23"/>
  <c r="H116" i="23"/>
  <c r="C103" i="23"/>
  <c r="C80" i="23"/>
  <c r="J76" i="23"/>
  <c r="C58" i="23"/>
  <c r="G21" i="23"/>
  <c r="K27" i="23"/>
  <c r="K21" i="23" s="1"/>
  <c r="E21" i="23"/>
  <c r="G286" i="23"/>
  <c r="H279" i="23"/>
  <c r="G269" i="23"/>
  <c r="G268" i="23" s="1"/>
  <c r="H263" i="23"/>
  <c r="K204" i="23"/>
  <c r="D204" i="23"/>
  <c r="D195" i="23" s="1"/>
  <c r="C184" i="23"/>
  <c r="F174" i="23"/>
  <c r="F173" i="23" s="1"/>
  <c r="H136" i="23"/>
  <c r="L130" i="23"/>
  <c r="F130" i="23"/>
  <c r="C95" i="23"/>
  <c r="D83" i="23"/>
  <c r="H80" i="23"/>
  <c r="C45" i="23"/>
  <c r="H43" i="23"/>
  <c r="H28" i="23"/>
  <c r="L286" i="15"/>
  <c r="K258" i="15"/>
  <c r="D238" i="15"/>
  <c r="C238" i="15" s="1"/>
  <c r="K231" i="15"/>
  <c r="F231" i="15"/>
  <c r="C227" i="15"/>
  <c r="F204" i="15"/>
  <c r="F195" i="15" s="1"/>
  <c r="J187" i="15"/>
  <c r="E54" i="15"/>
  <c r="E53" i="15" s="1"/>
  <c r="D54" i="15"/>
  <c r="H43" i="15"/>
  <c r="K287" i="15"/>
  <c r="K286" i="15" s="1"/>
  <c r="F287" i="15"/>
  <c r="F286" i="15" s="1"/>
  <c r="D286" i="15"/>
  <c r="G269" i="15"/>
  <c r="G258" i="15"/>
  <c r="J231" i="15"/>
  <c r="L174" i="15"/>
  <c r="L173" i="15" s="1"/>
  <c r="C160" i="15"/>
  <c r="C144" i="15"/>
  <c r="C141" i="15"/>
  <c r="G130" i="15"/>
  <c r="F130" i="15"/>
  <c r="E76" i="15"/>
  <c r="L269" i="15"/>
  <c r="L268" i="15" s="1"/>
  <c r="H271" i="15"/>
  <c r="C263" i="15"/>
  <c r="D258" i="15"/>
  <c r="C184" i="15"/>
  <c r="C179" i="15"/>
  <c r="E174" i="15"/>
  <c r="E173" i="15" s="1"/>
  <c r="D76" i="15"/>
  <c r="D53" i="15"/>
  <c r="C216" i="15"/>
  <c r="G195" i="15"/>
  <c r="L187" i="15"/>
  <c r="J130" i="15"/>
  <c r="C103" i="15"/>
  <c r="J83" i="15"/>
  <c r="F27" i="15"/>
  <c r="J195" i="15"/>
  <c r="K187" i="15"/>
  <c r="G76" i="15"/>
  <c r="C288" i="15"/>
  <c r="I286" i="15"/>
  <c r="G286" i="15"/>
  <c r="C246" i="15"/>
  <c r="H227" i="15"/>
  <c r="E204" i="15"/>
  <c r="E195" i="15" s="1"/>
  <c r="K195" i="15"/>
  <c r="F187" i="15"/>
  <c r="D187" i="15"/>
  <c r="H184" i="15"/>
  <c r="J174" i="15"/>
  <c r="J173" i="15" s="1"/>
  <c r="C151" i="15"/>
  <c r="H141" i="15"/>
  <c r="C136" i="15"/>
  <c r="E130" i="15"/>
  <c r="H122" i="15"/>
  <c r="C112" i="15"/>
  <c r="C89" i="15"/>
  <c r="C80" i="15"/>
  <c r="G21" i="15"/>
  <c r="E286" i="15"/>
  <c r="H288" i="15"/>
  <c r="C279" i="15"/>
  <c r="J269" i="15"/>
  <c r="J268" i="15" s="1"/>
  <c r="D269" i="15"/>
  <c r="H233" i="15"/>
  <c r="K130" i="15"/>
  <c r="C122" i="15"/>
  <c r="C116" i="15"/>
  <c r="H80" i="15"/>
  <c r="K76" i="15"/>
  <c r="C58" i="15"/>
  <c r="K54" i="15"/>
  <c r="C45" i="15"/>
  <c r="L195" i="14"/>
  <c r="G54" i="14"/>
  <c r="G53" i="14" s="1"/>
  <c r="K287" i="14"/>
  <c r="E286" i="14"/>
  <c r="H279" i="14"/>
  <c r="G269" i="14"/>
  <c r="G268" i="14" s="1"/>
  <c r="J269" i="14"/>
  <c r="J268" i="14" s="1"/>
  <c r="J258" i="14"/>
  <c r="E204" i="14"/>
  <c r="G174" i="14"/>
  <c r="G173" i="14" s="1"/>
  <c r="D76" i="14"/>
  <c r="K54" i="14"/>
  <c r="L231" i="14"/>
  <c r="D204" i="14"/>
  <c r="D195" i="14" s="1"/>
  <c r="K187" i="14"/>
  <c r="H179" i="14"/>
  <c r="L174" i="14"/>
  <c r="L173" i="14" s="1"/>
  <c r="F174" i="14"/>
  <c r="F173" i="14" s="1"/>
  <c r="C122" i="14"/>
  <c r="C89" i="14"/>
  <c r="L76" i="14"/>
  <c r="G76" i="14"/>
  <c r="F287" i="14"/>
  <c r="F286" i="14" s="1"/>
  <c r="K269" i="14"/>
  <c r="E269" i="14"/>
  <c r="F258" i="14"/>
  <c r="K174" i="14"/>
  <c r="K76" i="14"/>
  <c r="D54" i="14"/>
  <c r="D53" i="14" s="1"/>
  <c r="L53" i="14"/>
  <c r="I286" i="14"/>
  <c r="D286" i="14"/>
  <c r="E230" i="14"/>
  <c r="J187" i="14"/>
  <c r="J173" i="14"/>
  <c r="F54" i="14"/>
  <c r="L286" i="14"/>
  <c r="G258" i="14"/>
  <c r="G230" i="14" s="1"/>
  <c r="C246" i="14"/>
  <c r="G231" i="14"/>
  <c r="G204" i="14"/>
  <c r="H198" i="14"/>
  <c r="C184" i="14"/>
  <c r="C160" i="14"/>
  <c r="C144" i="14"/>
  <c r="H136" i="14"/>
  <c r="G130" i="14"/>
  <c r="C116" i="14"/>
  <c r="C95" i="14"/>
  <c r="F76" i="14"/>
  <c r="C58" i="14"/>
  <c r="J54" i="14"/>
  <c r="C43" i="14"/>
  <c r="K27" i="14"/>
  <c r="K21" i="14" s="1"/>
  <c r="C288" i="14"/>
  <c r="K286" i="14"/>
  <c r="K268" i="14"/>
  <c r="E268" i="14"/>
  <c r="H263" i="14"/>
  <c r="H160" i="14"/>
  <c r="C151" i="14"/>
  <c r="C136" i="14"/>
  <c r="L130" i="14"/>
  <c r="C112" i="14"/>
  <c r="K83" i="14"/>
  <c r="C80" i="14"/>
  <c r="J76" i="14"/>
  <c r="C45" i="14"/>
  <c r="H43" i="14"/>
  <c r="H28" i="14"/>
  <c r="J286" i="14"/>
  <c r="C279" i="14"/>
  <c r="D269" i="14"/>
  <c r="K258" i="14"/>
  <c r="C238" i="14"/>
  <c r="K231" i="14"/>
  <c r="C227" i="14"/>
  <c r="C216" i="14"/>
  <c r="K204" i="14"/>
  <c r="F187" i="14"/>
  <c r="C179" i="14"/>
  <c r="K130" i="14"/>
  <c r="C103" i="14"/>
  <c r="H80" i="14"/>
  <c r="F27" i="14"/>
  <c r="L21" i="14"/>
  <c r="I286" i="5"/>
  <c r="H227" i="5"/>
  <c r="H216" i="5"/>
  <c r="E204" i="5"/>
  <c r="H198" i="5"/>
  <c r="L130" i="5"/>
  <c r="F130" i="5"/>
  <c r="C116" i="5"/>
  <c r="H112" i="5"/>
  <c r="C103" i="5"/>
  <c r="H89" i="5"/>
  <c r="K76" i="5"/>
  <c r="J286" i="5"/>
  <c r="H288" i="5"/>
  <c r="L286" i="5"/>
  <c r="L231" i="5"/>
  <c r="D204" i="5"/>
  <c r="D195" i="5" s="1"/>
  <c r="F174" i="5"/>
  <c r="F173" i="5" s="1"/>
  <c r="H160" i="5"/>
  <c r="C58" i="5"/>
  <c r="C184" i="5"/>
  <c r="H151" i="5"/>
  <c r="H144" i="5"/>
  <c r="H141" i="5"/>
  <c r="G76" i="5"/>
  <c r="H69" i="5"/>
  <c r="G54" i="5"/>
  <c r="G204" i="5"/>
  <c r="K286" i="5"/>
  <c r="F286" i="5"/>
  <c r="C281" i="5"/>
  <c r="C279" i="5"/>
  <c r="H275" i="5"/>
  <c r="K268" i="5"/>
  <c r="H263" i="5"/>
  <c r="C246" i="5"/>
  <c r="F231" i="5"/>
  <c r="G231" i="5"/>
  <c r="F204" i="5"/>
  <c r="F195" i="5" s="1"/>
  <c r="G195" i="5"/>
  <c r="I196" i="5"/>
  <c r="H196" i="5" s="1"/>
  <c r="C192" i="5"/>
  <c r="F187" i="5"/>
  <c r="K173" i="5"/>
  <c r="C179" i="5"/>
  <c r="L174" i="5"/>
  <c r="L173" i="5" s="1"/>
  <c r="E130" i="5"/>
  <c r="K130" i="5"/>
  <c r="H122" i="5"/>
  <c r="C112" i="5"/>
  <c r="H95" i="5"/>
  <c r="E83" i="5"/>
  <c r="J76" i="5"/>
  <c r="C77" i="5"/>
  <c r="C45" i="5"/>
  <c r="C43" i="5"/>
  <c r="L83" i="5"/>
  <c r="E286" i="5"/>
  <c r="H281" i="5"/>
  <c r="J268" i="5"/>
  <c r="D269" i="5"/>
  <c r="D268" i="5" s="1"/>
  <c r="J258" i="5"/>
  <c r="G258" i="5"/>
  <c r="C252" i="5"/>
  <c r="H246" i="5"/>
  <c r="K204" i="5"/>
  <c r="K195" i="5" s="1"/>
  <c r="K194" i="5" s="1"/>
  <c r="L187" i="5"/>
  <c r="J187" i="5"/>
  <c r="E187" i="5"/>
  <c r="H184" i="5"/>
  <c r="H179" i="5"/>
  <c r="E174" i="5"/>
  <c r="E173" i="5" s="1"/>
  <c r="D130" i="5"/>
  <c r="C130" i="5" s="1"/>
  <c r="J130" i="5"/>
  <c r="C131" i="5"/>
  <c r="C122" i="5"/>
  <c r="H103" i="5"/>
  <c r="C95" i="5"/>
  <c r="C89" i="5"/>
  <c r="J83" i="5"/>
  <c r="C84" i="5"/>
  <c r="H80" i="5"/>
  <c r="H58" i="5"/>
  <c r="L53" i="5"/>
  <c r="F54" i="5"/>
  <c r="G286" i="5"/>
  <c r="C165" i="5"/>
  <c r="F83" i="5"/>
  <c r="C288" i="5"/>
  <c r="G268" i="5"/>
  <c r="C271" i="5"/>
  <c r="L258" i="5"/>
  <c r="J231" i="5"/>
  <c r="C235" i="5"/>
  <c r="K231" i="5"/>
  <c r="E231" i="5"/>
  <c r="E230" i="5" s="1"/>
  <c r="C227" i="5"/>
  <c r="C216" i="5"/>
  <c r="J204" i="5"/>
  <c r="C205" i="5"/>
  <c r="C198" i="5"/>
  <c r="G174" i="5"/>
  <c r="G173" i="5" s="1"/>
  <c r="D174" i="5"/>
  <c r="C160" i="5"/>
  <c r="C151" i="5"/>
  <c r="C144" i="5"/>
  <c r="C141" i="5"/>
  <c r="G130" i="5"/>
  <c r="H116" i="5"/>
  <c r="L76" i="5"/>
  <c r="F76" i="5"/>
  <c r="E54" i="5"/>
  <c r="E53" i="5" s="1"/>
  <c r="C122" i="3"/>
  <c r="G286" i="3"/>
  <c r="C256" i="3"/>
  <c r="H235" i="3"/>
  <c r="L231" i="3"/>
  <c r="L230" i="3" s="1"/>
  <c r="C160" i="3"/>
  <c r="G130" i="3"/>
  <c r="C97" i="3"/>
  <c r="H80" i="3"/>
  <c r="J76" i="3"/>
  <c r="G76" i="3"/>
  <c r="G54" i="3"/>
  <c r="L21" i="3"/>
  <c r="E122" i="3"/>
  <c r="E83" i="3" s="1"/>
  <c r="E75" i="3" s="1"/>
  <c r="H288" i="3"/>
  <c r="K286" i="3"/>
  <c r="L258" i="3"/>
  <c r="C259" i="3"/>
  <c r="D204" i="3"/>
  <c r="L174" i="3"/>
  <c r="L173" i="3" s="1"/>
  <c r="F174" i="3"/>
  <c r="F173" i="3" s="1"/>
  <c r="F76" i="3"/>
  <c r="L204" i="3"/>
  <c r="L195" i="3" s="1"/>
  <c r="L194" i="3" s="1"/>
  <c r="J54" i="3"/>
  <c r="J53" i="3" s="1"/>
  <c r="J269" i="3"/>
  <c r="J268" i="3" s="1"/>
  <c r="C246" i="3"/>
  <c r="E130" i="3"/>
  <c r="H112" i="3"/>
  <c r="H103" i="3"/>
  <c r="K76" i="3"/>
  <c r="E76" i="3"/>
  <c r="C76" i="3" s="1"/>
  <c r="K54" i="3"/>
  <c r="J287" i="3"/>
  <c r="J286" i="3" s="1"/>
  <c r="G53" i="3"/>
  <c r="K53" i="3"/>
  <c r="J231" i="3"/>
  <c r="J230" i="3" s="1"/>
  <c r="J194" i="3" s="1"/>
  <c r="F187" i="3"/>
  <c r="L83" i="3"/>
  <c r="G75" i="3"/>
  <c r="D54" i="3"/>
  <c r="F27" i="3"/>
  <c r="F21" i="3" s="1"/>
  <c r="H22" i="3"/>
  <c r="H281" i="3"/>
  <c r="H287" i="3" s="1"/>
  <c r="H286" i="3" s="1"/>
  <c r="G268" i="3"/>
  <c r="E269" i="3"/>
  <c r="E268" i="3" s="1"/>
  <c r="H263" i="3"/>
  <c r="K258" i="3"/>
  <c r="C252" i="3"/>
  <c r="H246" i="3"/>
  <c r="C235" i="3"/>
  <c r="G231" i="3"/>
  <c r="G204" i="3"/>
  <c r="I196" i="3"/>
  <c r="K187" i="3"/>
  <c r="J187" i="3"/>
  <c r="E187" i="3"/>
  <c r="H184" i="3"/>
  <c r="G173" i="3"/>
  <c r="E174" i="3"/>
  <c r="E173" i="3" s="1"/>
  <c r="H160" i="3"/>
  <c r="H136" i="3"/>
  <c r="L130" i="3"/>
  <c r="C131" i="3"/>
  <c r="H116" i="3"/>
  <c r="C116" i="3"/>
  <c r="C103" i="3"/>
  <c r="H95" i="3"/>
  <c r="K83" i="3"/>
  <c r="J83" i="3"/>
  <c r="J75" i="3" s="1"/>
  <c r="J52" i="3" s="1"/>
  <c r="C80" i="3"/>
  <c r="L76" i="3"/>
  <c r="L75" i="3" s="1"/>
  <c r="C28" i="3"/>
  <c r="E230" i="3"/>
  <c r="J204" i="3"/>
  <c r="E286" i="3"/>
  <c r="H279" i="3"/>
  <c r="C275" i="3"/>
  <c r="H271" i="3"/>
  <c r="D269" i="3"/>
  <c r="D268" i="3" s="1"/>
  <c r="F231" i="3"/>
  <c r="C227" i="3"/>
  <c r="C216" i="3"/>
  <c r="C205" i="3"/>
  <c r="J195" i="3"/>
  <c r="C184" i="3"/>
  <c r="D174" i="3"/>
  <c r="C151" i="3"/>
  <c r="C144" i="3"/>
  <c r="C141" i="3"/>
  <c r="K130" i="3"/>
  <c r="H122" i="3"/>
  <c r="H89" i="3"/>
  <c r="H58" i="3"/>
  <c r="L54" i="3"/>
  <c r="C288" i="3"/>
  <c r="I286" i="3"/>
  <c r="C281" i="3"/>
  <c r="C279" i="3"/>
  <c r="H275" i="3"/>
  <c r="K269" i="3"/>
  <c r="K268" i="3" s="1"/>
  <c r="L269" i="3"/>
  <c r="L268" i="3" s="1"/>
  <c r="I269" i="3"/>
  <c r="G258" i="3"/>
  <c r="H238" i="3"/>
  <c r="K231" i="3"/>
  <c r="H227" i="3"/>
  <c r="H216" i="3"/>
  <c r="K204" i="3"/>
  <c r="C198" i="3"/>
  <c r="C192" i="3"/>
  <c r="K173" i="3"/>
  <c r="C179" i="3"/>
  <c r="H151" i="3"/>
  <c r="H144" i="3"/>
  <c r="H141" i="3"/>
  <c r="D130" i="3"/>
  <c r="J130" i="3"/>
  <c r="C112" i="3"/>
  <c r="C95" i="3"/>
  <c r="G83" i="3"/>
  <c r="F83" i="3"/>
  <c r="D76" i="3"/>
  <c r="E54" i="3"/>
  <c r="E53" i="3" s="1"/>
  <c r="C45" i="3"/>
  <c r="C43" i="3"/>
  <c r="L286" i="22"/>
  <c r="D204" i="22"/>
  <c r="D69" i="22"/>
  <c r="L204" i="22"/>
  <c r="I174" i="22"/>
  <c r="I173" i="22" s="1"/>
  <c r="D174" i="22"/>
  <c r="E130" i="22"/>
  <c r="J287" i="22"/>
  <c r="J286" i="22" s="1"/>
  <c r="E287" i="22"/>
  <c r="J269" i="22"/>
  <c r="J268" i="22" s="1"/>
  <c r="H263" i="22"/>
  <c r="E258" i="22"/>
  <c r="C198" i="22"/>
  <c r="H179" i="22"/>
  <c r="L174" i="22"/>
  <c r="G174" i="22"/>
  <c r="G173" i="22" s="1"/>
  <c r="C116" i="22"/>
  <c r="H103" i="22"/>
  <c r="L54" i="22"/>
  <c r="F54" i="22"/>
  <c r="I258" i="22"/>
  <c r="H160" i="22"/>
  <c r="H144" i="22"/>
  <c r="H136" i="22"/>
  <c r="L21" i="22"/>
  <c r="K231" i="22"/>
  <c r="I204" i="22"/>
  <c r="L76" i="22"/>
  <c r="J53" i="22"/>
  <c r="H288" i="22"/>
  <c r="E286" i="22"/>
  <c r="C275" i="22"/>
  <c r="K269" i="22"/>
  <c r="K268" i="22" s="1"/>
  <c r="F269" i="22"/>
  <c r="F268" i="22" s="1"/>
  <c r="C259" i="22"/>
  <c r="H238" i="22"/>
  <c r="H233" i="22"/>
  <c r="E231" i="22"/>
  <c r="E230" i="22" s="1"/>
  <c r="H216" i="22"/>
  <c r="G204" i="22"/>
  <c r="G195" i="22" s="1"/>
  <c r="H198" i="22"/>
  <c r="I187" i="22"/>
  <c r="C184" i="22"/>
  <c r="C179" i="22"/>
  <c r="K174" i="22"/>
  <c r="K173" i="22" s="1"/>
  <c r="F174" i="22"/>
  <c r="F173" i="22" s="1"/>
  <c r="F130" i="22"/>
  <c r="K130" i="22"/>
  <c r="H116" i="22"/>
  <c r="C95" i="22"/>
  <c r="K83" i="22"/>
  <c r="K75" i="22" s="1"/>
  <c r="F83" i="22"/>
  <c r="K76" i="22"/>
  <c r="G54" i="22"/>
  <c r="G53" i="22" s="1"/>
  <c r="K286" i="22"/>
  <c r="L83" i="22"/>
  <c r="G76" i="22"/>
  <c r="C288" i="22"/>
  <c r="H279" i="22"/>
  <c r="H275" i="22"/>
  <c r="E269" i="22"/>
  <c r="E268" i="22" s="1"/>
  <c r="H259" i="22"/>
  <c r="G258" i="22"/>
  <c r="G230" i="22" s="1"/>
  <c r="L258" i="22"/>
  <c r="C246" i="22"/>
  <c r="I231" i="22"/>
  <c r="K204" i="22"/>
  <c r="K195" i="22" s="1"/>
  <c r="F204" i="22"/>
  <c r="F195" i="22" s="1"/>
  <c r="H184" i="22"/>
  <c r="H151" i="22"/>
  <c r="H141" i="22"/>
  <c r="D130" i="22"/>
  <c r="C122" i="22"/>
  <c r="C112" i="22"/>
  <c r="H95" i="22"/>
  <c r="C80" i="22"/>
  <c r="C69" i="22"/>
  <c r="C58" i="22"/>
  <c r="L53" i="22"/>
  <c r="F53" i="22"/>
  <c r="C43" i="22"/>
  <c r="F286" i="22"/>
  <c r="G268" i="22"/>
  <c r="F231" i="22"/>
  <c r="E187" i="22"/>
  <c r="G83" i="22"/>
  <c r="G286" i="22"/>
  <c r="I269" i="22"/>
  <c r="I268" i="22" s="1"/>
  <c r="C271" i="22"/>
  <c r="C263" i="22"/>
  <c r="K258" i="22"/>
  <c r="K230" i="22" s="1"/>
  <c r="H246" i="22"/>
  <c r="H235" i="22"/>
  <c r="G231" i="22"/>
  <c r="H227" i="22"/>
  <c r="E204" i="22"/>
  <c r="C204" i="22" s="1"/>
  <c r="D196" i="22"/>
  <c r="C160" i="22"/>
  <c r="C151" i="22"/>
  <c r="C144" i="22"/>
  <c r="C141" i="22"/>
  <c r="C136" i="22"/>
  <c r="G130" i="22"/>
  <c r="H122" i="22"/>
  <c r="H112" i="22"/>
  <c r="C103" i="22"/>
  <c r="C89" i="22"/>
  <c r="I76" i="22"/>
  <c r="D76" i="22"/>
  <c r="H43" i="22"/>
  <c r="F27" i="22"/>
  <c r="C27" i="22" s="1"/>
  <c r="I251" i="3"/>
  <c r="H251" i="3" s="1"/>
  <c r="H252" i="3"/>
  <c r="G230" i="3"/>
  <c r="C165" i="3"/>
  <c r="D83" i="3"/>
  <c r="I83" i="3"/>
  <c r="H84" i="3"/>
  <c r="K75" i="3"/>
  <c r="C67" i="3"/>
  <c r="H55" i="3"/>
  <c r="I54" i="3"/>
  <c r="D53" i="3"/>
  <c r="F53" i="3"/>
  <c r="C27" i="3"/>
  <c r="I268" i="4"/>
  <c r="H269" i="4"/>
  <c r="K230" i="4"/>
  <c r="H204" i="4"/>
  <c r="K195" i="4"/>
  <c r="H165" i="4"/>
  <c r="C165" i="4"/>
  <c r="J75" i="4"/>
  <c r="I67" i="4"/>
  <c r="H67" i="4" s="1"/>
  <c r="H69" i="4"/>
  <c r="H54" i="4"/>
  <c r="I269" i="5"/>
  <c r="H259" i="5"/>
  <c r="I258" i="5"/>
  <c r="H258" i="5" s="1"/>
  <c r="C258" i="5"/>
  <c r="I251" i="5"/>
  <c r="H251" i="5" s="1"/>
  <c r="H252" i="5"/>
  <c r="J75" i="5"/>
  <c r="L195" i="8"/>
  <c r="H196" i="8"/>
  <c r="D258" i="3"/>
  <c r="C263" i="3"/>
  <c r="I258" i="3"/>
  <c r="H259" i="3"/>
  <c r="H196" i="3"/>
  <c r="K195" i="3"/>
  <c r="H166" i="3"/>
  <c r="I165" i="3"/>
  <c r="H165" i="3" s="1"/>
  <c r="I130" i="3"/>
  <c r="H130" i="3" s="1"/>
  <c r="H131" i="3"/>
  <c r="H77" i="3"/>
  <c r="I76" i="3"/>
  <c r="D75" i="3"/>
  <c r="I67" i="3"/>
  <c r="H67" i="3" s="1"/>
  <c r="H69" i="3"/>
  <c r="K52" i="3"/>
  <c r="J230" i="4"/>
  <c r="E195" i="4"/>
  <c r="E187" i="4"/>
  <c r="D54" i="4"/>
  <c r="C55" i="4"/>
  <c r="K21" i="4"/>
  <c r="H27" i="4"/>
  <c r="K230" i="5"/>
  <c r="I204" i="5"/>
  <c r="I195" i="5" s="1"/>
  <c r="H205" i="5"/>
  <c r="H192" i="5"/>
  <c r="I191" i="5"/>
  <c r="H191" i="5" s="1"/>
  <c r="D187" i="5"/>
  <c r="I130" i="5"/>
  <c r="H130" i="5" s="1"/>
  <c r="H131" i="5"/>
  <c r="I83" i="5"/>
  <c r="H84" i="5"/>
  <c r="I76" i="5"/>
  <c r="H77" i="5"/>
  <c r="J53" i="5"/>
  <c r="F53" i="5"/>
  <c r="L268" i="7"/>
  <c r="I268" i="3"/>
  <c r="C238" i="3"/>
  <c r="D231" i="3"/>
  <c r="H192" i="3"/>
  <c r="I191" i="3"/>
  <c r="H191" i="3" s="1"/>
  <c r="D187" i="3"/>
  <c r="C187" i="3" s="1"/>
  <c r="C191" i="3"/>
  <c r="D173" i="3"/>
  <c r="L53" i="3"/>
  <c r="I230" i="4"/>
  <c r="H231" i="4"/>
  <c r="D230" i="4"/>
  <c r="I195" i="4"/>
  <c r="I187" i="4"/>
  <c r="D187" i="4"/>
  <c r="C187" i="4" s="1"/>
  <c r="L75" i="4"/>
  <c r="F53" i="4"/>
  <c r="H233" i="5"/>
  <c r="L230" i="5"/>
  <c r="J195" i="5"/>
  <c r="C174" i="5"/>
  <c r="D173" i="5"/>
  <c r="C173" i="5" s="1"/>
  <c r="C67" i="5"/>
  <c r="G75" i="7"/>
  <c r="I231" i="3"/>
  <c r="H233" i="3"/>
  <c r="I204" i="3"/>
  <c r="H205" i="3"/>
  <c r="G195" i="3"/>
  <c r="G194" i="3" s="1"/>
  <c r="H175" i="3"/>
  <c r="G52" i="3"/>
  <c r="G51" i="3" s="1"/>
  <c r="H258" i="4"/>
  <c r="L230" i="4"/>
  <c r="G195" i="4"/>
  <c r="L187" i="4"/>
  <c r="L52" i="4" s="1"/>
  <c r="J173" i="4"/>
  <c r="H173" i="4" s="1"/>
  <c r="H174" i="4"/>
  <c r="F75" i="4"/>
  <c r="J52" i="4"/>
  <c r="F21" i="4"/>
  <c r="C27" i="4"/>
  <c r="C238" i="5"/>
  <c r="D231" i="5"/>
  <c r="G230" i="5"/>
  <c r="G194" i="5" s="1"/>
  <c r="H175" i="5"/>
  <c r="I174" i="5"/>
  <c r="H166" i="5"/>
  <c r="I165" i="5"/>
  <c r="H165" i="5" s="1"/>
  <c r="C233" i="3"/>
  <c r="D195" i="3"/>
  <c r="I179" i="3"/>
  <c r="H179" i="3" s="1"/>
  <c r="C77" i="3"/>
  <c r="K27" i="3"/>
  <c r="F269" i="4"/>
  <c r="F268" i="4" s="1"/>
  <c r="F231" i="4"/>
  <c r="H216" i="4"/>
  <c r="D196" i="4"/>
  <c r="H166" i="4"/>
  <c r="I130" i="4"/>
  <c r="G83" i="4"/>
  <c r="I76" i="4"/>
  <c r="C233" i="5"/>
  <c r="F269" i="6"/>
  <c r="F268" i="6" s="1"/>
  <c r="J258" i="6"/>
  <c r="H258" i="6" s="1"/>
  <c r="H259" i="6"/>
  <c r="L195" i="6"/>
  <c r="L194" i="6" s="1"/>
  <c r="L53" i="6"/>
  <c r="H271" i="7"/>
  <c r="H188" i="7"/>
  <c r="K21" i="7"/>
  <c r="C22" i="7"/>
  <c r="H281" i="8"/>
  <c r="D251" i="8"/>
  <c r="C251" i="8" s="1"/>
  <c r="C252" i="8"/>
  <c r="E191" i="9"/>
  <c r="C191" i="9" s="1"/>
  <c r="C192" i="9"/>
  <c r="D173" i="9"/>
  <c r="H136" i="9"/>
  <c r="C281" i="10"/>
  <c r="C252" i="10"/>
  <c r="C198" i="10"/>
  <c r="H166" i="10"/>
  <c r="K165" i="10"/>
  <c r="H165" i="10" s="1"/>
  <c r="D151" i="10"/>
  <c r="C151" i="10" s="1"/>
  <c r="C158" i="10"/>
  <c r="H131" i="10"/>
  <c r="K130" i="10"/>
  <c r="D84" i="10"/>
  <c r="C87" i="10"/>
  <c r="G269" i="11"/>
  <c r="G268" i="11" s="1"/>
  <c r="E251" i="11"/>
  <c r="C252" i="11"/>
  <c r="C233" i="11"/>
  <c r="D231" i="11"/>
  <c r="D268" i="12"/>
  <c r="C89" i="13"/>
  <c r="I83" i="13"/>
  <c r="H84" i="13"/>
  <c r="H280" i="3"/>
  <c r="H264" i="3"/>
  <c r="C243" i="3"/>
  <c r="H234" i="3"/>
  <c r="E196" i="3"/>
  <c r="H193" i="3"/>
  <c r="H188" i="3"/>
  <c r="H185" i="3"/>
  <c r="C175" i="3"/>
  <c r="C166" i="3"/>
  <c r="C136" i="3"/>
  <c r="H119" i="3"/>
  <c r="H90" i="3"/>
  <c r="H87" i="3"/>
  <c r="H81" i="3"/>
  <c r="H78" i="3"/>
  <c r="C69" i="3"/>
  <c r="C55" i="3"/>
  <c r="H45" i="3"/>
  <c r="C22" i="3"/>
  <c r="C252" i="4"/>
  <c r="C216" i="4"/>
  <c r="C192" i="4"/>
  <c r="C188" i="4"/>
  <c r="C166" i="4"/>
  <c r="H84" i="4"/>
  <c r="C70" i="4"/>
  <c r="C63" i="4"/>
  <c r="H55" i="4"/>
  <c r="C22" i="4"/>
  <c r="C287" i="4" s="1"/>
  <c r="C286" i="4" s="1"/>
  <c r="H280" i="5"/>
  <c r="E269" i="5"/>
  <c r="E268" i="5" s="1"/>
  <c r="H260" i="5"/>
  <c r="C239" i="5"/>
  <c r="I238" i="5"/>
  <c r="H238" i="5" s="1"/>
  <c r="H234" i="5"/>
  <c r="C204" i="5"/>
  <c r="E196" i="5"/>
  <c r="E195" i="5" s="1"/>
  <c r="H193" i="5"/>
  <c r="H188" i="5"/>
  <c r="H185" i="5"/>
  <c r="H182" i="5"/>
  <c r="C175" i="5"/>
  <c r="C166" i="5"/>
  <c r="C136" i="5"/>
  <c r="H117" i="5"/>
  <c r="H96" i="5"/>
  <c r="C80" i="5"/>
  <c r="K53" i="5"/>
  <c r="H43" i="5"/>
  <c r="F27" i="5"/>
  <c r="H281" i="6"/>
  <c r="H252" i="6"/>
  <c r="D251" i="6"/>
  <c r="C251" i="6" s="1"/>
  <c r="C252" i="6"/>
  <c r="K230" i="6"/>
  <c r="C205" i="6"/>
  <c r="F204" i="6"/>
  <c r="F195" i="6" s="1"/>
  <c r="H196" i="6"/>
  <c r="H191" i="6"/>
  <c r="L173" i="6"/>
  <c r="D173" i="6"/>
  <c r="C131" i="6"/>
  <c r="F130" i="6"/>
  <c r="F83" i="6"/>
  <c r="I75" i="6"/>
  <c r="E75" i="6"/>
  <c r="J76" i="6"/>
  <c r="H77" i="6"/>
  <c r="D76" i="6"/>
  <c r="H67" i="6"/>
  <c r="H55" i="6"/>
  <c r="K54" i="6"/>
  <c r="K53" i="6" s="1"/>
  <c r="E53" i="6"/>
  <c r="K21" i="6"/>
  <c r="C22" i="6"/>
  <c r="H288" i="7"/>
  <c r="D269" i="7"/>
  <c r="K230" i="7"/>
  <c r="G230" i="7"/>
  <c r="D231" i="7"/>
  <c r="L204" i="7"/>
  <c r="L195" i="7" s="1"/>
  <c r="H205" i="7"/>
  <c r="D204" i="7"/>
  <c r="C205" i="7"/>
  <c r="I195" i="7"/>
  <c r="H196" i="7"/>
  <c r="F196" i="7"/>
  <c r="C196" i="7" s="1"/>
  <c r="C166" i="7"/>
  <c r="F165" i="7"/>
  <c r="C165" i="7" s="1"/>
  <c r="F130" i="7"/>
  <c r="F83" i="7"/>
  <c r="F75" i="7" s="1"/>
  <c r="E76" i="7"/>
  <c r="C76" i="7" s="1"/>
  <c r="L53" i="7"/>
  <c r="I54" i="7"/>
  <c r="H55" i="7"/>
  <c r="K53" i="7"/>
  <c r="J287" i="8"/>
  <c r="J286" i="8" s="1"/>
  <c r="E230" i="8"/>
  <c r="J231" i="8"/>
  <c r="C227" i="8"/>
  <c r="J204" i="8"/>
  <c r="H204" i="8" s="1"/>
  <c r="H205" i="8"/>
  <c r="D204" i="8"/>
  <c r="K195" i="8"/>
  <c r="K194" i="8" s="1"/>
  <c r="D196" i="8"/>
  <c r="H192" i="8"/>
  <c r="D191" i="8"/>
  <c r="C191" i="8" s="1"/>
  <c r="C192" i="8"/>
  <c r="I187" i="8"/>
  <c r="H187" i="8" s="1"/>
  <c r="E187" i="8"/>
  <c r="C175" i="8"/>
  <c r="F174" i="8"/>
  <c r="F173" i="8" s="1"/>
  <c r="H131" i="8"/>
  <c r="D130" i="8"/>
  <c r="C131" i="8"/>
  <c r="C84" i="8"/>
  <c r="K76" i="8"/>
  <c r="F54" i="8"/>
  <c r="F53" i="8" s="1"/>
  <c r="G53" i="8"/>
  <c r="J269" i="9"/>
  <c r="J268" i="9" s="1"/>
  <c r="C259" i="9"/>
  <c r="F258" i="9"/>
  <c r="C258" i="9" s="1"/>
  <c r="L230" i="9"/>
  <c r="C233" i="9"/>
  <c r="J195" i="9"/>
  <c r="I196" i="9"/>
  <c r="I191" i="9"/>
  <c r="H191" i="9" s="1"/>
  <c r="H192" i="9"/>
  <c r="J187" i="9"/>
  <c r="E187" i="9"/>
  <c r="C187" i="9" s="1"/>
  <c r="C188" i="9"/>
  <c r="G174" i="9"/>
  <c r="G173" i="9" s="1"/>
  <c r="C175" i="9"/>
  <c r="E173" i="9"/>
  <c r="C151" i="9"/>
  <c r="F136" i="9"/>
  <c r="C138" i="9"/>
  <c r="K130" i="9"/>
  <c r="K75" i="9" s="1"/>
  <c r="C131" i="9"/>
  <c r="F130" i="9"/>
  <c r="C116" i="9"/>
  <c r="C84" i="9"/>
  <c r="F76" i="9"/>
  <c r="F68" i="9"/>
  <c r="F67" i="9" s="1"/>
  <c r="F53" i="9" s="1"/>
  <c r="L54" i="9"/>
  <c r="L53" i="9" s="1"/>
  <c r="I53" i="9"/>
  <c r="H281" i="10"/>
  <c r="H252" i="10"/>
  <c r="K251" i="10"/>
  <c r="K230" i="10" s="1"/>
  <c r="J230" i="10"/>
  <c r="I231" i="10"/>
  <c r="E204" i="10"/>
  <c r="C204" i="10" s="1"/>
  <c r="C205" i="10"/>
  <c r="F195" i="10"/>
  <c r="C196" i="10"/>
  <c r="C192" i="10"/>
  <c r="D187" i="10"/>
  <c r="K173" i="10"/>
  <c r="G83" i="10"/>
  <c r="F76" i="10"/>
  <c r="H69" i="10"/>
  <c r="K67" i="10"/>
  <c r="H67" i="10" s="1"/>
  <c r="E53" i="10"/>
  <c r="K54" i="10"/>
  <c r="K53" i="10" s="1"/>
  <c r="C45" i="10"/>
  <c r="G21" i="10"/>
  <c r="H279" i="11"/>
  <c r="C269" i="11"/>
  <c r="H258" i="11"/>
  <c r="I251" i="11"/>
  <c r="H251" i="11" s="1"/>
  <c r="H252" i="11"/>
  <c r="E195" i="11"/>
  <c r="J196" i="11"/>
  <c r="H196" i="11" s="1"/>
  <c r="E75" i="11"/>
  <c r="J67" i="11"/>
  <c r="H69" i="11"/>
  <c r="H231" i="12"/>
  <c r="K130" i="12"/>
  <c r="H130" i="12" s="1"/>
  <c r="H141" i="12"/>
  <c r="L83" i="12"/>
  <c r="J53" i="12"/>
  <c r="C22" i="12"/>
  <c r="F287" i="12"/>
  <c r="F286" i="12" s="1"/>
  <c r="D269" i="13"/>
  <c r="J195" i="13"/>
  <c r="I122" i="14"/>
  <c r="H122" i="14" s="1"/>
  <c r="H123" i="14"/>
  <c r="E83" i="14"/>
  <c r="I76" i="14"/>
  <c r="H77" i="14"/>
  <c r="C55" i="15"/>
  <c r="F54" i="15"/>
  <c r="F53" i="15" s="1"/>
  <c r="E130" i="18"/>
  <c r="C89" i="3"/>
  <c r="H252" i="4"/>
  <c r="L196" i="4"/>
  <c r="H192" i="4"/>
  <c r="H188" i="4"/>
  <c r="E130" i="4"/>
  <c r="K83" i="4"/>
  <c r="H83" i="4" s="1"/>
  <c r="C259" i="5"/>
  <c r="G53" i="5"/>
  <c r="C281" i="6"/>
  <c r="I268" i="6"/>
  <c r="H69" i="6"/>
  <c r="E195" i="7"/>
  <c r="D174" i="7"/>
  <c r="C175" i="7"/>
  <c r="H22" i="7"/>
  <c r="H252" i="8"/>
  <c r="H198" i="8"/>
  <c r="D165" i="8"/>
  <c r="C165" i="8" s="1"/>
  <c r="C166" i="8"/>
  <c r="C80" i="8"/>
  <c r="I76" i="8"/>
  <c r="H77" i="8"/>
  <c r="D54" i="8"/>
  <c r="C55" i="8"/>
  <c r="E204" i="9"/>
  <c r="C204" i="9" s="1"/>
  <c r="H89" i="9"/>
  <c r="H95" i="11"/>
  <c r="I268" i="12"/>
  <c r="H131" i="12"/>
  <c r="H288" i="13"/>
  <c r="H55" i="14"/>
  <c r="L287" i="3"/>
  <c r="L286" i="3" s="1"/>
  <c r="D287" i="3"/>
  <c r="D286" i="3" s="1"/>
  <c r="C271" i="3"/>
  <c r="F258" i="3"/>
  <c r="F251" i="3"/>
  <c r="F204" i="3"/>
  <c r="C188" i="3"/>
  <c r="F130" i="3"/>
  <c r="C130" i="3" s="1"/>
  <c r="C84" i="3"/>
  <c r="L287" i="4"/>
  <c r="L286" i="4" s="1"/>
  <c r="D287" i="4"/>
  <c r="D286" i="4" s="1"/>
  <c r="H271" i="4"/>
  <c r="H259" i="4"/>
  <c r="F258" i="4"/>
  <c r="C258" i="4" s="1"/>
  <c r="H233" i="4"/>
  <c r="H205" i="4"/>
  <c r="F204" i="4"/>
  <c r="H175" i="4"/>
  <c r="F174" i="4"/>
  <c r="K130" i="4"/>
  <c r="G130" i="4"/>
  <c r="C84" i="4"/>
  <c r="C80" i="4"/>
  <c r="K76" i="4"/>
  <c r="K75" i="4" s="1"/>
  <c r="K52" i="4" s="1"/>
  <c r="G76" i="4"/>
  <c r="F251" i="5"/>
  <c r="G191" i="5"/>
  <c r="C188" i="5"/>
  <c r="D83" i="5"/>
  <c r="C69" i="5"/>
  <c r="I54" i="5"/>
  <c r="D54" i="5"/>
  <c r="E230" i="6"/>
  <c r="J231" i="6"/>
  <c r="J230" i="6" s="1"/>
  <c r="J204" i="6"/>
  <c r="H205" i="6"/>
  <c r="C204" i="6"/>
  <c r="G195" i="6"/>
  <c r="H192" i="6"/>
  <c r="D191" i="6"/>
  <c r="C191" i="6" s="1"/>
  <c r="C192" i="6"/>
  <c r="C175" i="6"/>
  <c r="F174" i="6"/>
  <c r="J130" i="6"/>
  <c r="H131" i="6"/>
  <c r="D130" i="6"/>
  <c r="H80" i="6"/>
  <c r="H22" i="6"/>
  <c r="F231" i="7"/>
  <c r="C192" i="7"/>
  <c r="F191" i="7"/>
  <c r="C191" i="7" s="1"/>
  <c r="J165" i="7"/>
  <c r="H165" i="7" s="1"/>
  <c r="H166" i="7"/>
  <c r="D130" i="7"/>
  <c r="C130" i="7" s="1"/>
  <c r="C131" i="7"/>
  <c r="J130" i="7"/>
  <c r="J75" i="7" s="1"/>
  <c r="C103" i="7"/>
  <c r="E83" i="7"/>
  <c r="C84" i="7"/>
  <c r="H77" i="7"/>
  <c r="C69" i="7"/>
  <c r="D54" i="7"/>
  <c r="C55" i="7"/>
  <c r="G53" i="7"/>
  <c r="F21" i="7"/>
  <c r="J269" i="8"/>
  <c r="J268" i="8" s="1"/>
  <c r="C259" i="8"/>
  <c r="F258" i="8"/>
  <c r="C258" i="8" s="1"/>
  <c r="I230" i="8"/>
  <c r="D231" i="8"/>
  <c r="F231" i="8"/>
  <c r="H216" i="8"/>
  <c r="H188" i="8"/>
  <c r="C188" i="8"/>
  <c r="J174" i="8"/>
  <c r="H175" i="8"/>
  <c r="G130" i="8"/>
  <c r="G75" i="8" s="1"/>
  <c r="J130" i="8"/>
  <c r="C103" i="8"/>
  <c r="F83" i="8"/>
  <c r="H84" i="8"/>
  <c r="K83" i="8"/>
  <c r="I83" i="8"/>
  <c r="C69" i="8"/>
  <c r="C281" i="9"/>
  <c r="I268" i="9"/>
  <c r="F269" i="9"/>
  <c r="F268" i="9" s="1"/>
  <c r="C268" i="9" s="1"/>
  <c r="J258" i="9"/>
  <c r="H258" i="9" s="1"/>
  <c r="H259" i="9"/>
  <c r="F230" i="9"/>
  <c r="C205" i="9"/>
  <c r="D195" i="9"/>
  <c r="C196" i="9"/>
  <c r="I187" i="9"/>
  <c r="H187" i="9" s="1"/>
  <c r="H188" i="9"/>
  <c r="H175" i="9"/>
  <c r="K174" i="9"/>
  <c r="K173" i="9" s="1"/>
  <c r="E130" i="9"/>
  <c r="C130" i="9" s="1"/>
  <c r="J130" i="9"/>
  <c r="H131" i="9"/>
  <c r="F112" i="9"/>
  <c r="C112" i="9" s="1"/>
  <c r="E83" i="9"/>
  <c r="J83" i="9"/>
  <c r="H84" i="9"/>
  <c r="D83" i="9"/>
  <c r="H76" i="9"/>
  <c r="H55" i="9"/>
  <c r="K54" i="9"/>
  <c r="E68" i="9"/>
  <c r="H27" i="9"/>
  <c r="G287" i="9"/>
  <c r="G286" i="9" s="1"/>
  <c r="G21" i="9"/>
  <c r="C22" i="9"/>
  <c r="I268" i="10"/>
  <c r="H268" i="10" s="1"/>
  <c r="H269" i="10"/>
  <c r="D230" i="10"/>
  <c r="I204" i="10"/>
  <c r="H205" i="10"/>
  <c r="H192" i="10"/>
  <c r="K191" i="10"/>
  <c r="H191" i="10" s="1"/>
  <c r="C188" i="10"/>
  <c r="E174" i="10"/>
  <c r="C175" i="10"/>
  <c r="D130" i="10"/>
  <c r="E83" i="10"/>
  <c r="K83" i="10"/>
  <c r="J54" i="10"/>
  <c r="H55" i="10"/>
  <c r="H43" i="10"/>
  <c r="E21" i="10"/>
  <c r="C22" i="10"/>
  <c r="C288" i="11"/>
  <c r="H281" i="11"/>
  <c r="H259" i="11"/>
  <c r="D83" i="11"/>
  <c r="I75" i="11"/>
  <c r="G287" i="12"/>
  <c r="G286" i="12" s="1"/>
  <c r="C281" i="12"/>
  <c r="D173" i="12"/>
  <c r="C84" i="12"/>
  <c r="F83" i="12"/>
  <c r="F75" i="12" s="1"/>
  <c r="L75" i="12"/>
  <c r="C196" i="13"/>
  <c r="C166" i="13"/>
  <c r="F165" i="13"/>
  <c r="I76" i="15"/>
  <c r="H77" i="15"/>
  <c r="C271" i="18"/>
  <c r="E269" i="18"/>
  <c r="E268" i="18" s="1"/>
  <c r="I268" i="18"/>
  <c r="F269" i="3"/>
  <c r="F268" i="3" s="1"/>
  <c r="F269" i="5"/>
  <c r="F268" i="5" s="1"/>
  <c r="C269" i="6"/>
  <c r="D165" i="6"/>
  <c r="C165" i="6" s="1"/>
  <c r="C166" i="6"/>
  <c r="C77" i="6"/>
  <c r="F76" i="6"/>
  <c r="F75" i="6" s="1"/>
  <c r="D68" i="6"/>
  <c r="I53" i="6"/>
  <c r="H54" i="6"/>
  <c r="J251" i="7"/>
  <c r="H252" i="7"/>
  <c r="H233" i="7"/>
  <c r="H175" i="7"/>
  <c r="C205" i="8"/>
  <c r="F204" i="8"/>
  <c r="F195" i="8" s="1"/>
  <c r="D173" i="8"/>
  <c r="C173" i="8" s="1"/>
  <c r="I231" i="9"/>
  <c r="J165" i="9"/>
  <c r="H165" i="9" s="1"/>
  <c r="H166" i="9"/>
  <c r="I258" i="10"/>
  <c r="H258" i="10" s="1"/>
  <c r="H259" i="10"/>
  <c r="D76" i="10"/>
  <c r="C77" i="10"/>
  <c r="G53" i="10"/>
  <c r="H233" i="11"/>
  <c r="D130" i="12"/>
  <c r="C131" i="12"/>
  <c r="D187" i="13"/>
  <c r="H138" i="3"/>
  <c r="H124" i="3"/>
  <c r="H71" i="3"/>
  <c r="H60" i="3"/>
  <c r="C263" i="5"/>
  <c r="H177" i="5"/>
  <c r="H168" i="5"/>
  <c r="H162" i="5"/>
  <c r="H138" i="5"/>
  <c r="H105" i="5"/>
  <c r="H91" i="5"/>
  <c r="K83" i="5"/>
  <c r="K75" i="5" s="1"/>
  <c r="G83" i="5"/>
  <c r="G75" i="5" s="1"/>
  <c r="H79" i="5"/>
  <c r="E76" i="5"/>
  <c r="E75" i="5" s="1"/>
  <c r="D76" i="5"/>
  <c r="I67" i="5"/>
  <c r="H67" i="5" s="1"/>
  <c r="H60" i="5"/>
  <c r="H55" i="5"/>
  <c r="C55" i="5"/>
  <c r="K27" i="5"/>
  <c r="L21" i="5"/>
  <c r="H22" i="5"/>
  <c r="H287" i="5" s="1"/>
  <c r="H286" i="5" s="1"/>
  <c r="C22" i="5"/>
  <c r="C287" i="5" s="1"/>
  <c r="J269" i="6"/>
  <c r="J268" i="6" s="1"/>
  <c r="D268" i="6"/>
  <c r="C259" i="6"/>
  <c r="F258" i="6"/>
  <c r="I230" i="6"/>
  <c r="D231" i="6"/>
  <c r="F231" i="6"/>
  <c r="F230" i="6" s="1"/>
  <c r="L187" i="6"/>
  <c r="H187" i="6" s="1"/>
  <c r="H188" i="6"/>
  <c r="C188" i="6"/>
  <c r="J174" i="6"/>
  <c r="H175" i="6"/>
  <c r="H165" i="6"/>
  <c r="L83" i="6"/>
  <c r="H84" i="6"/>
  <c r="D83" i="6"/>
  <c r="C83" i="6" s="1"/>
  <c r="C84" i="6"/>
  <c r="C55" i="6"/>
  <c r="L287" i="7"/>
  <c r="L286" i="7" s="1"/>
  <c r="D287" i="7"/>
  <c r="D286" i="7" s="1"/>
  <c r="H281" i="7"/>
  <c r="C281" i="7"/>
  <c r="L258" i="7"/>
  <c r="L230" i="7" s="1"/>
  <c r="H259" i="7"/>
  <c r="D258" i="7"/>
  <c r="C258" i="7" s="1"/>
  <c r="C259" i="7"/>
  <c r="C252" i="7"/>
  <c r="F251" i="7"/>
  <c r="C251" i="7" s="1"/>
  <c r="I230" i="7"/>
  <c r="F204" i="7"/>
  <c r="K195" i="7"/>
  <c r="J191" i="7"/>
  <c r="H192" i="7"/>
  <c r="K187" i="7"/>
  <c r="C188" i="7"/>
  <c r="I173" i="7"/>
  <c r="H173" i="7" s="1"/>
  <c r="H174" i="7"/>
  <c r="L130" i="7"/>
  <c r="L75" i="7" s="1"/>
  <c r="L284" i="7" s="1"/>
  <c r="I130" i="7"/>
  <c r="H131" i="7"/>
  <c r="C89" i="7"/>
  <c r="I83" i="7"/>
  <c r="H83" i="7" s="1"/>
  <c r="H84" i="7"/>
  <c r="C77" i="7"/>
  <c r="I67" i="7"/>
  <c r="H67" i="7" s="1"/>
  <c r="H69" i="7"/>
  <c r="F54" i="7"/>
  <c r="F53" i="7" s="1"/>
  <c r="E21" i="7"/>
  <c r="C281" i="8"/>
  <c r="I268" i="8"/>
  <c r="H269" i="8"/>
  <c r="F269" i="8"/>
  <c r="F268" i="8" s="1"/>
  <c r="J258" i="8"/>
  <c r="H258" i="8" s="1"/>
  <c r="H259" i="8"/>
  <c r="H251" i="8"/>
  <c r="L231" i="8"/>
  <c r="L230" i="8" s="1"/>
  <c r="I165" i="8"/>
  <c r="H165" i="8" s="1"/>
  <c r="H166" i="8"/>
  <c r="K130" i="8"/>
  <c r="J83" i="8"/>
  <c r="E83" i="8"/>
  <c r="E76" i="8"/>
  <c r="C77" i="8"/>
  <c r="H69" i="8"/>
  <c r="K67" i="8"/>
  <c r="I54" i="8"/>
  <c r="H55" i="8"/>
  <c r="L53" i="8"/>
  <c r="H27" i="8"/>
  <c r="L21" i="8"/>
  <c r="L287" i="8"/>
  <c r="L286" i="8" s="1"/>
  <c r="H22" i="8"/>
  <c r="D287" i="8"/>
  <c r="D286" i="8" s="1"/>
  <c r="C22" i="8"/>
  <c r="H281" i="9"/>
  <c r="H252" i="9"/>
  <c r="D251" i="9"/>
  <c r="C252" i="9"/>
  <c r="J230" i="9"/>
  <c r="E231" i="9"/>
  <c r="E230" i="9" s="1"/>
  <c r="H205" i="9"/>
  <c r="K204" i="9"/>
  <c r="K195" i="9" s="1"/>
  <c r="L195" i="9"/>
  <c r="L194" i="9" s="1"/>
  <c r="I173" i="9"/>
  <c r="H174" i="9"/>
  <c r="C166" i="9"/>
  <c r="F165" i="9"/>
  <c r="C165" i="9" s="1"/>
  <c r="I130" i="9"/>
  <c r="C136" i="9"/>
  <c r="I83" i="9"/>
  <c r="H83" i="9" s="1"/>
  <c r="C89" i="9"/>
  <c r="G75" i="9"/>
  <c r="H77" i="9"/>
  <c r="D76" i="9"/>
  <c r="C77" i="9"/>
  <c r="H69" i="9"/>
  <c r="K67" i="9"/>
  <c r="H67" i="9" s="1"/>
  <c r="D58" i="9"/>
  <c r="H22" i="9"/>
  <c r="K287" i="9"/>
  <c r="K286" i="9" s="1"/>
  <c r="K21" i="9"/>
  <c r="D268" i="10"/>
  <c r="E269" i="10"/>
  <c r="E268" i="10" s="1"/>
  <c r="E258" i="10"/>
  <c r="C258" i="10" s="1"/>
  <c r="C259" i="10"/>
  <c r="C251" i="10"/>
  <c r="G231" i="10"/>
  <c r="G230" i="10" s="1"/>
  <c r="K204" i="10"/>
  <c r="K195" i="10"/>
  <c r="K194" i="10" s="1"/>
  <c r="H188" i="10"/>
  <c r="I187" i="10"/>
  <c r="I174" i="10"/>
  <c r="H175" i="10"/>
  <c r="C166" i="10"/>
  <c r="J130" i="10"/>
  <c r="F130" i="10"/>
  <c r="L130" i="10"/>
  <c r="L75" i="10" s="1"/>
  <c r="G130" i="10"/>
  <c r="C131" i="10"/>
  <c r="I83" i="10"/>
  <c r="J83" i="10"/>
  <c r="J75" i="10" s="1"/>
  <c r="H84" i="10"/>
  <c r="I76" i="10"/>
  <c r="H77" i="10"/>
  <c r="K75" i="10"/>
  <c r="F27" i="10"/>
  <c r="H22" i="10"/>
  <c r="H287" i="10" s="1"/>
  <c r="H286" i="10" s="1"/>
  <c r="C281" i="11"/>
  <c r="C268" i="11"/>
  <c r="G258" i="11"/>
  <c r="C258" i="11" s="1"/>
  <c r="C259" i="11"/>
  <c r="C191" i="11"/>
  <c r="D187" i="11"/>
  <c r="I187" i="11"/>
  <c r="F53" i="11"/>
  <c r="F68" i="11"/>
  <c r="F67" i="11" s="1"/>
  <c r="H55" i="11"/>
  <c r="K268" i="12"/>
  <c r="C259" i="12"/>
  <c r="I165" i="12"/>
  <c r="H165" i="12" s="1"/>
  <c r="H166" i="12"/>
  <c r="H67" i="12"/>
  <c r="H55" i="12"/>
  <c r="D54" i="12"/>
  <c r="C55" i="12"/>
  <c r="F27" i="12"/>
  <c r="H205" i="13"/>
  <c r="D204" i="13"/>
  <c r="C205" i="13"/>
  <c r="L195" i="13"/>
  <c r="H281" i="15"/>
  <c r="J287" i="15"/>
  <c r="J286" i="15" s="1"/>
  <c r="K231" i="11"/>
  <c r="K230" i="11" s="1"/>
  <c r="G231" i="11"/>
  <c r="L204" i="11"/>
  <c r="L195" i="11" s="1"/>
  <c r="H205" i="11"/>
  <c r="D204" i="11"/>
  <c r="C205" i="11"/>
  <c r="I195" i="11"/>
  <c r="C198" i="11"/>
  <c r="G187" i="11"/>
  <c r="F173" i="11"/>
  <c r="H136" i="11"/>
  <c r="C136" i="11"/>
  <c r="H77" i="11"/>
  <c r="D76" i="11"/>
  <c r="C77" i="11"/>
  <c r="D69" i="11"/>
  <c r="C69" i="11" s="1"/>
  <c r="C70" i="11"/>
  <c r="J53" i="11"/>
  <c r="C288" i="12"/>
  <c r="H281" i="12"/>
  <c r="C271" i="12"/>
  <c r="H259" i="12"/>
  <c r="K258" i="12"/>
  <c r="K230" i="12" s="1"/>
  <c r="L230" i="12"/>
  <c r="C233" i="12"/>
  <c r="C216" i="12"/>
  <c r="J195" i="12"/>
  <c r="I196" i="12"/>
  <c r="I191" i="12"/>
  <c r="H191" i="12" s="1"/>
  <c r="H192" i="12"/>
  <c r="C192" i="12"/>
  <c r="J187" i="12"/>
  <c r="E187" i="12"/>
  <c r="C187" i="12" s="1"/>
  <c r="C184" i="12"/>
  <c r="G174" i="12"/>
  <c r="G173" i="12" s="1"/>
  <c r="C175" i="12"/>
  <c r="E173" i="12"/>
  <c r="C160" i="12"/>
  <c r="H116" i="12"/>
  <c r="J83" i="12"/>
  <c r="D83" i="12"/>
  <c r="H80" i="12"/>
  <c r="I75" i="12"/>
  <c r="L67" i="12"/>
  <c r="L53" i="12" s="1"/>
  <c r="K53" i="12"/>
  <c r="H45" i="12"/>
  <c r="J287" i="12"/>
  <c r="J286" i="12" s="1"/>
  <c r="D21" i="12"/>
  <c r="H246" i="13"/>
  <c r="J231" i="13"/>
  <c r="F231" i="13"/>
  <c r="C192" i="13"/>
  <c r="F191" i="13"/>
  <c r="C191" i="13" s="1"/>
  <c r="G187" i="13"/>
  <c r="J173" i="13"/>
  <c r="H136" i="13"/>
  <c r="H122" i="13"/>
  <c r="H89" i="13"/>
  <c r="K83" i="13"/>
  <c r="D131" i="14"/>
  <c r="C135" i="14"/>
  <c r="D173" i="15"/>
  <c r="C69" i="15"/>
  <c r="G287" i="16"/>
  <c r="G286" i="16" s="1"/>
  <c r="C281" i="16"/>
  <c r="H136" i="17"/>
  <c r="K130" i="17"/>
  <c r="H192" i="18"/>
  <c r="K191" i="18"/>
  <c r="K187" i="18" s="1"/>
  <c r="D269" i="8"/>
  <c r="D55" i="10"/>
  <c r="K27" i="10"/>
  <c r="I269" i="11"/>
  <c r="J231" i="11"/>
  <c r="F231" i="11"/>
  <c r="F230" i="11" s="1"/>
  <c r="J204" i="11"/>
  <c r="G195" i="11"/>
  <c r="F187" i="11"/>
  <c r="I173" i="11"/>
  <c r="L130" i="11"/>
  <c r="L75" i="11" s="1"/>
  <c r="H131" i="11"/>
  <c r="D130" i="11"/>
  <c r="C130" i="11" s="1"/>
  <c r="C131" i="11"/>
  <c r="C116" i="11"/>
  <c r="G75" i="11"/>
  <c r="J76" i="11"/>
  <c r="E68" i="11"/>
  <c r="E67" i="11" s="1"/>
  <c r="E53" i="11" s="1"/>
  <c r="G53" i="11"/>
  <c r="L21" i="11"/>
  <c r="H45" i="11"/>
  <c r="H22" i="11"/>
  <c r="H287" i="11" s="1"/>
  <c r="H286" i="11" s="1"/>
  <c r="I251" i="12"/>
  <c r="H251" i="12" s="1"/>
  <c r="H252" i="12"/>
  <c r="F230" i="12"/>
  <c r="C205" i="12"/>
  <c r="E195" i="12"/>
  <c r="I187" i="12"/>
  <c r="H188" i="12"/>
  <c r="H175" i="12"/>
  <c r="K174" i="12"/>
  <c r="K173" i="12" s="1"/>
  <c r="H89" i="12"/>
  <c r="H77" i="12"/>
  <c r="D76" i="12"/>
  <c r="C77" i="12"/>
  <c r="F53" i="12"/>
  <c r="K27" i="12"/>
  <c r="K21" i="12" s="1"/>
  <c r="H287" i="12"/>
  <c r="H286" i="12" s="1"/>
  <c r="H281" i="13"/>
  <c r="C281" i="13"/>
  <c r="L269" i="13"/>
  <c r="L268" i="13" s="1"/>
  <c r="L258" i="13"/>
  <c r="H259" i="13"/>
  <c r="D258" i="13"/>
  <c r="C258" i="13" s="1"/>
  <c r="C259" i="13"/>
  <c r="C252" i="13"/>
  <c r="F251" i="13"/>
  <c r="C251" i="13" s="1"/>
  <c r="L231" i="13"/>
  <c r="K194" i="13"/>
  <c r="C188" i="13"/>
  <c r="F187" i="13"/>
  <c r="I173" i="13"/>
  <c r="L130" i="13"/>
  <c r="H130" i="13" s="1"/>
  <c r="H131" i="13"/>
  <c r="D130" i="13"/>
  <c r="C130" i="13" s="1"/>
  <c r="C131" i="13"/>
  <c r="C77" i="13"/>
  <c r="H67" i="13"/>
  <c r="C55" i="13"/>
  <c r="C275" i="14"/>
  <c r="H270" i="14"/>
  <c r="C266" i="14"/>
  <c r="D263" i="14"/>
  <c r="C263" i="14" s="1"/>
  <c r="I233" i="14"/>
  <c r="H234" i="14"/>
  <c r="C205" i="14"/>
  <c r="F204" i="14"/>
  <c r="F195" i="14" s="1"/>
  <c r="C192" i="14"/>
  <c r="F130" i="14"/>
  <c r="C141" i="14"/>
  <c r="H116" i="14"/>
  <c r="C233" i="15"/>
  <c r="E231" i="15"/>
  <c r="C196" i="15"/>
  <c r="I191" i="15"/>
  <c r="H191" i="15" s="1"/>
  <c r="H192" i="15"/>
  <c r="L83" i="15"/>
  <c r="I174" i="16"/>
  <c r="H175" i="16"/>
  <c r="C84" i="16"/>
  <c r="G287" i="17"/>
  <c r="G286" i="17" s="1"/>
  <c r="G21" i="17"/>
  <c r="C22" i="17"/>
  <c r="C196" i="19"/>
  <c r="H45" i="10"/>
  <c r="C251" i="11"/>
  <c r="I230" i="11"/>
  <c r="E230" i="11"/>
  <c r="F204" i="11"/>
  <c r="F195" i="11" s="1"/>
  <c r="K195" i="11"/>
  <c r="K194" i="11" s="1"/>
  <c r="J191" i="11"/>
  <c r="H191" i="11" s="1"/>
  <c r="H192" i="11"/>
  <c r="E187" i="11"/>
  <c r="L174" i="11"/>
  <c r="L173" i="11" s="1"/>
  <c r="H175" i="11"/>
  <c r="D174" i="11"/>
  <c r="C175" i="11"/>
  <c r="J165" i="11"/>
  <c r="H165" i="11" s="1"/>
  <c r="H166" i="11"/>
  <c r="C165" i="11"/>
  <c r="C112" i="11"/>
  <c r="K83" i="11"/>
  <c r="H83" i="11" s="1"/>
  <c r="C84" i="11"/>
  <c r="F83" i="11"/>
  <c r="F76" i="11"/>
  <c r="F75" i="11" s="1"/>
  <c r="H67" i="11"/>
  <c r="I53" i="11"/>
  <c r="H54" i="11"/>
  <c r="D54" i="11"/>
  <c r="C55" i="11"/>
  <c r="K21" i="11"/>
  <c r="C258" i="12"/>
  <c r="E231" i="12"/>
  <c r="H205" i="12"/>
  <c r="K204" i="12"/>
  <c r="K195" i="12" s="1"/>
  <c r="L195" i="12"/>
  <c r="I173" i="12"/>
  <c r="C141" i="12"/>
  <c r="E130" i="12"/>
  <c r="D67" i="12"/>
  <c r="C67" i="12" s="1"/>
  <c r="I53" i="12"/>
  <c r="H54" i="12"/>
  <c r="H204" i="13"/>
  <c r="E195" i="13"/>
  <c r="L174" i="13"/>
  <c r="L173" i="13" s="1"/>
  <c r="H175" i="13"/>
  <c r="D174" i="13"/>
  <c r="C175" i="13"/>
  <c r="C165" i="13"/>
  <c r="K76" i="13"/>
  <c r="H77" i="13"/>
  <c r="K54" i="13"/>
  <c r="K53" i="13" s="1"/>
  <c r="H55" i="13"/>
  <c r="H92" i="14"/>
  <c r="I89" i="14"/>
  <c r="H89" i="14" s="1"/>
  <c r="C27" i="14"/>
  <c r="F21" i="14"/>
  <c r="C275" i="15"/>
  <c r="F269" i="15"/>
  <c r="F268" i="15" s="1"/>
  <c r="I258" i="15"/>
  <c r="H259" i="15"/>
  <c r="H238" i="15"/>
  <c r="I179" i="15"/>
  <c r="H179" i="15" s="1"/>
  <c r="H180" i="15"/>
  <c r="I165" i="15"/>
  <c r="H165" i="15" s="1"/>
  <c r="H166" i="15"/>
  <c r="H112" i="15"/>
  <c r="H98" i="15"/>
  <c r="I95" i="15"/>
  <c r="H95" i="15" s="1"/>
  <c r="C175" i="17"/>
  <c r="F174" i="17"/>
  <c r="F173" i="17" s="1"/>
  <c r="D196" i="12"/>
  <c r="I196" i="13"/>
  <c r="H69" i="13"/>
  <c r="D67" i="13"/>
  <c r="C67" i="13" s="1"/>
  <c r="J53" i="13"/>
  <c r="C58" i="13"/>
  <c r="I53" i="13"/>
  <c r="H281" i="14"/>
  <c r="C281" i="14"/>
  <c r="L268" i="14"/>
  <c r="C271" i="14"/>
  <c r="F269" i="14"/>
  <c r="I259" i="14"/>
  <c r="H260" i="14"/>
  <c r="C252" i="14"/>
  <c r="F251" i="14"/>
  <c r="C251" i="14" s="1"/>
  <c r="C235" i="14"/>
  <c r="F231" i="14"/>
  <c r="C233" i="14"/>
  <c r="I205" i="14"/>
  <c r="I196" i="14"/>
  <c r="K195" i="14"/>
  <c r="E187" i="14"/>
  <c r="C188" i="14"/>
  <c r="I184" i="14"/>
  <c r="H184" i="14" s="1"/>
  <c r="H185" i="14"/>
  <c r="E174" i="14"/>
  <c r="E173" i="14" s="1"/>
  <c r="I144" i="14"/>
  <c r="H144" i="14" s="1"/>
  <c r="I141" i="14"/>
  <c r="H141" i="14" s="1"/>
  <c r="I103" i="14"/>
  <c r="H103" i="14" s="1"/>
  <c r="I95" i="14"/>
  <c r="H95" i="14" s="1"/>
  <c r="F83" i="14"/>
  <c r="I84" i="14"/>
  <c r="H85" i="14"/>
  <c r="D83" i="14"/>
  <c r="I67" i="14"/>
  <c r="H67" i="14" s="1"/>
  <c r="H68" i="14"/>
  <c r="E21" i="14"/>
  <c r="I275" i="15"/>
  <c r="H275" i="15" s="1"/>
  <c r="K268" i="15"/>
  <c r="C271" i="15"/>
  <c r="E269" i="15"/>
  <c r="E268" i="15" s="1"/>
  <c r="K230" i="15"/>
  <c r="I188" i="15"/>
  <c r="H189" i="15"/>
  <c r="G174" i="15"/>
  <c r="G173" i="15" s="1"/>
  <c r="I151" i="15"/>
  <c r="H151" i="15" s="1"/>
  <c r="I128" i="15"/>
  <c r="H129" i="15"/>
  <c r="H128" i="15" s="1"/>
  <c r="G83" i="15"/>
  <c r="G75" i="15" s="1"/>
  <c r="F83" i="15"/>
  <c r="J76" i="15"/>
  <c r="J75" i="15" s="1"/>
  <c r="C67" i="15"/>
  <c r="I58" i="15"/>
  <c r="H58" i="15" s="1"/>
  <c r="I55" i="15"/>
  <c r="K53" i="15"/>
  <c r="C27" i="15"/>
  <c r="F21" i="15"/>
  <c r="D259" i="16"/>
  <c r="L231" i="16"/>
  <c r="H233" i="16"/>
  <c r="D195" i="16"/>
  <c r="C136" i="16"/>
  <c r="E130" i="16"/>
  <c r="H92" i="16"/>
  <c r="I89" i="16"/>
  <c r="H89" i="16" s="1"/>
  <c r="C118" i="17"/>
  <c r="D116" i="17"/>
  <c r="C116" i="17" s="1"/>
  <c r="E76" i="17"/>
  <c r="C76" i="17" s="1"/>
  <c r="H55" i="17"/>
  <c r="D54" i="17"/>
  <c r="C55" i="17"/>
  <c r="F53" i="17"/>
  <c r="K27" i="17"/>
  <c r="K21" i="17" s="1"/>
  <c r="G195" i="18"/>
  <c r="D196" i="11"/>
  <c r="H188" i="11"/>
  <c r="H84" i="11"/>
  <c r="C122" i="13"/>
  <c r="H112" i="13"/>
  <c r="C112" i="13"/>
  <c r="F83" i="13"/>
  <c r="F75" i="13" s="1"/>
  <c r="F52" i="13" s="1"/>
  <c r="H80" i="13"/>
  <c r="C80" i="13"/>
  <c r="I76" i="13"/>
  <c r="H58" i="13"/>
  <c r="E54" i="13"/>
  <c r="E53" i="13" s="1"/>
  <c r="K21" i="13"/>
  <c r="C22" i="13"/>
  <c r="F21" i="13"/>
  <c r="I271" i="14"/>
  <c r="H271" i="14" s="1"/>
  <c r="C259" i="14"/>
  <c r="I252" i="14"/>
  <c r="I235" i="14"/>
  <c r="H235" i="14" s="1"/>
  <c r="J204" i="14"/>
  <c r="J195" i="14" s="1"/>
  <c r="H188" i="14"/>
  <c r="I174" i="14"/>
  <c r="H175" i="14"/>
  <c r="D174" i="14"/>
  <c r="C175" i="14"/>
  <c r="I166" i="14"/>
  <c r="D165" i="14"/>
  <c r="C165" i="14" s="1"/>
  <c r="C166" i="14"/>
  <c r="I151" i="14"/>
  <c r="H151" i="14" s="1"/>
  <c r="J130" i="14"/>
  <c r="J75" i="14" s="1"/>
  <c r="I112" i="14"/>
  <c r="H112" i="14" s="1"/>
  <c r="H113" i="14"/>
  <c r="J83" i="14"/>
  <c r="G83" i="14"/>
  <c r="G75" i="14" s="1"/>
  <c r="G52" i="14" s="1"/>
  <c r="C84" i="14"/>
  <c r="K75" i="14"/>
  <c r="C69" i="14"/>
  <c r="F67" i="14"/>
  <c r="C67" i="14" s="1"/>
  <c r="I58" i="14"/>
  <c r="H58" i="14" s="1"/>
  <c r="K53" i="14"/>
  <c r="H22" i="14"/>
  <c r="H287" i="14" s="1"/>
  <c r="C22" i="14"/>
  <c r="I279" i="15"/>
  <c r="H279" i="15" s="1"/>
  <c r="H280" i="15"/>
  <c r="C269" i="15"/>
  <c r="D268" i="15"/>
  <c r="F258" i="15"/>
  <c r="F230" i="15" s="1"/>
  <c r="I246" i="15"/>
  <c r="H246" i="15" s="1"/>
  <c r="L231" i="15"/>
  <c r="L230" i="15" s="1"/>
  <c r="H235" i="15"/>
  <c r="D231" i="15"/>
  <c r="C235" i="15"/>
  <c r="J230" i="15"/>
  <c r="J194" i="15" s="1"/>
  <c r="I216" i="15"/>
  <c r="H216" i="15" s="1"/>
  <c r="I205" i="15"/>
  <c r="D204" i="15"/>
  <c r="C204" i="15" s="1"/>
  <c r="C205" i="15"/>
  <c r="I198" i="15"/>
  <c r="H199" i="15"/>
  <c r="G187" i="15"/>
  <c r="C188" i="15"/>
  <c r="C175" i="15"/>
  <c r="F174" i="15"/>
  <c r="F173" i="15" s="1"/>
  <c r="I160" i="15"/>
  <c r="H160" i="15" s="1"/>
  <c r="I144" i="15"/>
  <c r="H144" i="15" s="1"/>
  <c r="I136" i="15"/>
  <c r="H136" i="15" s="1"/>
  <c r="I131" i="15"/>
  <c r="D130" i="15"/>
  <c r="C130" i="15" s="1"/>
  <c r="C131" i="15"/>
  <c r="I116" i="15"/>
  <c r="H116" i="15" s="1"/>
  <c r="E83" i="15"/>
  <c r="E75" i="15" s="1"/>
  <c r="J54" i="15"/>
  <c r="J53" i="15" s="1"/>
  <c r="J52" i="15" s="1"/>
  <c r="C54" i="15"/>
  <c r="H45" i="15"/>
  <c r="I235" i="16"/>
  <c r="H235" i="16" s="1"/>
  <c r="H236" i="16"/>
  <c r="I165" i="16"/>
  <c r="H165" i="16" s="1"/>
  <c r="H166" i="16"/>
  <c r="I103" i="16"/>
  <c r="H103" i="16" s="1"/>
  <c r="I76" i="16"/>
  <c r="H77" i="16"/>
  <c r="C271" i="17"/>
  <c r="F269" i="17"/>
  <c r="F268" i="17" s="1"/>
  <c r="C268" i="17" s="1"/>
  <c r="K195" i="17"/>
  <c r="H233" i="18"/>
  <c r="I231" i="18"/>
  <c r="C216" i="18"/>
  <c r="I204" i="18"/>
  <c r="H205" i="18"/>
  <c r="I67" i="18"/>
  <c r="H67" i="18" s="1"/>
  <c r="H69" i="18"/>
  <c r="I54" i="18"/>
  <c r="J83" i="13"/>
  <c r="J75" i="13" s="1"/>
  <c r="E83" i="13"/>
  <c r="C54" i="13"/>
  <c r="H22" i="13"/>
  <c r="H287" i="13" s="1"/>
  <c r="H286" i="13" s="1"/>
  <c r="H288" i="14"/>
  <c r="I275" i="14"/>
  <c r="H275" i="14" s="1"/>
  <c r="H276" i="14"/>
  <c r="D268" i="14"/>
  <c r="L258" i="14"/>
  <c r="L230" i="14" s="1"/>
  <c r="L194" i="14" s="1"/>
  <c r="H238" i="14"/>
  <c r="J231" i="14"/>
  <c r="J230" i="14" s="1"/>
  <c r="K230" i="14"/>
  <c r="H216" i="14"/>
  <c r="C198" i="14"/>
  <c r="E196" i="14"/>
  <c r="G195" i="14"/>
  <c r="I192" i="14"/>
  <c r="H193" i="14"/>
  <c r="D187" i="14"/>
  <c r="C191" i="14"/>
  <c r="K173" i="14"/>
  <c r="I131" i="14"/>
  <c r="H132" i="14"/>
  <c r="L83" i="14"/>
  <c r="L75" i="14" s="1"/>
  <c r="L52" i="14" s="1"/>
  <c r="E76" i="14"/>
  <c r="C77" i="14"/>
  <c r="H69" i="14"/>
  <c r="J53" i="14"/>
  <c r="E54" i="14"/>
  <c r="C55" i="14"/>
  <c r="C281" i="15"/>
  <c r="G268" i="15"/>
  <c r="I269" i="15"/>
  <c r="H263" i="15"/>
  <c r="J258" i="15"/>
  <c r="E258" i="15"/>
  <c r="C258" i="15" s="1"/>
  <c r="C259" i="15"/>
  <c r="H251" i="15"/>
  <c r="H252" i="15"/>
  <c r="D251" i="15"/>
  <c r="C251" i="15" s="1"/>
  <c r="C252" i="15"/>
  <c r="G230" i="15"/>
  <c r="G194" i="15" s="1"/>
  <c r="L204" i="15"/>
  <c r="C198" i="15"/>
  <c r="L195" i="15"/>
  <c r="E191" i="15"/>
  <c r="C192" i="15"/>
  <c r="I174" i="15"/>
  <c r="H175" i="15"/>
  <c r="K174" i="15"/>
  <c r="K173" i="15" s="1"/>
  <c r="C166" i="15"/>
  <c r="F165" i="15"/>
  <c r="C165" i="15" s="1"/>
  <c r="L130" i="15"/>
  <c r="L75" i="15" s="1"/>
  <c r="H103" i="15"/>
  <c r="H89" i="15"/>
  <c r="K83" i="15"/>
  <c r="K75" i="15" s="1"/>
  <c r="H84" i="15"/>
  <c r="D83" i="15"/>
  <c r="C83" i="15" s="1"/>
  <c r="C84" i="15"/>
  <c r="C77" i="15"/>
  <c r="F76" i="15"/>
  <c r="I69" i="15"/>
  <c r="H70" i="15"/>
  <c r="G53" i="15"/>
  <c r="L53" i="15"/>
  <c r="C275" i="16"/>
  <c r="F268" i="16"/>
  <c r="D238" i="16"/>
  <c r="C238" i="16" s="1"/>
  <c r="C242" i="16"/>
  <c r="I205" i="16"/>
  <c r="H206" i="16"/>
  <c r="I58" i="16"/>
  <c r="H58" i="16" s="1"/>
  <c r="J53" i="16"/>
  <c r="E54" i="16"/>
  <c r="C55" i="16"/>
  <c r="J231" i="17"/>
  <c r="J204" i="17"/>
  <c r="H204" i="17" s="1"/>
  <c r="H205" i="17"/>
  <c r="D195" i="17"/>
  <c r="C196" i="17"/>
  <c r="H192" i="17"/>
  <c r="D191" i="17"/>
  <c r="C191" i="17" s="1"/>
  <c r="C192" i="17"/>
  <c r="C288" i="18"/>
  <c r="C196" i="18"/>
  <c r="C77" i="18"/>
  <c r="K27" i="15"/>
  <c r="K21" i="15" s="1"/>
  <c r="E21" i="15"/>
  <c r="L258" i="16"/>
  <c r="H258" i="16" s="1"/>
  <c r="I252" i="16"/>
  <c r="H253" i="16"/>
  <c r="I238" i="16"/>
  <c r="H238" i="16" s="1"/>
  <c r="H239" i="16"/>
  <c r="K231" i="16"/>
  <c r="K230" i="16" s="1"/>
  <c r="F230" i="16"/>
  <c r="I227" i="16"/>
  <c r="H227" i="16" s="1"/>
  <c r="H228" i="16"/>
  <c r="I216" i="16"/>
  <c r="H216" i="16" s="1"/>
  <c r="H217" i="16"/>
  <c r="G204" i="16"/>
  <c r="G195" i="16" s="1"/>
  <c r="C205" i="16"/>
  <c r="I196" i="16"/>
  <c r="H197" i="16"/>
  <c r="F187" i="16"/>
  <c r="D173" i="16"/>
  <c r="I144" i="16"/>
  <c r="H144" i="16" s="1"/>
  <c r="H145" i="16"/>
  <c r="I136" i="16"/>
  <c r="H136" i="16" s="1"/>
  <c r="K130" i="16"/>
  <c r="I116" i="16"/>
  <c r="H116" i="16" s="1"/>
  <c r="J83" i="16"/>
  <c r="L83" i="16"/>
  <c r="L75" i="16"/>
  <c r="I67" i="16"/>
  <c r="H67" i="16" s="1"/>
  <c r="H68" i="16"/>
  <c r="H55" i="16"/>
  <c r="F21" i="16"/>
  <c r="J269" i="17"/>
  <c r="J268" i="17" s="1"/>
  <c r="C259" i="17"/>
  <c r="F258" i="17"/>
  <c r="D231" i="17"/>
  <c r="F231" i="17"/>
  <c r="F230" i="17" s="1"/>
  <c r="L187" i="17"/>
  <c r="H188" i="17"/>
  <c r="C188" i="17"/>
  <c r="J174" i="17"/>
  <c r="H175" i="17"/>
  <c r="H165" i="17"/>
  <c r="J130" i="17"/>
  <c r="J75" i="17" s="1"/>
  <c r="E130" i="17"/>
  <c r="C131" i="17"/>
  <c r="D83" i="17"/>
  <c r="E83" i="17"/>
  <c r="C84" i="17"/>
  <c r="K53" i="17"/>
  <c r="H22" i="17"/>
  <c r="K287" i="17"/>
  <c r="K286" i="17" s="1"/>
  <c r="D268" i="18"/>
  <c r="E258" i="18"/>
  <c r="C258" i="18" s="1"/>
  <c r="C259" i="18"/>
  <c r="C251" i="18"/>
  <c r="L230" i="18"/>
  <c r="G231" i="18"/>
  <c r="G230" i="18" s="1"/>
  <c r="K204" i="18"/>
  <c r="D195" i="18"/>
  <c r="K196" i="18"/>
  <c r="F174" i="18"/>
  <c r="F173" i="18" s="1"/>
  <c r="C175" i="18"/>
  <c r="H192" i="19"/>
  <c r="J191" i="19"/>
  <c r="H191" i="19" s="1"/>
  <c r="C43" i="15"/>
  <c r="L21" i="15"/>
  <c r="H22" i="15"/>
  <c r="H287" i="15" s="1"/>
  <c r="H286" i="15" s="1"/>
  <c r="C22" i="15"/>
  <c r="C287" i="15" s="1"/>
  <c r="C286" i="15" s="1"/>
  <c r="D263" i="16"/>
  <c r="C263" i="16" s="1"/>
  <c r="C252" i="16"/>
  <c r="C251" i="16"/>
  <c r="I246" i="16"/>
  <c r="H246" i="16" s="1"/>
  <c r="H247" i="16"/>
  <c r="L195" i="16"/>
  <c r="C198" i="16"/>
  <c r="F196" i="16"/>
  <c r="H191" i="16"/>
  <c r="I188" i="16"/>
  <c r="F174" i="16"/>
  <c r="F173" i="16" s="1"/>
  <c r="I151" i="16"/>
  <c r="H151" i="16" s="1"/>
  <c r="H152" i="16"/>
  <c r="I141" i="16"/>
  <c r="H141" i="16" s="1"/>
  <c r="H142" i="16"/>
  <c r="I131" i="16"/>
  <c r="H132" i="16"/>
  <c r="K83" i="16"/>
  <c r="E83" i="16"/>
  <c r="C69" i="16"/>
  <c r="F67" i="16"/>
  <c r="C67" i="16" s="1"/>
  <c r="E21" i="16"/>
  <c r="C281" i="17"/>
  <c r="I268" i="17"/>
  <c r="J258" i="17"/>
  <c r="H258" i="17" s="1"/>
  <c r="H259" i="17"/>
  <c r="H251" i="17"/>
  <c r="L231" i="17"/>
  <c r="L230" i="17" s="1"/>
  <c r="I195" i="17"/>
  <c r="E195" i="17"/>
  <c r="L196" i="17"/>
  <c r="L195" i="17" s="1"/>
  <c r="L194" i="17" s="1"/>
  <c r="H166" i="17"/>
  <c r="D165" i="17"/>
  <c r="C165" i="17" s="1"/>
  <c r="C166" i="17"/>
  <c r="I130" i="17"/>
  <c r="H131" i="17"/>
  <c r="L83" i="17"/>
  <c r="I83" i="17"/>
  <c r="H84" i="17"/>
  <c r="C77" i="17"/>
  <c r="I67" i="17"/>
  <c r="H67" i="17" s="1"/>
  <c r="H69" i="17"/>
  <c r="J53" i="17"/>
  <c r="F27" i="17"/>
  <c r="C281" i="18"/>
  <c r="I258" i="18"/>
  <c r="H258" i="18" s="1"/>
  <c r="H259" i="18"/>
  <c r="C252" i="18"/>
  <c r="K231" i="18"/>
  <c r="F230" i="18"/>
  <c r="L195" i="18"/>
  <c r="C198" i="18"/>
  <c r="I187" i="18"/>
  <c r="H188" i="18"/>
  <c r="C271" i="19"/>
  <c r="E269" i="19"/>
  <c r="E268" i="19" s="1"/>
  <c r="I268" i="19"/>
  <c r="H269" i="19"/>
  <c r="G195" i="19"/>
  <c r="H95" i="19"/>
  <c r="D268" i="20"/>
  <c r="C268" i="20" s="1"/>
  <c r="C269" i="20"/>
  <c r="C235" i="20"/>
  <c r="D231" i="20"/>
  <c r="C288" i="16"/>
  <c r="I275" i="16"/>
  <c r="H275" i="16" s="1"/>
  <c r="H276" i="16"/>
  <c r="I271" i="16"/>
  <c r="H271" i="16" s="1"/>
  <c r="H273" i="16"/>
  <c r="H270" i="16"/>
  <c r="C233" i="16"/>
  <c r="K204" i="16"/>
  <c r="K195" i="16" s="1"/>
  <c r="K194" i="16" s="1"/>
  <c r="H198" i="16"/>
  <c r="H192" i="16"/>
  <c r="D191" i="16"/>
  <c r="C192" i="16"/>
  <c r="L173" i="16"/>
  <c r="E174" i="16"/>
  <c r="C175" i="16"/>
  <c r="E165" i="16"/>
  <c r="C165" i="16" s="1"/>
  <c r="C166" i="16"/>
  <c r="G130" i="16"/>
  <c r="G75" i="16" s="1"/>
  <c r="G52" i="16" s="1"/>
  <c r="C131" i="16"/>
  <c r="I122" i="16"/>
  <c r="H122" i="16" s="1"/>
  <c r="H123" i="16"/>
  <c r="I112" i="16"/>
  <c r="H112" i="16" s="1"/>
  <c r="H113" i="16"/>
  <c r="I84" i="16"/>
  <c r="H85" i="16"/>
  <c r="E76" i="16"/>
  <c r="C77" i="16"/>
  <c r="H69" i="16"/>
  <c r="F53" i="16"/>
  <c r="K53" i="16"/>
  <c r="K21" i="16"/>
  <c r="H27" i="16"/>
  <c r="L287" i="16"/>
  <c r="L286" i="16" s="1"/>
  <c r="L21" i="16"/>
  <c r="H22" i="16"/>
  <c r="H287" i="16" s="1"/>
  <c r="H286" i="16" s="1"/>
  <c r="D287" i="16"/>
  <c r="D286" i="16" s="1"/>
  <c r="C22" i="16"/>
  <c r="C287" i="16" s="1"/>
  <c r="C286" i="16" s="1"/>
  <c r="H281" i="17"/>
  <c r="H252" i="17"/>
  <c r="D251" i="17"/>
  <c r="C251" i="17" s="1"/>
  <c r="C252" i="17"/>
  <c r="C205" i="17"/>
  <c r="F204" i="17"/>
  <c r="F195" i="17" s="1"/>
  <c r="H191" i="17"/>
  <c r="L173" i="17"/>
  <c r="D173" i="17"/>
  <c r="C173" i="17" s="1"/>
  <c r="C174" i="17"/>
  <c r="D130" i="17"/>
  <c r="L130" i="17"/>
  <c r="L75" i="17" s="1"/>
  <c r="L52" i="17" s="1"/>
  <c r="L51" i="17" s="1"/>
  <c r="K83" i="17"/>
  <c r="H77" i="17"/>
  <c r="K76" i="17"/>
  <c r="D69" i="17"/>
  <c r="C69" i="17" s="1"/>
  <c r="C70" i="17"/>
  <c r="I54" i="17"/>
  <c r="H45" i="17"/>
  <c r="H281" i="18"/>
  <c r="H252" i="18"/>
  <c r="K251" i="18"/>
  <c r="H251" i="18" s="1"/>
  <c r="E204" i="18"/>
  <c r="C205" i="18"/>
  <c r="D173" i="18"/>
  <c r="H131" i="18"/>
  <c r="K130" i="18"/>
  <c r="C89" i="18"/>
  <c r="I83" i="18"/>
  <c r="H84" i="18"/>
  <c r="H45" i="18"/>
  <c r="H233" i="19"/>
  <c r="I231" i="19"/>
  <c r="D230" i="19"/>
  <c r="C216" i="19"/>
  <c r="I204" i="19"/>
  <c r="H205" i="19"/>
  <c r="L187" i="18"/>
  <c r="C188" i="18"/>
  <c r="J174" i="18"/>
  <c r="I173" i="18"/>
  <c r="H165" i="18"/>
  <c r="C144" i="18"/>
  <c r="C122" i="18"/>
  <c r="C112" i="18"/>
  <c r="K83" i="18"/>
  <c r="H77" i="18"/>
  <c r="K76" i="18"/>
  <c r="I76" i="18"/>
  <c r="D69" i="18"/>
  <c r="C69" i="18" s="1"/>
  <c r="C70" i="18"/>
  <c r="H55" i="18"/>
  <c r="D55" i="18"/>
  <c r="F53" i="18"/>
  <c r="K27" i="18"/>
  <c r="L21" i="18"/>
  <c r="C22" i="18"/>
  <c r="C269" i="19"/>
  <c r="E258" i="19"/>
  <c r="C258" i="19" s="1"/>
  <c r="C259" i="19"/>
  <c r="C251" i="19"/>
  <c r="L230" i="19"/>
  <c r="G231" i="19"/>
  <c r="G230" i="19" s="1"/>
  <c r="K204" i="19"/>
  <c r="D195" i="19"/>
  <c r="K196" i="19"/>
  <c r="H196" i="19" s="1"/>
  <c r="C191" i="19"/>
  <c r="D187" i="19"/>
  <c r="K75" i="19"/>
  <c r="H28" i="19"/>
  <c r="K27" i="19"/>
  <c r="L195" i="20"/>
  <c r="H280" i="16"/>
  <c r="H264" i="16"/>
  <c r="H260" i="16"/>
  <c r="H234" i="16"/>
  <c r="H191" i="18"/>
  <c r="H175" i="18"/>
  <c r="H166" i="18"/>
  <c r="D165" i="18"/>
  <c r="C165" i="18" s="1"/>
  <c r="C166" i="18"/>
  <c r="D130" i="18"/>
  <c r="J75" i="18"/>
  <c r="E76" i="18"/>
  <c r="K53" i="18"/>
  <c r="H22" i="18"/>
  <c r="H287" i="18" s="1"/>
  <c r="H286" i="18" s="1"/>
  <c r="K21" i="18"/>
  <c r="C281" i="19"/>
  <c r="I258" i="19"/>
  <c r="H258" i="19" s="1"/>
  <c r="H259" i="19"/>
  <c r="C252" i="19"/>
  <c r="K231" i="19"/>
  <c r="K230" i="19" s="1"/>
  <c r="F230" i="19"/>
  <c r="C198" i="19"/>
  <c r="C67" i="19"/>
  <c r="H205" i="20"/>
  <c r="D204" i="20"/>
  <c r="C204" i="20" s="1"/>
  <c r="C205" i="20"/>
  <c r="C191" i="20"/>
  <c r="D187" i="20"/>
  <c r="C271" i="16"/>
  <c r="H186" i="16"/>
  <c r="H118" i="16"/>
  <c r="H97" i="16"/>
  <c r="D191" i="18"/>
  <c r="C191" i="18" s="1"/>
  <c r="C192" i="18"/>
  <c r="G174" i="18"/>
  <c r="G173" i="18" s="1"/>
  <c r="E173" i="18"/>
  <c r="L130" i="18"/>
  <c r="L75" i="18" s="1"/>
  <c r="L52" i="18" s="1"/>
  <c r="G130" i="18"/>
  <c r="G75" i="18" s="1"/>
  <c r="C131" i="18"/>
  <c r="C116" i="18"/>
  <c r="E83" i="18"/>
  <c r="C83" i="18" s="1"/>
  <c r="C84" i="18"/>
  <c r="J53" i="18"/>
  <c r="F27" i="18"/>
  <c r="H281" i="19"/>
  <c r="H252" i="19"/>
  <c r="K251" i="19"/>
  <c r="H251" i="19" s="1"/>
  <c r="E204" i="19"/>
  <c r="C205" i="19"/>
  <c r="F195" i="19"/>
  <c r="F187" i="19"/>
  <c r="F287" i="19"/>
  <c r="F286" i="19" s="1"/>
  <c r="K268" i="20"/>
  <c r="J195" i="20"/>
  <c r="F195" i="20"/>
  <c r="J187" i="19"/>
  <c r="H187" i="19" s="1"/>
  <c r="E187" i="19"/>
  <c r="H184" i="19"/>
  <c r="C184" i="19"/>
  <c r="I173" i="19"/>
  <c r="H174" i="19"/>
  <c r="L174" i="19"/>
  <c r="L173" i="19" s="1"/>
  <c r="H175" i="19"/>
  <c r="D174" i="19"/>
  <c r="C175" i="19"/>
  <c r="H136" i="19"/>
  <c r="C136" i="19"/>
  <c r="C116" i="19"/>
  <c r="F83" i="19"/>
  <c r="F75" i="19" s="1"/>
  <c r="H55" i="19"/>
  <c r="D54" i="19"/>
  <c r="C55" i="19"/>
  <c r="H288" i="20"/>
  <c r="C251" i="20"/>
  <c r="H246" i="20"/>
  <c r="C246" i="20"/>
  <c r="J231" i="20"/>
  <c r="F231" i="20"/>
  <c r="F230" i="20" s="1"/>
  <c r="G195" i="20"/>
  <c r="C89" i="20"/>
  <c r="I83" i="20"/>
  <c r="H84" i="20"/>
  <c r="D83" i="20"/>
  <c r="D75" i="20" s="1"/>
  <c r="H288" i="21"/>
  <c r="L287" i="21"/>
  <c r="L286" i="21" s="1"/>
  <c r="H281" i="21"/>
  <c r="C281" i="21"/>
  <c r="C198" i="21"/>
  <c r="F196" i="21"/>
  <c r="F195" i="21" s="1"/>
  <c r="I173" i="21"/>
  <c r="J53" i="21"/>
  <c r="C192" i="19"/>
  <c r="C188" i="19"/>
  <c r="J173" i="19"/>
  <c r="C166" i="19"/>
  <c r="L130" i="19"/>
  <c r="H131" i="19"/>
  <c r="D130" i="19"/>
  <c r="C130" i="19" s="1"/>
  <c r="C131" i="19"/>
  <c r="J83" i="19"/>
  <c r="J75" i="19" s="1"/>
  <c r="D83" i="19"/>
  <c r="C80" i="19"/>
  <c r="L67" i="19"/>
  <c r="L53" i="19" s="1"/>
  <c r="K53" i="19"/>
  <c r="G53" i="19"/>
  <c r="D21" i="19"/>
  <c r="H281" i="20"/>
  <c r="C281" i="20"/>
  <c r="L269" i="20"/>
  <c r="L258" i="20"/>
  <c r="H258" i="20" s="1"/>
  <c r="H259" i="20"/>
  <c r="D258" i="20"/>
  <c r="C258" i="20" s="1"/>
  <c r="C259" i="20"/>
  <c r="I230" i="20"/>
  <c r="E230" i="20"/>
  <c r="E194" i="20" s="1"/>
  <c r="L231" i="20"/>
  <c r="K195" i="20"/>
  <c r="F187" i="20"/>
  <c r="F173" i="20"/>
  <c r="H165" i="20"/>
  <c r="L95" i="20"/>
  <c r="H95" i="20" s="1"/>
  <c r="H96" i="20"/>
  <c r="C77" i="20"/>
  <c r="G67" i="20"/>
  <c r="C22" i="20"/>
  <c r="F287" i="20"/>
  <c r="F286" i="20" s="1"/>
  <c r="H259" i="21"/>
  <c r="D258" i="21"/>
  <c r="C259" i="21"/>
  <c r="C252" i="21"/>
  <c r="F251" i="21"/>
  <c r="C251" i="21" s="1"/>
  <c r="F173" i="19"/>
  <c r="C165" i="19"/>
  <c r="H77" i="19"/>
  <c r="D76" i="19"/>
  <c r="C77" i="19"/>
  <c r="L174" i="20"/>
  <c r="H175" i="20"/>
  <c r="D174" i="20"/>
  <c r="C175" i="20"/>
  <c r="K75" i="20"/>
  <c r="I268" i="21"/>
  <c r="H268" i="21" s="1"/>
  <c r="H269" i="21"/>
  <c r="H216" i="21"/>
  <c r="J204" i="21"/>
  <c r="J191" i="21"/>
  <c r="H191" i="21" s="1"/>
  <c r="H192" i="21"/>
  <c r="C188" i="21"/>
  <c r="C131" i="21"/>
  <c r="H84" i="21"/>
  <c r="J83" i="21"/>
  <c r="C27" i="21"/>
  <c r="I76" i="19"/>
  <c r="I54" i="19"/>
  <c r="I204" i="20"/>
  <c r="H204" i="20" s="1"/>
  <c r="I196" i="20"/>
  <c r="C160" i="20"/>
  <c r="C151" i="20"/>
  <c r="H76" i="20"/>
  <c r="C58" i="20"/>
  <c r="J251" i="21"/>
  <c r="H251" i="21" s="1"/>
  <c r="H252" i="21"/>
  <c r="E195" i="21"/>
  <c r="J196" i="21"/>
  <c r="J187" i="21"/>
  <c r="H188" i="21"/>
  <c r="H175" i="21"/>
  <c r="D174" i="21"/>
  <c r="C175" i="21"/>
  <c r="K130" i="21"/>
  <c r="H131" i="21"/>
  <c r="F130" i="21"/>
  <c r="L83" i="21"/>
  <c r="L75" i="21" s="1"/>
  <c r="H89" i="21"/>
  <c r="D83" i="21"/>
  <c r="H77" i="21"/>
  <c r="D76" i="21"/>
  <c r="H67" i="21"/>
  <c r="I53" i="21"/>
  <c r="H27" i="21"/>
  <c r="K21" i="21"/>
  <c r="J231" i="22"/>
  <c r="J204" i="22"/>
  <c r="J195" i="22" s="1"/>
  <c r="H205" i="22"/>
  <c r="D195" i="22"/>
  <c r="C196" i="22"/>
  <c r="H192" i="22"/>
  <c r="D191" i="22"/>
  <c r="C191" i="22" s="1"/>
  <c r="C192" i="22"/>
  <c r="I122" i="23"/>
  <c r="H122" i="23" s="1"/>
  <c r="H123" i="23"/>
  <c r="E76" i="23"/>
  <c r="C77" i="23"/>
  <c r="H188" i="19"/>
  <c r="H166" i="19"/>
  <c r="H84" i="19"/>
  <c r="F27" i="19"/>
  <c r="H22" i="19"/>
  <c r="H287" i="19" s="1"/>
  <c r="H252" i="20"/>
  <c r="D196" i="20"/>
  <c r="H192" i="20"/>
  <c r="H188" i="20"/>
  <c r="H166" i="20"/>
  <c r="C165" i="20"/>
  <c r="C141" i="20"/>
  <c r="H136" i="20"/>
  <c r="E130" i="20"/>
  <c r="F83" i="20"/>
  <c r="E76" i="20"/>
  <c r="C55" i="20"/>
  <c r="H22" i="20"/>
  <c r="H287" i="20" s="1"/>
  <c r="H286" i="20" s="1"/>
  <c r="D269" i="21"/>
  <c r="D231" i="21"/>
  <c r="L204" i="21"/>
  <c r="L195" i="21" s="1"/>
  <c r="H205" i="21"/>
  <c r="D204" i="21"/>
  <c r="C205" i="21"/>
  <c r="I195" i="21"/>
  <c r="H196" i="21"/>
  <c r="C166" i="21"/>
  <c r="F165" i="21"/>
  <c r="C165" i="21" s="1"/>
  <c r="J130" i="21"/>
  <c r="H130" i="21" s="1"/>
  <c r="H136" i="21"/>
  <c r="C69" i="21"/>
  <c r="F21" i="21"/>
  <c r="F287" i="21"/>
  <c r="F286" i="21" s="1"/>
  <c r="C84" i="19"/>
  <c r="C22" i="19"/>
  <c r="C287" i="19" s="1"/>
  <c r="C286" i="19" s="1"/>
  <c r="C166" i="20"/>
  <c r="I130" i="20"/>
  <c r="H130" i="20" s="1"/>
  <c r="H131" i="20"/>
  <c r="C103" i="20"/>
  <c r="H89" i="20"/>
  <c r="J83" i="20"/>
  <c r="J75" i="20" s="1"/>
  <c r="J52" i="20" s="1"/>
  <c r="H77" i="20"/>
  <c r="C76" i="20"/>
  <c r="K67" i="20"/>
  <c r="H67" i="20" s="1"/>
  <c r="F53" i="20"/>
  <c r="H55" i="20"/>
  <c r="K54" i="20"/>
  <c r="I54" i="20"/>
  <c r="J231" i="21"/>
  <c r="F231" i="21"/>
  <c r="G195" i="21"/>
  <c r="C192" i="21"/>
  <c r="F191" i="21"/>
  <c r="C191" i="21" s="1"/>
  <c r="G187" i="21"/>
  <c r="J173" i="21"/>
  <c r="J165" i="21"/>
  <c r="H165" i="21" s="1"/>
  <c r="H166" i="21"/>
  <c r="D130" i="21"/>
  <c r="L53" i="21"/>
  <c r="H55" i="21"/>
  <c r="D54" i="21"/>
  <c r="H22" i="21"/>
  <c r="J287" i="21"/>
  <c r="J286" i="21" s="1"/>
  <c r="H281" i="22"/>
  <c r="D258" i="22"/>
  <c r="E76" i="22"/>
  <c r="C76" i="22" s="1"/>
  <c r="F27" i="20"/>
  <c r="C122" i="21"/>
  <c r="I83" i="21"/>
  <c r="E83" i="21"/>
  <c r="G21" i="21"/>
  <c r="C45" i="21"/>
  <c r="C279" i="22"/>
  <c r="J258" i="22"/>
  <c r="F258" i="22"/>
  <c r="F230" i="22" s="1"/>
  <c r="I230" i="22"/>
  <c r="C233" i="22"/>
  <c r="C205" i="22"/>
  <c r="L187" i="22"/>
  <c r="H187" i="22" s="1"/>
  <c r="H188" i="22"/>
  <c r="C188" i="22"/>
  <c r="J174" i="22"/>
  <c r="H175" i="22"/>
  <c r="H165" i="22"/>
  <c r="C131" i="22"/>
  <c r="I83" i="22"/>
  <c r="E83" i="22"/>
  <c r="J83" i="22"/>
  <c r="H84" i="22"/>
  <c r="D83" i="22"/>
  <c r="H76" i="22"/>
  <c r="D55" i="22"/>
  <c r="C57" i="22"/>
  <c r="C131" i="20"/>
  <c r="C84" i="20"/>
  <c r="C136" i="21"/>
  <c r="C84" i="21"/>
  <c r="C22" i="21"/>
  <c r="C287" i="21" s="1"/>
  <c r="C286" i="21" s="1"/>
  <c r="C281" i="22"/>
  <c r="L269" i="22"/>
  <c r="L268" i="22" s="1"/>
  <c r="H268" i="22" s="1"/>
  <c r="D269" i="22"/>
  <c r="H251" i="22"/>
  <c r="L231" i="22"/>
  <c r="L230" i="22" s="1"/>
  <c r="I195" i="22"/>
  <c r="E195" i="22"/>
  <c r="E194" i="22" s="1"/>
  <c r="L196" i="22"/>
  <c r="L195" i="22" s="1"/>
  <c r="C175" i="22"/>
  <c r="H166" i="22"/>
  <c r="D165" i="22"/>
  <c r="C165" i="22" s="1"/>
  <c r="C166" i="22"/>
  <c r="L130" i="22"/>
  <c r="H89" i="22"/>
  <c r="C84" i="22"/>
  <c r="C77" i="22"/>
  <c r="H281" i="23"/>
  <c r="C281" i="23"/>
  <c r="C275" i="23"/>
  <c r="D269" i="23"/>
  <c r="C271" i="23"/>
  <c r="I192" i="23"/>
  <c r="H193" i="23"/>
  <c r="H252" i="22"/>
  <c r="D251" i="22"/>
  <c r="C251" i="22" s="1"/>
  <c r="C252" i="22"/>
  <c r="H191" i="22"/>
  <c r="L173" i="22"/>
  <c r="D173" i="22"/>
  <c r="C173" i="22" s="1"/>
  <c r="C174" i="22"/>
  <c r="J130" i="22"/>
  <c r="F75" i="22"/>
  <c r="F52" i="22" s="1"/>
  <c r="L287" i="23"/>
  <c r="L286" i="23" s="1"/>
  <c r="D287" i="23"/>
  <c r="D286" i="23" s="1"/>
  <c r="D258" i="23"/>
  <c r="C259" i="23"/>
  <c r="H80" i="22"/>
  <c r="I69" i="22"/>
  <c r="I58" i="22"/>
  <c r="H58" i="22" s="1"/>
  <c r="K54" i="22"/>
  <c r="K53" i="22" s="1"/>
  <c r="K27" i="22"/>
  <c r="G21" i="22"/>
  <c r="C263" i="23"/>
  <c r="I252" i="23"/>
  <c r="H253" i="23"/>
  <c r="C251" i="23"/>
  <c r="C238" i="23"/>
  <c r="J231" i="23"/>
  <c r="J230" i="23" s="1"/>
  <c r="C235" i="23"/>
  <c r="K231" i="23"/>
  <c r="K230" i="23" s="1"/>
  <c r="F204" i="23"/>
  <c r="F195" i="23" s="1"/>
  <c r="K195" i="23"/>
  <c r="I174" i="23"/>
  <c r="H175" i="23"/>
  <c r="D173" i="23"/>
  <c r="C173" i="23" s="1"/>
  <c r="C174" i="23"/>
  <c r="H61" i="23"/>
  <c r="I58" i="23"/>
  <c r="H58" i="23" s="1"/>
  <c r="D231" i="22"/>
  <c r="I131" i="22"/>
  <c r="D67" i="22"/>
  <c r="C67" i="22" s="1"/>
  <c r="E53" i="22"/>
  <c r="K21" i="22"/>
  <c r="C22" i="22"/>
  <c r="F21" i="22"/>
  <c r="H288" i="23"/>
  <c r="C252" i="23"/>
  <c r="I233" i="23"/>
  <c r="H234" i="23"/>
  <c r="I216" i="23"/>
  <c r="H216" i="23" s="1"/>
  <c r="I205" i="23"/>
  <c r="C198" i="23"/>
  <c r="E196" i="23"/>
  <c r="E195" i="23" s="1"/>
  <c r="I151" i="23"/>
  <c r="H151" i="23" s="1"/>
  <c r="H152" i="23"/>
  <c r="I112" i="23"/>
  <c r="H112" i="23" s="1"/>
  <c r="H113" i="23"/>
  <c r="H77" i="22"/>
  <c r="C68" i="22"/>
  <c r="I55" i="22"/>
  <c r="H57" i="22"/>
  <c r="H22" i="22"/>
  <c r="E268" i="23"/>
  <c r="I271" i="23"/>
  <c r="H272" i="23"/>
  <c r="I258" i="23"/>
  <c r="H258" i="23" s="1"/>
  <c r="E258" i="23"/>
  <c r="I246" i="23"/>
  <c r="H246" i="23" s="1"/>
  <c r="H247" i="23"/>
  <c r="F231" i="23"/>
  <c r="F230" i="23" s="1"/>
  <c r="G231" i="23"/>
  <c r="G230" i="23" s="1"/>
  <c r="C233" i="23"/>
  <c r="L230" i="23"/>
  <c r="L194" i="23" s="1"/>
  <c r="J204" i="23"/>
  <c r="J195" i="23" s="1"/>
  <c r="J194" i="23" s="1"/>
  <c r="I131" i="23"/>
  <c r="H132" i="23"/>
  <c r="I84" i="23"/>
  <c r="H85" i="23"/>
  <c r="I188" i="23"/>
  <c r="K187" i="23"/>
  <c r="E187" i="23"/>
  <c r="C179" i="23"/>
  <c r="L173" i="23"/>
  <c r="I144" i="23"/>
  <c r="H144" i="23" s="1"/>
  <c r="H145" i="23"/>
  <c r="I141" i="23"/>
  <c r="H141" i="23" s="1"/>
  <c r="H142" i="23"/>
  <c r="G130" i="23"/>
  <c r="C131" i="23"/>
  <c r="I103" i="23"/>
  <c r="H103" i="23" s="1"/>
  <c r="F83" i="23"/>
  <c r="F75" i="23" s="1"/>
  <c r="G83" i="23"/>
  <c r="G75" i="23" s="1"/>
  <c r="C84" i="23"/>
  <c r="I76" i="23"/>
  <c r="H77" i="23"/>
  <c r="D75" i="23"/>
  <c r="I67" i="23"/>
  <c r="H67" i="23" s="1"/>
  <c r="H68" i="23"/>
  <c r="F53" i="23"/>
  <c r="K53" i="23"/>
  <c r="C27" i="23"/>
  <c r="H22" i="23"/>
  <c r="H287" i="23" s="1"/>
  <c r="H286" i="23" s="1"/>
  <c r="C22" i="23"/>
  <c r="C287" i="23" s="1"/>
  <c r="C286" i="23" s="1"/>
  <c r="J187" i="23"/>
  <c r="C188" i="23"/>
  <c r="L83" i="23"/>
  <c r="L75" i="23" s="1"/>
  <c r="J53" i="23"/>
  <c r="E54" i="23"/>
  <c r="C55" i="23"/>
  <c r="G53" i="23"/>
  <c r="D191" i="23"/>
  <c r="C192" i="23"/>
  <c r="G187" i="23"/>
  <c r="I165" i="23"/>
  <c r="H165" i="23" s="1"/>
  <c r="H166" i="23"/>
  <c r="C160" i="23"/>
  <c r="K130" i="23"/>
  <c r="E130" i="23"/>
  <c r="C130" i="23" s="1"/>
  <c r="I95" i="23"/>
  <c r="H95" i="23" s="1"/>
  <c r="K83" i="23"/>
  <c r="E83" i="23"/>
  <c r="H69" i="23"/>
  <c r="I54" i="23"/>
  <c r="H55" i="23"/>
  <c r="D53" i="23"/>
  <c r="H185" i="23"/>
  <c r="C175" i="23"/>
  <c r="C166" i="23"/>
  <c r="H118" i="23"/>
  <c r="H97" i="23"/>
  <c r="C69" i="23"/>
  <c r="H174" i="12" l="1"/>
  <c r="H258" i="12"/>
  <c r="L52" i="12"/>
  <c r="L284" i="12"/>
  <c r="F194" i="12"/>
  <c r="J194" i="12"/>
  <c r="G52" i="12"/>
  <c r="G51" i="12" s="1"/>
  <c r="H76" i="12"/>
  <c r="E75" i="12"/>
  <c r="E52" i="12" s="1"/>
  <c r="K75" i="12"/>
  <c r="H173" i="12"/>
  <c r="C269" i="12"/>
  <c r="L194" i="12"/>
  <c r="L51" i="12" s="1"/>
  <c r="F284" i="12"/>
  <c r="C83" i="12"/>
  <c r="C268" i="12"/>
  <c r="G284" i="12"/>
  <c r="K194" i="12"/>
  <c r="H83" i="12"/>
  <c r="H258" i="21"/>
  <c r="G230" i="21"/>
  <c r="F187" i="21"/>
  <c r="C187" i="21" s="1"/>
  <c r="H204" i="21"/>
  <c r="G75" i="21"/>
  <c r="H174" i="21"/>
  <c r="C130" i="21"/>
  <c r="F230" i="21"/>
  <c r="H54" i="21"/>
  <c r="H76" i="21"/>
  <c r="E75" i="21"/>
  <c r="E52" i="21" s="1"/>
  <c r="C21" i="21"/>
  <c r="C196" i="21"/>
  <c r="K194" i="21"/>
  <c r="L52" i="21"/>
  <c r="C258" i="21"/>
  <c r="G52" i="21"/>
  <c r="H187" i="21"/>
  <c r="I230" i="21"/>
  <c r="K75" i="21"/>
  <c r="E230" i="21"/>
  <c r="E284" i="21" s="1"/>
  <c r="H83" i="21"/>
  <c r="F75" i="21"/>
  <c r="G194" i="21"/>
  <c r="J195" i="21"/>
  <c r="K53" i="21"/>
  <c r="F75" i="20"/>
  <c r="C130" i="20"/>
  <c r="L83" i="20"/>
  <c r="L75" i="20" s="1"/>
  <c r="C54" i="20"/>
  <c r="K21" i="20"/>
  <c r="E75" i="20"/>
  <c r="E52" i="20" s="1"/>
  <c r="E51" i="20" s="1"/>
  <c r="E285" i="20" s="1"/>
  <c r="G230" i="20"/>
  <c r="G194" i="20" s="1"/>
  <c r="G75" i="20"/>
  <c r="K53" i="20"/>
  <c r="K52" i="20" s="1"/>
  <c r="K51" i="20" s="1"/>
  <c r="H268" i="7"/>
  <c r="H231" i="7"/>
  <c r="D83" i="7"/>
  <c r="C83" i="7" s="1"/>
  <c r="H204" i="7"/>
  <c r="G52" i="7"/>
  <c r="G51" i="7" s="1"/>
  <c r="H76" i="7"/>
  <c r="H269" i="7"/>
  <c r="K75" i="17"/>
  <c r="K284" i="17" s="1"/>
  <c r="C130" i="17"/>
  <c r="I230" i="17"/>
  <c r="K230" i="17"/>
  <c r="F75" i="17"/>
  <c r="H187" i="17"/>
  <c r="C83" i="17"/>
  <c r="D187" i="17"/>
  <c r="C187" i="17" s="1"/>
  <c r="G230" i="17"/>
  <c r="G194" i="17" s="1"/>
  <c r="F194" i="17"/>
  <c r="H130" i="17"/>
  <c r="C269" i="17"/>
  <c r="C258" i="17"/>
  <c r="G75" i="17"/>
  <c r="G52" i="17" s="1"/>
  <c r="H76" i="17"/>
  <c r="H83" i="17"/>
  <c r="E194" i="17"/>
  <c r="H269" i="17"/>
  <c r="K194" i="17"/>
  <c r="C83" i="4"/>
  <c r="J284" i="4"/>
  <c r="J194" i="4"/>
  <c r="J51" i="4" s="1"/>
  <c r="E194" i="4"/>
  <c r="H230" i="4"/>
  <c r="H287" i="8"/>
  <c r="H286" i="8" s="1"/>
  <c r="J75" i="8"/>
  <c r="D75" i="8"/>
  <c r="I194" i="8"/>
  <c r="C76" i="8"/>
  <c r="E194" i="8"/>
  <c r="C83" i="8"/>
  <c r="L75" i="8"/>
  <c r="D187" i="8"/>
  <c r="C187" i="8" s="1"/>
  <c r="L52" i="8"/>
  <c r="H130" i="8"/>
  <c r="C174" i="8"/>
  <c r="F75" i="8"/>
  <c r="F52" i="8" s="1"/>
  <c r="F21" i="8"/>
  <c r="C27" i="8"/>
  <c r="G230" i="8"/>
  <c r="G284" i="8" s="1"/>
  <c r="L284" i="8"/>
  <c r="H83" i="8"/>
  <c r="G75" i="10"/>
  <c r="G52" i="10" s="1"/>
  <c r="G51" i="10" s="1"/>
  <c r="C287" i="10"/>
  <c r="C286" i="10" s="1"/>
  <c r="H251" i="10"/>
  <c r="L52" i="10"/>
  <c r="J194" i="10"/>
  <c r="H83" i="10"/>
  <c r="F230" i="10"/>
  <c r="F194" i="10" s="1"/>
  <c r="K187" i="10"/>
  <c r="K284" i="10" s="1"/>
  <c r="L51" i="10"/>
  <c r="L285" i="10" s="1"/>
  <c r="E75" i="10"/>
  <c r="C187" i="10"/>
  <c r="K195" i="18"/>
  <c r="C269" i="18"/>
  <c r="C76" i="18"/>
  <c r="F75" i="18"/>
  <c r="F194" i="18"/>
  <c r="G52" i="18"/>
  <c r="D75" i="18"/>
  <c r="F52" i="18"/>
  <c r="C204" i="18"/>
  <c r="L194" i="18"/>
  <c r="L51" i="18" s="1"/>
  <c r="H269" i="18"/>
  <c r="H130" i="18"/>
  <c r="E75" i="18"/>
  <c r="H83" i="18"/>
  <c r="F284" i="18"/>
  <c r="G284" i="18"/>
  <c r="H268" i="18"/>
  <c r="G75" i="19"/>
  <c r="G52" i="19" s="1"/>
  <c r="E230" i="19"/>
  <c r="E75" i="19"/>
  <c r="E52" i="19" s="1"/>
  <c r="J284" i="19"/>
  <c r="K52" i="19"/>
  <c r="J52" i="19"/>
  <c r="F194" i="19"/>
  <c r="C231" i="19"/>
  <c r="H268" i="19"/>
  <c r="J194" i="19"/>
  <c r="H286" i="19"/>
  <c r="F52" i="19"/>
  <c r="F51" i="19" s="1"/>
  <c r="F50" i="19" s="1"/>
  <c r="H67" i="19"/>
  <c r="C230" i="19"/>
  <c r="H230" i="6"/>
  <c r="H287" i="6"/>
  <c r="H286" i="6" s="1"/>
  <c r="F21" i="6"/>
  <c r="K75" i="6"/>
  <c r="G75" i="6"/>
  <c r="G52" i="6" s="1"/>
  <c r="D195" i="6"/>
  <c r="D194" i="6" s="1"/>
  <c r="E284" i="6"/>
  <c r="E194" i="6"/>
  <c r="K194" i="6"/>
  <c r="K284" i="6"/>
  <c r="C258" i="6"/>
  <c r="C130" i="6"/>
  <c r="C196" i="6"/>
  <c r="E52" i="6"/>
  <c r="E51" i="6" s="1"/>
  <c r="K52" i="6"/>
  <c r="K51" i="6" s="1"/>
  <c r="H231" i="6"/>
  <c r="C54" i="6"/>
  <c r="H130" i="6"/>
  <c r="G230" i="6"/>
  <c r="G194" i="6" s="1"/>
  <c r="G51" i="6" s="1"/>
  <c r="G52" i="11"/>
  <c r="H204" i="11"/>
  <c r="F194" i="11"/>
  <c r="J187" i="11"/>
  <c r="H130" i="11"/>
  <c r="G230" i="11"/>
  <c r="G284" i="11" s="1"/>
  <c r="L230" i="11"/>
  <c r="L284" i="11" s="1"/>
  <c r="L52" i="11"/>
  <c r="E52" i="11"/>
  <c r="E195" i="9"/>
  <c r="C269" i="9"/>
  <c r="G194" i="9"/>
  <c r="F194" i="9"/>
  <c r="C174" i="9"/>
  <c r="L52" i="9"/>
  <c r="G284" i="9"/>
  <c r="L75" i="9"/>
  <c r="E75" i="9"/>
  <c r="F83" i="9"/>
  <c r="K75" i="13"/>
  <c r="C83" i="13"/>
  <c r="C287" i="13"/>
  <c r="C286" i="13" s="1"/>
  <c r="E194" i="13"/>
  <c r="G230" i="13"/>
  <c r="H54" i="13"/>
  <c r="G194" i="13"/>
  <c r="H268" i="13"/>
  <c r="H269" i="13"/>
  <c r="G75" i="13"/>
  <c r="G52" i="13" s="1"/>
  <c r="G51" i="13" s="1"/>
  <c r="L75" i="13"/>
  <c r="L53" i="13"/>
  <c r="H53" i="13" s="1"/>
  <c r="K52" i="13"/>
  <c r="K51" i="13" s="1"/>
  <c r="K285" i="13" s="1"/>
  <c r="D75" i="13"/>
  <c r="H258" i="13"/>
  <c r="I230" i="13"/>
  <c r="J75" i="16"/>
  <c r="J284" i="16" s="1"/>
  <c r="C204" i="16"/>
  <c r="L52" i="16"/>
  <c r="D231" i="16"/>
  <c r="G230" i="16"/>
  <c r="G284" i="16" s="1"/>
  <c r="K75" i="16"/>
  <c r="K284" i="16" s="1"/>
  <c r="F195" i="16"/>
  <c r="F194" i="16" s="1"/>
  <c r="D268" i="16"/>
  <c r="F52" i="16"/>
  <c r="F51" i="16" s="1"/>
  <c r="F50" i="16" s="1"/>
  <c r="C83" i="16"/>
  <c r="C130" i="16"/>
  <c r="F284" i="16"/>
  <c r="L52" i="23"/>
  <c r="L51" i="23" s="1"/>
  <c r="K194" i="23"/>
  <c r="J75" i="23"/>
  <c r="J52" i="23" s="1"/>
  <c r="J51" i="23" s="1"/>
  <c r="F194" i="23"/>
  <c r="C258" i="23"/>
  <c r="E230" i="23"/>
  <c r="C83" i="23"/>
  <c r="G194" i="23"/>
  <c r="K75" i="23"/>
  <c r="K284" i="23" s="1"/>
  <c r="H27" i="23"/>
  <c r="F284" i="23"/>
  <c r="D230" i="23"/>
  <c r="E194" i="23"/>
  <c r="K284" i="15"/>
  <c r="J51" i="15"/>
  <c r="K194" i="15"/>
  <c r="D195" i="15"/>
  <c r="L52" i="15"/>
  <c r="F75" i="15"/>
  <c r="F284" i="15" s="1"/>
  <c r="L194" i="15"/>
  <c r="L284" i="15"/>
  <c r="G284" i="15"/>
  <c r="H258" i="15"/>
  <c r="F53" i="14"/>
  <c r="C204" i="14"/>
  <c r="L51" i="14"/>
  <c r="K284" i="14"/>
  <c r="D258" i="14"/>
  <c r="C258" i="14" s="1"/>
  <c r="H286" i="14"/>
  <c r="H27" i="14"/>
  <c r="J194" i="14"/>
  <c r="F75" i="14"/>
  <c r="G194" i="14"/>
  <c r="G51" i="14" s="1"/>
  <c r="J230" i="5"/>
  <c r="J284" i="5" s="1"/>
  <c r="H204" i="5"/>
  <c r="L284" i="5"/>
  <c r="J52" i="5"/>
  <c r="C286" i="5"/>
  <c r="E194" i="5"/>
  <c r="L194" i="5"/>
  <c r="L51" i="5" s="1"/>
  <c r="F75" i="5"/>
  <c r="F52" i="5" s="1"/>
  <c r="E52" i="5"/>
  <c r="E51" i="5" s="1"/>
  <c r="I231" i="5"/>
  <c r="L75" i="5"/>
  <c r="L52" i="5" s="1"/>
  <c r="C287" i="3"/>
  <c r="C286" i="3" s="1"/>
  <c r="G284" i="3"/>
  <c r="E52" i="3"/>
  <c r="L284" i="3"/>
  <c r="K230" i="3"/>
  <c r="K284" i="3" s="1"/>
  <c r="C173" i="3"/>
  <c r="H83" i="3"/>
  <c r="H204" i="3"/>
  <c r="C174" i="3"/>
  <c r="H269" i="3"/>
  <c r="C54" i="3"/>
  <c r="C83" i="3"/>
  <c r="H258" i="3"/>
  <c r="L194" i="22"/>
  <c r="G194" i="22"/>
  <c r="D187" i="22"/>
  <c r="C187" i="22" s="1"/>
  <c r="K284" i="22"/>
  <c r="C287" i="22"/>
  <c r="C286" i="22" s="1"/>
  <c r="J75" i="22"/>
  <c r="H83" i="22"/>
  <c r="H204" i="22"/>
  <c r="H258" i="22"/>
  <c r="G75" i="22"/>
  <c r="G52" i="22" s="1"/>
  <c r="H287" i="22"/>
  <c r="H286" i="22" s="1"/>
  <c r="K52" i="22"/>
  <c r="L75" i="22"/>
  <c r="L52" i="22" s="1"/>
  <c r="L51" i="22" s="1"/>
  <c r="L50" i="22" s="1"/>
  <c r="C258" i="22"/>
  <c r="C130" i="22"/>
  <c r="J284" i="23"/>
  <c r="L285" i="22"/>
  <c r="L50" i="23"/>
  <c r="L285" i="23"/>
  <c r="G284" i="23"/>
  <c r="C191" i="23"/>
  <c r="D187" i="23"/>
  <c r="C187" i="23" s="1"/>
  <c r="F52" i="23"/>
  <c r="F51" i="23" s="1"/>
  <c r="H188" i="23"/>
  <c r="H84" i="23"/>
  <c r="I83" i="23"/>
  <c r="H83" i="23" s="1"/>
  <c r="C204" i="23"/>
  <c r="I204" i="23"/>
  <c r="H205" i="23"/>
  <c r="H174" i="23"/>
  <c r="I173" i="23"/>
  <c r="H173" i="23" s="1"/>
  <c r="C231" i="23"/>
  <c r="I67" i="22"/>
  <c r="H67" i="22" s="1"/>
  <c r="H69" i="22"/>
  <c r="I191" i="23"/>
  <c r="H191" i="23" s="1"/>
  <c r="H192" i="23"/>
  <c r="L284" i="23"/>
  <c r="F284" i="22"/>
  <c r="F194" i="22"/>
  <c r="F51" i="22" s="1"/>
  <c r="H287" i="21"/>
  <c r="H286" i="21" s="1"/>
  <c r="J230" i="21"/>
  <c r="F52" i="20"/>
  <c r="H195" i="21"/>
  <c r="L194" i="21"/>
  <c r="L51" i="21" s="1"/>
  <c r="L284" i="21"/>
  <c r="G284" i="21"/>
  <c r="C83" i="21"/>
  <c r="I53" i="19"/>
  <c r="H54" i="19"/>
  <c r="L173" i="20"/>
  <c r="H173" i="20" s="1"/>
  <c r="H174" i="20"/>
  <c r="F284" i="19"/>
  <c r="C83" i="19"/>
  <c r="H83" i="20"/>
  <c r="H231" i="20"/>
  <c r="J230" i="20"/>
  <c r="J284" i="20" s="1"/>
  <c r="H231" i="21"/>
  <c r="H83" i="19"/>
  <c r="G284" i="19"/>
  <c r="F194" i="15"/>
  <c r="G52" i="23"/>
  <c r="G51" i="23" s="1"/>
  <c r="H76" i="23"/>
  <c r="C196" i="23"/>
  <c r="H131" i="22"/>
  <c r="I130" i="22"/>
  <c r="H130" i="22" s="1"/>
  <c r="C230" i="23"/>
  <c r="H252" i="23"/>
  <c r="I251" i="23"/>
  <c r="H251" i="23" s="1"/>
  <c r="H27" i="22"/>
  <c r="G51" i="22"/>
  <c r="I194" i="22"/>
  <c r="H195" i="22"/>
  <c r="C269" i="22"/>
  <c r="D268" i="22"/>
  <c r="C27" i="20"/>
  <c r="F21" i="20"/>
  <c r="C21" i="20" s="1"/>
  <c r="C54" i="21"/>
  <c r="D53" i="21"/>
  <c r="I75" i="21"/>
  <c r="I52" i="21" s="1"/>
  <c r="I53" i="20"/>
  <c r="H54" i="20"/>
  <c r="D230" i="21"/>
  <c r="C231" i="21"/>
  <c r="C76" i="21"/>
  <c r="D75" i="21"/>
  <c r="C75" i="21" s="1"/>
  <c r="I75" i="19"/>
  <c r="H76" i="19"/>
  <c r="C76" i="19"/>
  <c r="D75" i="19"/>
  <c r="C75" i="19" s="1"/>
  <c r="K194" i="20"/>
  <c r="K284" i="20"/>
  <c r="L268" i="20"/>
  <c r="H269" i="20"/>
  <c r="L75" i="19"/>
  <c r="L284" i="19" s="1"/>
  <c r="H130" i="19"/>
  <c r="G194" i="16"/>
  <c r="G51" i="16" s="1"/>
  <c r="H54" i="23"/>
  <c r="I53" i="23"/>
  <c r="I54" i="22"/>
  <c r="H55" i="22"/>
  <c r="C231" i="22"/>
  <c r="D230" i="22"/>
  <c r="C230" i="22" s="1"/>
  <c r="H231" i="22"/>
  <c r="E75" i="22"/>
  <c r="E284" i="22" s="1"/>
  <c r="H269" i="22"/>
  <c r="J75" i="21"/>
  <c r="C204" i="21"/>
  <c r="D195" i="21"/>
  <c r="C27" i="19"/>
  <c r="I75" i="20"/>
  <c r="C174" i="20"/>
  <c r="D173" i="20"/>
  <c r="C173" i="20" s="1"/>
  <c r="C67" i="20"/>
  <c r="G53" i="20"/>
  <c r="C53" i="20" s="1"/>
  <c r="J52" i="21"/>
  <c r="F194" i="21"/>
  <c r="C54" i="19"/>
  <c r="D53" i="19"/>
  <c r="H196" i="22"/>
  <c r="L50" i="17"/>
  <c r="L285" i="17"/>
  <c r="L284" i="17"/>
  <c r="L284" i="18"/>
  <c r="L50" i="14"/>
  <c r="L285" i="14"/>
  <c r="L194" i="11"/>
  <c r="K284" i="12"/>
  <c r="E53" i="23"/>
  <c r="E52" i="23" s="1"/>
  <c r="E51" i="23" s="1"/>
  <c r="C54" i="23"/>
  <c r="K52" i="23"/>
  <c r="K51" i="23" s="1"/>
  <c r="H131" i="23"/>
  <c r="I130" i="23"/>
  <c r="H130" i="23" s="1"/>
  <c r="I269" i="23"/>
  <c r="H271" i="23"/>
  <c r="I231" i="23"/>
  <c r="H233" i="23"/>
  <c r="E52" i="22"/>
  <c r="E51" i="22" s="1"/>
  <c r="D268" i="23"/>
  <c r="C269" i="23"/>
  <c r="C195" i="23"/>
  <c r="D54" i="22"/>
  <c r="C55" i="22"/>
  <c r="D75" i="22"/>
  <c r="C83" i="22"/>
  <c r="H174" i="22"/>
  <c r="J173" i="22"/>
  <c r="H173" i="22" s="1"/>
  <c r="D268" i="21"/>
  <c r="C269" i="21"/>
  <c r="C196" i="20"/>
  <c r="D195" i="20"/>
  <c r="C174" i="21"/>
  <c r="D173" i="21"/>
  <c r="C173" i="21" s="1"/>
  <c r="F284" i="20"/>
  <c r="F194" i="20"/>
  <c r="F21" i="19"/>
  <c r="C21" i="19" s="1"/>
  <c r="C204" i="19"/>
  <c r="E195" i="19"/>
  <c r="L284" i="14"/>
  <c r="F284" i="11"/>
  <c r="C76" i="23"/>
  <c r="E75" i="23"/>
  <c r="C195" i="22"/>
  <c r="J230" i="22"/>
  <c r="J284" i="22" s="1"/>
  <c r="I195" i="20"/>
  <c r="H196" i="20"/>
  <c r="L230" i="20"/>
  <c r="L52" i="19"/>
  <c r="C174" i="19"/>
  <c r="D173" i="19"/>
  <c r="C173" i="19" s="1"/>
  <c r="H173" i="19"/>
  <c r="F21" i="18"/>
  <c r="C27" i="18"/>
  <c r="C187" i="20"/>
  <c r="L194" i="19"/>
  <c r="C130" i="18"/>
  <c r="K21" i="19"/>
  <c r="H27" i="19"/>
  <c r="K195" i="19"/>
  <c r="K194" i="19" s="1"/>
  <c r="K51" i="19" s="1"/>
  <c r="C287" i="18"/>
  <c r="C286" i="18" s="1"/>
  <c r="D54" i="18"/>
  <c r="C55" i="18"/>
  <c r="I75" i="18"/>
  <c r="H76" i="18"/>
  <c r="D187" i="18"/>
  <c r="C187" i="18" s="1"/>
  <c r="I53" i="17"/>
  <c r="H54" i="17"/>
  <c r="I75" i="17"/>
  <c r="H75" i="17" s="1"/>
  <c r="C191" i="16"/>
  <c r="D187" i="16"/>
  <c r="G194" i="19"/>
  <c r="H187" i="18"/>
  <c r="K230" i="18"/>
  <c r="F21" i="17"/>
  <c r="C27" i="17"/>
  <c r="I194" i="17"/>
  <c r="H268" i="17"/>
  <c r="H196" i="18"/>
  <c r="C268" i="18"/>
  <c r="H287" i="17"/>
  <c r="H286" i="17" s="1"/>
  <c r="H174" i="17"/>
  <c r="J173" i="17"/>
  <c r="H173" i="17" s="1"/>
  <c r="F285" i="16"/>
  <c r="I54" i="16"/>
  <c r="H27" i="15"/>
  <c r="C195" i="17"/>
  <c r="J230" i="17"/>
  <c r="H230" i="17" s="1"/>
  <c r="J52" i="16"/>
  <c r="J51" i="16" s="1"/>
  <c r="G52" i="15"/>
  <c r="G51" i="15" s="1"/>
  <c r="I83" i="15"/>
  <c r="H83" i="15" s="1"/>
  <c r="E53" i="14"/>
  <c r="C54" i="14"/>
  <c r="C187" i="14"/>
  <c r="E195" i="14"/>
  <c r="C196" i="14"/>
  <c r="J284" i="14"/>
  <c r="D53" i="13"/>
  <c r="C231" i="18"/>
  <c r="I231" i="15"/>
  <c r="C287" i="14"/>
  <c r="C286" i="14" s="1"/>
  <c r="C174" i="14"/>
  <c r="D173" i="14"/>
  <c r="C173" i="14" s="1"/>
  <c r="G194" i="18"/>
  <c r="G51" i="18" s="1"/>
  <c r="H27" i="17"/>
  <c r="L230" i="16"/>
  <c r="L284" i="16" s="1"/>
  <c r="H84" i="14"/>
  <c r="I83" i="14"/>
  <c r="H83" i="14" s="1"/>
  <c r="H196" i="14"/>
  <c r="F268" i="14"/>
  <c r="C268" i="14" s="1"/>
  <c r="C269" i="14"/>
  <c r="C53" i="15"/>
  <c r="C174" i="13"/>
  <c r="D173" i="13"/>
  <c r="C173" i="13" s="1"/>
  <c r="E230" i="12"/>
  <c r="E284" i="12" s="1"/>
  <c r="C231" i="12"/>
  <c r="I52" i="11"/>
  <c r="H53" i="11"/>
  <c r="E284" i="11"/>
  <c r="H173" i="13"/>
  <c r="L230" i="13"/>
  <c r="F52" i="12"/>
  <c r="F51" i="12" s="1"/>
  <c r="F50" i="12" s="1"/>
  <c r="H269" i="11"/>
  <c r="I268" i="11"/>
  <c r="I194" i="11" s="1"/>
  <c r="C174" i="15"/>
  <c r="F230" i="13"/>
  <c r="K52" i="12"/>
  <c r="K51" i="12" s="1"/>
  <c r="K50" i="12" s="1"/>
  <c r="C204" i="11"/>
  <c r="C27" i="12"/>
  <c r="F285" i="12"/>
  <c r="F21" i="12"/>
  <c r="C21" i="12" s="1"/>
  <c r="C187" i="11"/>
  <c r="H130" i="10"/>
  <c r="H174" i="10"/>
  <c r="I173" i="10"/>
  <c r="H173" i="10" s="1"/>
  <c r="C269" i="10"/>
  <c r="H130" i="9"/>
  <c r="H173" i="9"/>
  <c r="C251" i="9"/>
  <c r="D230" i="9"/>
  <c r="C287" i="8"/>
  <c r="C286" i="8" s="1"/>
  <c r="H67" i="8"/>
  <c r="K53" i="8"/>
  <c r="E75" i="8"/>
  <c r="H130" i="7"/>
  <c r="F187" i="7"/>
  <c r="C187" i="7" s="1"/>
  <c r="H191" i="7"/>
  <c r="J187" i="7"/>
  <c r="D187" i="6"/>
  <c r="C187" i="6" s="1"/>
  <c r="C231" i="6"/>
  <c r="D230" i="6"/>
  <c r="C187" i="13"/>
  <c r="C130" i="12"/>
  <c r="H231" i="9"/>
  <c r="I230" i="9"/>
  <c r="H230" i="9" s="1"/>
  <c r="D230" i="13"/>
  <c r="E173" i="10"/>
  <c r="C173" i="10" s="1"/>
  <c r="C174" i="10"/>
  <c r="C231" i="10"/>
  <c r="H268" i="9"/>
  <c r="F230" i="8"/>
  <c r="F284" i="8" s="1"/>
  <c r="D75" i="7"/>
  <c r="C54" i="5"/>
  <c r="D53" i="5"/>
  <c r="C83" i="5"/>
  <c r="F173" i="4"/>
  <c r="C173" i="4" s="1"/>
  <c r="C174" i="4"/>
  <c r="C251" i="3"/>
  <c r="F230" i="3"/>
  <c r="I54" i="14"/>
  <c r="L284" i="10"/>
  <c r="H76" i="8"/>
  <c r="I75" i="8"/>
  <c r="H269" i="6"/>
  <c r="C287" i="12"/>
  <c r="C286" i="12" s="1"/>
  <c r="I230" i="12"/>
  <c r="H230" i="12" s="1"/>
  <c r="H231" i="8"/>
  <c r="K284" i="5"/>
  <c r="C287" i="20"/>
  <c r="C286" i="20" s="1"/>
  <c r="H173" i="21"/>
  <c r="C83" i="20"/>
  <c r="D194" i="19"/>
  <c r="C195" i="19"/>
  <c r="K75" i="18"/>
  <c r="K52" i="18" s="1"/>
  <c r="C174" i="18"/>
  <c r="C174" i="16"/>
  <c r="E173" i="16"/>
  <c r="I269" i="16"/>
  <c r="J52" i="17"/>
  <c r="F284" i="17"/>
  <c r="I187" i="16"/>
  <c r="H187" i="16" s="1"/>
  <c r="H188" i="16"/>
  <c r="L194" i="16"/>
  <c r="L51" i="16" s="1"/>
  <c r="K52" i="17"/>
  <c r="K51" i="17" s="1"/>
  <c r="K50" i="17" s="1"/>
  <c r="E195" i="18"/>
  <c r="C195" i="18" s="1"/>
  <c r="J195" i="17"/>
  <c r="J194" i="17" s="1"/>
  <c r="H205" i="16"/>
  <c r="I204" i="16"/>
  <c r="H204" i="16" s="1"/>
  <c r="I173" i="15"/>
  <c r="H173" i="15" s="1"/>
  <c r="H174" i="15"/>
  <c r="J52" i="14"/>
  <c r="J51" i="14" s="1"/>
  <c r="E75" i="14"/>
  <c r="C76" i="14"/>
  <c r="H131" i="14"/>
  <c r="I130" i="14"/>
  <c r="H130" i="14" s="1"/>
  <c r="H196" i="17"/>
  <c r="H76" i="16"/>
  <c r="I130" i="15"/>
  <c r="H130" i="15" s="1"/>
  <c r="H131" i="15"/>
  <c r="I204" i="15"/>
  <c r="H204" i="15" s="1"/>
  <c r="H205" i="15"/>
  <c r="I251" i="14"/>
  <c r="H251" i="14" s="1"/>
  <c r="H252" i="14"/>
  <c r="F52" i="17"/>
  <c r="C196" i="16"/>
  <c r="D258" i="16"/>
  <c r="C258" i="16" s="1"/>
  <c r="C259" i="16"/>
  <c r="K52" i="15"/>
  <c r="C76" i="15"/>
  <c r="H188" i="15"/>
  <c r="I187" i="15"/>
  <c r="H187" i="15" s="1"/>
  <c r="I204" i="14"/>
  <c r="H204" i="14" s="1"/>
  <c r="H205" i="14"/>
  <c r="F230" i="14"/>
  <c r="I195" i="13"/>
  <c r="H196" i="13"/>
  <c r="E75" i="13"/>
  <c r="I52" i="12"/>
  <c r="H53" i="12"/>
  <c r="H204" i="12"/>
  <c r="H174" i="16"/>
  <c r="I173" i="16"/>
  <c r="H173" i="16" s="1"/>
  <c r="E230" i="15"/>
  <c r="E194" i="15" s="1"/>
  <c r="G284" i="14"/>
  <c r="H187" i="12"/>
  <c r="J75" i="11"/>
  <c r="H76" i="11"/>
  <c r="H174" i="11"/>
  <c r="H27" i="10"/>
  <c r="K21" i="10"/>
  <c r="C173" i="15"/>
  <c r="H231" i="13"/>
  <c r="J230" i="13"/>
  <c r="J194" i="13" s="1"/>
  <c r="E284" i="13"/>
  <c r="J52" i="11"/>
  <c r="C76" i="11"/>
  <c r="D75" i="11"/>
  <c r="C75" i="11" s="1"/>
  <c r="C204" i="13"/>
  <c r="D195" i="13"/>
  <c r="G50" i="12"/>
  <c r="G285" i="12"/>
  <c r="H187" i="10"/>
  <c r="C268" i="10"/>
  <c r="H287" i="9"/>
  <c r="H286" i="9" s="1"/>
  <c r="H268" i="8"/>
  <c r="K194" i="7"/>
  <c r="K284" i="7"/>
  <c r="C268" i="6"/>
  <c r="K21" i="5"/>
  <c r="H27" i="5"/>
  <c r="C174" i="12"/>
  <c r="C83" i="11"/>
  <c r="J53" i="10"/>
  <c r="H54" i="10"/>
  <c r="C231" i="8"/>
  <c r="D230" i="8"/>
  <c r="G52" i="9"/>
  <c r="G51" i="9" s="1"/>
  <c r="J195" i="11"/>
  <c r="H195" i="11" s="1"/>
  <c r="G284" i="7"/>
  <c r="C187" i="19"/>
  <c r="C268" i="19"/>
  <c r="H27" i="18"/>
  <c r="J173" i="18"/>
  <c r="J284" i="18" s="1"/>
  <c r="H174" i="18"/>
  <c r="C173" i="18"/>
  <c r="G51" i="17"/>
  <c r="K52" i="16"/>
  <c r="K51" i="16" s="1"/>
  <c r="C231" i="16"/>
  <c r="D230" i="20"/>
  <c r="C231" i="20"/>
  <c r="K194" i="18"/>
  <c r="C231" i="17"/>
  <c r="D230" i="17"/>
  <c r="H196" i="16"/>
  <c r="I195" i="16"/>
  <c r="H252" i="16"/>
  <c r="I251" i="16"/>
  <c r="H251" i="16" s="1"/>
  <c r="I231" i="16"/>
  <c r="I67" i="15"/>
  <c r="H67" i="15" s="1"/>
  <c r="H69" i="15"/>
  <c r="I268" i="15"/>
  <c r="H269" i="15"/>
  <c r="H192" i="14"/>
  <c r="I191" i="14"/>
  <c r="I53" i="18"/>
  <c r="H54" i="18"/>
  <c r="H204" i="18"/>
  <c r="I195" i="18"/>
  <c r="I230" i="18"/>
  <c r="H231" i="18"/>
  <c r="J25" i="15"/>
  <c r="J21" i="15" s="1"/>
  <c r="J50" i="15"/>
  <c r="J285" i="15"/>
  <c r="I196" i="15"/>
  <c r="H198" i="15"/>
  <c r="C231" i="15"/>
  <c r="D230" i="15"/>
  <c r="C230" i="15" s="1"/>
  <c r="K52" i="14"/>
  <c r="I165" i="14"/>
  <c r="H165" i="14" s="1"/>
  <c r="H166" i="14"/>
  <c r="I173" i="14"/>
  <c r="H173" i="14" s="1"/>
  <c r="H174" i="14"/>
  <c r="I75" i="13"/>
  <c r="H75" i="13" s="1"/>
  <c r="H76" i="13"/>
  <c r="E230" i="18"/>
  <c r="E284" i="18" s="1"/>
  <c r="E75" i="17"/>
  <c r="E52" i="17" s="1"/>
  <c r="E51" i="17" s="1"/>
  <c r="C195" i="16"/>
  <c r="I54" i="15"/>
  <c r="H55" i="15"/>
  <c r="D75" i="15"/>
  <c r="C83" i="14"/>
  <c r="J52" i="13"/>
  <c r="D195" i="12"/>
  <c r="C196" i="12"/>
  <c r="C54" i="11"/>
  <c r="D68" i="11"/>
  <c r="C287" i="17"/>
  <c r="C286" i="17" s="1"/>
  <c r="C195" i="15"/>
  <c r="C76" i="12"/>
  <c r="D75" i="12"/>
  <c r="C75" i="12" s="1"/>
  <c r="E194" i="12"/>
  <c r="E51" i="12" s="1"/>
  <c r="H173" i="11"/>
  <c r="C55" i="10"/>
  <c r="D54" i="10"/>
  <c r="J284" i="15"/>
  <c r="C54" i="12"/>
  <c r="D53" i="12"/>
  <c r="F52" i="11"/>
  <c r="F51" i="11" s="1"/>
  <c r="F50" i="11" s="1"/>
  <c r="F38" i="11" s="1"/>
  <c r="C287" i="11"/>
  <c r="C286" i="11" s="1"/>
  <c r="G284" i="10"/>
  <c r="G194" i="10"/>
  <c r="C58" i="9"/>
  <c r="D54" i="9"/>
  <c r="C76" i="9"/>
  <c r="D75" i="9"/>
  <c r="H204" i="9"/>
  <c r="C75" i="8"/>
  <c r="H174" i="6"/>
  <c r="J173" i="6"/>
  <c r="H173" i="6" s="1"/>
  <c r="D75" i="5"/>
  <c r="C76" i="5"/>
  <c r="J75" i="12"/>
  <c r="J284" i="12" s="1"/>
  <c r="H251" i="7"/>
  <c r="J230" i="7"/>
  <c r="D67" i="6"/>
  <c r="C68" i="6"/>
  <c r="H76" i="15"/>
  <c r="C173" i="12"/>
  <c r="C130" i="10"/>
  <c r="H204" i="10"/>
  <c r="I195" i="10"/>
  <c r="C68" i="9"/>
  <c r="E67" i="9"/>
  <c r="J75" i="9"/>
  <c r="J52" i="9" s="1"/>
  <c r="E194" i="9"/>
  <c r="C231" i="9"/>
  <c r="G187" i="5"/>
  <c r="G284" i="5" s="1"/>
  <c r="C191" i="5"/>
  <c r="G75" i="4"/>
  <c r="G52" i="4" s="1"/>
  <c r="C76" i="4"/>
  <c r="F195" i="4"/>
  <c r="C204" i="4"/>
  <c r="H268" i="12"/>
  <c r="E194" i="7"/>
  <c r="L195" i="4"/>
  <c r="H196" i="4"/>
  <c r="F52" i="15"/>
  <c r="F51" i="15" s="1"/>
  <c r="H76" i="14"/>
  <c r="C231" i="14"/>
  <c r="D268" i="13"/>
  <c r="C269" i="13"/>
  <c r="E194" i="11"/>
  <c r="E51" i="11" s="1"/>
  <c r="K52" i="10"/>
  <c r="K51" i="10" s="1"/>
  <c r="K50" i="10" s="1"/>
  <c r="F75" i="10"/>
  <c r="K284" i="4"/>
  <c r="K194" i="22"/>
  <c r="K51" i="22" s="1"/>
  <c r="H204" i="19"/>
  <c r="I195" i="19"/>
  <c r="I230" i="19"/>
  <c r="H231" i="19"/>
  <c r="E75" i="16"/>
  <c r="C75" i="16" s="1"/>
  <c r="C76" i="16"/>
  <c r="H84" i="16"/>
  <c r="I83" i="16"/>
  <c r="H83" i="16" s="1"/>
  <c r="H131" i="16"/>
  <c r="I130" i="16"/>
  <c r="H130" i="16" s="1"/>
  <c r="C268" i="16"/>
  <c r="D194" i="18"/>
  <c r="D75" i="17"/>
  <c r="H231" i="17"/>
  <c r="C173" i="16"/>
  <c r="C54" i="16"/>
  <c r="E53" i="16"/>
  <c r="C191" i="15"/>
  <c r="E187" i="15"/>
  <c r="C187" i="15" s="1"/>
  <c r="C204" i="17"/>
  <c r="C268" i="15"/>
  <c r="F52" i="14"/>
  <c r="C196" i="11"/>
  <c r="D195" i="11"/>
  <c r="C54" i="17"/>
  <c r="D68" i="17"/>
  <c r="K194" i="14"/>
  <c r="H259" i="14"/>
  <c r="I258" i="14"/>
  <c r="H258" i="14" s="1"/>
  <c r="K284" i="13"/>
  <c r="C174" i="11"/>
  <c r="D173" i="11"/>
  <c r="C173" i="11" s="1"/>
  <c r="F194" i="14"/>
  <c r="I231" i="14"/>
  <c r="H233" i="14"/>
  <c r="I269" i="14"/>
  <c r="H174" i="13"/>
  <c r="H27" i="12"/>
  <c r="K75" i="11"/>
  <c r="K52" i="11" s="1"/>
  <c r="K51" i="11" s="1"/>
  <c r="J230" i="11"/>
  <c r="J284" i="11" s="1"/>
  <c r="H231" i="11"/>
  <c r="C269" i="8"/>
  <c r="D268" i="8"/>
  <c r="D130" i="14"/>
  <c r="C130" i="14" s="1"/>
  <c r="C131" i="14"/>
  <c r="I195" i="12"/>
  <c r="H196" i="12"/>
  <c r="G284" i="13"/>
  <c r="H187" i="11"/>
  <c r="C27" i="10"/>
  <c r="H76" i="10"/>
  <c r="I75" i="10"/>
  <c r="K194" i="9"/>
  <c r="H54" i="8"/>
  <c r="I53" i="8"/>
  <c r="L75" i="6"/>
  <c r="L52" i="6" s="1"/>
  <c r="L51" i="6" s="1"/>
  <c r="H83" i="6"/>
  <c r="E50" i="5"/>
  <c r="E25" i="5" s="1"/>
  <c r="E21" i="5" s="1"/>
  <c r="C76" i="10"/>
  <c r="I75" i="7"/>
  <c r="H75" i="7" s="1"/>
  <c r="C231" i="13"/>
  <c r="E230" i="10"/>
  <c r="E284" i="10" s="1"/>
  <c r="K53" i="9"/>
  <c r="K52" i="9" s="1"/>
  <c r="H54" i="9"/>
  <c r="I75" i="9"/>
  <c r="H174" i="8"/>
  <c r="J173" i="8"/>
  <c r="H173" i="8" s="1"/>
  <c r="G285" i="7"/>
  <c r="G50" i="7"/>
  <c r="H258" i="7"/>
  <c r="F173" i="6"/>
  <c r="F52" i="6" s="1"/>
  <c r="C174" i="6"/>
  <c r="J195" i="6"/>
  <c r="H204" i="6"/>
  <c r="F230" i="5"/>
  <c r="F194" i="5" s="1"/>
  <c r="C251" i="5"/>
  <c r="F195" i="3"/>
  <c r="F194" i="3" s="1"/>
  <c r="C204" i="3"/>
  <c r="H287" i="7"/>
  <c r="H286" i="7" s="1"/>
  <c r="I194" i="6"/>
  <c r="E75" i="4"/>
  <c r="C75" i="4" s="1"/>
  <c r="C130" i="4"/>
  <c r="D230" i="14"/>
  <c r="C230" i="12"/>
  <c r="F21" i="10"/>
  <c r="E52" i="10"/>
  <c r="L51" i="9"/>
  <c r="L284" i="9"/>
  <c r="L194" i="7"/>
  <c r="H53" i="6"/>
  <c r="I52" i="6"/>
  <c r="C287" i="9"/>
  <c r="C286" i="9" s="1"/>
  <c r="C83" i="9"/>
  <c r="D194" i="9"/>
  <c r="C194" i="9" s="1"/>
  <c r="C195" i="9"/>
  <c r="H269" i="9"/>
  <c r="D68" i="7"/>
  <c r="C54" i="7"/>
  <c r="F230" i="7"/>
  <c r="C195" i="6"/>
  <c r="H54" i="5"/>
  <c r="I53" i="5"/>
  <c r="D68" i="8"/>
  <c r="C54" i="8"/>
  <c r="C174" i="7"/>
  <c r="D173" i="7"/>
  <c r="C173" i="7" s="1"/>
  <c r="I284" i="6"/>
  <c r="H268" i="6"/>
  <c r="I230" i="10"/>
  <c r="H230" i="10" s="1"/>
  <c r="H231" i="10"/>
  <c r="F75" i="9"/>
  <c r="F52" i="9" s="1"/>
  <c r="F51" i="9" s="1"/>
  <c r="F50" i="9" s="1"/>
  <c r="D195" i="8"/>
  <c r="C196" i="8"/>
  <c r="C268" i="5"/>
  <c r="F75" i="3"/>
  <c r="C75" i="3" s="1"/>
  <c r="I194" i="4"/>
  <c r="H195" i="4"/>
  <c r="I187" i="5"/>
  <c r="H187" i="5" s="1"/>
  <c r="J284" i="3"/>
  <c r="E195" i="10"/>
  <c r="K194" i="4"/>
  <c r="K51" i="4" s="1"/>
  <c r="H268" i="4"/>
  <c r="I53" i="3"/>
  <c r="H54" i="3"/>
  <c r="G52" i="8"/>
  <c r="H54" i="7"/>
  <c r="I53" i="7"/>
  <c r="I194" i="7"/>
  <c r="H195" i="7"/>
  <c r="D268" i="7"/>
  <c r="C269" i="7"/>
  <c r="D75" i="6"/>
  <c r="C75" i="6" s="1"/>
  <c r="C76" i="6"/>
  <c r="K52" i="5"/>
  <c r="K51" i="5" s="1"/>
  <c r="K50" i="5" s="1"/>
  <c r="H83" i="13"/>
  <c r="C84" i="10"/>
  <c r="D83" i="10"/>
  <c r="C83" i="10" s="1"/>
  <c r="C287" i="7"/>
  <c r="C286" i="7" s="1"/>
  <c r="H130" i="4"/>
  <c r="F230" i="4"/>
  <c r="F284" i="4" s="1"/>
  <c r="C269" i="5"/>
  <c r="H231" i="3"/>
  <c r="I230" i="3"/>
  <c r="J195" i="8"/>
  <c r="H268" i="3"/>
  <c r="H83" i="5"/>
  <c r="C195" i="5"/>
  <c r="K194" i="3"/>
  <c r="K51" i="3" s="1"/>
  <c r="K50" i="3" s="1"/>
  <c r="C258" i="3"/>
  <c r="C268" i="4"/>
  <c r="F52" i="3"/>
  <c r="I195" i="9"/>
  <c r="H196" i="9"/>
  <c r="C130" i="8"/>
  <c r="L52" i="7"/>
  <c r="F195" i="7"/>
  <c r="F194" i="7" s="1"/>
  <c r="D230" i="7"/>
  <c r="C230" i="7" s="1"/>
  <c r="C231" i="7"/>
  <c r="C173" i="6"/>
  <c r="F194" i="6"/>
  <c r="D230" i="5"/>
  <c r="C231" i="5"/>
  <c r="G194" i="4"/>
  <c r="G50" i="3"/>
  <c r="G285" i="3"/>
  <c r="J51" i="3"/>
  <c r="D230" i="3"/>
  <c r="C230" i="3" s="1"/>
  <c r="C231" i="3"/>
  <c r="C268" i="3"/>
  <c r="I268" i="5"/>
  <c r="H269" i="5"/>
  <c r="I53" i="4"/>
  <c r="C269" i="4"/>
  <c r="D52" i="3"/>
  <c r="C53" i="3"/>
  <c r="I187" i="3"/>
  <c r="H187" i="3" s="1"/>
  <c r="J194" i="9"/>
  <c r="K75" i="8"/>
  <c r="K284" i="8" s="1"/>
  <c r="C204" i="8"/>
  <c r="J230" i="8"/>
  <c r="K52" i="7"/>
  <c r="K51" i="7" s="1"/>
  <c r="E75" i="7"/>
  <c r="E52" i="7" s="1"/>
  <c r="E51" i="7" s="1"/>
  <c r="C204" i="7"/>
  <c r="D195" i="7"/>
  <c r="C287" i="6"/>
  <c r="C286" i="6" s="1"/>
  <c r="J75" i="6"/>
  <c r="J52" i="6" s="1"/>
  <c r="H76" i="6"/>
  <c r="C27" i="5"/>
  <c r="F21" i="5"/>
  <c r="E284" i="5"/>
  <c r="E195" i="3"/>
  <c r="C196" i="3"/>
  <c r="D230" i="11"/>
  <c r="C231" i="11"/>
  <c r="C173" i="9"/>
  <c r="I75" i="4"/>
  <c r="H75" i="4" s="1"/>
  <c r="H76" i="4"/>
  <c r="D195" i="4"/>
  <c r="C196" i="4"/>
  <c r="K21" i="3"/>
  <c r="H27" i="3"/>
  <c r="L284" i="6"/>
  <c r="I173" i="5"/>
  <c r="H173" i="5" s="1"/>
  <c r="H174" i="5"/>
  <c r="I174" i="3"/>
  <c r="H195" i="5"/>
  <c r="H231" i="5"/>
  <c r="I230" i="5"/>
  <c r="H230" i="5" s="1"/>
  <c r="F52" i="4"/>
  <c r="H187" i="4"/>
  <c r="C231" i="4"/>
  <c r="L52" i="3"/>
  <c r="L51" i="3" s="1"/>
  <c r="I75" i="5"/>
  <c r="H75" i="5" s="1"/>
  <c r="H76" i="5"/>
  <c r="D68" i="4"/>
  <c r="C54" i="4"/>
  <c r="I75" i="3"/>
  <c r="H75" i="3" s="1"/>
  <c r="H76" i="3"/>
  <c r="I195" i="3"/>
  <c r="C269" i="3"/>
  <c r="L194" i="8"/>
  <c r="C196" i="5"/>
  <c r="K285" i="12" l="1"/>
  <c r="J52" i="12"/>
  <c r="J51" i="12" s="1"/>
  <c r="L285" i="12"/>
  <c r="L50" i="12"/>
  <c r="C230" i="21"/>
  <c r="J194" i="21"/>
  <c r="E194" i="21"/>
  <c r="E51" i="21" s="1"/>
  <c r="F284" i="21"/>
  <c r="F52" i="21"/>
  <c r="H230" i="21"/>
  <c r="K284" i="21"/>
  <c r="H53" i="21"/>
  <c r="I194" i="21"/>
  <c r="H194" i="21" s="1"/>
  <c r="G51" i="21"/>
  <c r="F51" i="21"/>
  <c r="F50" i="21" s="1"/>
  <c r="K52" i="21"/>
  <c r="K51" i="21" s="1"/>
  <c r="H75" i="20"/>
  <c r="E50" i="20"/>
  <c r="E284" i="20"/>
  <c r="C75" i="20"/>
  <c r="L194" i="20"/>
  <c r="F52" i="7"/>
  <c r="C75" i="17"/>
  <c r="F51" i="17"/>
  <c r="F50" i="17" s="1"/>
  <c r="G284" i="17"/>
  <c r="C230" i="4"/>
  <c r="G284" i="4"/>
  <c r="J25" i="4"/>
  <c r="J21" i="4" s="1"/>
  <c r="J50" i="4"/>
  <c r="J284" i="8"/>
  <c r="G194" i="8"/>
  <c r="G51" i="8" s="1"/>
  <c r="F194" i="8"/>
  <c r="F51" i="8" s="1"/>
  <c r="C230" i="8"/>
  <c r="L51" i="8"/>
  <c r="L50" i="8" s="1"/>
  <c r="L50" i="10"/>
  <c r="C230" i="10"/>
  <c r="F51" i="18"/>
  <c r="F50" i="18" s="1"/>
  <c r="C75" i="18"/>
  <c r="L50" i="18"/>
  <c r="L285" i="18"/>
  <c r="F285" i="18"/>
  <c r="E52" i="18"/>
  <c r="K51" i="18"/>
  <c r="K285" i="18" s="1"/>
  <c r="G51" i="19"/>
  <c r="D284" i="19"/>
  <c r="J51" i="19"/>
  <c r="F285" i="19"/>
  <c r="G285" i="6"/>
  <c r="G50" i="6"/>
  <c r="J284" i="6"/>
  <c r="G284" i="6"/>
  <c r="C230" i="6"/>
  <c r="H75" i="11"/>
  <c r="G194" i="11"/>
  <c r="G51" i="11" s="1"/>
  <c r="G50" i="11" s="1"/>
  <c r="L51" i="11"/>
  <c r="L50" i="11" s="1"/>
  <c r="H75" i="9"/>
  <c r="K284" i="9"/>
  <c r="K51" i="9"/>
  <c r="K285" i="9" s="1"/>
  <c r="K50" i="13"/>
  <c r="G285" i="13"/>
  <c r="G50" i="13"/>
  <c r="L284" i="13"/>
  <c r="L52" i="13"/>
  <c r="L194" i="13"/>
  <c r="J51" i="13"/>
  <c r="J50" i="13" s="1"/>
  <c r="C75" i="13"/>
  <c r="D52" i="23"/>
  <c r="E284" i="23"/>
  <c r="K51" i="15"/>
  <c r="K50" i="15" s="1"/>
  <c r="D284" i="15"/>
  <c r="D194" i="15"/>
  <c r="C194" i="15" s="1"/>
  <c r="L51" i="15"/>
  <c r="G285" i="14"/>
  <c r="G50" i="14"/>
  <c r="I75" i="14"/>
  <c r="H75" i="14" s="1"/>
  <c r="C187" i="5"/>
  <c r="J194" i="5"/>
  <c r="J51" i="5" s="1"/>
  <c r="F51" i="5"/>
  <c r="F285" i="5" s="1"/>
  <c r="E285" i="5"/>
  <c r="C75" i="5"/>
  <c r="D284" i="3"/>
  <c r="H230" i="3"/>
  <c r="D194" i="3"/>
  <c r="C194" i="3" s="1"/>
  <c r="F51" i="3"/>
  <c r="G284" i="22"/>
  <c r="C75" i="22"/>
  <c r="L284" i="22"/>
  <c r="D194" i="22"/>
  <c r="C194" i="22" s="1"/>
  <c r="L285" i="8"/>
  <c r="E50" i="11"/>
  <c r="E285" i="11"/>
  <c r="L50" i="16"/>
  <c r="L285" i="16"/>
  <c r="G50" i="18"/>
  <c r="G285" i="18"/>
  <c r="K50" i="4"/>
  <c r="K285" i="4"/>
  <c r="K50" i="18"/>
  <c r="G50" i="19"/>
  <c r="G285" i="19"/>
  <c r="K50" i="19"/>
  <c r="K285" i="19"/>
  <c r="L285" i="21"/>
  <c r="L50" i="21"/>
  <c r="K50" i="22"/>
  <c r="K285" i="22"/>
  <c r="L285" i="11"/>
  <c r="G50" i="16"/>
  <c r="G285" i="16"/>
  <c r="K285" i="3"/>
  <c r="E194" i="3"/>
  <c r="E51" i="3" s="1"/>
  <c r="E284" i="3"/>
  <c r="D194" i="7"/>
  <c r="C194" i="7" s="1"/>
  <c r="C195" i="7"/>
  <c r="I52" i="4"/>
  <c r="H53" i="4"/>
  <c r="H284" i="4" s="1"/>
  <c r="C230" i="5"/>
  <c r="D194" i="5"/>
  <c r="C194" i="5" s="1"/>
  <c r="H75" i="6"/>
  <c r="I52" i="7"/>
  <c r="H53" i="7"/>
  <c r="H53" i="3"/>
  <c r="E194" i="10"/>
  <c r="C194" i="10" s="1"/>
  <c r="C195" i="10"/>
  <c r="D284" i="5"/>
  <c r="C195" i="8"/>
  <c r="D194" i="8"/>
  <c r="I52" i="5"/>
  <c r="H53" i="5"/>
  <c r="F284" i="7"/>
  <c r="E284" i="4"/>
  <c r="E52" i="4"/>
  <c r="E51" i="4" s="1"/>
  <c r="F51" i="6"/>
  <c r="K50" i="9"/>
  <c r="I52" i="8"/>
  <c r="H53" i="8"/>
  <c r="H195" i="12"/>
  <c r="I194" i="12"/>
  <c r="H194" i="12" s="1"/>
  <c r="C268" i="8"/>
  <c r="K50" i="11"/>
  <c r="K285" i="11"/>
  <c r="H269" i="14"/>
  <c r="I268" i="14"/>
  <c r="C268" i="13"/>
  <c r="D284" i="13"/>
  <c r="F50" i="15"/>
  <c r="F285" i="15"/>
  <c r="I284" i="12"/>
  <c r="H230" i="8"/>
  <c r="J51" i="9"/>
  <c r="J194" i="7"/>
  <c r="J284" i="7"/>
  <c r="C75" i="9"/>
  <c r="C38" i="11"/>
  <c r="F37" i="11"/>
  <c r="F38" i="9"/>
  <c r="C75" i="15"/>
  <c r="C284" i="15" s="1"/>
  <c r="D52" i="15"/>
  <c r="H195" i="16"/>
  <c r="C230" i="20"/>
  <c r="D284" i="20"/>
  <c r="G50" i="17"/>
  <c r="G285" i="17"/>
  <c r="J194" i="11"/>
  <c r="J51" i="11" s="1"/>
  <c r="J52" i="10"/>
  <c r="J51" i="10" s="1"/>
  <c r="H53" i="10"/>
  <c r="K285" i="5"/>
  <c r="I284" i="8"/>
  <c r="J284" i="13"/>
  <c r="H230" i="13"/>
  <c r="I75" i="16"/>
  <c r="H75" i="16" s="1"/>
  <c r="E194" i="18"/>
  <c r="C194" i="18" s="1"/>
  <c r="H269" i="16"/>
  <c r="I268" i="16"/>
  <c r="C194" i="19"/>
  <c r="I284" i="10"/>
  <c r="G52" i="5"/>
  <c r="G51" i="5" s="1"/>
  <c r="I284" i="9"/>
  <c r="H230" i="7"/>
  <c r="F194" i="13"/>
  <c r="F51" i="13" s="1"/>
  <c r="F284" i="13"/>
  <c r="I51" i="11"/>
  <c r="H52" i="11"/>
  <c r="I195" i="14"/>
  <c r="E52" i="13"/>
  <c r="E51" i="13" s="1"/>
  <c r="I230" i="15"/>
  <c r="H230" i="15" s="1"/>
  <c r="H231" i="15"/>
  <c r="J25" i="16"/>
  <c r="J21" i="16" s="1"/>
  <c r="J50" i="16"/>
  <c r="J285" i="16"/>
  <c r="K285" i="15"/>
  <c r="E284" i="17"/>
  <c r="C54" i="18"/>
  <c r="D68" i="18"/>
  <c r="L51" i="19"/>
  <c r="I194" i="20"/>
  <c r="H195" i="20"/>
  <c r="F284" i="5"/>
  <c r="E194" i="19"/>
  <c r="E51" i="19" s="1"/>
  <c r="E284" i="19"/>
  <c r="D194" i="20"/>
  <c r="C194" i="20" s="1"/>
  <c r="C195" i="20"/>
  <c r="D53" i="22"/>
  <c r="D284" i="22" s="1"/>
  <c r="C54" i="22"/>
  <c r="C268" i="23"/>
  <c r="D284" i="23"/>
  <c r="C75" i="23"/>
  <c r="E284" i="7"/>
  <c r="D52" i="19"/>
  <c r="C53" i="19"/>
  <c r="C284" i="19" s="1"/>
  <c r="J51" i="21"/>
  <c r="H53" i="23"/>
  <c r="E51" i="18"/>
  <c r="H75" i="19"/>
  <c r="H53" i="20"/>
  <c r="I52" i="20"/>
  <c r="I75" i="22"/>
  <c r="I75" i="23"/>
  <c r="H75" i="23" s="1"/>
  <c r="I284" i="20"/>
  <c r="L52" i="20"/>
  <c r="L51" i="20" s="1"/>
  <c r="F51" i="20"/>
  <c r="H204" i="23"/>
  <c r="I195" i="23"/>
  <c r="J52" i="22"/>
  <c r="C195" i="4"/>
  <c r="D194" i="4"/>
  <c r="I194" i="5"/>
  <c r="C195" i="3"/>
  <c r="C284" i="3" s="1"/>
  <c r="K50" i="6"/>
  <c r="K285" i="6"/>
  <c r="L51" i="7"/>
  <c r="H195" i="9"/>
  <c r="I194" i="9"/>
  <c r="H194" i="9" s="1"/>
  <c r="J194" i="8"/>
  <c r="H194" i="8" s="1"/>
  <c r="H195" i="8"/>
  <c r="C268" i="7"/>
  <c r="L50" i="5"/>
  <c r="L285" i="5"/>
  <c r="D194" i="11"/>
  <c r="C195" i="11"/>
  <c r="I52" i="9"/>
  <c r="G51" i="4"/>
  <c r="C67" i="9"/>
  <c r="E53" i="9"/>
  <c r="I75" i="15"/>
  <c r="H75" i="15" s="1"/>
  <c r="D52" i="12"/>
  <c r="C53" i="12"/>
  <c r="G285" i="11"/>
  <c r="D194" i="12"/>
  <c r="C194" i="12" s="1"/>
  <c r="C195" i="12"/>
  <c r="D284" i="12"/>
  <c r="E50" i="17"/>
  <c r="E285" i="17"/>
  <c r="K51" i="14"/>
  <c r="I195" i="15"/>
  <c r="H196" i="15"/>
  <c r="I230" i="16"/>
  <c r="H230" i="16" s="1"/>
  <c r="H231" i="16"/>
  <c r="D194" i="13"/>
  <c r="C194" i="13" s="1"/>
  <c r="C195" i="13"/>
  <c r="K285" i="10"/>
  <c r="I194" i="13"/>
  <c r="H194" i="13" s="1"/>
  <c r="H195" i="13"/>
  <c r="I284" i="13"/>
  <c r="J25" i="14"/>
  <c r="J21" i="14" s="1"/>
  <c r="J50" i="14"/>
  <c r="E284" i="16"/>
  <c r="H173" i="18"/>
  <c r="J284" i="10"/>
  <c r="H54" i="14"/>
  <c r="I53" i="14"/>
  <c r="C75" i="7"/>
  <c r="C230" i="13"/>
  <c r="H187" i="7"/>
  <c r="J52" i="7"/>
  <c r="J51" i="7" s="1"/>
  <c r="E52" i="8"/>
  <c r="E51" i="8" s="1"/>
  <c r="E284" i="8"/>
  <c r="C230" i="9"/>
  <c r="E52" i="14"/>
  <c r="C53" i="14"/>
  <c r="I284" i="17"/>
  <c r="F284" i="6"/>
  <c r="E25" i="22"/>
  <c r="E21" i="22" s="1"/>
  <c r="E50" i="22"/>
  <c r="I268" i="23"/>
  <c r="H269" i="23"/>
  <c r="K285" i="23"/>
  <c r="K50" i="23"/>
  <c r="G52" i="20"/>
  <c r="G51" i="20" s="1"/>
  <c r="G284" i="20"/>
  <c r="K50" i="20"/>
  <c r="K285" i="20"/>
  <c r="H75" i="21"/>
  <c r="H284" i="21" s="1"/>
  <c r="H230" i="20"/>
  <c r="I284" i="21"/>
  <c r="I187" i="23"/>
  <c r="H187" i="23" s="1"/>
  <c r="J194" i="22"/>
  <c r="H194" i="22" s="1"/>
  <c r="H195" i="3"/>
  <c r="I194" i="3"/>
  <c r="H194" i="3" s="1"/>
  <c r="D67" i="4"/>
  <c r="C68" i="4"/>
  <c r="L50" i="3"/>
  <c r="L285" i="3"/>
  <c r="I173" i="3"/>
  <c r="H173" i="3" s="1"/>
  <c r="H174" i="3"/>
  <c r="L285" i="6"/>
  <c r="L50" i="6"/>
  <c r="C230" i="11"/>
  <c r="E285" i="7"/>
  <c r="E50" i="7"/>
  <c r="C52" i="3"/>
  <c r="I284" i="5"/>
  <c r="H268" i="5"/>
  <c r="H284" i="5" s="1"/>
  <c r="J50" i="3"/>
  <c r="J25" i="3"/>
  <c r="J21" i="3" s="1"/>
  <c r="F50" i="3"/>
  <c r="F285" i="3"/>
  <c r="J25" i="5"/>
  <c r="J21" i="5" s="1"/>
  <c r="J50" i="5"/>
  <c r="I284" i="4"/>
  <c r="C194" i="6"/>
  <c r="I51" i="6"/>
  <c r="H52" i="6"/>
  <c r="L285" i="9"/>
  <c r="L50" i="9"/>
  <c r="C230" i="14"/>
  <c r="D194" i="14"/>
  <c r="J194" i="6"/>
  <c r="J51" i="6" s="1"/>
  <c r="H195" i="6"/>
  <c r="F51" i="7"/>
  <c r="I230" i="14"/>
  <c r="H230" i="14" s="1"/>
  <c r="H231" i="14"/>
  <c r="E285" i="12"/>
  <c r="E50" i="12"/>
  <c r="E52" i="16"/>
  <c r="E51" i="16" s="1"/>
  <c r="C53" i="16"/>
  <c r="H230" i="19"/>
  <c r="I284" i="19"/>
  <c r="H53" i="9"/>
  <c r="J25" i="12"/>
  <c r="J21" i="12" s="1"/>
  <c r="J50" i="12"/>
  <c r="L194" i="4"/>
  <c r="L51" i="4" s="1"/>
  <c r="L284" i="4"/>
  <c r="D53" i="9"/>
  <c r="D284" i="9" s="1"/>
  <c r="C54" i="9"/>
  <c r="D68" i="10"/>
  <c r="C54" i="10"/>
  <c r="D67" i="11"/>
  <c r="C68" i="11"/>
  <c r="I53" i="15"/>
  <c r="H54" i="15"/>
  <c r="H230" i="18"/>
  <c r="I284" i="18"/>
  <c r="I52" i="18"/>
  <c r="H53" i="18"/>
  <c r="H268" i="15"/>
  <c r="C230" i="17"/>
  <c r="D230" i="16"/>
  <c r="G285" i="9"/>
  <c r="G50" i="9"/>
  <c r="F284" i="9"/>
  <c r="I51" i="12"/>
  <c r="H52" i="12"/>
  <c r="J52" i="18"/>
  <c r="J51" i="18" s="1"/>
  <c r="H75" i="8"/>
  <c r="F284" i="3"/>
  <c r="K52" i="8"/>
  <c r="K51" i="8" s="1"/>
  <c r="H75" i="12"/>
  <c r="I52" i="13"/>
  <c r="F284" i="14"/>
  <c r="K285" i="17"/>
  <c r="D52" i="13"/>
  <c r="C53" i="13"/>
  <c r="E194" i="14"/>
  <c r="C195" i="14"/>
  <c r="E284" i="14"/>
  <c r="D194" i="17"/>
  <c r="C194" i="17" s="1"/>
  <c r="H54" i="16"/>
  <c r="I53" i="16"/>
  <c r="H195" i="17"/>
  <c r="C187" i="16"/>
  <c r="D52" i="16"/>
  <c r="I52" i="17"/>
  <c r="H53" i="17"/>
  <c r="H75" i="18"/>
  <c r="D52" i="20"/>
  <c r="H230" i="22"/>
  <c r="D194" i="21"/>
  <c r="C194" i="21" s="1"/>
  <c r="C195" i="21"/>
  <c r="F50" i="22"/>
  <c r="F285" i="22"/>
  <c r="J52" i="8"/>
  <c r="H268" i="20"/>
  <c r="L284" i="20"/>
  <c r="D52" i="21"/>
  <c r="C53" i="21"/>
  <c r="C268" i="22"/>
  <c r="G50" i="22"/>
  <c r="G285" i="22"/>
  <c r="G50" i="23"/>
  <c r="G285" i="23"/>
  <c r="D75" i="14"/>
  <c r="D284" i="14" s="1"/>
  <c r="E52" i="15"/>
  <c r="E51" i="15" s="1"/>
  <c r="K284" i="19"/>
  <c r="J194" i="20"/>
  <c r="J51" i="20" s="1"/>
  <c r="I52" i="19"/>
  <c r="H53" i="19"/>
  <c r="J284" i="21"/>
  <c r="F50" i="23"/>
  <c r="F285" i="23"/>
  <c r="C53" i="23"/>
  <c r="K50" i="7"/>
  <c r="K285" i="7"/>
  <c r="E285" i="6"/>
  <c r="E50" i="6"/>
  <c r="H194" i="7"/>
  <c r="C68" i="8"/>
  <c r="D67" i="8"/>
  <c r="C68" i="7"/>
  <c r="D67" i="7"/>
  <c r="D75" i="10"/>
  <c r="H75" i="10"/>
  <c r="I52" i="10"/>
  <c r="D67" i="17"/>
  <c r="C68" i="17"/>
  <c r="F51" i="14"/>
  <c r="I194" i="19"/>
  <c r="H194" i="19" s="1"/>
  <c r="H195" i="19"/>
  <c r="F284" i="10"/>
  <c r="F52" i="10"/>
  <c r="F51" i="10" s="1"/>
  <c r="F194" i="4"/>
  <c r="F51" i="4" s="1"/>
  <c r="I194" i="10"/>
  <c r="H194" i="10" s="1"/>
  <c r="H195" i="10"/>
  <c r="C67" i="6"/>
  <c r="D53" i="6"/>
  <c r="I194" i="18"/>
  <c r="H194" i="18" s="1"/>
  <c r="H195" i="18"/>
  <c r="H191" i="14"/>
  <c r="I187" i="14"/>
  <c r="H187" i="14" s="1"/>
  <c r="K285" i="16"/>
  <c r="K50" i="16"/>
  <c r="G50" i="10"/>
  <c r="G285" i="10"/>
  <c r="D284" i="6"/>
  <c r="H230" i="11"/>
  <c r="C230" i="18"/>
  <c r="J51" i="17"/>
  <c r="C53" i="5"/>
  <c r="D52" i="5"/>
  <c r="I284" i="7"/>
  <c r="H268" i="11"/>
  <c r="I284" i="11"/>
  <c r="E284" i="15"/>
  <c r="G285" i="15"/>
  <c r="G50" i="15"/>
  <c r="H194" i="17"/>
  <c r="K284" i="18"/>
  <c r="J284" i="17"/>
  <c r="C268" i="21"/>
  <c r="D284" i="21"/>
  <c r="I230" i="23"/>
  <c r="H230" i="23" s="1"/>
  <c r="H231" i="23"/>
  <c r="E50" i="23"/>
  <c r="E285" i="23"/>
  <c r="H52" i="21"/>
  <c r="I53" i="22"/>
  <c r="H54" i="22"/>
  <c r="J284" i="9"/>
  <c r="K284" i="11"/>
  <c r="J25" i="23"/>
  <c r="J21" i="23" s="1"/>
  <c r="J50" i="23"/>
  <c r="C52" i="23"/>
  <c r="D194" i="23"/>
  <c r="C194" i="23" s="1"/>
  <c r="C284" i="12" l="1"/>
  <c r="H284" i="12"/>
  <c r="E50" i="21"/>
  <c r="E285" i="21"/>
  <c r="I51" i="21"/>
  <c r="I50" i="21" s="1"/>
  <c r="F285" i="21"/>
  <c r="G285" i="21"/>
  <c r="G50" i="21"/>
  <c r="K285" i="21"/>
  <c r="K50" i="21"/>
  <c r="H284" i="7"/>
  <c r="H284" i="17"/>
  <c r="F285" i="17"/>
  <c r="J285" i="4"/>
  <c r="G285" i="8"/>
  <c r="G50" i="8"/>
  <c r="F50" i="8"/>
  <c r="F285" i="8"/>
  <c r="J51" i="8"/>
  <c r="J25" i="8" s="1"/>
  <c r="J21" i="8" s="1"/>
  <c r="C194" i="8"/>
  <c r="H284" i="10"/>
  <c r="E51" i="10"/>
  <c r="E285" i="10" s="1"/>
  <c r="J25" i="19"/>
  <c r="J50" i="19"/>
  <c r="H194" i="6"/>
  <c r="H284" i="6"/>
  <c r="H194" i="11"/>
  <c r="C194" i="11"/>
  <c r="J25" i="13"/>
  <c r="J21" i="13" s="1"/>
  <c r="L51" i="13"/>
  <c r="L50" i="13" s="1"/>
  <c r="L285" i="13"/>
  <c r="H284" i="13"/>
  <c r="J285" i="23"/>
  <c r="L50" i="15"/>
  <c r="L285" i="15"/>
  <c r="E51" i="14"/>
  <c r="E50" i="14" s="1"/>
  <c r="C194" i="14"/>
  <c r="C284" i="5"/>
  <c r="F50" i="5"/>
  <c r="H194" i="5"/>
  <c r="D51" i="3"/>
  <c r="D50" i="3" s="1"/>
  <c r="H284" i="3"/>
  <c r="J51" i="22"/>
  <c r="J50" i="22" s="1"/>
  <c r="F50" i="4"/>
  <c r="F285" i="4"/>
  <c r="J50" i="6"/>
  <c r="J25" i="6"/>
  <c r="J21" i="6" s="1"/>
  <c r="I25" i="21"/>
  <c r="I285" i="21" s="1"/>
  <c r="H51" i="21"/>
  <c r="C67" i="17"/>
  <c r="D53" i="17"/>
  <c r="I52" i="16"/>
  <c r="H53" i="16"/>
  <c r="I52" i="22"/>
  <c r="H53" i="22"/>
  <c r="C284" i="21"/>
  <c r="H284" i="11"/>
  <c r="J25" i="17"/>
  <c r="J21" i="17" s="1"/>
  <c r="J50" i="17"/>
  <c r="J285" i="17"/>
  <c r="D52" i="6"/>
  <c r="C53" i="6"/>
  <c r="C284" i="6" s="1"/>
  <c r="I51" i="10"/>
  <c r="H52" i="10"/>
  <c r="C67" i="7"/>
  <c r="D53" i="7"/>
  <c r="H284" i="20"/>
  <c r="D51" i="20"/>
  <c r="C52" i="20"/>
  <c r="C52" i="16"/>
  <c r="I25" i="12"/>
  <c r="I285" i="12" s="1"/>
  <c r="I50" i="12"/>
  <c r="H50" i="12" s="1"/>
  <c r="H51" i="12"/>
  <c r="C230" i="16"/>
  <c r="C284" i="16" s="1"/>
  <c r="D284" i="16"/>
  <c r="D194" i="16"/>
  <c r="C194" i="16" s="1"/>
  <c r="I284" i="15"/>
  <c r="H284" i="18"/>
  <c r="D52" i="9"/>
  <c r="C53" i="9"/>
  <c r="C284" i="9" s="1"/>
  <c r="J285" i="12"/>
  <c r="H284" i="19"/>
  <c r="H51" i="6"/>
  <c r="I25" i="6"/>
  <c r="I285" i="6" s="1"/>
  <c r="I50" i="6"/>
  <c r="J285" i="3"/>
  <c r="C51" i="3"/>
  <c r="E285" i="22"/>
  <c r="C52" i="12"/>
  <c r="D51" i="12"/>
  <c r="G285" i="4"/>
  <c r="G50" i="4"/>
  <c r="C194" i="4"/>
  <c r="J25" i="21"/>
  <c r="J21" i="21" s="1"/>
  <c r="J285" i="21"/>
  <c r="J50" i="21"/>
  <c r="C53" i="22"/>
  <c r="C284" i="22" s="1"/>
  <c r="D52" i="22"/>
  <c r="E50" i="19"/>
  <c r="E285" i="19"/>
  <c r="L50" i="19"/>
  <c r="L285" i="19"/>
  <c r="E285" i="13"/>
  <c r="E50" i="13"/>
  <c r="G285" i="5"/>
  <c r="G50" i="5"/>
  <c r="J50" i="10"/>
  <c r="J25" i="10"/>
  <c r="J21" i="10" s="1"/>
  <c r="D51" i="15"/>
  <c r="C52" i="15"/>
  <c r="J50" i="9"/>
  <c r="J25" i="9"/>
  <c r="J21" i="9" s="1"/>
  <c r="H268" i="14"/>
  <c r="I284" i="14"/>
  <c r="F50" i="6"/>
  <c r="F285" i="6"/>
  <c r="I52" i="3"/>
  <c r="C52" i="5"/>
  <c r="D51" i="5"/>
  <c r="D51" i="23"/>
  <c r="F50" i="10"/>
  <c r="F285" i="10"/>
  <c r="F50" i="14"/>
  <c r="F285" i="14"/>
  <c r="E50" i="15"/>
  <c r="E285" i="15"/>
  <c r="I51" i="13"/>
  <c r="H52" i="13"/>
  <c r="C68" i="10"/>
  <c r="D67" i="10"/>
  <c r="J285" i="5"/>
  <c r="J285" i="14"/>
  <c r="I194" i="15"/>
  <c r="H194" i="15" s="1"/>
  <c r="H195" i="15"/>
  <c r="I51" i="9"/>
  <c r="H52" i="9"/>
  <c r="H284" i="9"/>
  <c r="F50" i="20"/>
  <c r="F285" i="20"/>
  <c r="H75" i="22"/>
  <c r="H284" i="22" s="1"/>
  <c r="I284" i="22"/>
  <c r="E50" i="18"/>
  <c r="E285" i="18"/>
  <c r="I194" i="14"/>
  <c r="H194" i="14" s="1"/>
  <c r="H195" i="14"/>
  <c r="F50" i="13"/>
  <c r="F285" i="13"/>
  <c r="C284" i="20"/>
  <c r="H284" i="8"/>
  <c r="H52" i="8"/>
  <c r="I51" i="8"/>
  <c r="E50" i="4"/>
  <c r="E285" i="4"/>
  <c r="H52" i="5"/>
  <c r="I51" i="5"/>
  <c r="I284" i="3"/>
  <c r="H52" i="4"/>
  <c r="I51" i="4"/>
  <c r="E50" i="3"/>
  <c r="E25" i="3" s="1"/>
  <c r="E21" i="3" s="1"/>
  <c r="C75" i="10"/>
  <c r="C67" i="8"/>
  <c r="D53" i="8"/>
  <c r="I51" i="19"/>
  <c r="H52" i="19"/>
  <c r="C75" i="14"/>
  <c r="C284" i="14" s="1"/>
  <c r="D52" i="14"/>
  <c r="C52" i="21"/>
  <c r="D51" i="21"/>
  <c r="J50" i="8"/>
  <c r="D51" i="13"/>
  <c r="C52" i="13"/>
  <c r="J25" i="18"/>
  <c r="J21" i="18" s="1"/>
  <c r="J285" i="18"/>
  <c r="J50" i="18"/>
  <c r="I51" i="18"/>
  <c r="H52" i="18"/>
  <c r="I52" i="15"/>
  <c r="H53" i="15"/>
  <c r="L50" i="4"/>
  <c r="L285" i="4"/>
  <c r="E50" i="16"/>
  <c r="E285" i="16"/>
  <c r="C67" i="4"/>
  <c r="D53" i="4"/>
  <c r="E285" i="14"/>
  <c r="E50" i="8"/>
  <c r="E285" i="8"/>
  <c r="K50" i="14"/>
  <c r="K285" i="14"/>
  <c r="E52" i="9"/>
  <c r="E51" i="9" s="1"/>
  <c r="E284" i="9"/>
  <c r="H194" i="4"/>
  <c r="L50" i="7"/>
  <c r="L285" i="7"/>
  <c r="L25" i="20"/>
  <c r="L50" i="20"/>
  <c r="I51" i="20"/>
  <c r="H52" i="20"/>
  <c r="C52" i="19"/>
  <c r="D51" i="19"/>
  <c r="C284" i="23"/>
  <c r="D67" i="18"/>
  <c r="C68" i="18"/>
  <c r="C38" i="9"/>
  <c r="F37" i="9"/>
  <c r="C284" i="13"/>
  <c r="H52" i="7"/>
  <c r="I51" i="7"/>
  <c r="E50" i="10"/>
  <c r="J50" i="20"/>
  <c r="J25" i="20"/>
  <c r="J21" i="20" s="1"/>
  <c r="I51" i="17"/>
  <c r="H52" i="17"/>
  <c r="K50" i="8"/>
  <c r="K285" i="8"/>
  <c r="C67" i="11"/>
  <c r="D53" i="11"/>
  <c r="F50" i="7"/>
  <c r="F285" i="7"/>
  <c r="G50" i="20"/>
  <c r="G285" i="20"/>
  <c r="H268" i="23"/>
  <c r="H284" i="23" s="1"/>
  <c r="I284" i="23"/>
  <c r="J25" i="7"/>
  <c r="J21" i="7" s="1"/>
  <c r="J285" i="7"/>
  <c r="J50" i="7"/>
  <c r="I52" i="14"/>
  <c r="H53" i="14"/>
  <c r="J25" i="11"/>
  <c r="J21" i="11" s="1"/>
  <c r="J285" i="11"/>
  <c r="J50" i="11"/>
  <c r="I194" i="23"/>
  <c r="H194" i="23" s="1"/>
  <c r="H195" i="23"/>
  <c r="I52" i="23"/>
  <c r="H194" i="20"/>
  <c r="I25" i="11"/>
  <c r="I50" i="11"/>
  <c r="H51" i="11"/>
  <c r="I285" i="11"/>
  <c r="H285" i="11" s="1"/>
  <c r="H268" i="16"/>
  <c r="I284" i="16"/>
  <c r="I194" i="16"/>
  <c r="H194" i="16" s="1"/>
  <c r="C37" i="11"/>
  <c r="F27" i="11"/>
  <c r="H285" i="12" l="1"/>
  <c r="H285" i="21"/>
  <c r="J285" i="20"/>
  <c r="J21" i="19"/>
  <c r="J285" i="19"/>
  <c r="J285" i="6"/>
  <c r="H285" i="6" s="1"/>
  <c r="J285" i="13"/>
  <c r="H284" i="15"/>
  <c r="J25" i="22"/>
  <c r="J21" i="22" s="1"/>
  <c r="I25" i="20"/>
  <c r="I285" i="20" s="1"/>
  <c r="H51" i="20"/>
  <c r="I50" i="20"/>
  <c r="H50" i="20" s="1"/>
  <c r="I51" i="15"/>
  <c r="H52" i="15"/>
  <c r="D52" i="11"/>
  <c r="C53" i="11"/>
  <c r="C284" i="11" s="1"/>
  <c r="D284" i="11"/>
  <c r="L21" i="20"/>
  <c r="L285" i="20"/>
  <c r="J285" i="8"/>
  <c r="H284" i="14"/>
  <c r="J285" i="10"/>
  <c r="I50" i="10"/>
  <c r="H50" i="10" s="1"/>
  <c r="H51" i="10"/>
  <c r="I25" i="10"/>
  <c r="I285" i="10"/>
  <c r="C27" i="11"/>
  <c r="F285" i="11"/>
  <c r="F21" i="11"/>
  <c r="H284" i="16"/>
  <c r="H25" i="11"/>
  <c r="I21" i="11"/>
  <c r="H21" i="11" s="1"/>
  <c r="I25" i="17"/>
  <c r="I285" i="17" s="1"/>
  <c r="H285" i="17" s="1"/>
  <c r="I50" i="17"/>
  <c r="H50" i="17" s="1"/>
  <c r="H51" i="17"/>
  <c r="C67" i="18"/>
  <c r="D53" i="18"/>
  <c r="I25" i="18"/>
  <c r="I50" i="18"/>
  <c r="H50" i="18" s="1"/>
  <c r="I285" i="18"/>
  <c r="H285" i="18" s="1"/>
  <c r="H51" i="18"/>
  <c r="D51" i="14"/>
  <c r="C52" i="14"/>
  <c r="D52" i="8"/>
  <c r="C53" i="8"/>
  <c r="C284" i="8" s="1"/>
  <c r="D284" i="8"/>
  <c r="E285" i="3"/>
  <c r="H51" i="9"/>
  <c r="I25" i="9"/>
  <c r="I285" i="9" s="1"/>
  <c r="H285" i="9" s="1"/>
  <c r="I50" i="9"/>
  <c r="H50" i="9" s="1"/>
  <c r="H51" i="13"/>
  <c r="I25" i="13"/>
  <c r="I50" i="13"/>
  <c r="H50" i="13" s="1"/>
  <c r="D50" i="23"/>
  <c r="C51" i="23"/>
  <c r="J285" i="9"/>
  <c r="C51" i="15"/>
  <c r="D50" i="15"/>
  <c r="D51" i="22"/>
  <c r="C52" i="22"/>
  <c r="D285" i="12"/>
  <c r="C285" i="12" s="1"/>
  <c r="D50" i="12"/>
  <c r="C50" i="12" s="1"/>
  <c r="C51" i="12"/>
  <c r="H50" i="6"/>
  <c r="D51" i="9"/>
  <c r="C52" i="9"/>
  <c r="D52" i="7"/>
  <c r="C53" i="7"/>
  <c r="C284" i="7" s="1"/>
  <c r="D284" i="7"/>
  <c r="I51" i="22"/>
  <c r="H52" i="22"/>
  <c r="H52" i="14"/>
  <c r="I51" i="14"/>
  <c r="C67" i="10"/>
  <c r="D53" i="10"/>
  <c r="C51" i="5"/>
  <c r="D50" i="5"/>
  <c r="I21" i="12"/>
  <c r="H21" i="12" s="1"/>
  <c r="H25" i="12"/>
  <c r="D50" i="20"/>
  <c r="C50" i="20" s="1"/>
  <c r="D285" i="20"/>
  <c r="C285" i="20" s="1"/>
  <c r="C51" i="20"/>
  <c r="D51" i="6"/>
  <c r="C52" i="6"/>
  <c r="D52" i="17"/>
  <c r="C53" i="17"/>
  <c r="C284" i="17" s="1"/>
  <c r="D284" i="17"/>
  <c r="H52" i="23"/>
  <c r="I51" i="23"/>
  <c r="D52" i="4"/>
  <c r="C53" i="4"/>
  <c r="C284" i="4" s="1"/>
  <c r="D284" i="4"/>
  <c r="D50" i="13"/>
  <c r="C51" i="13"/>
  <c r="C51" i="21"/>
  <c r="D50" i="21"/>
  <c r="C50" i="21" s="1"/>
  <c r="D285" i="21"/>
  <c r="C285" i="21" s="1"/>
  <c r="I50" i="4"/>
  <c r="H50" i="4" s="1"/>
  <c r="H51" i="4"/>
  <c r="I25" i="4"/>
  <c r="I285" i="4" s="1"/>
  <c r="H285" i="4" s="1"/>
  <c r="I25" i="5"/>
  <c r="I50" i="5"/>
  <c r="H50" i="5" s="1"/>
  <c r="H51" i="5"/>
  <c r="I50" i="8"/>
  <c r="H50" i="8" s="1"/>
  <c r="H51" i="8"/>
  <c r="I25" i="8"/>
  <c r="C50" i="3"/>
  <c r="D25" i="3"/>
  <c r="I21" i="6"/>
  <c r="H21" i="6" s="1"/>
  <c r="H25" i="6"/>
  <c r="H25" i="21"/>
  <c r="I21" i="21"/>
  <c r="H21" i="21" s="1"/>
  <c r="C37" i="9"/>
  <c r="F27" i="9"/>
  <c r="I285" i="7"/>
  <c r="H285" i="7" s="1"/>
  <c r="I50" i="7"/>
  <c r="H50" i="7" s="1"/>
  <c r="H51" i="7"/>
  <c r="I25" i="7"/>
  <c r="D50" i="19"/>
  <c r="C50" i="19" s="1"/>
  <c r="C51" i="19"/>
  <c r="D285" i="19"/>
  <c r="C285" i="19" s="1"/>
  <c r="H50" i="11"/>
  <c r="E50" i="9"/>
  <c r="E25" i="9" s="1"/>
  <c r="E21" i="9" s="1"/>
  <c r="I25" i="19"/>
  <c r="I285" i="19" s="1"/>
  <c r="H285" i="19" s="1"/>
  <c r="I50" i="19"/>
  <c r="H50" i="19" s="1"/>
  <c r="H51" i="19"/>
  <c r="I51" i="3"/>
  <c r="H52" i="3"/>
  <c r="D51" i="16"/>
  <c r="H52" i="16"/>
  <c r="I51" i="16"/>
  <c r="H50" i="21"/>
  <c r="J285" i="22" l="1"/>
  <c r="H25" i="5"/>
  <c r="I21" i="5"/>
  <c r="H21" i="5" s="1"/>
  <c r="D25" i="23"/>
  <c r="C50" i="23"/>
  <c r="H285" i="10"/>
  <c r="F21" i="9"/>
  <c r="C27" i="9"/>
  <c r="F285" i="9"/>
  <c r="H25" i="8"/>
  <c r="I21" i="8"/>
  <c r="H21" i="8" s="1"/>
  <c r="C53" i="10"/>
  <c r="C284" i="10" s="1"/>
  <c r="D52" i="10"/>
  <c r="D284" i="10"/>
  <c r="C51" i="22"/>
  <c r="D50" i="22"/>
  <c r="C50" i="22" s="1"/>
  <c r="D25" i="22"/>
  <c r="D285" i="22"/>
  <c r="C285" i="22" s="1"/>
  <c r="I50" i="16"/>
  <c r="H50" i="16" s="1"/>
  <c r="H51" i="16"/>
  <c r="I25" i="16"/>
  <c r="I285" i="16" s="1"/>
  <c r="H285" i="16" s="1"/>
  <c r="I25" i="3"/>
  <c r="I285" i="3" s="1"/>
  <c r="H285" i="3" s="1"/>
  <c r="I50" i="3"/>
  <c r="H50" i="3" s="1"/>
  <c r="H51" i="3"/>
  <c r="H25" i="19"/>
  <c r="I21" i="19"/>
  <c r="H21" i="19" s="1"/>
  <c r="I285" i="8"/>
  <c r="H285" i="8" s="1"/>
  <c r="C50" i="13"/>
  <c r="D25" i="13"/>
  <c r="I50" i="23"/>
  <c r="H50" i="23" s="1"/>
  <c r="H51" i="23"/>
  <c r="I25" i="23"/>
  <c r="I285" i="23" s="1"/>
  <c r="H285" i="23" s="1"/>
  <c r="C52" i="17"/>
  <c r="D51" i="17"/>
  <c r="D25" i="5"/>
  <c r="C50" i="5"/>
  <c r="I50" i="22"/>
  <c r="H50" i="22" s="1"/>
  <c r="H51" i="22"/>
  <c r="I25" i="22"/>
  <c r="I285" i="22" s="1"/>
  <c r="H285" i="22" s="1"/>
  <c r="D50" i="14"/>
  <c r="C51" i="14"/>
  <c r="I21" i="18"/>
  <c r="H21" i="18" s="1"/>
  <c r="H25" i="18"/>
  <c r="D50" i="9"/>
  <c r="C51" i="9"/>
  <c r="I21" i="13"/>
  <c r="H21" i="13" s="1"/>
  <c r="H25" i="13"/>
  <c r="H25" i="9"/>
  <c r="I21" i="9"/>
  <c r="H21" i="9" s="1"/>
  <c r="C52" i="11"/>
  <c r="D51" i="11"/>
  <c r="H285" i="20"/>
  <c r="E285" i="9"/>
  <c r="D51" i="8"/>
  <c r="C52" i="8"/>
  <c r="C25" i="3"/>
  <c r="D21" i="3"/>
  <c r="C21" i="3" s="1"/>
  <c r="D285" i="3"/>
  <c r="C285" i="3" s="1"/>
  <c r="I50" i="14"/>
  <c r="H50" i="14" s="1"/>
  <c r="H51" i="14"/>
  <c r="I25" i="14"/>
  <c r="I285" i="14" s="1"/>
  <c r="H285" i="14" s="1"/>
  <c r="D25" i="15"/>
  <c r="C50" i="15"/>
  <c r="D50" i="16"/>
  <c r="C51" i="16"/>
  <c r="D50" i="6"/>
  <c r="C51" i="6"/>
  <c r="D52" i="18"/>
  <c r="C53" i="18"/>
  <c r="C284" i="18" s="1"/>
  <c r="D284" i="18"/>
  <c r="H25" i="7"/>
  <c r="I21" i="7"/>
  <c r="H21" i="7" s="1"/>
  <c r="I285" i="5"/>
  <c r="H285" i="5" s="1"/>
  <c r="H25" i="4"/>
  <c r="I21" i="4"/>
  <c r="H21" i="4" s="1"/>
  <c r="D51" i="4"/>
  <c r="C52" i="4"/>
  <c r="D51" i="7"/>
  <c r="C52" i="7"/>
  <c r="I285" i="13"/>
  <c r="H285" i="13" s="1"/>
  <c r="H25" i="17"/>
  <c r="I21" i="17"/>
  <c r="H21" i="17" s="1"/>
  <c r="H25" i="10"/>
  <c r="I21" i="10"/>
  <c r="H21" i="10" s="1"/>
  <c r="I50" i="15"/>
  <c r="H50" i="15" s="1"/>
  <c r="I25" i="15"/>
  <c r="I285" i="15"/>
  <c r="H285" i="15" s="1"/>
  <c r="H51" i="15"/>
  <c r="I21" i="20"/>
  <c r="H21" i="20" s="1"/>
  <c r="H25" i="20"/>
  <c r="H25" i="15" l="1"/>
  <c r="I21" i="15"/>
  <c r="H21" i="15" s="1"/>
  <c r="D50" i="7"/>
  <c r="C51" i="7"/>
  <c r="C50" i="9"/>
  <c r="D25" i="9"/>
  <c r="C25" i="5"/>
  <c r="D21" i="5"/>
  <c r="C21" i="5" s="1"/>
  <c r="D285" i="5"/>
  <c r="C285" i="5" s="1"/>
  <c r="D50" i="4"/>
  <c r="C51" i="4"/>
  <c r="C52" i="18"/>
  <c r="D51" i="18"/>
  <c r="C25" i="15"/>
  <c r="D21" i="15"/>
  <c r="C21" i="15" s="1"/>
  <c r="D285" i="15"/>
  <c r="C285" i="15" s="1"/>
  <c r="D50" i="11"/>
  <c r="C51" i="11"/>
  <c r="D50" i="17"/>
  <c r="C51" i="17"/>
  <c r="C25" i="22"/>
  <c r="D21" i="22"/>
  <c r="C21" i="22" s="1"/>
  <c r="D51" i="10"/>
  <c r="C52" i="10"/>
  <c r="H25" i="14"/>
  <c r="I21" i="14"/>
  <c r="H21" i="14" s="1"/>
  <c r="D50" i="8"/>
  <c r="C51" i="8"/>
  <c r="D25" i="14"/>
  <c r="C50" i="14"/>
  <c r="C25" i="23"/>
  <c r="D21" i="23"/>
  <c r="C21" i="23" s="1"/>
  <c r="D285" i="23"/>
  <c r="C285" i="23" s="1"/>
  <c r="C50" i="6"/>
  <c r="D25" i="6"/>
  <c r="D25" i="16"/>
  <c r="C50" i="16"/>
  <c r="H25" i="23"/>
  <c r="I21" i="23"/>
  <c r="H21" i="23" s="1"/>
  <c r="C25" i="13"/>
  <c r="D21" i="13"/>
  <c r="C21" i="13" s="1"/>
  <c r="D285" i="13"/>
  <c r="C285" i="13" s="1"/>
  <c r="H25" i="3"/>
  <c r="I21" i="3"/>
  <c r="H21" i="3" s="1"/>
  <c r="I21" i="22"/>
  <c r="H21" i="22" s="1"/>
  <c r="H25" i="22"/>
  <c r="H25" i="16"/>
  <c r="I21" i="16"/>
  <c r="H21" i="16" s="1"/>
  <c r="C51" i="10" l="1"/>
  <c r="D50" i="10"/>
  <c r="D25" i="11"/>
  <c r="C50" i="11"/>
  <c r="D50" i="18"/>
  <c r="C51" i="18"/>
  <c r="C50" i="4"/>
  <c r="D25" i="4"/>
  <c r="C25" i="9"/>
  <c r="D21" i="9"/>
  <c r="C21" i="9" s="1"/>
  <c r="D285" i="9"/>
  <c r="C285" i="9" s="1"/>
  <c r="D25" i="7"/>
  <c r="C50" i="7"/>
  <c r="C25" i="14"/>
  <c r="D21" i="14"/>
  <c r="C21" i="14" s="1"/>
  <c r="D285" i="14"/>
  <c r="C285" i="14" s="1"/>
  <c r="C50" i="17"/>
  <c r="D25" i="17"/>
  <c r="C25" i="16"/>
  <c r="D21" i="16"/>
  <c r="C21" i="16" s="1"/>
  <c r="D285" i="16"/>
  <c r="C285" i="16" s="1"/>
  <c r="C25" i="6"/>
  <c r="D21" i="6"/>
  <c r="C21" i="6" s="1"/>
  <c r="D285" i="6"/>
  <c r="C285" i="6" s="1"/>
  <c r="D25" i="8"/>
  <c r="C50" i="8"/>
  <c r="C25" i="17" l="1"/>
  <c r="D21" i="17"/>
  <c r="C21" i="17" s="1"/>
  <c r="D285" i="17"/>
  <c r="C285" i="17" s="1"/>
  <c r="D21" i="11"/>
  <c r="C21" i="11" s="1"/>
  <c r="C25" i="11"/>
  <c r="D285" i="11"/>
  <c r="C285" i="11" s="1"/>
  <c r="C25" i="8"/>
  <c r="D21" i="8"/>
  <c r="C21" i="8" s="1"/>
  <c r="D285" i="8"/>
  <c r="C285" i="8" s="1"/>
  <c r="D25" i="10"/>
  <c r="C50" i="10"/>
  <c r="C25" i="7"/>
  <c r="D21" i="7"/>
  <c r="C21" i="7" s="1"/>
  <c r="D285" i="7"/>
  <c r="C285" i="7" s="1"/>
  <c r="C25" i="4"/>
  <c r="D21" i="4"/>
  <c r="C21" i="4" s="1"/>
  <c r="D285" i="4"/>
  <c r="C285" i="4" s="1"/>
  <c r="C50" i="18"/>
  <c r="D25" i="18"/>
  <c r="C25" i="18" l="1"/>
  <c r="D21" i="18"/>
  <c r="C21" i="18" s="1"/>
  <c r="D285" i="18"/>
  <c r="C285" i="18" s="1"/>
  <c r="D21" i="10"/>
  <c r="C21" i="10" s="1"/>
  <c r="C25" i="10"/>
  <c r="D285" i="10"/>
  <c r="C285" i="10" s="1"/>
  <c r="D22" i="2" l="1"/>
  <c r="E22" i="2"/>
  <c r="F22" i="2"/>
  <c r="G22" i="2"/>
  <c r="I22" i="2"/>
  <c r="J22" i="2"/>
  <c r="K22" i="2"/>
  <c r="L22" i="2"/>
  <c r="L287" i="2" s="1"/>
  <c r="C23" i="2"/>
  <c r="H23" i="2"/>
  <c r="C24" i="2"/>
  <c r="H24" i="2"/>
  <c r="D25" i="2"/>
  <c r="C25" i="2" s="1"/>
  <c r="C26" i="2"/>
  <c r="H26" i="2"/>
  <c r="F28" i="2"/>
  <c r="K28" i="2"/>
  <c r="H28" i="2" s="1"/>
  <c r="C29" i="2"/>
  <c r="H29" i="2"/>
  <c r="C30" i="2"/>
  <c r="H30" i="2"/>
  <c r="C31" i="2"/>
  <c r="H31" i="2"/>
  <c r="F32" i="2"/>
  <c r="C32" i="2" s="1"/>
  <c r="K32" i="2"/>
  <c r="H32" i="2" s="1"/>
  <c r="C33" i="2"/>
  <c r="H33" i="2"/>
  <c r="F34" i="2"/>
  <c r="C34" i="2" s="1"/>
  <c r="K34" i="2"/>
  <c r="H34" i="2" s="1"/>
  <c r="C35" i="2"/>
  <c r="H35" i="2"/>
  <c r="C36" i="2"/>
  <c r="H36" i="2"/>
  <c r="F37" i="2"/>
  <c r="C37" i="2" s="1"/>
  <c r="K37" i="2"/>
  <c r="H37" i="2" s="1"/>
  <c r="C38" i="2"/>
  <c r="H38" i="2"/>
  <c r="C39" i="2"/>
  <c r="H39" i="2"/>
  <c r="C40" i="2"/>
  <c r="H40" i="2"/>
  <c r="C41" i="2"/>
  <c r="H41" i="2"/>
  <c r="C42" i="2"/>
  <c r="H42" i="2"/>
  <c r="D43" i="2"/>
  <c r="E43" i="2"/>
  <c r="F43" i="2"/>
  <c r="I43" i="2"/>
  <c r="J43" i="2"/>
  <c r="K43" i="2"/>
  <c r="C44" i="2"/>
  <c r="H44" i="2"/>
  <c r="G45" i="2"/>
  <c r="C45" i="2" s="1"/>
  <c r="L45" i="2"/>
  <c r="H45" i="2" s="1"/>
  <c r="C46" i="2"/>
  <c r="H46" i="2"/>
  <c r="C47" i="2"/>
  <c r="H47" i="2"/>
  <c r="D55" i="2"/>
  <c r="E55" i="2"/>
  <c r="F55" i="2"/>
  <c r="G55" i="2"/>
  <c r="I55" i="2"/>
  <c r="J55" i="2"/>
  <c r="K55" i="2"/>
  <c r="K54" i="2" s="1"/>
  <c r="L55" i="2"/>
  <c r="C56" i="2"/>
  <c r="H56" i="2"/>
  <c r="C57" i="2"/>
  <c r="H57" i="2"/>
  <c r="D58" i="2"/>
  <c r="E58" i="2"/>
  <c r="F58" i="2"/>
  <c r="G58" i="2"/>
  <c r="J58" i="2"/>
  <c r="K58" i="2"/>
  <c r="L58" i="2"/>
  <c r="C59" i="2"/>
  <c r="H59" i="2"/>
  <c r="C60" i="2"/>
  <c r="H60" i="2"/>
  <c r="C61" i="2"/>
  <c r="C62" i="2"/>
  <c r="H62" i="2"/>
  <c r="C63" i="2"/>
  <c r="H63" i="2"/>
  <c r="C64" i="2"/>
  <c r="H64" i="2"/>
  <c r="C65" i="2"/>
  <c r="H65" i="2"/>
  <c r="C66" i="2"/>
  <c r="H66" i="2"/>
  <c r="G67" i="2"/>
  <c r="C68" i="2"/>
  <c r="D69" i="2"/>
  <c r="D67" i="2" s="1"/>
  <c r="E69" i="2"/>
  <c r="E67" i="2" s="1"/>
  <c r="F69" i="2"/>
  <c r="F67" i="2" s="1"/>
  <c r="G69" i="2"/>
  <c r="J69" i="2"/>
  <c r="J67" i="2" s="1"/>
  <c r="K69" i="2"/>
  <c r="K67" i="2" s="1"/>
  <c r="L69" i="2"/>
  <c r="L67" i="2" s="1"/>
  <c r="C70" i="2"/>
  <c r="H70" i="2"/>
  <c r="I69" i="2"/>
  <c r="C71" i="2"/>
  <c r="H71" i="2"/>
  <c r="C72" i="2"/>
  <c r="H72" i="2"/>
  <c r="C73" i="2"/>
  <c r="H73" i="2"/>
  <c r="C74" i="2"/>
  <c r="H74" i="2"/>
  <c r="D77" i="2"/>
  <c r="E77" i="2"/>
  <c r="F77" i="2"/>
  <c r="G77" i="2"/>
  <c r="G76" i="2" s="1"/>
  <c r="I77" i="2"/>
  <c r="J77" i="2"/>
  <c r="K77" i="2"/>
  <c r="L77" i="2"/>
  <c r="C78" i="2"/>
  <c r="H78" i="2"/>
  <c r="C79" i="2"/>
  <c r="H79" i="2"/>
  <c r="D80" i="2"/>
  <c r="D76" i="2" s="1"/>
  <c r="E80" i="2"/>
  <c r="F80" i="2"/>
  <c r="G80" i="2"/>
  <c r="I80" i="2"/>
  <c r="J80" i="2"/>
  <c r="K80" i="2"/>
  <c r="L80" i="2"/>
  <c r="L76" i="2" s="1"/>
  <c r="C81" i="2"/>
  <c r="H81" i="2"/>
  <c r="C82" i="2"/>
  <c r="H82" i="2"/>
  <c r="D84" i="2"/>
  <c r="E84" i="2"/>
  <c r="F84" i="2"/>
  <c r="G84" i="2"/>
  <c r="J84" i="2"/>
  <c r="K84" i="2"/>
  <c r="L84" i="2"/>
  <c r="C85" i="2"/>
  <c r="C86" i="2"/>
  <c r="H86" i="2"/>
  <c r="C87" i="2"/>
  <c r="H87" i="2"/>
  <c r="C88" i="2"/>
  <c r="H88" i="2"/>
  <c r="D89" i="2"/>
  <c r="E89" i="2"/>
  <c r="F89" i="2"/>
  <c r="G89" i="2"/>
  <c r="J89" i="2"/>
  <c r="K89" i="2"/>
  <c r="L89" i="2"/>
  <c r="C90" i="2"/>
  <c r="H90" i="2"/>
  <c r="C91" i="2"/>
  <c r="H91" i="2"/>
  <c r="C92" i="2"/>
  <c r="H92" i="2"/>
  <c r="C93" i="2"/>
  <c r="H93" i="2"/>
  <c r="C94" i="2"/>
  <c r="H94" i="2"/>
  <c r="D95" i="2"/>
  <c r="E95" i="2"/>
  <c r="F95" i="2"/>
  <c r="G95" i="2"/>
  <c r="J95" i="2"/>
  <c r="K95" i="2"/>
  <c r="L95" i="2"/>
  <c r="C96" i="2"/>
  <c r="H96" i="2"/>
  <c r="C97" i="2"/>
  <c r="I95" i="2"/>
  <c r="C98" i="2"/>
  <c r="H98" i="2"/>
  <c r="C99" i="2"/>
  <c r="H99" i="2"/>
  <c r="C100" i="2"/>
  <c r="H100" i="2"/>
  <c r="C101" i="2"/>
  <c r="H101" i="2"/>
  <c r="C102" i="2"/>
  <c r="H102" i="2"/>
  <c r="E103" i="2"/>
  <c r="F103" i="2"/>
  <c r="G103" i="2"/>
  <c r="J103" i="2"/>
  <c r="K103" i="2"/>
  <c r="L103" i="2"/>
  <c r="C104" i="2"/>
  <c r="D104" i="2"/>
  <c r="D103" i="2" s="1"/>
  <c r="H104" i="2"/>
  <c r="C105" i="2"/>
  <c r="H105" i="2"/>
  <c r="C106" i="2"/>
  <c r="H106" i="2"/>
  <c r="C107" i="2"/>
  <c r="C108" i="2"/>
  <c r="H108" i="2"/>
  <c r="C109" i="2"/>
  <c r="H109" i="2"/>
  <c r="C110" i="2"/>
  <c r="H110" i="2"/>
  <c r="C111" i="2"/>
  <c r="H111" i="2"/>
  <c r="D112" i="2"/>
  <c r="E112" i="2"/>
  <c r="F112" i="2"/>
  <c r="G112" i="2"/>
  <c r="J112" i="2"/>
  <c r="K112" i="2"/>
  <c r="L112" i="2"/>
  <c r="C113" i="2"/>
  <c r="H113" i="2"/>
  <c r="I112" i="2"/>
  <c r="C114" i="2"/>
  <c r="H114" i="2"/>
  <c r="C115" i="2"/>
  <c r="H115" i="2"/>
  <c r="D116" i="2"/>
  <c r="E116" i="2"/>
  <c r="F116" i="2"/>
  <c r="G116" i="2"/>
  <c r="J116" i="2"/>
  <c r="K116" i="2"/>
  <c r="L116" i="2"/>
  <c r="C117" i="2"/>
  <c r="C118" i="2"/>
  <c r="H118" i="2"/>
  <c r="C119" i="2"/>
  <c r="H119" i="2"/>
  <c r="C120" i="2"/>
  <c r="H120" i="2"/>
  <c r="C121" i="2"/>
  <c r="H121" i="2"/>
  <c r="D122" i="2"/>
  <c r="E122" i="2"/>
  <c r="F122" i="2"/>
  <c r="C122" i="2" s="1"/>
  <c r="G122" i="2"/>
  <c r="J122" i="2"/>
  <c r="K122" i="2"/>
  <c r="L122" i="2"/>
  <c r="C123" i="2"/>
  <c r="H123" i="2"/>
  <c r="I122" i="2"/>
  <c r="C124" i="2"/>
  <c r="H124" i="2"/>
  <c r="C125" i="2"/>
  <c r="H125" i="2"/>
  <c r="C126" i="2"/>
  <c r="H126" i="2"/>
  <c r="C127" i="2"/>
  <c r="H127" i="2"/>
  <c r="D128" i="2"/>
  <c r="E128" i="2"/>
  <c r="F128" i="2"/>
  <c r="G128" i="2"/>
  <c r="I128" i="2"/>
  <c r="J128" i="2"/>
  <c r="K128" i="2"/>
  <c r="L128" i="2"/>
  <c r="C129" i="2"/>
  <c r="C128" i="2" s="1"/>
  <c r="H129" i="2"/>
  <c r="H128" i="2" s="1"/>
  <c r="D131" i="2"/>
  <c r="E131" i="2"/>
  <c r="F131" i="2"/>
  <c r="G131" i="2"/>
  <c r="J131" i="2"/>
  <c r="K131" i="2"/>
  <c r="L131" i="2"/>
  <c r="C132" i="2"/>
  <c r="H132" i="2"/>
  <c r="C133" i="2"/>
  <c r="H133" i="2"/>
  <c r="C134" i="2"/>
  <c r="H134" i="2"/>
  <c r="C135" i="2"/>
  <c r="H135" i="2"/>
  <c r="D136" i="2"/>
  <c r="E136" i="2"/>
  <c r="F136" i="2"/>
  <c r="G136" i="2"/>
  <c r="J136" i="2"/>
  <c r="K136" i="2"/>
  <c r="L136" i="2"/>
  <c r="C137" i="2"/>
  <c r="I136" i="2"/>
  <c r="C138" i="2"/>
  <c r="H138" i="2"/>
  <c r="C139" i="2"/>
  <c r="H139" i="2"/>
  <c r="C140" i="2"/>
  <c r="H140" i="2"/>
  <c r="D141" i="2"/>
  <c r="E141" i="2"/>
  <c r="F141" i="2"/>
  <c r="G141" i="2"/>
  <c r="J141" i="2"/>
  <c r="K141" i="2"/>
  <c r="L141" i="2"/>
  <c r="C142" i="2"/>
  <c r="H142" i="2"/>
  <c r="C143" i="2"/>
  <c r="H143" i="2"/>
  <c r="D144" i="2"/>
  <c r="E144" i="2"/>
  <c r="F144" i="2"/>
  <c r="G144" i="2"/>
  <c r="J144" i="2"/>
  <c r="K144" i="2"/>
  <c r="L144" i="2"/>
  <c r="C145" i="2"/>
  <c r="H145" i="2"/>
  <c r="C146" i="2"/>
  <c r="H146" i="2"/>
  <c r="C147" i="2"/>
  <c r="H147" i="2"/>
  <c r="C148" i="2"/>
  <c r="H148" i="2"/>
  <c r="C149" i="2"/>
  <c r="H149" i="2"/>
  <c r="C150" i="2"/>
  <c r="H150" i="2"/>
  <c r="D151" i="2"/>
  <c r="E151" i="2"/>
  <c r="F151" i="2"/>
  <c r="C151" i="2" s="1"/>
  <c r="G151" i="2"/>
  <c r="J151" i="2"/>
  <c r="K151" i="2"/>
  <c r="L151" i="2"/>
  <c r="C152" i="2"/>
  <c r="H152" i="2"/>
  <c r="C153" i="2"/>
  <c r="H153" i="2"/>
  <c r="C154" i="2"/>
  <c r="H154" i="2"/>
  <c r="C155" i="2"/>
  <c r="H155" i="2"/>
  <c r="C156" i="2"/>
  <c r="H156" i="2"/>
  <c r="C157" i="2"/>
  <c r="H157" i="2"/>
  <c r="C158" i="2"/>
  <c r="H158" i="2"/>
  <c r="C159" i="2"/>
  <c r="H159" i="2"/>
  <c r="D160" i="2"/>
  <c r="E160" i="2"/>
  <c r="F160" i="2"/>
  <c r="G160" i="2"/>
  <c r="J160" i="2"/>
  <c r="K160" i="2"/>
  <c r="L160" i="2"/>
  <c r="C161" i="2"/>
  <c r="I160" i="2"/>
  <c r="C162" i="2"/>
  <c r="H162" i="2"/>
  <c r="C163" i="2"/>
  <c r="H163" i="2"/>
  <c r="C164" i="2"/>
  <c r="H164" i="2"/>
  <c r="D166" i="2"/>
  <c r="E166" i="2"/>
  <c r="E165" i="2" s="1"/>
  <c r="F166" i="2"/>
  <c r="F165" i="2" s="1"/>
  <c r="G166" i="2"/>
  <c r="G165" i="2" s="1"/>
  <c r="J166" i="2"/>
  <c r="J165" i="2" s="1"/>
  <c r="K166" i="2"/>
  <c r="K165" i="2" s="1"/>
  <c r="L166" i="2"/>
  <c r="L165" i="2" s="1"/>
  <c r="C167" i="2"/>
  <c r="C168" i="2"/>
  <c r="H168" i="2"/>
  <c r="C169" i="2"/>
  <c r="H169" i="2"/>
  <c r="C170" i="2"/>
  <c r="H170" i="2"/>
  <c r="C171" i="2"/>
  <c r="H171" i="2"/>
  <c r="C172" i="2"/>
  <c r="H172" i="2"/>
  <c r="D175" i="2"/>
  <c r="E175" i="2"/>
  <c r="F175" i="2"/>
  <c r="F174" i="2" s="1"/>
  <c r="F173" i="2" s="1"/>
  <c r="G175" i="2"/>
  <c r="J175" i="2"/>
  <c r="J174" i="2" s="1"/>
  <c r="J173" i="2" s="1"/>
  <c r="K175" i="2"/>
  <c r="L175" i="2"/>
  <c r="C176" i="2"/>
  <c r="I175" i="2"/>
  <c r="C177" i="2"/>
  <c r="H177" i="2"/>
  <c r="C178" i="2"/>
  <c r="H178" i="2"/>
  <c r="D179" i="2"/>
  <c r="E179" i="2"/>
  <c r="F179" i="2"/>
  <c r="G179" i="2"/>
  <c r="J179" i="2"/>
  <c r="K179" i="2"/>
  <c r="L179" i="2"/>
  <c r="C180" i="2"/>
  <c r="H180" i="2"/>
  <c r="C181" i="2"/>
  <c r="H181" i="2"/>
  <c r="C182" i="2"/>
  <c r="C183" i="2"/>
  <c r="H183" i="2"/>
  <c r="D184" i="2"/>
  <c r="E184" i="2"/>
  <c r="F184" i="2"/>
  <c r="G184" i="2"/>
  <c r="J184" i="2"/>
  <c r="K184" i="2"/>
  <c r="L184" i="2"/>
  <c r="C185" i="2"/>
  <c r="C186" i="2"/>
  <c r="H186" i="2"/>
  <c r="D188" i="2"/>
  <c r="E188" i="2"/>
  <c r="F188" i="2"/>
  <c r="G188" i="2"/>
  <c r="J188" i="2"/>
  <c r="K188" i="2"/>
  <c r="L188" i="2"/>
  <c r="C189" i="2"/>
  <c r="H189" i="2"/>
  <c r="C190" i="2"/>
  <c r="H190" i="2"/>
  <c r="I188" i="2"/>
  <c r="D192" i="2"/>
  <c r="D191" i="2" s="1"/>
  <c r="E192" i="2"/>
  <c r="E191" i="2" s="1"/>
  <c r="F192" i="2"/>
  <c r="F191" i="2" s="1"/>
  <c r="G192" i="2"/>
  <c r="G191" i="2" s="1"/>
  <c r="J192" i="2"/>
  <c r="J191" i="2" s="1"/>
  <c r="K192" i="2"/>
  <c r="K191" i="2" s="1"/>
  <c r="L192" i="2"/>
  <c r="L191" i="2" s="1"/>
  <c r="C193" i="2"/>
  <c r="C197" i="2"/>
  <c r="H197" i="2"/>
  <c r="D198" i="2"/>
  <c r="E198" i="2"/>
  <c r="E196" i="2" s="1"/>
  <c r="F198" i="2"/>
  <c r="F196" i="2" s="1"/>
  <c r="G198" i="2"/>
  <c r="G196" i="2" s="1"/>
  <c r="I198" i="2"/>
  <c r="I196" i="2" s="1"/>
  <c r="J198" i="2"/>
  <c r="J196" i="2" s="1"/>
  <c r="K198" i="2"/>
  <c r="K196" i="2" s="1"/>
  <c r="L198" i="2"/>
  <c r="L196" i="2" s="1"/>
  <c r="C199" i="2"/>
  <c r="H199" i="2"/>
  <c r="C200" i="2"/>
  <c r="H200" i="2"/>
  <c r="C201" i="2"/>
  <c r="H201" i="2"/>
  <c r="C202" i="2"/>
  <c r="H202" i="2"/>
  <c r="C203" i="2"/>
  <c r="H203" i="2"/>
  <c r="D205" i="2"/>
  <c r="E205" i="2"/>
  <c r="F205" i="2"/>
  <c r="G205" i="2"/>
  <c r="J205" i="2"/>
  <c r="K205" i="2"/>
  <c r="L205" i="2"/>
  <c r="L204" i="2" s="1"/>
  <c r="C206" i="2"/>
  <c r="H206" i="2"/>
  <c r="C207" i="2"/>
  <c r="H207" i="2"/>
  <c r="C208" i="2"/>
  <c r="C209" i="2"/>
  <c r="H209" i="2"/>
  <c r="C210" i="2"/>
  <c r="H210" i="2"/>
  <c r="C211" i="2"/>
  <c r="H211" i="2"/>
  <c r="C212" i="2"/>
  <c r="H212" i="2"/>
  <c r="C213" i="2"/>
  <c r="H213" i="2"/>
  <c r="C214" i="2"/>
  <c r="H214" i="2"/>
  <c r="C215" i="2"/>
  <c r="H215" i="2"/>
  <c r="D216" i="2"/>
  <c r="E216" i="2"/>
  <c r="F216" i="2"/>
  <c r="G216" i="2"/>
  <c r="J216" i="2"/>
  <c r="K216" i="2"/>
  <c r="L216" i="2"/>
  <c r="C217" i="2"/>
  <c r="H217" i="2"/>
  <c r="C218" i="2"/>
  <c r="H218" i="2"/>
  <c r="C219" i="2"/>
  <c r="C220" i="2"/>
  <c r="H220" i="2"/>
  <c r="C221" i="2"/>
  <c r="H221" i="2"/>
  <c r="C222" i="2"/>
  <c r="H222" i="2"/>
  <c r="C223" i="2"/>
  <c r="H223" i="2"/>
  <c r="C224" i="2"/>
  <c r="H224" i="2"/>
  <c r="C225" i="2"/>
  <c r="H225" i="2"/>
  <c r="D226" i="2"/>
  <c r="C226" i="2" s="1"/>
  <c r="H226" i="2"/>
  <c r="D227" i="2"/>
  <c r="E227" i="2"/>
  <c r="F227" i="2"/>
  <c r="G227" i="2"/>
  <c r="I227" i="2"/>
  <c r="J227" i="2"/>
  <c r="K227" i="2"/>
  <c r="L227" i="2"/>
  <c r="C228" i="2"/>
  <c r="H228" i="2"/>
  <c r="C229" i="2"/>
  <c r="H229" i="2"/>
  <c r="C232" i="2"/>
  <c r="D233" i="2"/>
  <c r="E233" i="2"/>
  <c r="F233" i="2"/>
  <c r="G233" i="2"/>
  <c r="I233" i="2"/>
  <c r="J233" i="2"/>
  <c r="K233" i="2"/>
  <c r="L233" i="2"/>
  <c r="C234" i="2"/>
  <c r="H234" i="2"/>
  <c r="D235" i="2"/>
  <c r="E235" i="2"/>
  <c r="F235" i="2"/>
  <c r="G235" i="2"/>
  <c r="I235" i="2"/>
  <c r="J235" i="2"/>
  <c r="K235" i="2"/>
  <c r="L235" i="2"/>
  <c r="C236" i="2"/>
  <c r="H236" i="2"/>
  <c r="C237" i="2"/>
  <c r="H237" i="2"/>
  <c r="D238" i="2"/>
  <c r="E238" i="2"/>
  <c r="F238" i="2"/>
  <c r="G238" i="2"/>
  <c r="I238" i="2"/>
  <c r="J238" i="2"/>
  <c r="K238" i="2"/>
  <c r="L238" i="2"/>
  <c r="C239" i="2"/>
  <c r="H239" i="2"/>
  <c r="C240" i="2"/>
  <c r="H240" i="2"/>
  <c r="C241" i="2"/>
  <c r="H241" i="2"/>
  <c r="C242" i="2"/>
  <c r="H242" i="2"/>
  <c r="C243" i="2"/>
  <c r="H243" i="2"/>
  <c r="C244" i="2"/>
  <c r="H244" i="2"/>
  <c r="C245" i="2"/>
  <c r="H245" i="2"/>
  <c r="D246" i="2"/>
  <c r="E246" i="2"/>
  <c r="C246" i="2" s="1"/>
  <c r="F246" i="2"/>
  <c r="G246" i="2"/>
  <c r="I246" i="2"/>
  <c r="J246" i="2"/>
  <c r="K246" i="2"/>
  <c r="L246" i="2"/>
  <c r="C247" i="2"/>
  <c r="H247" i="2"/>
  <c r="C248" i="2"/>
  <c r="H248" i="2"/>
  <c r="C249" i="2"/>
  <c r="H249" i="2"/>
  <c r="C250" i="2"/>
  <c r="H250" i="2"/>
  <c r="D252" i="2"/>
  <c r="D251" i="2" s="1"/>
  <c r="E252" i="2"/>
  <c r="F252" i="2"/>
  <c r="F251" i="2" s="1"/>
  <c r="G252" i="2"/>
  <c r="G251" i="2" s="1"/>
  <c r="J252" i="2"/>
  <c r="J251" i="2" s="1"/>
  <c r="K252" i="2"/>
  <c r="K251" i="2" s="1"/>
  <c r="L252" i="2"/>
  <c r="L251" i="2" s="1"/>
  <c r="C253" i="2"/>
  <c r="H253" i="2"/>
  <c r="C254" i="2"/>
  <c r="H254" i="2"/>
  <c r="C255" i="2"/>
  <c r="C256" i="2"/>
  <c r="H256" i="2"/>
  <c r="C257" i="2"/>
  <c r="H257" i="2"/>
  <c r="D259" i="2"/>
  <c r="E259" i="2"/>
  <c r="E258" i="2" s="1"/>
  <c r="F259" i="2"/>
  <c r="G259" i="2"/>
  <c r="J259" i="2"/>
  <c r="K259" i="2"/>
  <c r="L259" i="2"/>
  <c r="C260" i="2"/>
  <c r="H260" i="2"/>
  <c r="C261" i="2"/>
  <c r="H261" i="2"/>
  <c r="C262" i="2"/>
  <c r="H262" i="2"/>
  <c r="D263" i="2"/>
  <c r="E263" i="2"/>
  <c r="F263" i="2"/>
  <c r="G263" i="2"/>
  <c r="J263" i="2"/>
  <c r="K263" i="2"/>
  <c r="L263" i="2"/>
  <c r="C264" i="2"/>
  <c r="C265" i="2"/>
  <c r="H265" i="2"/>
  <c r="C266" i="2"/>
  <c r="H266" i="2"/>
  <c r="C267" i="2"/>
  <c r="H267" i="2"/>
  <c r="C270" i="2"/>
  <c r="D271" i="2"/>
  <c r="E271" i="2"/>
  <c r="F271" i="2"/>
  <c r="G271" i="2"/>
  <c r="G269" i="2" s="1"/>
  <c r="J271" i="2"/>
  <c r="K271" i="2"/>
  <c r="K269" i="2" s="1"/>
  <c r="L271" i="2"/>
  <c r="C272" i="2"/>
  <c r="H272" i="2"/>
  <c r="C273" i="2"/>
  <c r="H273" i="2"/>
  <c r="C274" i="2"/>
  <c r="H274" i="2"/>
  <c r="D275" i="2"/>
  <c r="E275" i="2"/>
  <c r="F275" i="2"/>
  <c r="G275" i="2"/>
  <c r="J275" i="2"/>
  <c r="K275" i="2"/>
  <c r="L275" i="2"/>
  <c r="L269" i="2" s="1"/>
  <c r="L268" i="2" s="1"/>
  <c r="C276" i="2"/>
  <c r="C277" i="2"/>
  <c r="H277" i="2"/>
  <c r="C278" i="2"/>
  <c r="H278" i="2"/>
  <c r="D279" i="2"/>
  <c r="E279" i="2"/>
  <c r="F279" i="2"/>
  <c r="G279" i="2"/>
  <c r="I279" i="2"/>
  <c r="J279" i="2"/>
  <c r="K279" i="2"/>
  <c r="L279" i="2"/>
  <c r="C280" i="2"/>
  <c r="H280" i="2"/>
  <c r="D281" i="2"/>
  <c r="D287" i="2" s="1"/>
  <c r="E281" i="2"/>
  <c r="F281" i="2"/>
  <c r="F287" i="2" s="1"/>
  <c r="G281" i="2"/>
  <c r="I281" i="2"/>
  <c r="I287" i="2" s="1"/>
  <c r="J281" i="2"/>
  <c r="K281" i="2"/>
  <c r="K287" i="2" s="1"/>
  <c r="L281" i="2"/>
  <c r="C282" i="2"/>
  <c r="H282" i="2"/>
  <c r="C283" i="2"/>
  <c r="H283" i="2"/>
  <c r="E287" i="2"/>
  <c r="G287" i="2"/>
  <c r="J287" i="2"/>
  <c r="D288" i="2"/>
  <c r="E288" i="2"/>
  <c r="F288" i="2"/>
  <c r="G288" i="2"/>
  <c r="I288" i="2"/>
  <c r="J288" i="2"/>
  <c r="J286" i="2" s="1"/>
  <c r="K288" i="2"/>
  <c r="L288" i="2"/>
  <c r="C289" i="2"/>
  <c r="H289" i="2"/>
  <c r="C290" i="2"/>
  <c r="H290" i="2"/>
  <c r="C291" i="2"/>
  <c r="H291" i="2"/>
  <c r="C292" i="2"/>
  <c r="H292" i="2"/>
  <c r="C293" i="2"/>
  <c r="H293" i="2"/>
  <c r="C294" i="2"/>
  <c r="H294" i="2"/>
  <c r="C295" i="2"/>
  <c r="H295" i="2"/>
  <c r="C296" i="2"/>
  <c r="H296" i="2"/>
  <c r="D22" i="1"/>
  <c r="E22" i="1"/>
  <c r="F22" i="1"/>
  <c r="G22" i="1"/>
  <c r="I22" i="1"/>
  <c r="I287" i="1" s="1"/>
  <c r="J22" i="1"/>
  <c r="K22" i="1"/>
  <c r="L22" i="1"/>
  <c r="C23" i="1"/>
  <c r="H23" i="1"/>
  <c r="C24" i="1"/>
  <c r="H24" i="1"/>
  <c r="D25" i="1"/>
  <c r="C25" i="1" s="1"/>
  <c r="C26" i="1"/>
  <c r="H26" i="1"/>
  <c r="F28" i="1"/>
  <c r="C28" i="1" s="1"/>
  <c r="K28" i="1"/>
  <c r="C29" i="1"/>
  <c r="H29" i="1"/>
  <c r="C30" i="1"/>
  <c r="H30" i="1"/>
  <c r="C31" i="1"/>
  <c r="H31" i="1"/>
  <c r="F32" i="1"/>
  <c r="C32" i="1" s="1"/>
  <c r="K32" i="1"/>
  <c r="H32" i="1" s="1"/>
  <c r="C33" i="1"/>
  <c r="H33" i="1"/>
  <c r="F34" i="1"/>
  <c r="C34" i="1" s="1"/>
  <c r="K34" i="1"/>
  <c r="H34" i="1" s="1"/>
  <c r="C35" i="1"/>
  <c r="H35" i="1"/>
  <c r="C36" i="1"/>
  <c r="H36" i="1"/>
  <c r="F37" i="1"/>
  <c r="C37" i="1" s="1"/>
  <c r="K37" i="1"/>
  <c r="H37" i="1" s="1"/>
  <c r="C38" i="1"/>
  <c r="H38" i="1"/>
  <c r="C39" i="1"/>
  <c r="H39" i="1"/>
  <c r="C40" i="1"/>
  <c r="H40" i="1"/>
  <c r="C41" i="1"/>
  <c r="H41" i="1"/>
  <c r="C42" i="1"/>
  <c r="H42" i="1"/>
  <c r="D43" i="1"/>
  <c r="E43" i="1"/>
  <c r="F43" i="1"/>
  <c r="I43" i="1"/>
  <c r="J43" i="1"/>
  <c r="H43" i="1" s="1"/>
  <c r="K43" i="1"/>
  <c r="C44" i="1"/>
  <c r="H44" i="1"/>
  <c r="G45" i="1"/>
  <c r="C45" i="1" s="1"/>
  <c r="L45" i="1"/>
  <c r="H45" i="1" s="1"/>
  <c r="C46" i="1"/>
  <c r="H46" i="1"/>
  <c r="C47" i="1"/>
  <c r="H47" i="1"/>
  <c r="D55" i="1"/>
  <c r="E55" i="1"/>
  <c r="F55" i="1"/>
  <c r="G55" i="1"/>
  <c r="J55" i="1"/>
  <c r="K55" i="1"/>
  <c r="L55" i="1"/>
  <c r="C56" i="1"/>
  <c r="C57" i="1"/>
  <c r="H57" i="1"/>
  <c r="D58" i="1"/>
  <c r="E58" i="1"/>
  <c r="E54" i="1" s="1"/>
  <c r="F58" i="1"/>
  <c r="G58" i="1"/>
  <c r="J58" i="1"/>
  <c r="K58" i="1"/>
  <c r="L58" i="1"/>
  <c r="C59" i="1"/>
  <c r="C60" i="1"/>
  <c r="H60" i="1"/>
  <c r="C61" i="1"/>
  <c r="H61" i="1"/>
  <c r="C62" i="1"/>
  <c r="H62" i="1"/>
  <c r="C63" i="1"/>
  <c r="H63" i="1"/>
  <c r="C64" i="1"/>
  <c r="H64" i="1"/>
  <c r="C65" i="1"/>
  <c r="H65" i="1"/>
  <c r="C66" i="1"/>
  <c r="H66" i="1"/>
  <c r="C68" i="1"/>
  <c r="H68" i="1"/>
  <c r="D69" i="1"/>
  <c r="E69" i="1"/>
  <c r="E67" i="1" s="1"/>
  <c r="F69" i="1"/>
  <c r="F67" i="1" s="1"/>
  <c r="G69" i="1"/>
  <c r="G67" i="1" s="1"/>
  <c r="J69" i="1"/>
  <c r="J67" i="1" s="1"/>
  <c r="K69" i="1"/>
  <c r="K67" i="1" s="1"/>
  <c r="L69" i="1"/>
  <c r="L67" i="1" s="1"/>
  <c r="C70" i="1"/>
  <c r="I69" i="1"/>
  <c r="I67" i="1" s="1"/>
  <c r="C71" i="1"/>
  <c r="H71" i="1"/>
  <c r="C72" i="1"/>
  <c r="H72" i="1"/>
  <c r="C73" i="1"/>
  <c r="H73" i="1"/>
  <c r="C74" i="1"/>
  <c r="H74" i="1"/>
  <c r="D77" i="1"/>
  <c r="E77" i="1"/>
  <c r="F77" i="1"/>
  <c r="G77" i="1"/>
  <c r="J77" i="1"/>
  <c r="K77" i="1"/>
  <c r="L77" i="1"/>
  <c r="C78" i="1"/>
  <c r="C79" i="1"/>
  <c r="H79" i="1"/>
  <c r="D80" i="1"/>
  <c r="E80" i="1"/>
  <c r="F80" i="1"/>
  <c r="G80" i="1"/>
  <c r="J80" i="1"/>
  <c r="K80" i="1"/>
  <c r="L80" i="1"/>
  <c r="C81" i="1"/>
  <c r="C82" i="1"/>
  <c r="H82" i="1"/>
  <c r="D84" i="1"/>
  <c r="E84" i="1"/>
  <c r="F84" i="1"/>
  <c r="G84" i="1"/>
  <c r="J84" i="1"/>
  <c r="K84" i="1"/>
  <c r="L84" i="1"/>
  <c r="C85" i="1"/>
  <c r="H85" i="1"/>
  <c r="C86" i="1"/>
  <c r="H86" i="1"/>
  <c r="C87" i="1"/>
  <c r="H87" i="1"/>
  <c r="C88" i="1"/>
  <c r="H88" i="1"/>
  <c r="D89" i="1"/>
  <c r="E89" i="1"/>
  <c r="F89" i="1"/>
  <c r="G89" i="1"/>
  <c r="J89" i="1"/>
  <c r="K89" i="1"/>
  <c r="L89" i="1"/>
  <c r="C90" i="1"/>
  <c r="C91" i="1"/>
  <c r="H91" i="1"/>
  <c r="C92" i="1"/>
  <c r="H92" i="1"/>
  <c r="C93" i="1"/>
  <c r="H93" i="1"/>
  <c r="C94" i="1"/>
  <c r="H94" i="1"/>
  <c r="D95" i="1"/>
  <c r="E95" i="1"/>
  <c r="F95" i="1"/>
  <c r="G95" i="1"/>
  <c r="J95" i="1"/>
  <c r="K95" i="1"/>
  <c r="L95" i="1"/>
  <c r="C96" i="1"/>
  <c r="H96" i="1"/>
  <c r="I95" i="1"/>
  <c r="C97" i="1"/>
  <c r="H97" i="1"/>
  <c r="C98" i="1"/>
  <c r="H98" i="1"/>
  <c r="C99" i="1"/>
  <c r="H99" i="1"/>
  <c r="C100" i="1"/>
  <c r="H100" i="1"/>
  <c r="C101" i="1"/>
  <c r="H101" i="1"/>
  <c r="C102" i="1"/>
  <c r="H102" i="1"/>
  <c r="E103" i="1"/>
  <c r="F103" i="1"/>
  <c r="G103" i="1"/>
  <c r="J103" i="1"/>
  <c r="K103" i="1"/>
  <c r="L103" i="1"/>
  <c r="D104" i="1"/>
  <c r="D103" i="1" s="1"/>
  <c r="H104" i="1"/>
  <c r="C105" i="1"/>
  <c r="H105" i="1"/>
  <c r="C106" i="1"/>
  <c r="H106" i="1"/>
  <c r="C107" i="1"/>
  <c r="H107" i="1"/>
  <c r="C108" i="1"/>
  <c r="H108" i="1"/>
  <c r="C109" i="1"/>
  <c r="H109" i="1"/>
  <c r="C110" i="1"/>
  <c r="H110" i="1"/>
  <c r="C111" i="1"/>
  <c r="H111" i="1"/>
  <c r="D112" i="1"/>
  <c r="E112" i="1"/>
  <c r="F112" i="1"/>
  <c r="G112" i="1"/>
  <c r="J112" i="1"/>
  <c r="K112" i="1"/>
  <c r="L112" i="1"/>
  <c r="C113" i="1"/>
  <c r="I112" i="1"/>
  <c r="C114" i="1"/>
  <c r="H114" i="1"/>
  <c r="C115" i="1"/>
  <c r="H115" i="1"/>
  <c r="D116" i="1"/>
  <c r="E116" i="1"/>
  <c r="F116" i="1"/>
  <c r="G116" i="1"/>
  <c r="I116" i="1"/>
  <c r="J116" i="1"/>
  <c r="K116" i="1"/>
  <c r="L116" i="1"/>
  <c r="C117" i="1"/>
  <c r="H117" i="1"/>
  <c r="C118" i="1"/>
  <c r="H118" i="1"/>
  <c r="C119" i="1"/>
  <c r="H119" i="1"/>
  <c r="C120" i="1"/>
  <c r="H120" i="1"/>
  <c r="C121" i="1"/>
  <c r="H121" i="1"/>
  <c r="D122" i="1"/>
  <c r="E122" i="1"/>
  <c r="F122" i="1"/>
  <c r="G122" i="1"/>
  <c r="J122" i="1"/>
  <c r="K122" i="1"/>
  <c r="L122" i="1"/>
  <c r="C123" i="1"/>
  <c r="I122" i="1"/>
  <c r="C124" i="1"/>
  <c r="H124" i="1"/>
  <c r="C125" i="1"/>
  <c r="H125" i="1"/>
  <c r="C126" i="1"/>
  <c r="H126" i="1"/>
  <c r="C127" i="1"/>
  <c r="H127" i="1"/>
  <c r="D128" i="1"/>
  <c r="E128" i="1"/>
  <c r="F128" i="1"/>
  <c r="G128" i="1"/>
  <c r="J128" i="1"/>
  <c r="K128" i="1"/>
  <c r="L128" i="1"/>
  <c r="C129" i="1"/>
  <c r="C128" i="1" s="1"/>
  <c r="D131" i="1"/>
  <c r="E131" i="1"/>
  <c r="F131" i="1"/>
  <c r="F130" i="1" s="1"/>
  <c r="G131" i="1"/>
  <c r="J131" i="1"/>
  <c r="K131" i="1"/>
  <c r="L131" i="1"/>
  <c r="C132" i="1"/>
  <c r="I131" i="1"/>
  <c r="C133" i="1"/>
  <c r="H133" i="1"/>
  <c r="C134" i="1"/>
  <c r="H134" i="1"/>
  <c r="C135" i="1"/>
  <c r="H135" i="1"/>
  <c r="D136" i="1"/>
  <c r="E136" i="1"/>
  <c r="F136" i="1"/>
  <c r="G136" i="1"/>
  <c r="J136" i="1"/>
  <c r="K136" i="1"/>
  <c r="L136" i="1"/>
  <c r="C137" i="1"/>
  <c r="H137" i="1"/>
  <c r="I136" i="1"/>
  <c r="H136" i="1" s="1"/>
  <c r="C138" i="1"/>
  <c r="H138" i="1"/>
  <c r="C139" i="1"/>
  <c r="H139" i="1"/>
  <c r="C140" i="1"/>
  <c r="H140" i="1"/>
  <c r="D141" i="1"/>
  <c r="E141" i="1"/>
  <c r="F141" i="1"/>
  <c r="G141" i="1"/>
  <c r="I141" i="1"/>
  <c r="J141" i="1"/>
  <c r="K141" i="1"/>
  <c r="L141" i="1"/>
  <c r="C142" i="1"/>
  <c r="H142" i="1"/>
  <c r="C143" i="1"/>
  <c r="H143" i="1"/>
  <c r="D144" i="1"/>
  <c r="E144" i="1"/>
  <c r="F144" i="1"/>
  <c r="G144" i="1"/>
  <c r="J144" i="1"/>
  <c r="K144" i="1"/>
  <c r="L144" i="1"/>
  <c r="C145" i="1"/>
  <c r="H145" i="1"/>
  <c r="C146" i="1"/>
  <c r="H146" i="1"/>
  <c r="C147" i="1"/>
  <c r="I144" i="1"/>
  <c r="C148" i="1"/>
  <c r="H148" i="1"/>
  <c r="C149" i="1"/>
  <c r="H149" i="1"/>
  <c r="C150" i="1"/>
  <c r="H150" i="1"/>
  <c r="D151" i="1"/>
  <c r="E151" i="1"/>
  <c r="F151" i="1"/>
  <c r="G151" i="1"/>
  <c r="J151" i="1"/>
  <c r="K151" i="1"/>
  <c r="L151" i="1"/>
  <c r="C152" i="1"/>
  <c r="H152" i="1"/>
  <c r="C153" i="1"/>
  <c r="H153" i="1"/>
  <c r="C154" i="1"/>
  <c r="H154" i="1"/>
  <c r="C155" i="1"/>
  <c r="H155" i="1"/>
  <c r="C156" i="1"/>
  <c r="H156" i="1"/>
  <c r="C157" i="1"/>
  <c r="H157" i="1"/>
  <c r="C158" i="1"/>
  <c r="H158" i="1"/>
  <c r="C159" i="1"/>
  <c r="H159" i="1"/>
  <c r="D160" i="1"/>
  <c r="E160" i="1"/>
  <c r="F160" i="1"/>
  <c r="G160" i="1"/>
  <c r="J160" i="1"/>
  <c r="K160" i="1"/>
  <c r="L160" i="1"/>
  <c r="C161" i="1"/>
  <c r="I160" i="1"/>
  <c r="C162" i="1"/>
  <c r="H162" i="1"/>
  <c r="C163" i="1"/>
  <c r="H163" i="1"/>
  <c r="C164" i="1"/>
  <c r="H164" i="1"/>
  <c r="D166" i="1"/>
  <c r="D165" i="1" s="1"/>
  <c r="E166" i="1"/>
  <c r="E165" i="1" s="1"/>
  <c r="F166" i="1"/>
  <c r="F165" i="1" s="1"/>
  <c r="G166" i="1"/>
  <c r="J166" i="1"/>
  <c r="J165" i="1" s="1"/>
  <c r="K166" i="1"/>
  <c r="K165" i="1" s="1"/>
  <c r="L166" i="1"/>
  <c r="L165" i="1" s="1"/>
  <c r="C167" i="1"/>
  <c r="I166" i="1"/>
  <c r="C168" i="1"/>
  <c r="H168" i="1"/>
  <c r="C169" i="1"/>
  <c r="H169" i="1"/>
  <c r="C170" i="1"/>
  <c r="H170" i="1"/>
  <c r="C171" i="1"/>
  <c r="H171" i="1"/>
  <c r="C172" i="1"/>
  <c r="H172" i="1"/>
  <c r="D175" i="1"/>
  <c r="E175" i="1"/>
  <c r="F175" i="1"/>
  <c r="G175" i="1"/>
  <c r="J175" i="1"/>
  <c r="K175" i="1"/>
  <c r="L175" i="1"/>
  <c r="C176" i="1"/>
  <c r="I175" i="1"/>
  <c r="C177" i="1"/>
  <c r="H177" i="1"/>
  <c r="C178" i="1"/>
  <c r="H178" i="1"/>
  <c r="D179" i="1"/>
  <c r="E179" i="1"/>
  <c r="F179" i="1"/>
  <c r="G179" i="1"/>
  <c r="J179" i="1"/>
  <c r="K179" i="1"/>
  <c r="L179" i="1"/>
  <c r="C180" i="1"/>
  <c r="H180" i="1"/>
  <c r="C181" i="1"/>
  <c r="H181" i="1"/>
  <c r="C182" i="1"/>
  <c r="H182" i="1"/>
  <c r="I179" i="1"/>
  <c r="C183" i="1"/>
  <c r="H183" i="1"/>
  <c r="D184" i="1"/>
  <c r="E184" i="1"/>
  <c r="F184" i="1"/>
  <c r="G184" i="1"/>
  <c r="J184" i="1"/>
  <c r="K184" i="1"/>
  <c r="L184" i="1"/>
  <c r="C185" i="1"/>
  <c r="H185" i="1"/>
  <c r="I184" i="1"/>
  <c r="C186" i="1"/>
  <c r="H186" i="1"/>
  <c r="D188" i="1"/>
  <c r="E188" i="1"/>
  <c r="F188" i="1"/>
  <c r="G188" i="1"/>
  <c r="I188" i="1"/>
  <c r="J188" i="1"/>
  <c r="K188" i="1"/>
  <c r="L188" i="1"/>
  <c r="C189" i="1"/>
  <c r="H189" i="1"/>
  <c r="C190" i="1"/>
  <c r="H190" i="1"/>
  <c r="D192" i="1"/>
  <c r="D191" i="1" s="1"/>
  <c r="E192" i="1"/>
  <c r="E191" i="1" s="1"/>
  <c r="F192" i="1"/>
  <c r="G192" i="1"/>
  <c r="G191" i="1" s="1"/>
  <c r="G187" i="1" s="1"/>
  <c r="J192" i="1"/>
  <c r="J191" i="1" s="1"/>
  <c r="J187" i="1" s="1"/>
  <c r="K192" i="1"/>
  <c r="K191" i="1" s="1"/>
  <c r="K187" i="1" s="1"/>
  <c r="L192" i="1"/>
  <c r="L191" i="1" s="1"/>
  <c r="C193" i="1"/>
  <c r="H193" i="1"/>
  <c r="I192" i="1"/>
  <c r="C197" i="1"/>
  <c r="H197" i="1"/>
  <c r="D198" i="1"/>
  <c r="D196" i="1" s="1"/>
  <c r="E198" i="1"/>
  <c r="E196" i="1" s="1"/>
  <c r="F198" i="1"/>
  <c r="F196" i="1" s="1"/>
  <c r="G198" i="1"/>
  <c r="G196" i="1" s="1"/>
  <c r="I198" i="1"/>
  <c r="J198" i="1"/>
  <c r="J196" i="1" s="1"/>
  <c r="K198" i="1"/>
  <c r="K196" i="1" s="1"/>
  <c r="L198" i="1"/>
  <c r="L196" i="1" s="1"/>
  <c r="C199" i="1"/>
  <c r="H199" i="1"/>
  <c r="C200" i="1"/>
  <c r="H200" i="1"/>
  <c r="C201" i="1"/>
  <c r="H201" i="1"/>
  <c r="C202" i="1"/>
  <c r="I196" i="1"/>
  <c r="C203" i="1"/>
  <c r="H203" i="1"/>
  <c r="D205" i="1"/>
  <c r="E205" i="1"/>
  <c r="F205" i="1"/>
  <c r="G205" i="1"/>
  <c r="G204" i="1" s="1"/>
  <c r="J205" i="1"/>
  <c r="K205" i="1"/>
  <c r="L205" i="1"/>
  <c r="C206" i="1"/>
  <c r="H206" i="1"/>
  <c r="C207" i="1"/>
  <c r="H207" i="1"/>
  <c r="C208" i="1"/>
  <c r="I205" i="1"/>
  <c r="C209" i="1"/>
  <c r="H209" i="1"/>
  <c r="C210" i="1"/>
  <c r="H210" i="1"/>
  <c r="C211" i="1"/>
  <c r="H211" i="1"/>
  <c r="C212" i="1"/>
  <c r="H212" i="1"/>
  <c r="C213" i="1"/>
  <c r="H213" i="1"/>
  <c r="C214" i="1"/>
  <c r="H214" i="1"/>
  <c r="C215" i="1"/>
  <c r="H215" i="1"/>
  <c r="D216" i="1"/>
  <c r="E216" i="1"/>
  <c r="F216" i="1"/>
  <c r="G216" i="1"/>
  <c r="J216" i="1"/>
  <c r="K216" i="1"/>
  <c r="L216" i="1"/>
  <c r="C217" i="1"/>
  <c r="H217" i="1"/>
  <c r="C218" i="1"/>
  <c r="H218" i="1"/>
  <c r="C219" i="1"/>
  <c r="H219" i="1"/>
  <c r="C220" i="1"/>
  <c r="H220" i="1"/>
  <c r="C221" i="1"/>
  <c r="H221" i="1"/>
  <c r="C222" i="1"/>
  <c r="H222" i="1"/>
  <c r="C223" i="1"/>
  <c r="H223" i="1"/>
  <c r="C224" i="1"/>
  <c r="H224" i="1"/>
  <c r="C225" i="1"/>
  <c r="H225" i="1"/>
  <c r="D226" i="1"/>
  <c r="H226" i="1"/>
  <c r="D227" i="1"/>
  <c r="E227" i="1"/>
  <c r="F227" i="1"/>
  <c r="G227" i="1"/>
  <c r="I227" i="1"/>
  <c r="J227" i="1"/>
  <c r="K227" i="1"/>
  <c r="L227" i="1"/>
  <c r="L204" i="1" s="1"/>
  <c r="C228" i="1"/>
  <c r="H228" i="1"/>
  <c r="C229" i="1"/>
  <c r="H229" i="1"/>
  <c r="C232" i="1"/>
  <c r="H232" i="1"/>
  <c r="D233" i="1"/>
  <c r="E233" i="1"/>
  <c r="F233" i="1"/>
  <c r="G233" i="1"/>
  <c r="I233" i="1"/>
  <c r="J233" i="1"/>
  <c r="K233" i="1"/>
  <c r="L233" i="1"/>
  <c r="C234" i="1"/>
  <c r="H234" i="1"/>
  <c r="D235" i="1"/>
  <c r="E235" i="1"/>
  <c r="F235" i="1"/>
  <c r="G235" i="1"/>
  <c r="I235" i="1"/>
  <c r="J235" i="1"/>
  <c r="K235" i="1"/>
  <c r="L235" i="1"/>
  <c r="C236" i="1"/>
  <c r="H236" i="1"/>
  <c r="C237" i="1"/>
  <c r="H237" i="1"/>
  <c r="D238" i="1"/>
  <c r="E238" i="1"/>
  <c r="F238" i="1"/>
  <c r="G238" i="1"/>
  <c r="J238" i="1"/>
  <c r="K238" i="1"/>
  <c r="L238" i="1"/>
  <c r="C239" i="1"/>
  <c r="H239" i="1"/>
  <c r="C240" i="1"/>
  <c r="H240" i="1"/>
  <c r="C241" i="1"/>
  <c r="H241" i="1"/>
  <c r="I238" i="1"/>
  <c r="H238" i="1" s="1"/>
  <c r="C242" i="1"/>
  <c r="H242" i="1"/>
  <c r="C243" i="1"/>
  <c r="H243" i="1"/>
  <c r="C244" i="1"/>
  <c r="H244" i="1"/>
  <c r="C245" i="1"/>
  <c r="H245" i="1"/>
  <c r="D246" i="1"/>
  <c r="E246" i="1"/>
  <c r="F246" i="1"/>
  <c r="G246" i="1"/>
  <c r="J246" i="1"/>
  <c r="K246" i="1"/>
  <c r="L246" i="1"/>
  <c r="C247" i="1"/>
  <c r="H247" i="1"/>
  <c r="C248" i="1"/>
  <c r="H248" i="1"/>
  <c r="C249" i="1"/>
  <c r="I246" i="1"/>
  <c r="C250" i="1"/>
  <c r="H250" i="1"/>
  <c r="D252" i="1"/>
  <c r="D251" i="1" s="1"/>
  <c r="E252" i="1"/>
  <c r="E251" i="1" s="1"/>
  <c r="F252" i="1"/>
  <c r="F251" i="1" s="1"/>
  <c r="G252" i="1"/>
  <c r="G251" i="1" s="1"/>
  <c r="J252" i="1"/>
  <c r="J251" i="1" s="1"/>
  <c r="K252" i="1"/>
  <c r="K251" i="1" s="1"/>
  <c r="L252" i="1"/>
  <c r="L251" i="1" s="1"/>
  <c r="C253" i="1"/>
  <c r="H253" i="1"/>
  <c r="C254" i="1"/>
  <c r="H254" i="1"/>
  <c r="C255" i="1"/>
  <c r="I252" i="1"/>
  <c r="C256" i="1"/>
  <c r="H256" i="1"/>
  <c r="C257" i="1"/>
  <c r="H257" i="1"/>
  <c r="D259" i="1"/>
  <c r="E259" i="1"/>
  <c r="F259" i="1"/>
  <c r="G259" i="1"/>
  <c r="J259" i="1"/>
  <c r="K259" i="1"/>
  <c r="L259" i="1"/>
  <c r="C260" i="1"/>
  <c r="H260" i="1"/>
  <c r="I259" i="1"/>
  <c r="C261" i="1"/>
  <c r="H261" i="1"/>
  <c r="C262" i="1"/>
  <c r="H262" i="1"/>
  <c r="D263" i="1"/>
  <c r="E263" i="1"/>
  <c r="F263" i="1"/>
  <c r="G263" i="1"/>
  <c r="J263" i="1"/>
  <c r="K263" i="1"/>
  <c r="L263" i="1"/>
  <c r="C264" i="1"/>
  <c r="I263" i="1"/>
  <c r="C265" i="1"/>
  <c r="H265" i="1"/>
  <c r="C266" i="1"/>
  <c r="H266" i="1"/>
  <c r="C267" i="1"/>
  <c r="H267" i="1"/>
  <c r="C270" i="1"/>
  <c r="D271" i="1"/>
  <c r="E271" i="1"/>
  <c r="F271" i="1"/>
  <c r="G271" i="1"/>
  <c r="J271" i="1"/>
  <c r="K271" i="1"/>
  <c r="L271" i="1"/>
  <c r="C272" i="1"/>
  <c r="H272" i="1"/>
  <c r="I271" i="1"/>
  <c r="H271" i="1" s="1"/>
  <c r="C273" i="1"/>
  <c r="H273" i="1"/>
  <c r="C274" i="1"/>
  <c r="H274" i="1"/>
  <c r="D275" i="1"/>
  <c r="D269" i="1" s="1"/>
  <c r="E275" i="1"/>
  <c r="F275" i="1"/>
  <c r="G275" i="1"/>
  <c r="C275" i="1" s="1"/>
  <c r="J275" i="1"/>
  <c r="K275" i="1"/>
  <c r="L275" i="1"/>
  <c r="L269" i="1" s="1"/>
  <c r="C276" i="1"/>
  <c r="I275" i="1"/>
  <c r="H275" i="1" s="1"/>
  <c r="C277" i="1"/>
  <c r="H277" i="1"/>
  <c r="C278" i="1"/>
  <c r="H278" i="1"/>
  <c r="D279" i="1"/>
  <c r="E279" i="1"/>
  <c r="F279" i="1"/>
  <c r="G279" i="1"/>
  <c r="I279" i="1"/>
  <c r="J279" i="1"/>
  <c r="K279" i="1"/>
  <c r="L279" i="1"/>
  <c r="C280" i="1"/>
  <c r="H280" i="1"/>
  <c r="D281" i="1"/>
  <c r="E281" i="1"/>
  <c r="F281" i="1"/>
  <c r="G281" i="1"/>
  <c r="I281" i="1"/>
  <c r="J281" i="1"/>
  <c r="K281" i="1"/>
  <c r="L281" i="1"/>
  <c r="C282" i="1"/>
  <c r="H282" i="1"/>
  <c r="C283" i="1"/>
  <c r="H283" i="1"/>
  <c r="D287" i="1"/>
  <c r="E287" i="1"/>
  <c r="G287" i="1"/>
  <c r="J287" i="1"/>
  <c r="L287" i="1"/>
  <c r="D288" i="1"/>
  <c r="E288" i="1"/>
  <c r="E286" i="1" s="1"/>
  <c r="F288" i="1"/>
  <c r="G288" i="1"/>
  <c r="I288" i="1"/>
  <c r="J288" i="1"/>
  <c r="K288" i="1"/>
  <c r="L288" i="1"/>
  <c r="C289" i="1"/>
  <c r="H289" i="1"/>
  <c r="C290" i="1"/>
  <c r="H290" i="1"/>
  <c r="C291" i="1"/>
  <c r="H291" i="1"/>
  <c r="C292" i="1"/>
  <c r="H292" i="1"/>
  <c r="C293" i="1"/>
  <c r="H293" i="1"/>
  <c r="C294" i="1"/>
  <c r="H294" i="1"/>
  <c r="C295" i="1"/>
  <c r="H295" i="1"/>
  <c r="C296" i="1"/>
  <c r="H296" i="1"/>
  <c r="L231" i="2" l="1"/>
  <c r="F76" i="2"/>
  <c r="J286" i="1"/>
  <c r="L258" i="1"/>
  <c r="C238" i="1"/>
  <c r="H235" i="1"/>
  <c r="K231" i="1"/>
  <c r="F231" i="1"/>
  <c r="C227" i="1"/>
  <c r="H184" i="1"/>
  <c r="H179" i="1"/>
  <c r="F174" i="1"/>
  <c r="F173" i="1" s="1"/>
  <c r="C160" i="1"/>
  <c r="K83" i="1"/>
  <c r="C43" i="1"/>
  <c r="L21" i="1"/>
  <c r="L230" i="2"/>
  <c r="G204" i="2"/>
  <c r="G195" i="2" s="1"/>
  <c r="K204" i="2"/>
  <c r="K195" i="2" s="1"/>
  <c r="K187" i="2"/>
  <c r="H160" i="2"/>
  <c r="H95" i="2"/>
  <c r="G231" i="1"/>
  <c r="J231" i="2"/>
  <c r="J230" i="2" s="1"/>
  <c r="L21" i="2"/>
  <c r="C288" i="1"/>
  <c r="I286" i="1"/>
  <c r="H281" i="1"/>
  <c r="H279" i="1"/>
  <c r="K269" i="1"/>
  <c r="E258" i="1"/>
  <c r="J231" i="1"/>
  <c r="J230" i="1" s="1"/>
  <c r="E174" i="1"/>
  <c r="E173" i="1" s="1"/>
  <c r="C112" i="1"/>
  <c r="C103" i="1"/>
  <c r="E76" i="1"/>
  <c r="E75" i="1" s="1"/>
  <c r="D21" i="1"/>
  <c r="F286" i="2"/>
  <c r="I286" i="2"/>
  <c r="D286" i="2"/>
  <c r="G268" i="2"/>
  <c r="C263" i="2"/>
  <c r="J258" i="2"/>
  <c r="D204" i="2"/>
  <c r="G231" i="2"/>
  <c r="K76" i="2"/>
  <c r="C271" i="1"/>
  <c r="J258" i="1"/>
  <c r="D258" i="1"/>
  <c r="K204" i="1"/>
  <c r="C192" i="1"/>
  <c r="J174" i="1"/>
  <c r="J173" i="1" s="1"/>
  <c r="D174" i="1"/>
  <c r="D173" i="1" s="1"/>
  <c r="C173" i="1" s="1"/>
  <c r="H122" i="1"/>
  <c r="C89" i="1"/>
  <c r="L76" i="1"/>
  <c r="F76" i="1"/>
  <c r="L258" i="2"/>
  <c r="K231" i="2"/>
  <c r="K230" i="2" s="1"/>
  <c r="K194" i="2" s="1"/>
  <c r="K174" i="2"/>
  <c r="E174" i="2"/>
  <c r="E173" i="2" s="1"/>
  <c r="L54" i="2"/>
  <c r="G54" i="2"/>
  <c r="L195" i="2"/>
  <c r="L194" i="2" s="1"/>
  <c r="K268" i="2"/>
  <c r="L286" i="2"/>
  <c r="D54" i="2"/>
  <c r="H246" i="2"/>
  <c r="C227" i="2"/>
  <c r="L130" i="2"/>
  <c r="K130" i="2"/>
  <c r="C80" i="2"/>
  <c r="L53" i="2"/>
  <c r="E286" i="2"/>
  <c r="H279" i="2"/>
  <c r="E269" i="2"/>
  <c r="E268" i="2" s="1"/>
  <c r="F258" i="2"/>
  <c r="C258" i="2" s="1"/>
  <c r="H227" i="2"/>
  <c r="G187" i="2"/>
  <c r="G174" i="2"/>
  <c r="G173" i="2" s="1"/>
  <c r="C141" i="2"/>
  <c r="J130" i="2"/>
  <c r="C131" i="2"/>
  <c r="C112" i="2"/>
  <c r="H80" i="2"/>
  <c r="C67" i="2"/>
  <c r="F54" i="2"/>
  <c r="F53" i="2" s="1"/>
  <c r="F27" i="2"/>
  <c r="F21" i="2" s="1"/>
  <c r="E21" i="2"/>
  <c r="G21" i="2"/>
  <c r="F269" i="2"/>
  <c r="F268" i="2" s="1"/>
  <c r="H233" i="2"/>
  <c r="E130" i="2"/>
  <c r="J76" i="2"/>
  <c r="C43" i="2"/>
  <c r="C288" i="2"/>
  <c r="J269" i="2"/>
  <c r="J268" i="2" s="1"/>
  <c r="D258" i="2"/>
  <c r="H238" i="2"/>
  <c r="F231" i="2"/>
  <c r="F230" i="2" s="1"/>
  <c r="C184" i="2"/>
  <c r="C179" i="2"/>
  <c r="L174" i="2"/>
  <c r="L173" i="2" s="1"/>
  <c r="C160" i="2"/>
  <c r="C144" i="2"/>
  <c r="G130" i="2"/>
  <c r="C116" i="2"/>
  <c r="H112" i="2"/>
  <c r="C103" i="2"/>
  <c r="C95" i="2"/>
  <c r="C58" i="2"/>
  <c r="J54" i="2"/>
  <c r="J53" i="2" s="1"/>
  <c r="C28" i="2"/>
  <c r="E269" i="1"/>
  <c r="E268" i="1" s="1"/>
  <c r="G258" i="1"/>
  <c r="G230" i="1" s="1"/>
  <c r="L231" i="1"/>
  <c r="L230" i="1" s="1"/>
  <c r="L195" i="1"/>
  <c r="G195" i="1"/>
  <c r="E187" i="1"/>
  <c r="L174" i="1"/>
  <c r="L173" i="1" s="1"/>
  <c r="J130" i="1"/>
  <c r="H112" i="1"/>
  <c r="C80" i="1"/>
  <c r="L54" i="1"/>
  <c r="L53" i="1" s="1"/>
  <c r="F54" i="1"/>
  <c r="F53" i="1" s="1"/>
  <c r="K27" i="1"/>
  <c r="H27" i="1" s="1"/>
  <c r="E21" i="1"/>
  <c r="L286" i="1"/>
  <c r="G286" i="1"/>
  <c r="L268" i="1"/>
  <c r="J269" i="1"/>
  <c r="J268" i="1" s="1"/>
  <c r="H263" i="1"/>
  <c r="C259" i="1"/>
  <c r="C246" i="1"/>
  <c r="C235" i="1"/>
  <c r="F204" i="1"/>
  <c r="F195" i="1" s="1"/>
  <c r="K195" i="1"/>
  <c r="D187" i="1"/>
  <c r="C179" i="1"/>
  <c r="K174" i="1"/>
  <c r="K173" i="1" s="1"/>
  <c r="C166" i="1"/>
  <c r="H144" i="1"/>
  <c r="C144" i="1"/>
  <c r="H141" i="1"/>
  <c r="H116" i="1"/>
  <c r="C116" i="1"/>
  <c r="H95" i="1"/>
  <c r="J76" i="1"/>
  <c r="J75" i="1" s="1"/>
  <c r="D76" i="1"/>
  <c r="C58" i="1"/>
  <c r="H28" i="1"/>
  <c r="K287" i="1"/>
  <c r="K286" i="1" s="1"/>
  <c r="C279" i="1"/>
  <c r="K268" i="1"/>
  <c r="C263" i="1"/>
  <c r="K258" i="1"/>
  <c r="K230" i="1" s="1"/>
  <c r="K194" i="1" s="1"/>
  <c r="C251" i="1"/>
  <c r="H246" i="1"/>
  <c r="C233" i="1"/>
  <c r="E204" i="1"/>
  <c r="E195" i="1" s="1"/>
  <c r="L187" i="1"/>
  <c r="H160" i="1"/>
  <c r="C151" i="1"/>
  <c r="J83" i="1"/>
  <c r="J54" i="1"/>
  <c r="D54" i="1"/>
  <c r="G21" i="1"/>
  <c r="H288" i="1"/>
  <c r="D286" i="1"/>
  <c r="H233" i="1"/>
  <c r="D231" i="1"/>
  <c r="D230" i="1" s="1"/>
  <c r="D204" i="1"/>
  <c r="C204" i="1" s="1"/>
  <c r="C216" i="1"/>
  <c r="J204" i="1"/>
  <c r="C184" i="1"/>
  <c r="G174" i="1"/>
  <c r="G173" i="1" s="1"/>
  <c r="C122" i="1"/>
  <c r="F83" i="1"/>
  <c r="H67" i="1"/>
  <c r="F287" i="1"/>
  <c r="F286" i="1" s="1"/>
  <c r="I258" i="1"/>
  <c r="H259" i="1"/>
  <c r="I231" i="1"/>
  <c r="H205" i="1"/>
  <c r="I269" i="1"/>
  <c r="I191" i="1"/>
  <c r="H191" i="1" s="1"/>
  <c r="H192" i="1"/>
  <c r="H175" i="1"/>
  <c r="I174" i="1"/>
  <c r="H166" i="1"/>
  <c r="I165" i="1"/>
  <c r="H165" i="1" s="1"/>
  <c r="H196" i="1"/>
  <c r="D268" i="1"/>
  <c r="I251" i="1"/>
  <c r="H251" i="1" s="1"/>
  <c r="H252" i="1"/>
  <c r="C196" i="1"/>
  <c r="J195" i="1"/>
  <c r="I187" i="1"/>
  <c r="H187" i="1" s="1"/>
  <c r="C281" i="1"/>
  <c r="H227" i="1"/>
  <c r="I216" i="1"/>
  <c r="H216" i="1" s="1"/>
  <c r="H198" i="1"/>
  <c r="C175" i="1"/>
  <c r="I151" i="1"/>
  <c r="H151" i="1" s="1"/>
  <c r="G83" i="1"/>
  <c r="H276" i="1"/>
  <c r="H270" i="1"/>
  <c r="F269" i="1"/>
  <c r="F268" i="1" s="1"/>
  <c r="H264" i="1"/>
  <c r="H255" i="1"/>
  <c r="H249" i="1"/>
  <c r="E231" i="1"/>
  <c r="E230" i="1" s="1"/>
  <c r="C226" i="1"/>
  <c r="H208" i="1"/>
  <c r="H202" i="1"/>
  <c r="C198" i="1"/>
  <c r="C188" i="1"/>
  <c r="H176" i="1"/>
  <c r="H167" i="1"/>
  <c r="H161" i="1"/>
  <c r="H147" i="1"/>
  <c r="C141" i="1"/>
  <c r="C136" i="1"/>
  <c r="I130" i="1"/>
  <c r="E130" i="1"/>
  <c r="I128" i="1"/>
  <c r="H129" i="1"/>
  <c r="H128" i="1" s="1"/>
  <c r="I103" i="1"/>
  <c r="H103" i="1" s="1"/>
  <c r="C95" i="1"/>
  <c r="E83" i="1"/>
  <c r="G76" i="1"/>
  <c r="C77" i="1"/>
  <c r="H69" i="1"/>
  <c r="D67" i="1"/>
  <c r="C67" i="1" s="1"/>
  <c r="C69" i="1"/>
  <c r="K54" i="1"/>
  <c r="K53" i="1" s="1"/>
  <c r="E53" i="1"/>
  <c r="G258" i="2"/>
  <c r="C259" i="2"/>
  <c r="H255" i="2"/>
  <c r="I252" i="2"/>
  <c r="I192" i="2"/>
  <c r="H193" i="2"/>
  <c r="I184" i="2"/>
  <c r="H184" i="2" s="1"/>
  <c r="H185" i="2"/>
  <c r="H107" i="2"/>
  <c r="I103" i="2"/>
  <c r="H103" i="2" s="1"/>
  <c r="G269" i="1"/>
  <c r="G268" i="1" s="1"/>
  <c r="H188" i="1"/>
  <c r="I77" i="1"/>
  <c r="H78" i="1"/>
  <c r="H288" i="2"/>
  <c r="F258" i="1"/>
  <c r="C258" i="1" s="1"/>
  <c r="C252" i="1"/>
  <c r="C205" i="1"/>
  <c r="F191" i="1"/>
  <c r="F187" i="1" s="1"/>
  <c r="C187" i="1" s="1"/>
  <c r="G165" i="1"/>
  <c r="C165" i="1" s="1"/>
  <c r="H131" i="1"/>
  <c r="D130" i="1"/>
  <c r="C131" i="1"/>
  <c r="I84" i="1"/>
  <c r="D83" i="1"/>
  <c r="I58" i="1"/>
  <c r="H58" i="1" s="1"/>
  <c r="H59" i="1"/>
  <c r="I55" i="1"/>
  <c r="H56" i="1"/>
  <c r="J53" i="1"/>
  <c r="D53" i="1"/>
  <c r="C271" i="2"/>
  <c r="H208" i="2"/>
  <c r="I205" i="2"/>
  <c r="H196" i="2"/>
  <c r="H188" i="2"/>
  <c r="I76" i="2"/>
  <c r="H77" i="2"/>
  <c r="K130" i="1"/>
  <c r="I80" i="1"/>
  <c r="H80" i="1" s="1"/>
  <c r="H81" i="1"/>
  <c r="H219" i="2"/>
  <c r="I216" i="2"/>
  <c r="H216" i="2" s="1"/>
  <c r="L130" i="1"/>
  <c r="G130" i="1"/>
  <c r="I89" i="1"/>
  <c r="H89" i="1" s="1"/>
  <c r="H90" i="1"/>
  <c r="L83" i="1"/>
  <c r="K76" i="1"/>
  <c r="G54" i="1"/>
  <c r="G53" i="1" s="1"/>
  <c r="C55" i="1"/>
  <c r="D269" i="2"/>
  <c r="C275" i="2"/>
  <c r="H235" i="2"/>
  <c r="D231" i="2"/>
  <c r="C235" i="2"/>
  <c r="I231" i="2"/>
  <c r="H232" i="2"/>
  <c r="H198" i="2"/>
  <c r="D196" i="2"/>
  <c r="C198" i="2"/>
  <c r="F27" i="1"/>
  <c r="F21" i="1" s="1"/>
  <c r="C21" i="1" s="1"/>
  <c r="K286" i="2"/>
  <c r="G286" i="2"/>
  <c r="H281" i="2"/>
  <c r="C279" i="2"/>
  <c r="H270" i="2"/>
  <c r="C238" i="2"/>
  <c r="G230" i="2"/>
  <c r="G194" i="2" s="1"/>
  <c r="F204" i="2"/>
  <c r="F195" i="2" s="1"/>
  <c r="L187" i="2"/>
  <c r="F187" i="2"/>
  <c r="K173" i="2"/>
  <c r="H136" i="2"/>
  <c r="C136" i="2"/>
  <c r="D130" i="2"/>
  <c r="F83" i="2"/>
  <c r="G83" i="2"/>
  <c r="G75" i="2" s="1"/>
  <c r="G284" i="2" s="1"/>
  <c r="C84" i="2"/>
  <c r="H55" i="2"/>
  <c r="D53" i="2"/>
  <c r="H43" i="2"/>
  <c r="H132" i="1"/>
  <c r="H123" i="1"/>
  <c r="H113" i="1"/>
  <c r="C104" i="1"/>
  <c r="C84" i="1"/>
  <c r="H70" i="1"/>
  <c r="H22" i="1"/>
  <c r="C281" i="2"/>
  <c r="I271" i="2"/>
  <c r="H271" i="2" s="1"/>
  <c r="I263" i="2"/>
  <c r="H263" i="2" s="1"/>
  <c r="H264" i="2"/>
  <c r="I259" i="2"/>
  <c r="K258" i="2"/>
  <c r="E251" i="2"/>
  <c r="C251" i="2" s="1"/>
  <c r="C252" i="2"/>
  <c r="C233" i="2"/>
  <c r="E231" i="2"/>
  <c r="C216" i="2"/>
  <c r="J204" i="2"/>
  <c r="J195" i="2" s="1"/>
  <c r="E204" i="2"/>
  <c r="C205" i="2"/>
  <c r="C192" i="2"/>
  <c r="H175" i="2"/>
  <c r="D165" i="2"/>
  <c r="C165" i="2" s="1"/>
  <c r="C166" i="2"/>
  <c r="I151" i="2"/>
  <c r="H151" i="2" s="1"/>
  <c r="C89" i="2"/>
  <c r="E83" i="2"/>
  <c r="L83" i="2"/>
  <c r="L75" i="2" s="1"/>
  <c r="K53" i="2"/>
  <c r="C22" i="1"/>
  <c r="C287" i="1" s="1"/>
  <c r="C286" i="1" s="1"/>
  <c r="I275" i="2"/>
  <c r="H275" i="2" s="1"/>
  <c r="H276" i="2"/>
  <c r="C191" i="2"/>
  <c r="H182" i="2"/>
  <c r="I179" i="2"/>
  <c r="H179" i="2" s="1"/>
  <c r="H122" i="2"/>
  <c r="J83" i="2"/>
  <c r="J75" i="2" s="1"/>
  <c r="H69" i="2"/>
  <c r="H61" i="2"/>
  <c r="I58" i="2"/>
  <c r="H58" i="2" s="1"/>
  <c r="H22" i="2"/>
  <c r="D21" i="2"/>
  <c r="C22" i="2"/>
  <c r="J187" i="2"/>
  <c r="E187" i="2"/>
  <c r="D174" i="2"/>
  <c r="C175" i="2"/>
  <c r="I144" i="2"/>
  <c r="H144" i="2" s="1"/>
  <c r="I141" i="2"/>
  <c r="H141" i="2" s="1"/>
  <c r="F130" i="2"/>
  <c r="I89" i="2"/>
  <c r="H89" i="2" s="1"/>
  <c r="K83" i="2"/>
  <c r="I67" i="2"/>
  <c r="H67" i="2" s="1"/>
  <c r="H68" i="2"/>
  <c r="G53" i="2"/>
  <c r="D187" i="2"/>
  <c r="I166" i="2"/>
  <c r="I131" i="2"/>
  <c r="I116" i="2"/>
  <c r="H116" i="2" s="1"/>
  <c r="H117" i="2"/>
  <c r="I84" i="2"/>
  <c r="H85" i="2"/>
  <c r="D83" i="2"/>
  <c r="E76" i="2"/>
  <c r="E75" i="2" s="1"/>
  <c r="C77" i="2"/>
  <c r="E54" i="2"/>
  <c r="E53" i="2" s="1"/>
  <c r="K27" i="2"/>
  <c r="C188" i="2"/>
  <c r="H176" i="2"/>
  <c r="H167" i="2"/>
  <c r="H161" i="2"/>
  <c r="H137" i="2"/>
  <c r="C55" i="2"/>
  <c r="H97" i="2"/>
  <c r="C69" i="2"/>
  <c r="C174" i="1" l="1"/>
  <c r="J194" i="1"/>
  <c r="H287" i="2"/>
  <c r="H286" i="2" s="1"/>
  <c r="C204" i="2"/>
  <c r="C27" i="2"/>
  <c r="K75" i="2"/>
  <c r="I174" i="2"/>
  <c r="H174" i="2" s="1"/>
  <c r="H287" i="1"/>
  <c r="H286" i="1" s="1"/>
  <c r="C83" i="1"/>
  <c r="F75" i="1"/>
  <c r="F52" i="1" s="1"/>
  <c r="L75" i="1"/>
  <c r="H258" i="1"/>
  <c r="I54" i="2"/>
  <c r="H54" i="2" s="1"/>
  <c r="C287" i="2"/>
  <c r="C286" i="2" s="1"/>
  <c r="D75" i="2"/>
  <c r="D52" i="2" s="1"/>
  <c r="G52" i="2"/>
  <c r="E52" i="2"/>
  <c r="C21" i="2"/>
  <c r="F75" i="2"/>
  <c r="K284" i="2"/>
  <c r="G194" i="1"/>
  <c r="K75" i="1"/>
  <c r="K284" i="1" s="1"/>
  <c r="D75" i="1"/>
  <c r="J52" i="1"/>
  <c r="J51" i="1" s="1"/>
  <c r="J50" i="1" s="1"/>
  <c r="K21" i="1"/>
  <c r="D195" i="1"/>
  <c r="D284" i="1" s="1"/>
  <c r="I204" i="1"/>
  <c r="L194" i="1"/>
  <c r="K52" i="1"/>
  <c r="K51" i="1" s="1"/>
  <c r="H130" i="1"/>
  <c r="E284" i="1"/>
  <c r="C191" i="1"/>
  <c r="J284" i="1"/>
  <c r="L284" i="2"/>
  <c r="L52" i="2"/>
  <c r="L51" i="2" s="1"/>
  <c r="F194" i="2"/>
  <c r="F284" i="2"/>
  <c r="L284" i="1"/>
  <c r="L52" i="1"/>
  <c r="J194" i="2"/>
  <c r="J284" i="2"/>
  <c r="G51" i="2"/>
  <c r="C174" i="2"/>
  <c r="D173" i="2"/>
  <c r="C173" i="2" s="1"/>
  <c r="K50" i="1"/>
  <c r="K285" i="1"/>
  <c r="J52" i="2"/>
  <c r="J51" i="2" s="1"/>
  <c r="H84" i="2"/>
  <c r="I83" i="2"/>
  <c r="H83" i="2" s="1"/>
  <c r="I165" i="2"/>
  <c r="H165" i="2" s="1"/>
  <c r="H166" i="2"/>
  <c r="C54" i="2"/>
  <c r="C231" i="2"/>
  <c r="D230" i="2"/>
  <c r="H76" i="2"/>
  <c r="G75" i="1"/>
  <c r="G284" i="1" s="1"/>
  <c r="C76" i="2"/>
  <c r="C187" i="2"/>
  <c r="E230" i="2"/>
  <c r="C53" i="2"/>
  <c r="C196" i="2"/>
  <c r="D195" i="2"/>
  <c r="D268" i="2"/>
  <c r="C269" i="2"/>
  <c r="E195" i="2"/>
  <c r="I204" i="2"/>
  <c r="H205" i="2"/>
  <c r="C54" i="1"/>
  <c r="H55" i="1"/>
  <c r="I54" i="1"/>
  <c r="C130" i="1"/>
  <c r="D194" i="1"/>
  <c r="C268" i="1"/>
  <c r="I173" i="1"/>
  <c r="H173" i="1" s="1"/>
  <c r="H174" i="1"/>
  <c r="I230" i="1"/>
  <c r="H230" i="1" s="1"/>
  <c r="H231" i="1"/>
  <c r="C231" i="1"/>
  <c r="I130" i="2"/>
  <c r="H130" i="2" s="1"/>
  <c r="H131" i="2"/>
  <c r="I173" i="2"/>
  <c r="H173" i="2" s="1"/>
  <c r="I53" i="2"/>
  <c r="I269" i="2"/>
  <c r="C27" i="1"/>
  <c r="I83" i="1"/>
  <c r="H83" i="1" s="1"/>
  <c r="H84" i="1"/>
  <c r="I251" i="2"/>
  <c r="H251" i="2" s="1"/>
  <c r="H252" i="2"/>
  <c r="H269" i="1"/>
  <c r="I268" i="1"/>
  <c r="F52" i="2"/>
  <c r="F51" i="2" s="1"/>
  <c r="C130" i="2"/>
  <c r="H27" i="2"/>
  <c r="K285" i="2"/>
  <c r="C83" i="2"/>
  <c r="K21" i="2"/>
  <c r="K52" i="2"/>
  <c r="K51" i="2" s="1"/>
  <c r="K50" i="2" s="1"/>
  <c r="H259" i="2"/>
  <c r="I258" i="2"/>
  <c r="H258" i="2" s="1"/>
  <c r="H231" i="2"/>
  <c r="C76" i="1"/>
  <c r="D52" i="1"/>
  <c r="C53" i="1"/>
  <c r="H77" i="1"/>
  <c r="I76" i="1"/>
  <c r="H192" i="2"/>
  <c r="I191" i="2"/>
  <c r="E52" i="1"/>
  <c r="F230" i="1"/>
  <c r="F194" i="1" s="1"/>
  <c r="F51" i="1" s="1"/>
  <c r="C269" i="1"/>
  <c r="E194" i="1"/>
  <c r="C195" i="1" l="1"/>
  <c r="E284" i="2"/>
  <c r="C75" i="2"/>
  <c r="L51" i="1"/>
  <c r="L285" i="1" s="1"/>
  <c r="G52" i="1"/>
  <c r="G51" i="1" s="1"/>
  <c r="G50" i="1" s="1"/>
  <c r="F284" i="1"/>
  <c r="J25" i="1"/>
  <c r="C75" i="1"/>
  <c r="H204" i="1"/>
  <c r="I195" i="1"/>
  <c r="H195" i="1" s="1"/>
  <c r="F50" i="1"/>
  <c r="F285" i="1"/>
  <c r="I268" i="2"/>
  <c r="H269" i="2"/>
  <c r="H204" i="2"/>
  <c r="I195" i="2"/>
  <c r="D194" i="2"/>
  <c r="C195" i="2"/>
  <c r="H53" i="2"/>
  <c r="C194" i="1"/>
  <c r="G285" i="2"/>
  <c r="G50" i="2"/>
  <c r="I75" i="1"/>
  <c r="H75" i="1" s="1"/>
  <c r="H76" i="1"/>
  <c r="C230" i="1"/>
  <c r="C284" i="1" s="1"/>
  <c r="H268" i="1"/>
  <c r="L50" i="2"/>
  <c r="L285" i="2"/>
  <c r="H191" i="2"/>
  <c r="I187" i="2"/>
  <c r="H187" i="2" s="1"/>
  <c r="I53" i="1"/>
  <c r="H54" i="1"/>
  <c r="J25" i="2"/>
  <c r="J21" i="2" s="1"/>
  <c r="J50" i="2"/>
  <c r="D51" i="1"/>
  <c r="C52" i="1"/>
  <c r="F50" i="2"/>
  <c r="F285" i="2"/>
  <c r="G285" i="1"/>
  <c r="E194" i="2"/>
  <c r="E51" i="2" s="1"/>
  <c r="C230" i="2"/>
  <c r="E51" i="1"/>
  <c r="I230" i="2"/>
  <c r="H230" i="2" s="1"/>
  <c r="C268" i="2"/>
  <c r="D284" i="2"/>
  <c r="C52" i="2"/>
  <c r="I194" i="1"/>
  <c r="H194" i="1" s="1"/>
  <c r="I75" i="2"/>
  <c r="H75" i="2" s="1"/>
  <c r="L50" i="1" l="1"/>
  <c r="C194" i="2"/>
  <c r="J21" i="1"/>
  <c r="J285" i="1"/>
  <c r="D51" i="2"/>
  <c r="D50" i="1"/>
  <c r="D285" i="1"/>
  <c r="C51" i="1"/>
  <c r="I194" i="2"/>
  <c r="H194" i="2" s="1"/>
  <c r="H195" i="2"/>
  <c r="J285" i="2"/>
  <c r="H53" i="1"/>
  <c r="I52" i="1"/>
  <c r="I284" i="1"/>
  <c r="I52" i="2"/>
  <c r="H268" i="2"/>
  <c r="I284" i="2"/>
  <c r="E50" i="1"/>
  <c r="E285" i="1"/>
  <c r="H284" i="1"/>
  <c r="C284" i="2"/>
  <c r="E50" i="2"/>
  <c r="E285" i="2"/>
  <c r="H284" i="2" l="1"/>
  <c r="C285" i="1"/>
  <c r="C50" i="1"/>
  <c r="H52" i="2"/>
  <c r="I51" i="2"/>
  <c r="I51" i="1"/>
  <c r="H52" i="1"/>
  <c r="D50" i="2"/>
  <c r="C50" i="2" s="1"/>
  <c r="C51" i="2"/>
  <c r="D285" i="2"/>
  <c r="C285" i="2" s="1"/>
  <c r="I50" i="2" l="1"/>
  <c r="H50" i="2" s="1"/>
  <c r="H51" i="2"/>
  <c r="I25" i="2"/>
  <c r="H51" i="1"/>
  <c r="I25" i="1"/>
  <c r="I285" i="1" s="1"/>
  <c r="H285" i="1" s="1"/>
  <c r="I50" i="1"/>
  <c r="H50" i="1" s="1"/>
  <c r="H25" i="1" l="1"/>
  <c r="I21" i="1"/>
  <c r="H21" i="1" s="1"/>
  <c r="H25" i="2"/>
  <c r="I21" i="2"/>
  <c r="H21" i="2" s="1"/>
  <c r="I285" i="2"/>
  <c r="H285" i="2" s="1"/>
</calcChain>
</file>

<file path=xl/sharedStrings.xml><?xml version="1.0" encoding="utf-8"?>
<sst xmlns="http://schemas.openxmlformats.org/spreadsheetml/2006/main" count="10559" uniqueCount="418">
  <si>
    <t>I.Kundziņa</t>
  </si>
  <si>
    <t>Galvenais grāmatvedis</t>
  </si>
  <si>
    <t>A.Grants</t>
  </si>
  <si>
    <t>Iestādes vadītājs</t>
  </si>
  <si>
    <t>*Stratēģiskā dokumenta nosaukums, kodu atšifrējums.</t>
  </si>
  <si>
    <t>Akcijas un cita līdzdalība komersantu pašu kapitālā neskaitot kopieguldījuma fonda akcijas</t>
  </si>
  <si>
    <t>F55 01 00 00</t>
  </si>
  <si>
    <t>Aizdevumi</t>
  </si>
  <si>
    <t>F40 01 00 00</t>
  </si>
  <si>
    <t>Saņemto ilgtermiņa aizņēmumu atmaksa</t>
  </si>
  <si>
    <t>F40 32 00 20</t>
  </si>
  <si>
    <t>Saņemtie ilgtermiņa aizņēmumi</t>
  </si>
  <si>
    <t>F40 32 00 10</t>
  </si>
  <si>
    <t>Saņemto vidēja termiņa aizņēmumu atmaksa</t>
  </si>
  <si>
    <t>F40 22 00 20</t>
  </si>
  <si>
    <t>Saņemtie vidēja termiņa aizņēmumi</t>
  </si>
  <si>
    <t>F40 22 00 10</t>
  </si>
  <si>
    <t>Saņemto īstermiņu aizņēmumu atmaksa</t>
  </si>
  <si>
    <t>F40 12 00 20</t>
  </si>
  <si>
    <t>Saņemtie īstermiņa aizņēmumi</t>
  </si>
  <si>
    <t>F40 12 00 10</t>
  </si>
  <si>
    <t>Aizņēmumi</t>
  </si>
  <si>
    <t>F40 02 00 00</t>
  </si>
  <si>
    <t>Naudas līdzekļi</t>
  </si>
  <si>
    <t>F21 01 00 00</t>
  </si>
  <si>
    <t>Finansēšana</t>
  </si>
  <si>
    <t>Ieņēmumu pārsniegums (+) vai deficīts (-)</t>
  </si>
  <si>
    <t>Kontrolsumma</t>
  </si>
  <si>
    <t>atgriežamie līdzekļi pašvaldības budžetam</t>
  </si>
  <si>
    <t>F22 01 00 20</t>
  </si>
  <si>
    <t>kases apgrozības līdzekļi</t>
  </si>
  <si>
    <t>F22 01 00 00</t>
  </si>
  <si>
    <t>Atlikums perioda beigās bankā, t.sk</t>
  </si>
  <si>
    <t>Pārējie pārskaitījumi ārvalstīm</t>
  </si>
  <si>
    <t>Starptautiskā sadarbība</t>
  </si>
  <si>
    <t>Pašvaldības iemaksa pašvaldību finanšu izlīdzināšanas fondā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</si>
  <si>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</si>
  <si>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Pašvaldību atmaksa valsts budžetam par iepriekšējos gados saņemto, bet neizlietoto valsts budžeta transfertu uzturēšanas izdevumiem</t>
  </si>
  <si>
    <t>Pašvaldības  uzturēšanas izdevumu transferti uz valsts budžetu</t>
  </si>
  <si>
    <t>Pašvaldību uzturēšanas izdevumu transferti padotības iestādēm</t>
  </si>
  <si>
    <t>Pašvaldības speciālā budžeta uzturēšanas izdevumu transferts uz pašvaldības pamatbudžetu</t>
  </si>
  <si>
    <t>Pašvaldības pamatbudžeta uzturēšanas izdevumu transferts uz pašvaldības speciālo budžetu</t>
  </si>
  <si>
    <t>Pašvaldību uzturēšanas izdevumu iekšējie tranferti starp pašvaldības budžeta veidiem</t>
  </si>
  <si>
    <t>Pašvaldību  uzturēšanas izdevumu transferti citām pašvaldībām</t>
  </si>
  <si>
    <t>Pašvaldību  uzturēšanas izdevumu transferti</t>
  </si>
  <si>
    <t>Uzturēšanas izdevumu transferti, pašu resursu maksājumi, starptautiskā sadarbība</t>
  </si>
  <si>
    <t>Izsoles nodrošinājuma un citu maksājumu, kas saistīti ar dalību izsolēs, atmaksa</t>
  </si>
  <si>
    <t>Izdevumi brīvprātīgo iniciatīvu izpildei</t>
  </si>
  <si>
    <t>Naudas balvas</t>
  </si>
  <si>
    <t>Maksājumi iedzīvotājiem natūrā</t>
  </si>
  <si>
    <t>Maksājumi iedzīvotājiem natūrā, naudas balvas, izdevumi pašvaldību brīvprātīgo iniciatīvu izpildei</t>
  </si>
  <si>
    <t>Samaksa par pārējiem sociālajiem pakalpojumiem saskaņā ar pašvaldību saistošajiem noteikumiem</t>
  </si>
  <si>
    <t>Samaksa par ilgstošas sociālās aprūpes un sociālās rehabilitācijas institūciju sniegtajiem pakalpojumiem</t>
  </si>
  <si>
    <t>Samaksa par aprūpi mājās</t>
  </si>
  <si>
    <t>Pašvaldības pirktie sociālie pakalpojumi  iedzīvotājiem</t>
  </si>
  <si>
    <t>Pārējie klasifikācijā neminētie maksājumi iedzīvotājiem natūrā un kompensācijas</t>
  </si>
  <si>
    <t>Dzīvokļa pabalsti natūrā</t>
  </si>
  <si>
    <t>Atbalsta pasākumi un kompensācijas natūrā</t>
  </si>
  <si>
    <t>Sociālās garantijas bāreņiem un audžuģimenēm natūrā</t>
  </si>
  <si>
    <t>Pašvaldības vienreizējie pabalsti natūrā ārkārtas situācijā</t>
  </si>
  <si>
    <t>Pabalsti ēdināšanai natūrā</t>
  </si>
  <si>
    <t>Pašvaldību sociālāpalīdzība iedzīvotājiem natūrā</t>
  </si>
  <si>
    <t>Sociālie pabalsti natūrā</t>
  </si>
  <si>
    <t>Pārējie klasifikācijā neminētie no valsts un pašvaldību budžeta veiktie maksājumi iedzīvotājiem naudā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</si>
  <si>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</si>
  <si>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Transporta izdevumu kompensācijas</t>
  </si>
  <si>
    <t>Stipendijas</t>
  </si>
  <si>
    <t>Valsts un pašvaldību budžeta maksājumi</t>
  </si>
  <si>
    <t>Dzīvokļa pabalsti naudā</t>
  </si>
  <si>
    <t>Pabalsts garantētā minimālā ienākumu līmeņa nodrošināšanai naudā</t>
  </si>
  <si>
    <t>Pārējā sociālā palīdzība  naudā</t>
  </si>
  <si>
    <t>Sociālās garantijas bāreņiem un audžuģimenēm naudā</t>
  </si>
  <si>
    <t>Pašvaldību vienreizējie pabalsti naudā ārkārtas situācijā</t>
  </si>
  <si>
    <t>Pabalsti ēdināšanai naudā</t>
  </si>
  <si>
    <t>Pabalsti veselības aprūpei naudā</t>
  </si>
  <si>
    <t>Pašvaldību sociālā palīdzība iedzīvotājiem naudā</t>
  </si>
  <si>
    <t>Bezdarbnieku stipendija</t>
  </si>
  <si>
    <t>Bezdarbnieku pabalsts</t>
  </si>
  <si>
    <t>Valsts un pašvaldību nodarbinātības pabalsti naudā</t>
  </si>
  <si>
    <t>Pārējie valsts pabalsti un kompensācijas</t>
  </si>
  <si>
    <t>Valsts sociālie pabalsti naudā</t>
  </si>
  <si>
    <t>Valsts sociālās apdrošināšanas pabalsti naudā</t>
  </si>
  <si>
    <t>Pensijas un sociālie pabalsti naudā</t>
  </si>
  <si>
    <t>Sociālie pabalsti</t>
  </si>
  <si>
    <t>Ilgtermiņa ieguldījumi nomātajos pamatlīdzekļos</t>
  </si>
  <si>
    <t>Pārējie bioloģiskie un lauksaimniecības aktīvi</t>
  </si>
  <si>
    <t>Bioloģiskie un pazemes aktīvi</t>
  </si>
  <si>
    <t>Kapitālais remonts un rekonstrukcija</t>
  </si>
  <si>
    <t>Pamatlīdzekļu izveidošana un nepabeigtā būvniecība</t>
  </si>
  <si>
    <t>Pārējie iepriekš neklasificētie pamatlīdzekļi</t>
  </si>
  <si>
    <t>Datortehnika, sakaru un cita biroja tehnika</t>
  </si>
  <si>
    <t>Citas vērtslietas</t>
  </si>
  <si>
    <t>Antīkie un citi mākslas priekšmeti</t>
  </si>
  <si>
    <t>Izklaides, literārie un mākslas oriģināldarbi</t>
  </si>
  <si>
    <t>Bibliotēku krājumi</t>
  </si>
  <si>
    <t>Saimniecības pamatlīdzekļi</t>
  </si>
  <si>
    <t>Transportlīdzekļi</t>
  </si>
  <si>
    <t>Pārējie pamatlīdzekļi</t>
  </si>
  <si>
    <t>Tehnoloģiskās iekārtas un mašīnas</t>
  </si>
  <si>
    <t>Pārējais nekustamais īpašums</t>
  </si>
  <si>
    <t>Celtnes un būves</t>
  </si>
  <si>
    <t>Pārējā zeme</t>
  </si>
  <si>
    <t>Atpūtai un izklaidei izmantojamā zeme</t>
  </si>
  <si>
    <t>Kultivētā zeme</t>
  </si>
  <si>
    <t>Zeme zem ēkām un būvēm</t>
  </si>
  <si>
    <t>Transporta būves</t>
  </si>
  <si>
    <t>Nedzīvojamās ēkas</t>
  </si>
  <si>
    <t>Dzīvojamās ēkas</t>
  </si>
  <si>
    <t>Zeme, ēkas un būves</t>
  </si>
  <si>
    <t>Pamatlīdzekļi</t>
  </si>
  <si>
    <t>Kapitālsabiedrību iegādes rezultātā iegūtā nemateriālā vērtība</t>
  </si>
  <si>
    <t>Nemateriālo ieguldījumu izveidošana</t>
  </si>
  <si>
    <t>Pārējie nemateriālie ieguldījumi</t>
  </si>
  <si>
    <t>Pārējās licences, koncesijas un patenti, preču zīmes un tamlīdzīgas tiesības</t>
  </si>
  <si>
    <t>Datorprogrammas</t>
  </si>
  <si>
    <t>Licences, koncesijas un patenti, preču zīmes un līdzīgas tiesības</t>
  </si>
  <si>
    <t>Attīstības pasākumi un programmas</t>
  </si>
  <si>
    <t>Nemateriālie ieguldījumi</t>
  </si>
  <si>
    <t>Pamatkapitāla veidošana</t>
  </si>
  <si>
    <t>Izdevumi kapitālieguldījumiem - kopā</t>
  </si>
  <si>
    <t>Budžeta iestāžu procenta maksājumi Valsts kasei, izņemot valsts sociālās apdrošināšanas speciālo budžetu</t>
  </si>
  <si>
    <t>Budžeta iestāžu procentu maksājumi Valsts kasei</t>
  </si>
  <si>
    <t>Pārējie procentu maksājumi</t>
  </si>
  <si>
    <t>Budžeta iestāžu līzinga procentu maksājumi</t>
  </si>
  <si>
    <t>Procentu maksājumi iekšzemes finanšu institūcijām par aizņēmumiem un vērtspapīriem</t>
  </si>
  <si>
    <t>Procentu maksājumi iekšzemes kredītiestādēm</t>
  </si>
  <si>
    <t>Procentu izdevumi</t>
  </si>
  <si>
    <t>Citas ražošanas 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</si>
  <si>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</si>
  <si>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Subsīdijas komersantiem sabiedriskā transporta pakalpojumu nodrošināšanai (par pasažieru regulārajiem pārvadājumiem)</t>
  </si>
  <si>
    <t>Atmaksa biedrībām un nodibinājumiem par Eiropas Savienības politiku instrumentu un pārējās ārvalstu finanšu palīdzības projektu (pasākumu) īstenošanu</t>
  </si>
  <si>
    <t>Atmaksa komersantiem, ostām un speciālajām ekonomiskajām zonām par Eiropas Savienības politiku instrumentu un pārējās ārvalstu finanšu palīdzības projektu (pasākumu) īstenošanu</t>
  </si>
  <si>
    <t>Subsīdijas un dotācijas komersantiem, ostām un speciālajām ekonomiskajām zonām Eiropas Savienības politiku instrumentu un pārējās ārvalstu finanšu palīdzības līdzfinansētajiem projektiem (pasākumiem)</t>
  </si>
  <si>
    <t>Subsīdijas un dotācijas biedrībām un nodibinājumiem Eiropas Savienības politiku instrumentu un pārējās ārvalstu finanšu palīdzības līdzfinansētajiem projektiem (pasākumiem)</t>
  </si>
  <si>
    <t>Subsīdijas un dotācijas komersantiem, biedrībām un nodibinājumiem, ostām un speciālajām ekonomiskajām zonām Eiropas Savienības politiku instrumentu un pārējās ārvalstu finanšu palīdzības līdzfinansēto projektu un (vai) pasākumu ietvaros</t>
  </si>
  <si>
    <t>Valsts un pašvaldību budžeta dotācija biedrībām un nodibinājumiem</t>
  </si>
  <si>
    <t>Valsts un pašvaldību budžeta dotācija komersantiem, ostām un speciālajām ekonomiskajām zonām</t>
  </si>
  <si>
    <t>Valsts un pašvaldību budžeta dotācija valsts un pašvaldību komersantiem</t>
  </si>
  <si>
    <t>Valsts un pašvaldību budžeta dotācija komersantiem, biedrībām un nodibinājumiem un fiziskām personām</t>
  </si>
  <si>
    <t>Subsīdijas un dotācijas komersantiem, biedrībām un nodibinājumiem</t>
  </si>
  <si>
    <t>Subsīdijas un dotācijas</t>
  </si>
  <si>
    <t>Pakalpojumi, kurus budžeta iestādes apmaksā noteikto funkciju ietvaros, kas nav iestādes administratīvie izdevumi</t>
  </si>
  <si>
    <t>Budžeta iestāžu naudas sodu maksājumi</t>
  </si>
  <si>
    <t>Pārējie budžeta iestāžu pārskaitītie nodokļi un nodevas</t>
  </si>
  <si>
    <t>Budžeta iestāžu dabas resursu nodokļa maksājumi</t>
  </si>
  <si>
    <t>Budžeta iestāžu nekustamā īpašuma nodokļa (t.sk. zemes nodokļa parāda) maksājumi budžetā</t>
  </si>
  <si>
    <t>Budžeta iestāžu pievienotās vērtības nodokļa maksājumi</t>
  </si>
  <si>
    <t>Budžeta iestāžu nodokļu maksājumi</t>
  </si>
  <si>
    <t>Budžeta iestāžu nodokļu, nodevu un naudas sodu maksājumi</t>
  </si>
  <si>
    <t>Izdevumi periodikas iegādei</t>
  </si>
  <si>
    <t>Pārējās preces</t>
  </si>
  <si>
    <t>Pārējie specifiskas lietošanas materiāli un inventārs</t>
  </si>
  <si>
    <t>Munīcija</t>
  </si>
  <si>
    <t>Specifiskie materiāli un inventārs</t>
  </si>
  <si>
    <t>Mācību līdzekļi un materiāli</t>
  </si>
  <si>
    <t>Pārējie valsts un pašvaldību aprūpē un apgādē esošo personu uzturēšanas izdevumi, kuri nav minēti citos koda 2360 apakškodos</t>
  </si>
  <si>
    <t>Apdrošināšanas izdevumi veselības, dzīvības un nelaimes gadījumu apdrošināšanai</t>
  </si>
  <si>
    <t>Uzturdevas kompensācija naudā</t>
  </si>
  <si>
    <t>Formas tērpi un speciālais apģērbs</t>
  </si>
  <si>
    <t>Ēdināšanas izdevumi</t>
  </si>
  <si>
    <t>Virtuves inventārs, trauki un galda piederumi</t>
  </si>
  <si>
    <t>Mīkstais inventārs</t>
  </si>
  <si>
    <t>Valsts un pašvaldību aprūpē un apgādē esošo personu uzturēšana</t>
  </si>
  <si>
    <t>Pārējās kārtējo remontu materiālu izmaksas</t>
  </si>
  <si>
    <t>Datortehnikas remonta un uzturēšanas materiāli</t>
  </si>
  <si>
    <t>Transportlīdzekļu uzturēšana un remontmateriāli</t>
  </si>
  <si>
    <t>Elektroiekārtu remonta un uzturēšanas materiāli</t>
  </si>
  <si>
    <t>Saimniecības materiāli</t>
  </si>
  <si>
    <t>Remontmateriāli</t>
  </si>
  <si>
    <t>Kārtējā remonta un iestāžu uzturēšanas materiāli</t>
  </si>
  <si>
    <t>Medicīnas instrumenti, laboratorijas dzīvnieki un to uzturēšana</t>
  </si>
  <si>
    <t>Zāles, ķimikālijas, laboratorijas preces</t>
  </si>
  <si>
    <t>Zāles, ķimikālijas, laboratorijas preces, medicīniskās ierīces, med.instrumenti, laboratorijas dzīvnieki un to uzturēšana</t>
  </si>
  <si>
    <t>Materiāli un izejvielas palīgražošanai</t>
  </si>
  <si>
    <t>Pārējie enerģētiskie materiāli</t>
  </si>
  <si>
    <t>Degviela</t>
  </si>
  <si>
    <t>Kurināmais</t>
  </si>
  <si>
    <t>Kurināmais un enerģētiskie  materiāli</t>
  </si>
  <si>
    <t>Izdevumi par precēm iestādes administratīvās darbības nodrošināšanai</t>
  </si>
  <si>
    <t>Spectērpi</t>
  </si>
  <si>
    <t>Inventārs</t>
  </si>
  <si>
    <t xml:space="preserve">Biroja preces </t>
  </si>
  <si>
    <t>Izdevumi par precēm iestādes darbības nodrošināšanai</t>
  </si>
  <si>
    <t>Krājumi, materiāli, energoresursi, preces, biroja preces un inventārs, kurus neuzskaita kodā 5000</t>
  </si>
  <si>
    <t>Maksājumi par pašvaldību parāda apkalpošanu</t>
  </si>
  <si>
    <t>Maksājumi par sniegtajiem finanšu pakalpojumiem</t>
  </si>
  <si>
    <t>Pārējie iepriekš neklasificētie pakalpojumu veidi</t>
  </si>
  <si>
    <t>Iestādes iekšējo kolektīvo pasākumu organizēšanas izdevumi</t>
  </si>
  <si>
    <t>Izdevumi juridiskās palīdzības sniedzējiem un zvērinātiem tiesu izpildītājiem</t>
  </si>
  <si>
    <t>Pašvaldību līdzekļi neparedzētiem gadījumiem</t>
  </si>
  <si>
    <t>Izdevumi par tiesvedības darbiem</t>
  </si>
  <si>
    <t>Citi pakalpojumi</t>
  </si>
  <si>
    <t>Pārējā noma</t>
  </si>
  <si>
    <t>Iekārtu, aparatūras un inventāra īre un noma</t>
  </si>
  <si>
    <t>Zemes noma</t>
  </si>
  <si>
    <t>Transportlīdzekļu noma</t>
  </si>
  <si>
    <t>Ēku, telpu īre un noma</t>
  </si>
  <si>
    <t>Īre un noma</t>
  </si>
  <si>
    <t>Pārējie informācijas tehnoloģiju pakalpojumi</t>
  </si>
  <si>
    <t>Informācijas sistēmas licenču nomas izdevumi</t>
  </si>
  <si>
    <t>Informācijas sistēmas uzturēšana</t>
  </si>
  <si>
    <t>Informācijas tehnoloģijas pakalpojumi</t>
  </si>
  <si>
    <t>Pārējie remontdarbu un iestāžu uzturēšanas pakalpojumi</t>
  </si>
  <si>
    <t>Profesionālās darbības civiltiesiskās apdrošināšanas izdevumi</t>
  </si>
  <si>
    <t>Apdrošināšanas izdevumi</t>
  </si>
  <si>
    <t>Autoceļu un ielu pārvaldīšana un uzturēšana</t>
  </si>
  <si>
    <t>Nekustamā īpašuma uzturēšana</t>
  </si>
  <si>
    <t>Iekārtas, inventāra un aparatūras remonts, tehniskā apkalpošana</t>
  </si>
  <si>
    <t>Transportlīdzekļu uzturēšana un remonts</t>
  </si>
  <si>
    <t>Ēku, būvju un telpu kārtējais remonts</t>
  </si>
  <si>
    <t>Remontdarbi un iestāžu uzturēšanas pakalpojumi (izņemot kapitālo remontu)</t>
  </si>
  <si>
    <t xml:space="preserve">Pārējie iestādes administratīvie izdevumi </t>
  </si>
  <si>
    <t>Bankas komisija, pakalpojumi</t>
  </si>
  <si>
    <t>Izdevumi par saņemtajiem apmācību pakalpojumiem</t>
  </si>
  <si>
    <t>Normatīvajos aktos noteiktie darba devēja veselības izdevumi darba ņēmējiem</t>
  </si>
  <si>
    <t>Izdevumi par transporta pakalpojumiem</t>
  </si>
  <si>
    <t>Auditoru, tulku pakalpojumi, izdevumi par iestāžu pasūtītajiem pētījumiem</t>
  </si>
  <si>
    <t>Administratīvie izdevumi un sabiedriskās attiecības</t>
  </si>
  <si>
    <t>Iestādes administratīvie izdevumi un ar iestādes darbības nodrošināšanu saistītie izdevumi</t>
  </si>
  <si>
    <t>Izdevumi par pārējiem komunālajiem pakalpojumiem</t>
  </si>
  <si>
    <t>Izdevumi par atkritumu savākšanu, izvešanu no apdzīvotām vietām un teritorijām ārpus apdzīvotām vietām un utilizāciju</t>
  </si>
  <si>
    <t>Izdevumi par elektroenerģiju</t>
  </si>
  <si>
    <t>Izdevumi par ūdeni un kanalizāciju</t>
  </si>
  <si>
    <t>Izdevumi par apkuri</t>
  </si>
  <si>
    <t>Izdevumi par komunālajiem pakalpojumiem</t>
  </si>
  <si>
    <t>Pārējie sakaru pakalpojumi</t>
  </si>
  <si>
    <t>Mobilā telefona abonēšanas maksas un sarunu apmaksa</t>
  </si>
  <si>
    <t>Telefona abonēšanas maksa, vietējo un tālsarunu apmaksa, interneta pakalpojumu sniedzēju apmaksa</t>
  </si>
  <si>
    <t>Valsts nozīmes datu pārraides tīkla pakalpojumi</t>
  </si>
  <si>
    <t>Pasta, telefona un citi sakaru pakalpojumi</t>
  </si>
  <si>
    <t>Pakalpojumi</t>
  </si>
  <si>
    <t>Pārējie komandējumu un darba braucienu izdevumi</t>
  </si>
  <si>
    <t>Dienas nauda</t>
  </si>
  <si>
    <t xml:space="preserve">Ārvalstu mācību, darba un dienesta komandējumi, darba braucieni </t>
  </si>
  <si>
    <t>Iekšzemes mācību, darba un dienesta komandējumi, darba braucieni</t>
  </si>
  <si>
    <t>Mācību, darba un dienesta komandējumi, darba braucieni</t>
  </si>
  <si>
    <t>Preces un pakalpojumi</t>
  </si>
  <si>
    <t>Darba devēja pabalsti un kompensācijas, no kā neaprēķina iedzīvotāju ienākuma nodokli un valsts sociālās apdrošināšanas obligātās iemaksas</t>
  </si>
  <si>
    <t>Darba devēja izdevumi veselības, dzīvības un nelaimes gadījumu apdrošināšanai</t>
  </si>
  <si>
    <t>Uzturdevas kompensācija</t>
  </si>
  <si>
    <t>Mācību maksas kompensācija</t>
  </si>
  <si>
    <t>Darba devēja pabalsti un kompensācijas, no kuriem aprēķina iedzīvotāju ienākuma nodokli un valsts sociālās apdrošināšanas obligātās iemaksas</t>
  </si>
  <si>
    <t>Darba devēja pabalsti, kompensācijas un citi maksājumi</t>
  </si>
  <si>
    <t>Darba devēja valsts sociālās apdrošin. obligātās iemaksas</t>
  </si>
  <si>
    <t>Darba devēja valsts soc. apdroš. obl. iemaksas, sociāla rakstura pabalsti un kompensācijas</t>
  </si>
  <si>
    <t>Atalgojums fiziskajām personām uz tiesiskās attiecības regulējošu dokumentu pamata</t>
  </si>
  <si>
    <t>Citas normatīvajos aktos noteiktās piemaksas, kas nav iepriekš klasificētas</t>
  </si>
  <si>
    <t>Prēmijas un naudas balvas</t>
  </si>
  <si>
    <t>Piemaksa par papildu darbu</t>
  </si>
  <si>
    <t>Piemaksa par personisko darba ieguldījumu un darba kvalitāti</t>
  </si>
  <si>
    <t>Piemaksa par darbu īpašos apstākļos, speciālās piemaksas</t>
  </si>
  <si>
    <t>Samaksa par virsstundu darbu un darbu svētku dienās</t>
  </si>
  <si>
    <t>Piemaksa par nakts darbu</t>
  </si>
  <si>
    <t>Piemaksas un prēmijas un naudas balvas</t>
  </si>
  <si>
    <t>Pārējo darbinieku mēnešalga (darba alga)</t>
  </si>
  <si>
    <t>Deputātu mēnešalga</t>
  </si>
  <si>
    <t>Mēnešalga</t>
  </si>
  <si>
    <t xml:space="preserve">Atalgojums  </t>
  </si>
  <si>
    <t>Atlīdzība</t>
  </si>
  <si>
    <t>Uzturēšanas izdevumi kopā (1000; 2000; 3000; 4000)</t>
  </si>
  <si>
    <t>Izdevumi (uzturēšanas izdevumi+izdevumi kapitālieguldījumiem)</t>
  </si>
  <si>
    <t>Izdevumi pavisam kopā, t.sk.</t>
  </si>
  <si>
    <t xml:space="preserve">  I I     IZDEVUMI</t>
  </si>
  <si>
    <t>X</t>
  </si>
  <si>
    <t>Fizisko personu ziedojumi un dāvinājumi naudā</t>
  </si>
  <si>
    <t>Juridisku personu ziedojumi un dāvinājumi naudā</t>
  </si>
  <si>
    <t>Saņemtie ziedojumi un dāvinājumi</t>
  </si>
  <si>
    <t>Pārējie iepriekš neklasificētie pašu ieņēmumi</t>
  </si>
  <si>
    <t>Citi iepriekš neklasificētie pašu ieņēmumi</t>
  </si>
  <si>
    <t>Pārējie šajā klasifikācijā iepriekš neklasificētie ieņēmumi</t>
  </si>
  <si>
    <t>Citi ieņēmumi par maksas pakalpojumiem</t>
  </si>
  <si>
    <t>Ieņēmumi par projektu realizāciju</t>
  </si>
  <si>
    <t>Ieņēmumi par biļešu realizāciju</t>
  </si>
  <si>
    <t>Maksa par personu uzturēšanos sociālās aprūpes iestādēs</t>
  </si>
  <si>
    <t>Ieņēmumi par pārējiem budžeta iestāžu maksas pakalpojumiem</t>
  </si>
  <si>
    <t>Ieņēmumi no kustamā īpašuma iznomāšanas</t>
  </si>
  <si>
    <t>Ieņēmumi par nomu</t>
  </si>
  <si>
    <t>Ieņēmumi par nomu un īri</t>
  </si>
  <si>
    <t>Ieņēmumi par pārējo dokumentu izsniegšanu un pārēejiem kancelejas pakalpojumiem</t>
  </si>
  <si>
    <t>Ieņēmumi par dokumentu izsniegšanu un kancelejas pakalpojumiem</t>
  </si>
  <si>
    <t>Pārējie ieņēmumi par izglītības pakalpojumiem</t>
  </si>
  <si>
    <t>Ieņēmumi no vecāku maksām</t>
  </si>
  <si>
    <t>Mācību maksa</t>
  </si>
  <si>
    <t>Maksa par izglītības pakalpojumiem</t>
  </si>
  <si>
    <t>Ieņēmumi no budžeta iestāžu sniegtajiem maksas pakalpojumiem</t>
  </si>
  <si>
    <t>Ieņēmumi no citiem avotiem saskaņā ar noslēgtajiem līgumiem</t>
  </si>
  <si>
    <t>Pašvaldības iestāžu saņemtie transferti no augstākas iestādes</t>
  </si>
  <si>
    <t>F22010000 bankā</t>
  </si>
  <si>
    <t>F21010000   kasē</t>
  </si>
  <si>
    <t>Atlikums gada sākumā, t.sk:</t>
  </si>
  <si>
    <t>Ieņēmumi pavisam kopā, t.sk.:</t>
  </si>
  <si>
    <t xml:space="preserve">  I   IEŅĒMUMI</t>
  </si>
  <si>
    <t>1</t>
  </si>
  <si>
    <t>Ziedojumi, dāvinājumi</t>
  </si>
  <si>
    <t>Maksas pakalpojumi</t>
  </si>
  <si>
    <t>Valsts budžeta transferti (mērķdotācijas)</t>
  </si>
  <si>
    <t>Pamatbudžets</t>
  </si>
  <si>
    <t>Kopā</t>
  </si>
  <si>
    <t>Izdevumu tāme 2016.gadam</t>
  </si>
  <si>
    <t>Iestādes pieprasījums 2016.gadam</t>
  </si>
  <si>
    <t>Rādītāju nosaukumi</t>
  </si>
  <si>
    <t>Budžeta klasifikācijas                                                         kods</t>
  </si>
  <si>
    <t>ziedojumiem, dāvinājumiem</t>
  </si>
  <si>
    <t>maksas pakalpojumiem</t>
  </si>
  <si>
    <t>projektiem</t>
  </si>
  <si>
    <t>Valsts budžeta transfertiem</t>
  </si>
  <si>
    <t>LV84PARX0002484572001</t>
  </si>
  <si>
    <t>pamatbudžetam</t>
  </si>
  <si>
    <t>Konta Nr.</t>
  </si>
  <si>
    <t>Stratēģiskā dokumenta kods*</t>
  </si>
  <si>
    <t>Sociālo iestāžu, kurās tiek nodrošināta ilgstoša aprūpe gados veciem cilvēkiem, būvniecība, atjaunošana un uzlabošana</t>
  </si>
  <si>
    <t>Programma</t>
  </si>
  <si>
    <t>10.200.</t>
  </si>
  <si>
    <t>Funkcionālās klasifikācijas kods</t>
  </si>
  <si>
    <t>Jomas iela 1/5, Jūrmala, LV-2016</t>
  </si>
  <si>
    <t>Adrese</t>
  </si>
  <si>
    <t>90000056357</t>
  </si>
  <si>
    <t>Reģistrācijas Nr.</t>
  </si>
  <si>
    <t>Jūrmalas pilsētas dome</t>
  </si>
  <si>
    <t>Budžeta finansēta institūcija</t>
  </si>
  <si>
    <t>IEŅĒMUMU UN IZDEVUMU TĀME 2016.GADAM</t>
  </si>
  <si>
    <t>Tāme Nr.10.1.1.</t>
  </si>
  <si>
    <t>Pārējo sociālo iestāžu būvniecība, atjaunošana un uzlabošana</t>
  </si>
  <si>
    <t>10.700.</t>
  </si>
  <si>
    <t>Tāme Nr.10.1.2.</t>
  </si>
  <si>
    <t>paraksts</t>
  </si>
  <si>
    <t>"Jūrmalas pilsētas attīstības programma 2014-2020" - P3.5. - kvalitatīvs sociālais atbalsts, R3.5.1. - sociālo pakalpojumu attīstība</t>
  </si>
  <si>
    <t>"Jūrmalas pilsētas attīstības stratēģija 2010-2030" - J5 - Droša pilsēta, J6 - Labs mājoklis, J10 - Sociāli drošas vides nodrošināšana</t>
  </si>
  <si>
    <t>LV72PARX0002484572023</t>
  </si>
  <si>
    <t>J5, J6, J10, P3.5., R3.5.1.</t>
  </si>
  <si>
    <t>Sociālā aizsardzība invaliditātes gadījumā</t>
  </si>
  <si>
    <t>10.120</t>
  </si>
  <si>
    <t>Mellužu pr.83, Jūrmala, LV - 2008</t>
  </si>
  <si>
    <t>90000594245</t>
  </si>
  <si>
    <t>Jūrmalas pilsētas domes Labklājības pārvalde</t>
  </si>
  <si>
    <t>Tāme Nr.10.2.2.</t>
  </si>
  <si>
    <t>"Jūrmalas pilsētas attīstības stratēģija 2010-2030" - J10 - Sociāli drošas vides nodrošināšana</t>
  </si>
  <si>
    <t>LV81PARX0002484572153</t>
  </si>
  <si>
    <t>J10, P3.5., R3.5.1</t>
  </si>
  <si>
    <t>Strēlnieku pr.38</t>
  </si>
  <si>
    <t>90001876536</t>
  </si>
  <si>
    <t>PA "JŪRMALAS SOCIĀLĀS APRŪPES CENTRS"</t>
  </si>
  <si>
    <t>Tāme Nr.10.3.8.</t>
  </si>
  <si>
    <t>Atbalsts gados veciem cilvēkiem</t>
  </si>
  <si>
    <t>10.200</t>
  </si>
  <si>
    <t>Tāme Nr.10.2.3.</t>
  </si>
  <si>
    <t>LV81PARX0002484572152</t>
  </si>
  <si>
    <t>Skolas ielā 44, Kauguri</t>
  </si>
  <si>
    <t>Tāme Nr.10.3.3.</t>
  </si>
  <si>
    <t>Grupu dzīvokļa pakalpojuma izveide un nodrošināšana Jūrmalā</t>
  </si>
  <si>
    <t>Dūņu 2, Ķemeri</t>
  </si>
  <si>
    <t>Tāme Nr.10.3.10.</t>
  </si>
  <si>
    <t>Invalīdu pārvadāšanas nodrošināšana</t>
  </si>
  <si>
    <t>Tāme Nr.10.3.7.</t>
  </si>
  <si>
    <t>LV43PARX0002484576037</t>
  </si>
  <si>
    <t>LV09PARX0002484577037</t>
  </si>
  <si>
    <t>Pansionāta pakalpojumu sniegšana</t>
  </si>
  <si>
    <t>Tāme Nr.10.3.1.</t>
  </si>
  <si>
    <t>"Jūrmalas pilsētas attīstības stratēģija 2010-2030" - J10 - sociāli drošas vides nodrošināšana</t>
  </si>
  <si>
    <t>Mājas aprūpes un pavadoņu pakalpojuma nodrošināšana</t>
  </si>
  <si>
    <t>Strēlnieku pr. 38</t>
  </si>
  <si>
    <t>Tāme Nr.10.3.6.</t>
  </si>
  <si>
    <t xml:space="preserve">"Veselības veicināšanas plāns Jūrmalas pilsētai 2013.- 2020.gadam" </t>
  </si>
  <si>
    <t>"Jūrmalas pilsētas attīstības programma 2014-2020" - P3.5. - kvalitatīvs sociālais atbalsts, P3.6. - kvalitatīvi veselības aprūpes pakalpojumi, R3.5. - sociālo pakalpojumu attīstība, R3.6.2. - veselīga dzīvesveida veicināšana</t>
  </si>
  <si>
    <t>"Jūrmalas pilsētas attīstības stratēģija 2010-2030" - J8 - iedzīvotāju veselība</t>
  </si>
  <si>
    <t>J8, J10, P3.5., P3.6., R3.5.1, R3.6.2.</t>
  </si>
  <si>
    <t>Veselības aprūpes pieejamības palielināšana pensijas vecuma cilvēkiem un invalīdiem</t>
  </si>
  <si>
    <t>Tāme Nr.10.3.2.</t>
  </si>
  <si>
    <t>Anna Dipnere</t>
  </si>
  <si>
    <t>Baiba Birka</t>
  </si>
  <si>
    <t>"Jūrmalas pilsētas attīstības programma 2014. -2020.gadam", M3 - sociālāinfrastruktūra, P3.5. - kvalitatīvs sociālais atbalsts, R3.5.1. - sociālo pakalpojumu attīstība</t>
  </si>
  <si>
    <t>LV45PARX0002484572024</t>
  </si>
  <si>
    <t>J10, M 3., P 3.5., R 3.5.1.</t>
  </si>
  <si>
    <t>Bērnu tiesību aizsardzības nodrošināšana</t>
  </si>
  <si>
    <t>10.400</t>
  </si>
  <si>
    <t>Dubultu prospekts 1,Jūrmala, LV-2015</t>
  </si>
  <si>
    <t>90000091456</t>
  </si>
  <si>
    <t>Jūrmalas pilsētas bāriņtiesa</t>
  </si>
  <si>
    <t>Tāme Nr.10.5.1.</t>
  </si>
  <si>
    <t>"Jūrmalas pilsētas attīstības programma 2014. -2020.gadam", P3.5. - kvalitatīvs sociālais atbalsts, R3.5.1. - sociālo pakalpojumu attīstība</t>
  </si>
  <si>
    <t>Dienas aprūpe bērniem ar funkcionāliem traucējumiem</t>
  </si>
  <si>
    <t>Tāme Nr.10.2.8.</t>
  </si>
  <si>
    <t>LV91TREL9812180130000</t>
  </si>
  <si>
    <t>Atbalsts ģimenēm ar bērniem</t>
  </si>
  <si>
    <t>Tāme Nr.10.2.4.</t>
  </si>
  <si>
    <t>Mājokļa atbalsts</t>
  </si>
  <si>
    <t>10.600</t>
  </si>
  <si>
    <t>Tāme Nr.10.2.5.</t>
  </si>
  <si>
    <t>Pārējais citur nekvalificēts atbalsts sociāli atstumtām personām</t>
  </si>
  <si>
    <t>10.700</t>
  </si>
  <si>
    <t>Tāme Nr.10.2.7.</t>
  </si>
  <si>
    <t>Dienas aprūpes centrs personām ar garīgās veselības traucējumiem, īpašuma Dūņu ceļš 2 apsaimniekošana</t>
  </si>
  <si>
    <t>Tāme Nr.10.3.9.</t>
  </si>
  <si>
    <t>Nakts patversme</t>
  </si>
  <si>
    <t>Tāme Nr.10.3.5.</t>
  </si>
  <si>
    <t>Zupas virtuves pakalpojumu nodrošināšana</t>
  </si>
  <si>
    <t>Tāme Nr.10.3.4.</t>
  </si>
  <si>
    <t>M.Stalmoka</t>
  </si>
  <si>
    <t>K.Andersone</t>
  </si>
  <si>
    <t>LV11PARX0002484576031</t>
  </si>
  <si>
    <t>LV74PARX0002484577031</t>
  </si>
  <si>
    <t>LV54PARX0002484572153</t>
  </si>
  <si>
    <t>J10, P3.5., R3.5.1.</t>
  </si>
  <si>
    <t>Aprūpe pašvaldības sociālās aprūpes institūcijās</t>
  </si>
  <si>
    <t>Sēravotu iela 9, Jūrmala, LV-2012</t>
  </si>
  <si>
    <t>90001868844</t>
  </si>
  <si>
    <t>Jūrmalas pisētas pašvaldības iestāde "Sprīdītis"</t>
  </si>
  <si>
    <t>Tāme Nr.10.4.1.</t>
  </si>
  <si>
    <t>Jūrmalas pilsētas pilsētas pašvaldības iestāde "Sprīdītis"</t>
  </si>
  <si>
    <t>Tāme Nr.10.4.2.</t>
  </si>
  <si>
    <t>Iestādes uzturēšana</t>
  </si>
  <si>
    <t>10.910</t>
  </si>
  <si>
    <t>Tāme Nr.10.2.1.</t>
  </si>
  <si>
    <t>Pārējie citur nekvalificētie sociālās aizsardzības pasākumi</t>
  </si>
  <si>
    <t>10.920</t>
  </si>
  <si>
    <t>Tāme Nr.10.2.6.</t>
  </si>
  <si>
    <t>Dienas centrs</t>
  </si>
  <si>
    <t>Dienas nodarbinātības centrs - specializētā darbnīca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</si>
</sst>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6"/>
      <name val="Times New Roman"/>
      <family val="1"/>
      <charset val="186"/>
    </font>
    <font>
      <i/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u/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1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7">
    <xf numFmtId="0" fontId="0" fillId="0" borderId="0" xfId="0"/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0" xfId="0" applyFont="1" applyBorder="1" applyAlignment="1">
      <alignment wrapText="1"/>
    </xf>
    <xf numFmtId="0" fontId="2" fillId="2" borderId="1" xfId="1" applyFont="1" applyFill="1" applyBorder="1" applyAlignment="1" applyProtection="1">
      <alignment vertical="center"/>
    </xf>
    <xf numFmtId="0" fontId="2" fillId="2" borderId="2" xfId="1" applyFont="1" applyFill="1" applyBorder="1" applyAlignment="1" applyProtection="1">
      <alignment vertical="center"/>
    </xf>
    <xf numFmtId="0" fontId="2" fillId="2" borderId="3" xfId="1" applyFont="1" applyFill="1" applyBorder="1" applyAlignment="1" applyProtection="1">
      <alignment vertical="center"/>
    </xf>
    <xf numFmtId="0" fontId="2" fillId="2" borderId="4" xfId="1" applyFont="1" applyFill="1" applyBorder="1" applyAlignment="1" applyProtection="1">
      <alignment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2" fillId="2" borderId="5" xfId="1" applyFont="1" applyFill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2" fillId="0" borderId="6" xfId="1" applyFont="1" applyBorder="1" applyAlignment="1" applyProtection="1">
      <alignment vertical="center"/>
    </xf>
    <xf numFmtId="0" fontId="2" fillId="2" borderId="7" xfId="1" applyFont="1" applyFill="1" applyBorder="1" applyAlignment="1" applyProtection="1">
      <alignment vertical="center"/>
    </xf>
    <xf numFmtId="0" fontId="2" fillId="0" borderId="8" xfId="0" applyFont="1" applyBorder="1"/>
    <xf numFmtId="0" fontId="3" fillId="0" borderId="0" xfId="1" applyFont="1" applyFill="1" applyBorder="1" applyAlignment="1" applyProtection="1">
      <alignment vertical="center"/>
    </xf>
    <xf numFmtId="0" fontId="3" fillId="3" borderId="0" xfId="1" applyFont="1" applyFill="1" applyBorder="1" applyAlignment="1" applyProtection="1">
      <alignment vertical="center"/>
    </xf>
    <xf numFmtId="3" fontId="2" fillId="0" borderId="9" xfId="1" applyNumberFormat="1" applyFont="1" applyFill="1" applyBorder="1" applyAlignment="1" applyProtection="1">
      <alignment vertical="center"/>
      <protection locked="0"/>
    </xf>
    <xf numFmtId="3" fontId="2" fillId="0" borderId="10" xfId="1" applyNumberFormat="1" applyFont="1" applyFill="1" applyBorder="1" applyAlignment="1" applyProtection="1">
      <alignment vertical="center"/>
      <protection locked="0"/>
    </xf>
    <xf numFmtId="3" fontId="3" fillId="0" borderId="11" xfId="1" applyNumberFormat="1" applyFont="1" applyFill="1" applyBorder="1" applyAlignment="1" applyProtection="1">
      <alignment vertical="center"/>
    </xf>
    <xf numFmtId="3" fontId="2" fillId="0" borderId="12" xfId="1" applyNumberFormat="1" applyFont="1" applyFill="1" applyBorder="1" applyAlignment="1" applyProtection="1">
      <alignment vertical="center"/>
      <protection locked="0"/>
    </xf>
    <xf numFmtId="0" fontId="3" fillId="0" borderId="13" xfId="1" applyFont="1" applyFill="1" applyBorder="1" applyAlignment="1" applyProtection="1">
      <alignment vertical="center" wrapText="1"/>
    </xf>
    <xf numFmtId="0" fontId="3" fillId="0" borderId="14" xfId="1" applyFont="1" applyFill="1" applyBorder="1" applyAlignment="1" applyProtection="1">
      <alignment vertical="center"/>
    </xf>
    <xf numFmtId="3" fontId="3" fillId="0" borderId="15" xfId="1" applyNumberFormat="1" applyFont="1" applyFill="1" applyBorder="1" applyAlignment="1" applyProtection="1">
      <alignment vertical="center"/>
      <protection locked="0"/>
    </xf>
    <xf numFmtId="3" fontId="3" fillId="0" borderId="16" xfId="1" applyNumberFormat="1" applyFont="1" applyFill="1" applyBorder="1" applyAlignment="1" applyProtection="1">
      <alignment vertical="center"/>
      <protection locked="0"/>
    </xf>
    <xf numFmtId="3" fontId="3" fillId="0" borderId="17" xfId="1" applyNumberFormat="1" applyFont="1" applyFill="1" applyBorder="1" applyAlignment="1" applyProtection="1">
      <alignment vertical="center"/>
    </xf>
    <xf numFmtId="3" fontId="3" fillId="0" borderId="18" xfId="1" applyNumberFormat="1" applyFont="1" applyFill="1" applyBorder="1" applyAlignment="1" applyProtection="1">
      <alignment vertical="center"/>
      <protection locked="0"/>
    </xf>
    <xf numFmtId="0" fontId="3" fillId="0" borderId="19" xfId="1" applyFont="1" applyFill="1" applyBorder="1" applyAlignment="1" applyProtection="1">
      <alignment vertical="center"/>
    </xf>
    <xf numFmtId="0" fontId="2" fillId="3" borderId="0" xfId="1" applyFont="1" applyFill="1" applyBorder="1" applyAlignment="1" applyProtection="1">
      <alignment vertical="center"/>
    </xf>
    <xf numFmtId="3" fontId="2" fillId="0" borderId="20" xfId="1" applyNumberFormat="1" applyFont="1" applyFill="1" applyBorder="1" applyAlignment="1" applyProtection="1">
      <alignment vertical="center"/>
      <protection locked="0"/>
    </xf>
    <xf numFmtId="3" fontId="2" fillId="0" borderId="21" xfId="1" applyNumberFormat="1" applyFont="1" applyFill="1" applyBorder="1" applyAlignment="1" applyProtection="1">
      <alignment vertical="center"/>
      <protection locked="0"/>
    </xf>
    <xf numFmtId="3" fontId="2" fillId="0" borderId="22" xfId="1" applyNumberFormat="1" applyFont="1" applyFill="1" applyBorder="1" applyAlignment="1" applyProtection="1">
      <alignment vertical="center"/>
    </xf>
    <xf numFmtId="3" fontId="2" fillId="0" borderId="23" xfId="1" applyNumberFormat="1" applyFont="1" applyFill="1" applyBorder="1" applyAlignment="1" applyProtection="1">
      <alignment vertical="center"/>
      <protection locked="0"/>
    </xf>
    <xf numFmtId="0" fontId="2" fillId="0" borderId="24" xfId="1" applyFont="1" applyFill="1" applyBorder="1" applyAlignment="1" applyProtection="1">
      <alignment vertical="center" wrapText="1"/>
    </xf>
    <xf numFmtId="0" fontId="2" fillId="0" borderId="24" xfId="1" applyFont="1" applyFill="1" applyBorder="1" applyAlignment="1" applyProtection="1">
      <alignment vertical="center"/>
    </xf>
    <xf numFmtId="3" fontId="2" fillId="0" borderId="25" xfId="1" applyNumberFormat="1" applyFont="1" applyFill="1" applyBorder="1" applyAlignment="1" applyProtection="1">
      <alignment vertical="center"/>
      <protection locked="0"/>
    </xf>
    <xf numFmtId="3" fontId="2" fillId="0" borderId="26" xfId="1" applyNumberFormat="1" applyFont="1" applyFill="1" applyBorder="1" applyAlignment="1" applyProtection="1">
      <alignment vertical="center"/>
      <protection locked="0"/>
    </xf>
    <xf numFmtId="3" fontId="2" fillId="0" borderId="27" xfId="1" applyNumberFormat="1" applyFont="1" applyFill="1" applyBorder="1" applyAlignment="1" applyProtection="1">
      <alignment vertical="center"/>
    </xf>
    <xf numFmtId="3" fontId="2" fillId="0" borderId="28" xfId="1" applyNumberFormat="1" applyFont="1" applyFill="1" applyBorder="1" applyAlignment="1" applyProtection="1">
      <alignment vertical="center"/>
      <protection locked="0"/>
    </xf>
    <xf numFmtId="0" fontId="2" fillId="0" borderId="29" xfId="1" applyFont="1" applyFill="1" applyBorder="1" applyAlignment="1" applyProtection="1">
      <alignment vertical="center" wrapText="1"/>
    </xf>
    <xf numFmtId="0" fontId="2" fillId="0" borderId="29" xfId="1" applyFont="1" applyFill="1" applyBorder="1" applyAlignment="1" applyProtection="1">
      <alignment vertical="center"/>
    </xf>
    <xf numFmtId="3" fontId="2" fillId="0" borderId="30" xfId="1" applyNumberFormat="1" applyFont="1" applyFill="1" applyBorder="1" applyAlignment="1" applyProtection="1">
      <alignment vertical="center"/>
      <protection locked="0"/>
    </xf>
    <xf numFmtId="3" fontId="2" fillId="0" borderId="31" xfId="1" applyNumberFormat="1" applyFont="1" applyFill="1" applyBorder="1" applyAlignment="1" applyProtection="1">
      <alignment vertical="center"/>
      <protection locked="0"/>
    </xf>
    <xf numFmtId="3" fontId="2" fillId="0" borderId="32" xfId="1" applyNumberFormat="1" applyFont="1" applyFill="1" applyBorder="1" applyAlignment="1" applyProtection="1">
      <alignment vertical="center"/>
    </xf>
    <xf numFmtId="3" fontId="2" fillId="0" borderId="33" xfId="1" applyNumberFormat="1" applyFont="1" applyFill="1" applyBorder="1" applyAlignment="1" applyProtection="1">
      <alignment vertical="center"/>
      <protection locked="0"/>
    </xf>
    <xf numFmtId="0" fontId="2" fillId="0" borderId="34" xfId="1" applyFont="1" applyFill="1" applyBorder="1" applyAlignment="1" applyProtection="1">
      <alignment vertical="center" wrapText="1"/>
    </xf>
    <xf numFmtId="0" fontId="2" fillId="0" borderId="34" xfId="1" applyFont="1" applyFill="1" applyBorder="1" applyAlignment="1" applyProtection="1">
      <alignment vertical="center"/>
    </xf>
    <xf numFmtId="3" fontId="3" fillId="0" borderId="9" xfId="1" applyNumberFormat="1" applyFont="1" applyFill="1" applyBorder="1" applyAlignment="1" applyProtection="1">
      <alignment vertical="center"/>
    </xf>
    <xf numFmtId="3" fontId="3" fillId="0" borderId="10" xfId="1" applyNumberFormat="1" applyFont="1" applyFill="1" applyBorder="1" applyAlignment="1" applyProtection="1">
      <alignment vertical="center"/>
    </xf>
    <xf numFmtId="3" fontId="3" fillId="0" borderId="35" xfId="1" applyNumberFormat="1" applyFont="1" applyFill="1" applyBorder="1" applyAlignment="1" applyProtection="1">
      <alignment vertical="center"/>
    </xf>
    <xf numFmtId="3" fontId="3" fillId="0" borderId="12" xfId="1" applyNumberFormat="1" applyFont="1" applyFill="1" applyBorder="1" applyAlignment="1" applyProtection="1">
      <alignment vertical="center"/>
    </xf>
    <xf numFmtId="3" fontId="3" fillId="0" borderId="13" xfId="1" applyNumberFormat="1" applyFont="1" applyFill="1" applyBorder="1" applyAlignment="1" applyProtection="1">
      <alignment vertical="center"/>
    </xf>
    <xf numFmtId="3" fontId="3" fillId="0" borderId="36" xfId="1" applyNumberFormat="1" applyFont="1" applyFill="1" applyBorder="1" applyAlignment="1" applyProtection="1">
      <alignment vertical="center"/>
    </xf>
    <xf numFmtId="3" fontId="3" fillId="0" borderId="37" xfId="1" applyNumberFormat="1" applyFont="1" applyFill="1" applyBorder="1" applyAlignment="1" applyProtection="1">
      <alignment vertical="center"/>
    </xf>
    <xf numFmtId="3" fontId="3" fillId="0" borderId="38" xfId="1" applyNumberFormat="1" applyFont="1" applyFill="1" applyBorder="1" applyAlignment="1" applyProtection="1">
      <alignment vertical="center"/>
    </xf>
    <xf numFmtId="3" fontId="3" fillId="0" borderId="39" xfId="1" applyNumberFormat="1" applyFont="1" applyFill="1" applyBorder="1" applyAlignment="1" applyProtection="1">
      <alignment vertical="center"/>
    </xf>
    <xf numFmtId="3" fontId="3" fillId="0" borderId="40" xfId="1" applyNumberFormat="1" applyFont="1" applyFill="1" applyBorder="1" applyAlignment="1" applyProtection="1">
      <alignment vertical="center"/>
    </xf>
    <xf numFmtId="0" fontId="3" fillId="0" borderId="41" xfId="1" applyFont="1" applyFill="1" applyBorder="1" applyAlignment="1" applyProtection="1">
      <alignment vertical="center"/>
    </xf>
    <xf numFmtId="3" fontId="3" fillId="0" borderId="42" xfId="1" applyNumberFormat="1" applyFont="1" applyFill="1" applyBorder="1" applyAlignment="1" applyProtection="1">
      <alignment vertical="center"/>
    </xf>
    <xf numFmtId="3" fontId="3" fillId="0" borderId="44" xfId="1" applyNumberFormat="1" applyFont="1" applyFill="1" applyBorder="1" applyAlignment="1" applyProtection="1">
      <alignment vertical="center"/>
    </xf>
    <xf numFmtId="3" fontId="3" fillId="0" borderId="16" xfId="1" applyNumberFormat="1" applyFont="1" applyFill="1" applyBorder="1" applyAlignment="1" applyProtection="1">
      <alignment vertical="center"/>
    </xf>
    <xf numFmtId="3" fontId="3" fillId="0" borderId="45" xfId="1" applyNumberFormat="1" applyFont="1" applyFill="1" applyBorder="1" applyAlignment="1" applyProtection="1">
      <alignment vertical="center"/>
    </xf>
    <xf numFmtId="3" fontId="3" fillId="0" borderId="46" xfId="1" applyNumberFormat="1" applyFont="1" applyFill="1" applyBorder="1" applyAlignment="1" applyProtection="1">
      <alignment vertical="center"/>
    </xf>
    <xf numFmtId="3" fontId="2" fillId="0" borderId="48" xfId="1" applyNumberFormat="1" applyFont="1" applyFill="1" applyBorder="1" applyAlignment="1" applyProtection="1">
      <alignment vertical="center"/>
    </xf>
    <xf numFmtId="3" fontId="2" fillId="0" borderId="37" xfId="1" applyNumberFormat="1" applyFont="1" applyFill="1" applyBorder="1" applyAlignment="1" applyProtection="1">
      <alignment vertical="center"/>
    </xf>
    <xf numFmtId="3" fontId="2" fillId="0" borderId="49" xfId="1" applyNumberFormat="1" applyFont="1" applyFill="1" applyBorder="1" applyAlignment="1" applyProtection="1">
      <alignment vertical="center"/>
    </xf>
    <xf numFmtId="3" fontId="2" fillId="0" borderId="50" xfId="1" applyNumberFormat="1" applyFont="1" applyFill="1" applyBorder="1" applyAlignment="1" applyProtection="1">
      <alignment vertical="center"/>
    </xf>
    <xf numFmtId="0" fontId="2" fillId="0" borderId="41" xfId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vertical="center"/>
      <protection locked="0"/>
    </xf>
    <xf numFmtId="3" fontId="2" fillId="0" borderId="51" xfId="1" applyNumberFormat="1" applyFont="1" applyFill="1" applyBorder="1" applyAlignment="1" applyProtection="1">
      <alignment vertical="center"/>
      <protection locked="0"/>
    </xf>
    <xf numFmtId="3" fontId="2" fillId="0" borderId="5" xfId="1" applyNumberFormat="1" applyFont="1" applyFill="1" applyBorder="1" applyAlignment="1" applyProtection="1">
      <alignment vertical="center"/>
    </xf>
    <xf numFmtId="3" fontId="2" fillId="0" borderId="52" xfId="1" applyNumberFormat="1" applyFont="1" applyFill="1" applyBorder="1" applyAlignment="1" applyProtection="1">
      <alignment vertical="center"/>
      <protection locked="0"/>
    </xf>
    <xf numFmtId="3" fontId="2" fillId="0" borderId="0" xfId="1" applyNumberFormat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horizontal="right" vertical="center" wrapText="1"/>
    </xf>
    <xf numFmtId="3" fontId="2" fillId="0" borderId="53" xfId="1" applyNumberFormat="1" applyFont="1" applyFill="1" applyBorder="1" applyAlignment="1" applyProtection="1">
      <alignment vertical="center"/>
    </xf>
    <xf numFmtId="0" fontId="2" fillId="0" borderId="29" xfId="1" applyFont="1" applyFill="1" applyBorder="1" applyAlignment="1" applyProtection="1">
      <alignment horizontal="right" vertical="center" wrapText="1"/>
    </xf>
    <xf numFmtId="3" fontId="2" fillId="0" borderId="25" xfId="1" applyNumberFormat="1" applyFont="1" applyFill="1" applyBorder="1" applyAlignment="1" applyProtection="1">
      <alignment vertical="center"/>
    </xf>
    <xf numFmtId="3" fontId="2" fillId="0" borderId="26" xfId="1" applyNumberFormat="1" applyFont="1" applyFill="1" applyBorder="1" applyAlignment="1" applyProtection="1">
      <alignment vertical="center"/>
    </xf>
    <xf numFmtId="3" fontId="2" fillId="0" borderId="28" xfId="1" applyNumberFormat="1" applyFont="1" applyFill="1" applyBorder="1" applyAlignment="1" applyProtection="1">
      <alignment vertical="center"/>
    </xf>
    <xf numFmtId="0" fontId="2" fillId="0" borderId="29" xfId="1" applyFont="1" applyFill="1" applyBorder="1" applyAlignment="1" applyProtection="1">
      <alignment horizontal="left" vertical="center" wrapText="1"/>
    </xf>
    <xf numFmtId="0" fontId="2" fillId="0" borderId="54" xfId="1" applyFont="1" applyFill="1" applyBorder="1" applyAlignment="1" applyProtection="1">
      <alignment horizontal="left" vertical="center" wrapText="1"/>
    </xf>
    <xf numFmtId="0" fontId="2" fillId="0" borderId="34" xfId="1" applyFont="1" applyFill="1" applyBorder="1" applyAlignment="1" applyProtection="1">
      <alignment horizontal="center" vertical="center" wrapText="1"/>
    </xf>
    <xf numFmtId="3" fontId="2" fillId="0" borderId="55" xfId="1" applyNumberFormat="1" applyFont="1" applyFill="1" applyBorder="1" applyAlignment="1" applyProtection="1">
      <alignment vertical="center"/>
    </xf>
    <xf numFmtId="3" fontId="2" fillId="0" borderId="56" xfId="1" applyNumberFormat="1" applyFont="1" applyFill="1" applyBorder="1" applyAlignment="1" applyProtection="1">
      <alignment vertical="center"/>
    </xf>
    <xf numFmtId="3" fontId="2" fillId="0" borderId="57" xfId="1" applyNumberFormat="1" applyFont="1" applyFill="1" applyBorder="1" applyAlignment="1" applyProtection="1">
      <alignment vertical="center"/>
    </xf>
    <xf numFmtId="3" fontId="2" fillId="0" borderId="58" xfId="1" applyNumberFormat="1" applyFont="1" applyFill="1" applyBorder="1" applyAlignment="1" applyProtection="1">
      <alignment vertical="center"/>
    </xf>
    <xf numFmtId="0" fontId="2" fillId="0" borderId="59" xfId="1" applyFont="1" applyFill="1" applyBorder="1" applyAlignment="1" applyProtection="1">
      <alignment horizontal="left" vertical="center" wrapText="1"/>
    </xf>
    <xf numFmtId="0" fontId="3" fillId="0" borderId="59" xfId="1" applyFont="1" applyFill="1" applyBorder="1" applyAlignment="1" applyProtection="1">
      <alignment horizontal="left" vertical="center" wrapText="1"/>
    </xf>
    <xf numFmtId="0" fontId="2" fillId="0" borderId="24" xfId="1" applyFont="1" applyFill="1" applyBorder="1" applyAlignment="1" applyProtection="1">
      <alignment horizontal="center" vertical="center" wrapText="1"/>
    </xf>
    <xf numFmtId="0" fontId="2" fillId="0" borderId="29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vertical="center"/>
    </xf>
    <xf numFmtId="0" fontId="4" fillId="3" borderId="0" xfId="1" applyFont="1" applyFill="1" applyBorder="1" applyAlignment="1" applyProtection="1">
      <alignment vertical="center"/>
    </xf>
    <xf numFmtId="0" fontId="2" fillId="0" borderId="54" xfId="1" applyFont="1" applyFill="1" applyBorder="1" applyAlignment="1" applyProtection="1">
      <alignment horizontal="center" vertical="center" wrapText="1"/>
    </xf>
    <xf numFmtId="3" fontId="2" fillId="0" borderId="60" xfId="1" applyNumberFormat="1" applyFont="1" applyFill="1" applyBorder="1" applyAlignment="1" applyProtection="1">
      <alignment vertical="center"/>
    </xf>
    <xf numFmtId="3" fontId="2" fillId="0" borderId="10" xfId="1" applyNumberFormat="1" applyFont="1" applyFill="1" applyBorder="1" applyAlignment="1" applyProtection="1">
      <alignment vertical="center"/>
    </xf>
    <xf numFmtId="3" fontId="2" fillId="0" borderId="11" xfId="1" applyNumberFormat="1" applyFont="1" applyFill="1" applyBorder="1" applyAlignment="1" applyProtection="1">
      <alignment vertical="center"/>
    </xf>
    <xf numFmtId="3" fontId="2" fillId="0" borderId="13" xfId="1" applyNumberFormat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horizontal="left" vertical="center" wrapText="1"/>
    </xf>
    <xf numFmtId="0" fontId="3" fillId="0" borderId="14" xfId="1" applyFont="1" applyFill="1" applyBorder="1" applyAlignment="1" applyProtection="1">
      <alignment horizontal="left" vertical="center" wrapText="1"/>
    </xf>
    <xf numFmtId="3" fontId="3" fillId="4" borderId="61" xfId="1" applyNumberFormat="1" applyFont="1" applyFill="1" applyBorder="1" applyAlignment="1" applyProtection="1">
      <alignment vertical="center"/>
    </xf>
    <xf numFmtId="3" fontId="3" fillId="4" borderId="10" xfId="1" applyNumberFormat="1" applyFont="1" applyFill="1" applyBorder="1" applyAlignment="1" applyProtection="1">
      <alignment vertical="center"/>
    </xf>
    <xf numFmtId="3" fontId="3" fillId="4" borderId="11" xfId="1" applyNumberFormat="1" applyFont="1" applyFill="1" applyBorder="1" applyAlignment="1" applyProtection="1">
      <alignment vertical="center"/>
    </xf>
    <xf numFmtId="3" fontId="3" fillId="4" borderId="13" xfId="1" applyNumberFormat="1" applyFont="1" applyFill="1" applyBorder="1" applyAlignment="1" applyProtection="1">
      <alignment vertical="center"/>
    </xf>
    <xf numFmtId="0" fontId="3" fillId="4" borderId="14" xfId="1" applyFont="1" applyFill="1" applyBorder="1" applyAlignment="1" applyProtection="1">
      <alignment horizontal="left" vertical="center" wrapText="1"/>
    </xf>
    <xf numFmtId="3" fontId="2" fillId="0" borderId="62" xfId="1" applyNumberFormat="1" applyFont="1" applyFill="1" applyBorder="1" applyAlignment="1" applyProtection="1">
      <alignment vertical="center"/>
    </xf>
    <xf numFmtId="3" fontId="2" fillId="0" borderId="63" xfId="1" applyNumberFormat="1" applyFont="1" applyFill="1" applyBorder="1" applyAlignment="1" applyProtection="1">
      <alignment vertical="center"/>
    </xf>
    <xf numFmtId="3" fontId="2" fillId="0" borderId="64" xfId="1" applyNumberFormat="1" applyFont="1" applyFill="1" applyBorder="1" applyAlignment="1" applyProtection="1">
      <alignment vertical="center"/>
    </xf>
    <xf numFmtId="3" fontId="2" fillId="0" borderId="65" xfId="1" applyNumberFormat="1" applyFont="1" applyFill="1" applyBorder="1" applyAlignment="1" applyProtection="1">
      <alignment vertical="center"/>
    </xf>
    <xf numFmtId="3" fontId="2" fillId="0" borderId="51" xfId="1" applyNumberFormat="1" applyFont="1" applyFill="1" applyBorder="1" applyAlignment="1" applyProtection="1">
      <alignment vertical="center"/>
    </xf>
    <xf numFmtId="3" fontId="2" fillId="0" borderId="66" xfId="1" applyNumberFormat="1" applyFont="1" applyFill="1" applyBorder="1" applyAlignment="1" applyProtection="1">
      <alignment vertical="center"/>
    </xf>
    <xf numFmtId="3" fontId="2" fillId="0" borderId="61" xfId="1" applyNumberFormat="1" applyFont="1" applyFill="1" applyBorder="1" applyAlignment="1" applyProtection="1">
      <alignment vertical="center"/>
    </xf>
    <xf numFmtId="3" fontId="2" fillId="0" borderId="67" xfId="1" applyNumberFormat="1" applyFont="1" applyFill="1" applyBorder="1" applyAlignment="1" applyProtection="1">
      <alignment vertical="center"/>
    </xf>
    <xf numFmtId="3" fontId="2" fillId="0" borderId="64" xfId="1" applyNumberFormat="1" applyFont="1" applyFill="1" applyBorder="1" applyAlignment="1" applyProtection="1">
      <alignment vertical="center"/>
      <protection locked="0"/>
    </xf>
    <xf numFmtId="0" fontId="2" fillId="0" borderId="24" xfId="1" applyFont="1" applyFill="1" applyBorder="1" applyAlignment="1" applyProtection="1">
      <alignment horizontal="left" vertical="center" wrapText="1"/>
    </xf>
    <xf numFmtId="3" fontId="2" fillId="0" borderId="68" xfId="1" applyNumberFormat="1" applyFont="1" applyFill="1" applyBorder="1" applyAlignment="1" applyProtection="1">
      <alignment vertical="center"/>
      <protection locked="0"/>
    </xf>
    <xf numFmtId="0" fontId="2" fillId="0" borderId="54" xfId="1" applyFont="1" applyFill="1" applyBorder="1" applyAlignment="1" applyProtection="1">
      <alignment horizontal="right" vertical="center" wrapText="1"/>
    </xf>
    <xf numFmtId="3" fontId="2" fillId="0" borderId="69" xfId="1" applyNumberFormat="1" applyFont="1" applyFill="1" applyBorder="1" applyAlignment="1" applyProtection="1">
      <alignment vertical="center"/>
    </xf>
    <xf numFmtId="3" fontId="2" fillId="0" borderId="70" xfId="1" applyNumberFormat="1" applyFont="1" applyFill="1" applyBorder="1" applyAlignment="1" applyProtection="1">
      <alignment vertical="center"/>
    </xf>
    <xf numFmtId="3" fontId="2" fillId="0" borderId="71" xfId="1" applyNumberFormat="1" applyFont="1" applyFill="1" applyBorder="1" applyAlignment="1" applyProtection="1">
      <alignment vertical="center"/>
    </xf>
    <xf numFmtId="3" fontId="2" fillId="0" borderId="72" xfId="1" applyNumberFormat="1" applyFont="1" applyFill="1" applyBorder="1" applyAlignment="1" applyProtection="1">
      <alignment vertical="center"/>
    </xf>
    <xf numFmtId="3" fontId="2" fillId="0" borderId="73" xfId="1" applyNumberFormat="1" applyFont="1" applyFill="1" applyBorder="1" applyAlignment="1" applyProtection="1">
      <alignment vertical="center"/>
    </xf>
    <xf numFmtId="3" fontId="2" fillId="0" borderId="74" xfId="1" applyNumberFormat="1" applyFont="1" applyFill="1" applyBorder="1" applyAlignment="1" applyProtection="1">
      <alignment vertical="center"/>
      <protection locked="0"/>
    </xf>
    <xf numFmtId="3" fontId="2" fillId="0" borderId="75" xfId="1" applyNumberFormat="1" applyFont="1" applyFill="1" applyBorder="1" applyAlignment="1" applyProtection="1">
      <alignment vertical="center"/>
    </xf>
    <xf numFmtId="3" fontId="2" fillId="0" borderId="76" xfId="1" applyNumberFormat="1" applyFont="1" applyFill="1" applyBorder="1" applyAlignment="1" applyProtection="1">
      <alignment vertical="center"/>
    </xf>
    <xf numFmtId="3" fontId="2" fillId="0" borderId="77" xfId="1" applyNumberFormat="1" applyFont="1" applyFill="1" applyBorder="1" applyAlignment="1" applyProtection="1">
      <alignment vertical="center"/>
    </xf>
    <xf numFmtId="0" fontId="2" fillId="0" borderId="78" xfId="1" applyFont="1" applyFill="1" applyBorder="1" applyAlignment="1" applyProtection="1">
      <alignment horizontal="left" vertical="center" wrapText="1"/>
    </xf>
    <xf numFmtId="0" fontId="3" fillId="0" borderId="78" xfId="1" applyFont="1" applyFill="1" applyBorder="1" applyAlignment="1" applyProtection="1">
      <alignment horizontal="left" vertical="center" wrapText="1"/>
    </xf>
    <xf numFmtId="3" fontId="3" fillId="4" borderId="79" xfId="1" applyNumberFormat="1" applyFont="1" applyFill="1" applyBorder="1" applyAlignment="1" applyProtection="1">
      <alignment vertical="center"/>
    </xf>
    <xf numFmtId="3" fontId="3" fillId="4" borderId="75" xfId="1" applyNumberFormat="1" applyFont="1" applyFill="1" applyBorder="1" applyAlignment="1" applyProtection="1">
      <alignment vertical="center"/>
    </xf>
    <xf numFmtId="3" fontId="3" fillId="4" borderId="76" xfId="1" applyNumberFormat="1" applyFont="1" applyFill="1" applyBorder="1" applyAlignment="1" applyProtection="1">
      <alignment vertical="center"/>
    </xf>
    <xf numFmtId="3" fontId="3" fillId="4" borderId="80" xfId="1" applyNumberFormat="1" applyFont="1" applyFill="1" applyBorder="1" applyAlignment="1" applyProtection="1">
      <alignment vertical="center"/>
    </xf>
    <xf numFmtId="3" fontId="3" fillId="4" borderId="77" xfId="1" applyNumberFormat="1" applyFont="1" applyFill="1" applyBorder="1" applyAlignment="1" applyProtection="1">
      <alignment vertical="center"/>
    </xf>
    <xf numFmtId="0" fontId="3" fillId="4" borderId="78" xfId="1" applyFont="1" applyFill="1" applyBorder="1" applyAlignment="1" applyProtection="1">
      <alignment horizontal="left" vertical="center" wrapText="1"/>
    </xf>
    <xf numFmtId="3" fontId="2" fillId="0" borderId="81" xfId="1" applyNumberFormat="1" applyFont="1" applyFill="1" applyBorder="1" applyAlignment="1" applyProtection="1">
      <alignment vertical="center"/>
      <protection locked="0"/>
    </xf>
    <xf numFmtId="3" fontId="2" fillId="0" borderId="82" xfId="1" applyNumberFormat="1" applyFont="1" applyFill="1" applyBorder="1" applyAlignment="1" applyProtection="1">
      <alignment vertical="center"/>
      <protection locked="0"/>
    </xf>
    <xf numFmtId="3" fontId="2" fillId="0" borderId="83" xfId="1" applyNumberFormat="1" applyFont="1" applyFill="1" applyBorder="1" applyAlignment="1" applyProtection="1">
      <alignment vertical="center"/>
    </xf>
    <xf numFmtId="3" fontId="2" fillId="0" borderId="84" xfId="1" applyNumberFormat="1" applyFont="1" applyFill="1" applyBorder="1" applyAlignment="1" applyProtection="1">
      <alignment vertical="center"/>
      <protection locked="0"/>
    </xf>
    <xf numFmtId="3" fontId="2" fillId="0" borderId="85" xfId="1" applyNumberFormat="1" applyFont="1" applyFill="1" applyBorder="1" applyAlignment="1" applyProtection="1">
      <alignment vertical="center"/>
    </xf>
    <xf numFmtId="0" fontId="2" fillId="0" borderId="34" xfId="1" applyFont="1" applyFill="1" applyBorder="1" applyAlignment="1" applyProtection="1">
      <alignment horizontal="left" vertical="center" wrapText="1"/>
    </xf>
    <xf numFmtId="3" fontId="2" fillId="0" borderId="81" xfId="1" applyNumberFormat="1" applyFont="1" applyFill="1" applyBorder="1" applyAlignment="1" applyProtection="1">
      <alignment vertical="center"/>
    </xf>
    <xf numFmtId="3" fontId="2" fillId="0" borderId="82" xfId="1" applyNumberFormat="1" applyFont="1" applyFill="1" applyBorder="1" applyAlignment="1" applyProtection="1">
      <alignment vertical="center"/>
    </xf>
    <xf numFmtId="3" fontId="2" fillId="0" borderId="84" xfId="1" applyNumberFormat="1" applyFont="1" applyFill="1" applyBorder="1" applyAlignment="1" applyProtection="1">
      <alignment vertical="center"/>
    </xf>
    <xf numFmtId="3" fontId="2" fillId="0" borderId="9" xfId="1" applyNumberFormat="1" applyFont="1" applyFill="1" applyBorder="1" applyAlignment="1" applyProtection="1">
      <alignment vertical="center"/>
    </xf>
    <xf numFmtId="3" fontId="2" fillId="0" borderId="12" xfId="1" applyNumberFormat="1" applyFont="1" applyFill="1" applyBorder="1" applyAlignment="1" applyProtection="1">
      <alignment vertical="center"/>
    </xf>
    <xf numFmtId="3" fontId="3" fillId="4" borderId="60" xfId="1" applyNumberFormat="1" applyFont="1" applyFill="1" applyBorder="1" applyAlignment="1" applyProtection="1">
      <alignment vertical="center"/>
    </xf>
    <xf numFmtId="3" fontId="3" fillId="0" borderId="61" xfId="1" applyNumberFormat="1" applyFont="1" applyFill="1" applyBorder="1" applyAlignment="1" applyProtection="1">
      <alignment vertical="center"/>
    </xf>
    <xf numFmtId="3" fontId="3" fillId="0" borderId="51" xfId="1" applyNumberFormat="1" applyFont="1" applyFill="1" applyBorder="1" applyAlignment="1" applyProtection="1">
      <alignment vertical="center"/>
    </xf>
    <xf numFmtId="3" fontId="3" fillId="0" borderId="5" xfId="1" applyNumberFormat="1" applyFont="1" applyFill="1" applyBorder="1" applyAlignment="1" applyProtection="1">
      <alignment vertical="center"/>
    </xf>
    <xf numFmtId="0" fontId="3" fillId="0" borderId="54" xfId="1" applyFont="1" applyFill="1" applyBorder="1" applyAlignment="1" applyProtection="1">
      <alignment horizontal="left" vertical="center" wrapText="1"/>
    </xf>
    <xf numFmtId="0" fontId="3" fillId="0" borderId="54" xfId="1" applyFont="1" applyFill="1" applyBorder="1" applyAlignment="1" applyProtection="1">
      <alignment horizontal="center" vertical="center" wrapText="1"/>
    </xf>
    <xf numFmtId="3" fontId="2" fillId="0" borderId="4" xfId="1" applyNumberFormat="1" applyFont="1" applyFill="1" applyBorder="1" applyAlignment="1" applyProtection="1">
      <alignment vertical="center"/>
    </xf>
    <xf numFmtId="3" fontId="2" fillId="0" borderId="52" xfId="1" applyNumberFormat="1" applyFont="1" applyFill="1" applyBorder="1" applyAlignment="1" applyProtection="1">
      <alignment vertical="center"/>
    </xf>
    <xf numFmtId="1" fontId="3" fillId="0" borderId="14" xfId="1" applyNumberFormat="1" applyFont="1" applyFill="1" applyBorder="1" applyAlignment="1" applyProtection="1">
      <alignment horizontal="left" vertical="center" wrapText="1"/>
    </xf>
    <xf numFmtId="1" fontId="3" fillId="4" borderId="78" xfId="1" applyNumberFormat="1" applyFont="1" applyFill="1" applyBorder="1" applyAlignment="1" applyProtection="1">
      <alignment horizontal="left" vertical="center" wrapText="1"/>
    </xf>
    <xf numFmtId="3" fontId="2" fillId="0" borderId="86" xfId="1" applyNumberFormat="1" applyFont="1" applyFill="1" applyBorder="1" applyAlignment="1" applyProtection="1">
      <alignment vertical="center"/>
    </xf>
    <xf numFmtId="0" fontId="2" fillId="0" borderId="34" xfId="1" applyFont="1" applyFill="1" applyBorder="1" applyAlignment="1" applyProtection="1">
      <alignment horizontal="right" vertical="center" wrapText="1"/>
    </xf>
    <xf numFmtId="3" fontId="2" fillId="0" borderId="67" xfId="1" applyNumberFormat="1" applyFont="1" applyFill="1" applyBorder="1" applyAlignment="1" applyProtection="1">
      <alignment vertical="center"/>
      <protection locked="0"/>
    </xf>
    <xf numFmtId="0" fontId="2" fillId="0" borderId="24" xfId="1" applyFont="1" applyFill="1" applyBorder="1" applyAlignment="1" applyProtection="1">
      <alignment horizontal="right" vertical="center" wrapText="1"/>
    </xf>
    <xf numFmtId="3" fontId="2" fillId="0" borderId="53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horizontal="left" vertical="center"/>
    </xf>
    <xf numFmtId="0" fontId="3" fillId="3" borderId="0" xfId="1" applyFont="1" applyFill="1" applyBorder="1" applyAlignment="1" applyProtection="1">
      <alignment horizontal="left" vertical="center"/>
    </xf>
    <xf numFmtId="3" fontId="2" fillId="0" borderId="4" xfId="1" applyNumberFormat="1" applyFont="1" applyFill="1" applyBorder="1" applyAlignment="1" applyProtection="1">
      <alignment horizontal="right" vertical="center"/>
      <protection locked="0"/>
    </xf>
    <xf numFmtId="3" fontId="2" fillId="0" borderId="51" xfId="1" applyNumberFormat="1" applyFont="1" applyFill="1" applyBorder="1" applyAlignment="1" applyProtection="1">
      <alignment horizontal="right" vertical="center"/>
      <protection locked="0"/>
    </xf>
    <xf numFmtId="3" fontId="2" fillId="0" borderId="52" xfId="1" applyNumberFormat="1" applyFont="1" applyFill="1" applyBorder="1" applyAlignment="1" applyProtection="1">
      <alignment horizontal="right" vertical="center"/>
      <protection locked="0"/>
    </xf>
    <xf numFmtId="0" fontId="2" fillId="0" borderId="54" xfId="1" applyFont="1" applyFill="1" applyBorder="1" applyAlignment="1" applyProtection="1">
      <alignment vertical="center" wrapText="1"/>
    </xf>
    <xf numFmtId="3" fontId="2" fillId="0" borderId="87" xfId="1" applyNumberFormat="1" applyFont="1" applyFill="1" applyBorder="1" applyAlignment="1" applyProtection="1">
      <alignment vertical="center"/>
    </xf>
    <xf numFmtId="3" fontId="2" fillId="0" borderId="88" xfId="1" applyNumberFormat="1" applyFont="1" applyFill="1" applyBorder="1" applyAlignment="1" applyProtection="1">
      <alignment vertical="center"/>
    </xf>
    <xf numFmtId="3" fontId="3" fillId="0" borderId="4" xfId="1" applyNumberFormat="1" applyFont="1" applyFill="1" applyBorder="1" applyAlignment="1" applyProtection="1">
      <alignment vertical="center"/>
    </xf>
    <xf numFmtId="3" fontId="3" fillId="0" borderId="52" xfId="1" applyNumberFormat="1" applyFont="1" applyFill="1" applyBorder="1" applyAlignment="1" applyProtection="1">
      <alignment vertical="center"/>
    </xf>
    <xf numFmtId="0" fontId="3" fillId="0" borderId="54" xfId="1" applyFont="1" applyFill="1" applyBorder="1" applyAlignment="1" applyProtection="1">
      <alignment vertical="center" wrapText="1"/>
    </xf>
    <xf numFmtId="0" fontId="3" fillId="0" borderId="54" xfId="1" applyFont="1" applyFill="1" applyBorder="1" applyAlignment="1" applyProtection="1">
      <alignment vertical="center"/>
    </xf>
    <xf numFmtId="3" fontId="3" fillId="0" borderId="89" xfId="1" applyNumberFormat="1" applyFont="1" applyFill="1" applyBorder="1" applyAlignment="1" applyProtection="1">
      <alignment vertical="center"/>
    </xf>
    <xf numFmtId="3" fontId="3" fillId="0" borderId="90" xfId="1" applyNumberFormat="1" applyFont="1" applyFill="1" applyBorder="1" applyAlignment="1" applyProtection="1">
      <alignment vertical="center"/>
    </xf>
    <xf numFmtId="3" fontId="3" fillId="0" borderId="91" xfId="1" applyNumberFormat="1" applyFont="1" applyFill="1" applyBorder="1" applyAlignment="1" applyProtection="1">
      <alignment vertical="center"/>
    </xf>
    <xf numFmtId="3" fontId="3" fillId="0" borderId="92" xfId="1" applyNumberFormat="1" applyFont="1" applyFill="1" applyBorder="1" applyAlignment="1" applyProtection="1">
      <alignment vertical="center"/>
    </xf>
    <xf numFmtId="0" fontId="3" fillId="0" borderId="93" xfId="1" applyFont="1" applyFill="1" applyBorder="1" applyAlignment="1" applyProtection="1">
      <alignment vertical="center" wrapText="1"/>
    </xf>
    <xf numFmtId="0" fontId="3" fillId="0" borderId="93" xfId="1" applyFont="1" applyFill="1" applyBorder="1" applyAlignment="1" applyProtection="1">
      <alignment vertical="center"/>
    </xf>
    <xf numFmtId="3" fontId="3" fillId="0" borderId="94" xfId="1" applyNumberFormat="1" applyFont="1" applyFill="1" applyBorder="1" applyAlignment="1" applyProtection="1">
      <alignment vertical="center"/>
    </xf>
    <xf numFmtId="0" fontId="3" fillId="0" borderId="41" xfId="1" applyFont="1" applyFill="1" applyBorder="1" applyAlignment="1" applyProtection="1">
      <alignment vertical="center" wrapText="1"/>
    </xf>
    <xf numFmtId="3" fontId="3" fillId="0" borderId="4" xfId="1" applyNumberFormat="1" applyFont="1" applyBorder="1" applyAlignment="1" applyProtection="1">
      <alignment vertical="center"/>
    </xf>
    <xf numFmtId="3" fontId="3" fillId="0" borderId="51" xfId="1" applyNumberFormat="1" applyFont="1" applyBorder="1" applyAlignment="1" applyProtection="1">
      <alignment vertical="center"/>
    </xf>
    <xf numFmtId="3" fontId="3" fillId="0" borderId="5" xfId="1" applyNumberFormat="1" applyFont="1" applyBorder="1" applyAlignment="1" applyProtection="1">
      <alignment vertical="center"/>
    </xf>
    <xf numFmtId="3" fontId="3" fillId="0" borderId="52" xfId="1" applyNumberFormat="1" applyFont="1" applyBorder="1" applyAlignment="1" applyProtection="1">
      <alignment vertical="center"/>
    </xf>
    <xf numFmtId="0" fontId="3" fillId="0" borderId="54" xfId="1" applyFont="1" applyBorder="1" applyAlignment="1" applyProtection="1">
      <alignment horizontal="left" vertical="center" wrapText="1"/>
    </xf>
    <xf numFmtId="0" fontId="3" fillId="0" borderId="54" xfId="1" applyFont="1" applyBorder="1" applyAlignment="1" applyProtection="1">
      <alignment vertical="center" wrapText="1"/>
    </xf>
    <xf numFmtId="3" fontId="2" fillId="0" borderId="81" xfId="1" applyNumberFormat="1" applyFont="1" applyFill="1" applyBorder="1" applyAlignment="1" applyProtection="1">
      <alignment horizontal="right" vertical="center"/>
    </xf>
    <xf numFmtId="3" fontId="2" fillId="0" borderId="82" xfId="1" applyNumberFormat="1" applyFont="1" applyFill="1" applyBorder="1" applyAlignment="1" applyProtection="1">
      <alignment horizontal="right" vertical="center"/>
    </xf>
    <xf numFmtId="3" fontId="2" fillId="0" borderId="82" xfId="1" applyNumberFormat="1" applyFont="1" applyFill="1" applyBorder="1" applyAlignment="1" applyProtection="1">
      <alignment horizontal="center" vertical="center"/>
    </xf>
    <xf numFmtId="3" fontId="2" fillId="0" borderId="84" xfId="1" applyNumberFormat="1" applyFont="1" applyFill="1" applyBorder="1" applyAlignment="1" applyProtection="1">
      <alignment horizontal="right" vertical="center"/>
    </xf>
    <xf numFmtId="3" fontId="2" fillId="0" borderId="81" xfId="1" applyNumberFormat="1" applyFont="1" applyFill="1" applyBorder="1" applyAlignment="1" applyProtection="1">
      <alignment horizontal="right" vertical="center"/>
      <protection locked="0"/>
    </xf>
    <xf numFmtId="3" fontId="2" fillId="0" borderId="83" xfId="1" applyNumberFormat="1" applyFont="1" applyFill="1" applyBorder="1" applyAlignment="1" applyProtection="1">
      <alignment horizontal="right" vertical="center"/>
    </xf>
    <xf numFmtId="3" fontId="2" fillId="0" borderId="84" xfId="1" applyNumberFormat="1" applyFont="1" applyFill="1" applyBorder="1" applyAlignment="1" applyProtection="1">
      <alignment horizontal="right" vertical="center"/>
      <protection locked="0"/>
    </xf>
    <xf numFmtId="3" fontId="2" fillId="0" borderId="86" xfId="1" applyNumberFormat="1" applyFont="1" applyFill="1" applyBorder="1" applyAlignment="1" applyProtection="1">
      <alignment horizontal="right" vertical="center"/>
    </xf>
    <xf numFmtId="3" fontId="2" fillId="0" borderId="95" xfId="1" applyNumberFormat="1" applyFont="1" applyFill="1" applyBorder="1" applyAlignment="1" applyProtection="1">
      <alignment horizontal="right" vertical="center"/>
    </xf>
    <xf numFmtId="3" fontId="2" fillId="0" borderId="56" xfId="1" applyNumberFormat="1" applyFont="1" applyFill="1" applyBorder="1" applyAlignment="1" applyProtection="1">
      <alignment horizontal="center" vertical="center"/>
    </xf>
    <xf numFmtId="3" fontId="2" fillId="0" borderId="43" xfId="1" applyNumberFormat="1" applyFont="1" applyFill="1" applyBorder="1" applyAlignment="1" applyProtection="1">
      <alignment horizontal="right" vertical="center"/>
    </xf>
    <xf numFmtId="3" fontId="2" fillId="0" borderId="10" xfId="1" applyNumberFormat="1" applyFont="1" applyFill="1" applyBorder="1" applyAlignment="1" applyProtection="1">
      <alignment horizontal="right" vertical="center"/>
    </xf>
    <xf numFmtId="3" fontId="2" fillId="0" borderId="10" xfId="1" applyNumberFormat="1" applyFont="1" applyFill="1" applyBorder="1" applyAlignment="1" applyProtection="1">
      <alignment horizontal="center" vertical="center"/>
    </xf>
    <xf numFmtId="0" fontId="3" fillId="0" borderId="59" xfId="1" applyFont="1" applyFill="1" applyBorder="1" applyAlignment="1" applyProtection="1">
      <alignment horizontal="center" vertical="center" wrapText="1"/>
    </xf>
    <xf numFmtId="3" fontId="2" fillId="0" borderId="65" xfId="1" applyNumberFormat="1" applyFont="1" applyFill="1" applyBorder="1" applyAlignment="1" applyProtection="1">
      <alignment horizontal="center" vertical="center"/>
    </xf>
    <xf numFmtId="3" fontId="2" fillId="0" borderId="51" xfId="1" applyNumberFormat="1" applyFont="1" applyFill="1" applyBorder="1" applyAlignment="1" applyProtection="1">
      <alignment horizontal="center" vertical="center"/>
      <protection locked="0"/>
    </xf>
    <xf numFmtId="3" fontId="2" fillId="0" borderId="96" xfId="1" applyNumberFormat="1" applyFont="1" applyFill="1" applyBorder="1" applyAlignment="1" applyProtection="1">
      <alignment horizontal="right" vertical="center"/>
    </xf>
    <xf numFmtId="3" fontId="2" fillId="0" borderId="66" xfId="1" applyNumberFormat="1" applyFont="1" applyFill="1" applyBorder="1" applyAlignment="1" applyProtection="1">
      <alignment horizontal="center" vertical="center"/>
    </xf>
    <xf numFmtId="3" fontId="2" fillId="0" borderId="31" xfId="1" applyNumberFormat="1" applyFont="1" applyFill="1" applyBorder="1" applyAlignment="1" applyProtection="1">
      <alignment horizontal="center" vertical="center"/>
      <protection locked="0"/>
    </xf>
    <xf numFmtId="3" fontId="2" fillId="0" borderId="31" xfId="1" applyNumberFormat="1" applyFont="1" applyFill="1" applyBorder="1" applyAlignment="1" applyProtection="1">
      <alignment horizontal="right" vertical="center"/>
      <protection locked="0"/>
    </xf>
    <xf numFmtId="3" fontId="2" fillId="0" borderId="9" xfId="1" applyNumberFormat="1" applyFont="1" applyFill="1" applyBorder="1" applyAlignment="1" applyProtection="1">
      <alignment horizontal="center" vertical="center"/>
    </xf>
    <xf numFmtId="3" fontId="2" fillId="0" borderId="75" xfId="1" applyNumberFormat="1" applyFont="1" applyFill="1" applyBorder="1" applyAlignment="1" applyProtection="1">
      <alignment horizontal="right" vertical="center"/>
    </xf>
    <xf numFmtId="3" fontId="2" fillId="0" borderId="11" xfId="1" applyNumberFormat="1" applyFont="1" applyFill="1" applyBorder="1" applyAlignment="1" applyProtection="1">
      <alignment horizontal="right" vertical="center"/>
    </xf>
    <xf numFmtId="3" fontId="2" fillId="0" borderId="12" xfId="1" applyNumberFormat="1" applyFont="1" applyFill="1" applyBorder="1" applyAlignment="1" applyProtection="1">
      <alignment horizontal="center" vertical="center"/>
    </xf>
    <xf numFmtId="0" fontId="3" fillId="0" borderId="78" xfId="1" applyFont="1" applyFill="1" applyBorder="1" applyAlignment="1" applyProtection="1">
      <alignment horizontal="center" vertical="center" wrapText="1"/>
    </xf>
    <xf numFmtId="3" fontId="2" fillId="0" borderId="10" xfId="1" applyNumberFormat="1" applyFont="1" applyFill="1" applyBorder="1" applyAlignment="1" applyProtection="1">
      <alignment horizontal="right" vertical="center"/>
      <protection locked="0"/>
    </xf>
    <xf numFmtId="0" fontId="3" fillId="0" borderId="14" xfId="1" applyFont="1" applyFill="1" applyBorder="1" applyAlignment="1" applyProtection="1">
      <alignment horizontal="center" vertical="center" wrapText="1"/>
    </xf>
    <xf numFmtId="3" fontId="2" fillId="0" borderId="25" xfId="1" applyNumberFormat="1" applyFont="1" applyFill="1" applyBorder="1" applyAlignment="1" applyProtection="1">
      <alignment horizontal="center" vertical="center"/>
    </xf>
    <xf numFmtId="3" fontId="2" fillId="0" borderId="26" xfId="1" applyNumberFormat="1" applyFont="1" applyFill="1" applyBorder="1" applyAlignment="1" applyProtection="1">
      <alignment horizontal="center" vertical="center"/>
    </xf>
    <xf numFmtId="3" fontId="2" fillId="0" borderId="28" xfId="1" applyNumberFormat="1" applyFont="1" applyFill="1" applyBorder="1" applyAlignment="1" applyProtection="1">
      <alignment horizontal="center" vertical="center"/>
    </xf>
    <xf numFmtId="3" fontId="2" fillId="0" borderId="4" xfId="1" applyNumberFormat="1" applyFont="1" applyFill="1" applyBorder="1" applyAlignment="1" applyProtection="1">
      <alignment horizontal="center" vertical="center"/>
    </xf>
    <xf numFmtId="3" fontId="2" fillId="0" borderId="51" xfId="1" applyNumberFormat="1" applyFont="1" applyFill="1" applyBorder="1" applyAlignment="1" applyProtection="1">
      <alignment horizontal="center" vertical="center"/>
    </xf>
    <xf numFmtId="3" fontId="2" fillId="0" borderId="52" xfId="1" applyNumberFormat="1" applyFont="1" applyFill="1" applyBorder="1" applyAlignment="1" applyProtection="1">
      <alignment horizontal="center" vertical="center"/>
    </xf>
    <xf numFmtId="3" fontId="2" fillId="0" borderId="30" xfId="1" applyNumberFormat="1" applyFont="1" applyFill="1" applyBorder="1" applyAlignment="1" applyProtection="1">
      <alignment horizontal="center" vertical="center"/>
    </xf>
    <xf numFmtId="3" fontId="2" fillId="0" borderId="31" xfId="1" applyNumberFormat="1" applyFont="1" applyFill="1" applyBorder="1" applyAlignment="1" applyProtection="1">
      <alignment horizontal="center" vertical="center"/>
    </xf>
    <xf numFmtId="3" fontId="2" fillId="0" borderId="33" xfId="1" applyNumberFormat="1" applyFont="1" applyFill="1" applyBorder="1" applyAlignment="1" applyProtection="1">
      <alignment horizontal="center" vertical="center"/>
    </xf>
    <xf numFmtId="0" fontId="2" fillId="0" borderId="97" xfId="1" applyFont="1" applyFill="1" applyBorder="1" applyAlignment="1" applyProtection="1">
      <alignment horizontal="left" vertical="center" wrapText="1"/>
    </xf>
    <xf numFmtId="0" fontId="2" fillId="0" borderId="97" xfId="1" applyFont="1" applyFill="1" applyBorder="1" applyAlignment="1" applyProtection="1">
      <alignment horizontal="right" vertical="center" wrapText="1"/>
    </xf>
    <xf numFmtId="3" fontId="2" fillId="0" borderId="10" xfId="1" applyNumberFormat="1" applyFont="1" applyFill="1" applyBorder="1" applyAlignment="1" applyProtection="1">
      <alignment horizontal="center" vertical="center"/>
      <protection locked="0"/>
    </xf>
    <xf numFmtId="3" fontId="2" fillId="0" borderId="98" xfId="1" applyNumberFormat="1" applyFont="1" applyFill="1" applyBorder="1" applyAlignment="1" applyProtection="1">
      <alignment horizontal="center" vertical="center"/>
    </xf>
    <xf numFmtId="3" fontId="2" fillId="0" borderId="99" xfId="1" applyNumberFormat="1" applyFont="1" applyFill="1" applyBorder="1" applyAlignment="1" applyProtection="1">
      <alignment horizontal="center" vertical="center"/>
    </xf>
    <xf numFmtId="3" fontId="2" fillId="0" borderId="99" xfId="1" applyNumberFormat="1" applyFont="1" applyFill="1" applyBorder="1" applyAlignment="1" applyProtection="1">
      <alignment vertical="center"/>
      <protection locked="0"/>
    </xf>
    <xf numFmtId="3" fontId="2" fillId="0" borderId="100" xfId="1" applyNumberFormat="1" applyFont="1" applyFill="1" applyBorder="1" applyAlignment="1" applyProtection="1">
      <alignment vertical="center"/>
    </xf>
    <xf numFmtId="3" fontId="2" fillId="0" borderId="101" xfId="1" applyNumberFormat="1" applyFont="1" applyFill="1" applyBorder="1" applyAlignment="1" applyProtection="1">
      <alignment horizontal="center" vertical="center"/>
    </xf>
    <xf numFmtId="0" fontId="3" fillId="0" borderId="102" xfId="1" applyFont="1" applyFill="1" applyBorder="1" applyAlignment="1" applyProtection="1">
      <alignment horizontal="left" vertical="center" wrapText="1"/>
    </xf>
    <xf numFmtId="3" fontId="2" fillId="0" borderId="25" xfId="1" applyNumberFormat="1" applyFont="1" applyFill="1" applyBorder="1" applyAlignment="1" applyProtection="1">
      <alignment horizontal="right" vertical="center"/>
    </xf>
    <xf numFmtId="3" fontId="2" fillId="0" borderId="26" xfId="1" applyNumberFormat="1" applyFont="1" applyFill="1" applyBorder="1" applyAlignment="1" applyProtection="1">
      <alignment horizontal="right" vertical="center"/>
      <protection locked="0"/>
    </xf>
    <xf numFmtId="3" fontId="2" fillId="0" borderId="27" xfId="1" applyNumberFormat="1" applyFont="1" applyFill="1" applyBorder="1" applyAlignment="1" applyProtection="1">
      <alignment horizontal="right" vertical="center"/>
    </xf>
    <xf numFmtId="3" fontId="2" fillId="0" borderId="28" xfId="1" applyNumberFormat="1" applyFont="1" applyFill="1" applyBorder="1" applyAlignment="1" applyProtection="1">
      <alignment horizontal="right" vertical="center"/>
      <protection locked="0"/>
    </xf>
    <xf numFmtId="3" fontId="2" fillId="0" borderId="5" xfId="1" applyNumberFormat="1" applyFont="1" applyFill="1" applyBorder="1" applyAlignment="1" applyProtection="1">
      <alignment horizontal="right" vertical="center"/>
    </xf>
    <xf numFmtId="3" fontId="2" fillId="0" borderId="103" xfId="1" applyNumberFormat="1" applyFont="1" applyFill="1" applyBorder="1" applyAlignment="1" applyProtection="1">
      <alignment horizontal="right" vertical="center"/>
    </xf>
    <xf numFmtId="3" fontId="2" fillId="0" borderId="104" xfId="1" applyNumberFormat="1" applyFont="1" applyFill="1" applyBorder="1" applyAlignment="1" applyProtection="1">
      <alignment horizontal="right" vertical="center"/>
    </xf>
    <xf numFmtId="3" fontId="2" fillId="0" borderId="105" xfId="1" applyNumberFormat="1" applyFont="1" applyFill="1" applyBorder="1" applyAlignment="1" applyProtection="1">
      <alignment horizontal="right" vertical="center"/>
    </xf>
    <xf numFmtId="3" fontId="2" fillId="0" borderId="106" xfId="1" applyNumberFormat="1" applyFont="1" applyFill="1" applyBorder="1" applyAlignment="1" applyProtection="1">
      <alignment horizontal="right" vertical="center"/>
    </xf>
    <xf numFmtId="0" fontId="2" fillId="0" borderId="107" xfId="1" applyFont="1" applyFill="1" applyBorder="1" applyAlignment="1" applyProtection="1">
      <alignment horizontal="left" vertical="center" wrapText="1"/>
    </xf>
    <xf numFmtId="0" fontId="2" fillId="0" borderId="107" xfId="1" applyFont="1" applyFill="1" applyBorder="1" applyAlignment="1" applyProtection="1">
      <alignment vertical="center" wrapText="1"/>
    </xf>
    <xf numFmtId="3" fontId="3" fillId="0" borderId="36" xfId="1" applyNumberFormat="1" applyFont="1" applyFill="1" applyBorder="1" applyAlignment="1" applyProtection="1">
      <alignment horizontal="right" vertical="center"/>
    </xf>
    <xf numFmtId="3" fontId="3" fillId="0" borderId="37" xfId="1" applyNumberFormat="1" applyFont="1" applyFill="1" applyBorder="1" applyAlignment="1" applyProtection="1">
      <alignment horizontal="right" vertical="center"/>
    </xf>
    <xf numFmtId="3" fontId="3" fillId="0" borderId="94" xfId="1" applyNumberFormat="1" applyFont="1" applyFill="1" applyBorder="1" applyAlignment="1" applyProtection="1">
      <alignment horizontal="right" vertical="center"/>
    </xf>
    <xf numFmtId="3" fontId="3" fillId="0" borderId="39" xfId="1" applyNumberFormat="1" applyFont="1" applyFill="1" applyBorder="1" applyAlignment="1" applyProtection="1">
      <alignment horizontal="right" vertical="center"/>
    </xf>
    <xf numFmtId="0" fontId="3" fillId="0" borderId="41" xfId="1" applyFont="1" applyFill="1" applyBorder="1" applyAlignment="1" applyProtection="1">
      <alignment horizontal="left" vertical="center" wrapText="1"/>
    </xf>
    <xf numFmtId="0" fontId="3" fillId="0" borderId="4" xfId="1" applyFont="1" applyFill="1" applyBorder="1" applyAlignment="1" applyProtection="1">
      <alignment vertical="center"/>
      <protection locked="0"/>
    </xf>
    <xf numFmtId="0" fontId="3" fillId="0" borderId="51" xfId="1" applyFont="1" applyFill="1" applyBorder="1" applyAlignment="1" applyProtection="1">
      <alignment vertical="center"/>
      <protection locked="0"/>
    </xf>
    <xf numFmtId="0" fontId="3" fillId="0" borderId="5" xfId="1" applyFont="1" applyFill="1" applyBorder="1" applyAlignment="1" applyProtection="1">
      <alignment vertical="center"/>
    </xf>
    <xf numFmtId="0" fontId="3" fillId="0" borderId="52" xfId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center" vertical="center" textRotation="90"/>
    </xf>
    <xf numFmtId="1" fontId="5" fillId="0" borderId="103" xfId="1" applyNumberFormat="1" applyFont="1" applyFill="1" applyBorder="1" applyAlignment="1" applyProtection="1">
      <alignment horizontal="center" vertical="center"/>
    </xf>
    <xf numFmtId="1" fontId="5" fillId="0" borderId="104" xfId="1" applyNumberFormat="1" applyFont="1" applyFill="1" applyBorder="1" applyAlignment="1" applyProtection="1">
      <alignment horizontal="center" vertical="center"/>
    </xf>
    <xf numFmtId="1" fontId="5" fillId="0" borderId="105" xfId="1" applyNumberFormat="1" applyFont="1" applyFill="1" applyBorder="1" applyAlignment="1" applyProtection="1">
      <alignment horizontal="center" vertical="center"/>
    </xf>
    <xf numFmtId="1" fontId="5" fillId="0" borderId="106" xfId="1" applyNumberFormat="1" applyFont="1" applyFill="1" applyBorder="1" applyAlignment="1" applyProtection="1">
      <alignment horizontal="center" vertical="center"/>
    </xf>
    <xf numFmtId="1" fontId="5" fillId="0" borderId="107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49" fontId="2" fillId="2" borderId="58" xfId="1" applyNumberFormat="1" applyFont="1" applyFill="1" applyBorder="1" applyAlignment="1" applyProtection="1">
      <alignment vertical="center"/>
      <protection locked="0"/>
    </xf>
    <xf numFmtId="49" fontId="2" fillId="2" borderId="110" xfId="1" applyNumberFormat="1" applyFont="1" applyFill="1" applyBorder="1" applyAlignment="1" applyProtection="1">
      <alignment vertical="center"/>
      <protection locked="0"/>
    </xf>
    <xf numFmtId="49" fontId="2" fillId="2" borderId="13" xfId="1" applyNumberFormat="1" applyFont="1" applyFill="1" applyBorder="1" applyAlignment="1" applyProtection="1">
      <alignment vertical="center"/>
    </xf>
    <xf numFmtId="49" fontId="2" fillId="2" borderId="11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vertical="center"/>
    </xf>
    <xf numFmtId="49" fontId="2" fillId="2" borderId="5" xfId="1" applyNumberFormat="1" applyFont="1" applyFill="1" applyBorder="1" applyAlignment="1" applyProtection="1">
      <alignment vertical="center"/>
    </xf>
    <xf numFmtId="49" fontId="6" fillId="2" borderId="5" xfId="1" applyNumberFormat="1" applyFont="1" applyFill="1" applyBorder="1" applyAlignment="1" applyProtection="1">
      <alignment vertical="center"/>
    </xf>
    <xf numFmtId="49" fontId="3" fillId="2" borderId="28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53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0" xfId="1" applyNumberFormat="1" applyFont="1" applyFill="1" applyBorder="1" applyAlignment="1" applyProtection="1">
      <alignment vertical="center"/>
    </xf>
    <xf numFmtId="49" fontId="7" fillId="2" borderId="5" xfId="1" applyNumberFormat="1" applyFont="1" applyFill="1" applyBorder="1" applyAlignment="1" applyProtection="1">
      <alignment vertical="center"/>
    </xf>
    <xf numFmtId="0" fontId="2" fillId="0" borderId="28" xfId="1" applyFont="1" applyBorder="1" applyAlignment="1" applyProtection="1">
      <alignment vertical="center"/>
      <protection locked="0"/>
    </xf>
    <xf numFmtId="14" fontId="2" fillId="2" borderId="0" xfId="1" applyNumberFormat="1" applyFont="1" applyFill="1" applyBorder="1" applyAlignment="1" applyProtection="1">
      <alignment vertical="center"/>
      <protection locked="0"/>
    </xf>
    <xf numFmtId="0" fontId="2" fillId="0" borderId="7" xfId="0" applyFont="1" applyBorder="1"/>
    <xf numFmtId="3" fontId="4" fillId="0" borderId="26" xfId="1" applyNumberFormat="1" applyFont="1" applyFill="1" applyBorder="1" applyAlignment="1" applyProtection="1">
      <alignment vertical="center"/>
      <protection locked="0"/>
    </xf>
    <xf numFmtId="49" fontId="3" fillId="2" borderId="0" xfId="1" applyNumberFormat="1" applyFont="1" applyFill="1" applyBorder="1" applyAlignment="1" applyProtection="1">
      <alignment vertical="center" wrapText="1"/>
      <protection locked="0"/>
    </xf>
    <xf numFmtId="3" fontId="2" fillId="0" borderId="98" xfId="1" applyNumberFormat="1" applyFont="1" applyFill="1" applyBorder="1" applyAlignment="1" applyProtection="1">
      <alignment horizontal="right" vertical="center"/>
      <protection locked="0"/>
    </xf>
    <xf numFmtId="3" fontId="2" fillId="0" borderId="101" xfId="1" applyNumberFormat="1" applyFont="1" applyFill="1" applyBorder="1" applyAlignment="1" applyProtection="1">
      <alignment horizontal="right" vertical="center"/>
      <protection locked="0"/>
    </xf>
    <xf numFmtId="3" fontId="2" fillId="0" borderId="25" xfId="1" applyNumberFormat="1" applyFont="1" applyFill="1" applyBorder="1" applyAlignment="1" applyProtection="1">
      <alignment horizontal="right" vertical="center"/>
      <protection locked="0"/>
    </xf>
    <xf numFmtId="49" fontId="2" fillId="2" borderId="53" xfId="1" applyNumberFormat="1" applyFont="1" applyFill="1" applyBorder="1" applyAlignment="1" applyProtection="1">
      <alignment horizontal="center" vertical="center"/>
      <protection locked="0"/>
    </xf>
    <xf numFmtId="49" fontId="2" fillId="2" borderId="28" xfId="1" applyNumberFormat="1" applyFont="1" applyFill="1" applyBorder="1" applyAlignment="1" applyProtection="1">
      <alignment horizontal="center" vertical="center"/>
      <protection locked="0"/>
    </xf>
    <xf numFmtId="49" fontId="3" fillId="2" borderId="53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2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53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right" vertical="center"/>
    </xf>
    <xf numFmtId="49" fontId="8" fillId="2" borderId="8" xfId="1" applyNumberFormat="1" applyFont="1" applyFill="1" applyBorder="1" applyAlignment="1" applyProtection="1">
      <alignment horizontal="center" vertical="center"/>
    </xf>
    <xf numFmtId="49" fontId="8" fillId="2" borderId="7" xfId="1" applyNumberFormat="1" applyFont="1" applyFill="1" applyBorder="1" applyAlignment="1" applyProtection="1">
      <alignment horizontal="center" vertical="center"/>
    </xf>
    <xf numFmtId="49" fontId="8" fillId="2" borderId="74" xfId="1" applyNumberFormat="1" applyFont="1" applyFill="1" applyBorder="1" applyAlignment="1" applyProtection="1">
      <alignment horizontal="center" vertical="center"/>
    </xf>
    <xf numFmtId="0" fontId="3" fillId="0" borderId="43" xfId="1" applyFont="1" applyFill="1" applyBorder="1" applyAlignment="1" applyProtection="1">
      <alignment horizontal="left" vertical="center"/>
    </xf>
    <xf numFmtId="0" fontId="3" fillId="0" borderId="42" xfId="1" applyFont="1" applyFill="1" applyBorder="1" applyAlignment="1" applyProtection="1">
      <alignment horizontal="left" vertical="center"/>
    </xf>
    <xf numFmtId="0" fontId="2" fillId="0" borderId="5" xfId="1" applyFont="1" applyFill="1" applyBorder="1" applyAlignment="1" applyProtection="1">
      <alignment horizontal="center" vertical="center" textRotation="90"/>
    </xf>
    <xf numFmtId="0" fontId="2" fillId="0" borderId="100" xfId="1" applyFont="1" applyFill="1" applyBorder="1" applyAlignment="1" applyProtection="1">
      <alignment horizontal="center" vertical="center" textRotation="90"/>
    </xf>
    <xf numFmtId="0" fontId="2" fillId="0" borderId="4" xfId="1" applyFont="1" applyFill="1" applyBorder="1" applyAlignment="1" applyProtection="1">
      <alignment horizontal="center" vertical="center" textRotation="90" wrapText="1"/>
    </xf>
    <xf numFmtId="0" fontId="2" fillId="0" borderId="98" xfId="1" applyFont="1" applyFill="1" applyBorder="1" applyAlignment="1" applyProtection="1">
      <alignment horizontal="center" vertical="center" textRotation="90" wrapText="1"/>
    </xf>
    <xf numFmtId="0" fontId="3" fillId="0" borderId="47" xfId="1" applyFont="1" applyFill="1" applyBorder="1" applyAlignment="1" applyProtection="1">
      <alignment horizontal="left" vertical="center"/>
    </xf>
    <xf numFmtId="0" fontId="3" fillId="0" borderId="46" xfId="1" applyFont="1" applyFill="1" applyBorder="1" applyAlignment="1" applyProtection="1">
      <alignment horizontal="left" vertical="center"/>
    </xf>
    <xf numFmtId="49" fontId="2" fillId="0" borderId="109" xfId="1" applyNumberFormat="1" applyFont="1" applyFill="1" applyBorder="1" applyAlignment="1" applyProtection="1">
      <alignment horizontal="center" vertical="center" textRotation="90" wrapText="1"/>
    </xf>
    <xf numFmtId="0" fontId="2" fillId="0" borderId="54" xfId="1" applyFont="1" applyFill="1" applyBorder="1" applyAlignment="1" applyProtection="1">
      <alignment horizontal="center" vertical="center" wrapText="1"/>
    </xf>
    <xf numFmtId="0" fontId="2" fillId="0" borderId="102" xfId="1" applyFont="1" applyFill="1" applyBorder="1" applyAlignment="1" applyProtection="1">
      <alignment horizontal="center" vertical="center" wrapText="1"/>
    </xf>
    <xf numFmtId="49" fontId="2" fillId="0" borderId="109" xfId="1" applyNumberFormat="1" applyFont="1" applyFill="1" applyBorder="1" applyAlignment="1" applyProtection="1">
      <alignment horizontal="center" vertical="center" wrapText="1"/>
    </xf>
    <xf numFmtId="49" fontId="2" fillId="0" borderId="54" xfId="1" applyNumberFormat="1" applyFont="1" applyFill="1" applyBorder="1" applyAlignment="1" applyProtection="1">
      <alignment horizontal="center" vertical="center" wrapText="1"/>
    </xf>
    <xf numFmtId="49" fontId="2" fillId="0" borderId="32" xfId="1" applyNumberFormat="1" applyFont="1" applyFill="1" applyBorder="1" applyAlignment="1" applyProtection="1">
      <alignment horizontal="center" vertical="center"/>
    </xf>
    <xf numFmtId="49" fontId="2" fillId="0" borderId="108" xfId="1" applyNumberFormat="1" applyFont="1" applyFill="1" applyBorder="1" applyAlignment="1" applyProtection="1">
      <alignment horizontal="center" vertical="center"/>
    </xf>
    <xf numFmtId="49" fontId="2" fillId="0" borderId="33" xfId="1" applyNumberFormat="1" applyFont="1" applyFill="1" applyBorder="1" applyAlignment="1" applyProtection="1">
      <alignment horizontal="center" vertical="center"/>
    </xf>
    <xf numFmtId="49" fontId="2" fillId="0" borderId="30" xfId="1" applyNumberFormat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 textRotation="90"/>
    </xf>
    <xf numFmtId="0" fontId="2" fillId="0" borderId="99" xfId="1" applyFont="1" applyFill="1" applyBorder="1" applyAlignment="1" applyProtection="1">
      <alignment horizontal="center" vertical="center" textRotation="90"/>
    </xf>
    <xf numFmtId="0" fontId="2" fillId="0" borderId="21" xfId="1" applyNumberFormat="1" applyFont="1" applyFill="1" applyBorder="1" applyAlignment="1" applyProtection="1">
      <alignment horizontal="center" vertical="center" textRotation="90" wrapText="1"/>
    </xf>
    <xf numFmtId="0" fontId="2" fillId="0" borderId="99" xfId="1" applyNumberFormat="1" applyFont="1" applyFill="1" applyBorder="1" applyAlignment="1" applyProtection="1">
      <alignment horizontal="center" vertical="center" textRotation="90" wrapText="1"/>
    </xf>
    <xf numFmtId="0" fontId="2" fillId="0" borderId="21" xfId="1" applyFont="1" applyFill="1" applyBorder="1" applyAlignment="1" applyProtection="1">
      <alignment horizontal="center" vertical="center" textRotation="90" wrapText="1"/>
    </xf>
    <xf numFmtId="0" fontId="2" fillId="0" borderId="99" xfId="1" applyFont="1" applyFill="1" applyBorder="1" applyAlignment="1" applyProtection="1">
      <alignment horizontal="center" vertical="center" textRotation="90" wrapText="1"/>
    </xf>
    <xf numFmtId="0" fontId="2" fillId="0" borderId="51" xfId="1" applyFont="1" applyFill="1" applyBorder="1" applyAlignment="1" applyProtection="1">
      <alignment horizontal="center" vertical="center" textRotation="90"/>
    </xf>
    <xf numFmtId="0" fontId="2" fillId="0" borderId="51" xfId="1" applyNumberFormat="1" applyFont="1" applyFill="1" applyBorder="1" applyAlignment="1" applyProtection="1">
      <alignment horizontal="center" vertical="center" textRotation="90" wrapText="1"/>
    </xf>
    <xf numFmtId="0" fontId="2" fillId="0" borderId="52" xfId="1" applyFont="1" applyFill="1" applyBorder="1" applyAlignment="1" applyProtection="1">
      <alignment horizontal="center" vertical="center" textRotation="90" wrapText="1"/>
    </xf>
    <xf numFmtId="0" fontId="2" fillId="2" borderId="5" xfId="1" applyFont="1" applyFill="1" applyBorder="1" applyAlignment="1" applyProtection="1">
      <alignment horizontal="left" vertical="center" wrapText="1"/>
      <protection locked="0"/>
    </xf>
    <xf numFmtId="0" fontId="2" fillId="2" borderId="0" xfId="1" applyFont="1" applyFill="1" applyBorder="1" applyAlignment="1" applyProtection="1">
      <alignment horizontal="left" vertical="center" wrapText="1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left" vertical="center" wrapText="1"/>
      <protection locked="0"/>
    </xf>
    <xf numFmtId="49" fontId="2" fillId="2" borderId="53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2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left" wrapText="1"/>
      <protection locked="0"/>
    </xf>
    <xf numFmtId="0" fontId="2" fillId="2" borderId="0" xfId="1" applyFont="1" applyFill="1" applyBorder="1" applyAlignment="1" applyProtection="1">
      <alignment horizontal="right" vertical="center"/>
    </xf>
    <xf numFmtId="49" fontId="2" fillId="2" borderId="62" xfId="1" applyNumberFormat="1" applyFont="1" applyFill="1" applyBorder="1" applyAlignment="1" applyProtection="1">
      <alignment horizontal="center" vertical="center"/>
      <protection locked="0"/>
    </xf>
    <xf numFmtId="49" fontId="2" fillId="2" borderId="62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26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64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62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M320"/>
  <sheetViews>
    <sheetView showGridLines="0" tabSelected="1" view="pageLayout" zoomScaleNormal="100" workbookViewId="0">
      <selection activeCell="C13" sqref="C13:L13"/>
    </sheetView>
  </sheetViews>
  <sheetFormatPr defaultRowHeight="12" x14ac:dyDescent="0.25"/>
  <cols>
    <col min="1" max="1" width="10.85546875" style="2" customWidth="1"/>
    <col min="2" max="2" width="28" style="2" customWidth="1"/>
    <col min="3" max="3" width="9.7109375" style="2" hidden="1" customWidth="1"/>
    <col min="4" max="4" width="9.5703125" style="2" hidden="1" customWidth="1"/>
    <col min="5" max="6" width="8.7109375" style="2" hidden="1" customWidth="1"/>
    <col min="7" max="7" width="8.28515625" style="2" hidden="1" customWidth="1"/>
    <col min="8" max="11" width="8.7109375" style="2" customWidth="1"/>
    <col min="12" max="12" width="7.5703125" style="2" customWidth="1"/>
    <col min="13" max="13" width="0" style="1" hidden="1" customWidth="1"/>
    <col min="14" max="16384" width="9.140625" style="1"/>
  </cols>
  <sheetData>
    <row r="1" spans="1:12" x14ac:dyDescent="0.25">
      <c r="A1" s="281" t="s">
        <v>321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35.25" customHeight="1" x14ac:dyDescent="0.25">
      <c r="A2" s="282" t="s">
        <v>320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/>
    </row>
    <row r="3" spans="1:12" ht="12.75" customHeight="1" x14ac:dyDescent="0.25">
      <c r="A3" s="266" t="s">
        <v>319</v>
      </c>
      <c r="B3" s="265"/>
      <c r="C3" s="277" t="s">
        <v>318</v>
      </c>
      <c r="D3" s="277"/>
      <c r="E3" s="277"/>
      <c r="F3" s="277"/>
      <c r="G3" s="277"/>
      <c r="H3" s="277"/>
      <c r="I3" s="277"/>
      <c r="J3" s="277"/>
      <c r="K3" s="277"/>
      <c r="L3" s="278"/>
    </row>
    <row r="4" spans="1:12" ht="12.75" customHeight="1" x14ac:dyDescent="0.25">
      <c r="A4" s="266" t="s">
        <v>317</v>
      </c>
      <c r="B4" s="265"/>
      <c r="C4" s="277" t="s">
        <v>316</v>
      </c>
      <c r="D4" s="277"/>
      <c r="E4" s="277"/>
      <c r="F4" s="277"/>
      <c r="G4" s="277"/>
      <c r="H4" s="277"/>
      <c r="I4" s="277"/>
      <c r="J4" s="277"/>
      <c r="K4" s="277"/>
      <c r="L4" s="278"/>
    </row>
    <row r="5" spans="1:12" ht="12.75" customHeight="1" x14ac:dyDescent="0.25">
      <c r="A5" s="261" t="s">
        <v>315</v>
      </c>
      <c r="B5" s="260"/>
      <c r="C5" s="275" t="s">
        <v>314</v>
      </c>
      <c r="D5" s="275"/>
      <c r="E5" s="275"/>
      <c r="F5" s="275"/>
      <c r="G5" s="275"/>
      <c r="H5" s="275"/>
      <c r="I5" s="275"/>
      <c r="J5" s="275"/>
      <c r="K5" s="275"/>
      <c r="L5" s="276"/>
    </row>
    <row r="6" spans="1:12" ht="12.75" customHeight="1" x14ac:dyDescent="0.25">
      <c r="A6" s="261" t="s">
        <v>313</v>
      </c>
      <c r="B6" s="260"/>
      <c r="C6" s="275" t="s">
        <v>312</v>
      </c>
      <c r="D6" s="275"/>
      <c r="E6" s="275"/>
      <c r="F6" s="275"/>
      <c r="G6" s="275"/>
      <c r="H6" s="275"/>
      <c r="I6" s="275"/>
      <c r="J6" s="275"/>
      <c r="K6" s="275"/>
      <c r="L6" s="276"/>
    </row>
    <row r="7" spans="1:12" ht="36" customHeight="1" x14ac:dyDescent="0.25">
      <c r="A7" s="261" t="s">
        <v>311</v>
      </c>
      <c r="B7" s="260"/>
      <c r="C7" s="277" t="s">
        <v>310</v>
      </c>
      <c r="D7" s="277"/>
      <c r="E7" s="277"/>
      <c r="F7" s="277"/>
      <c r="G7" s="277"/>
      <c r="H7" s="277"/>
      <c r="I7" s="277"/>
      <c r="J7" s="277"/>
      <c r="K7" s="277"/>
      <c r="L7" s="278"/>
    </row>
    <row r="8" spans="1:12" x14ac:dyDescent="0.25">
      <c r="A8" s="261" t="s">
        <v>309</v>
      </c>
      <c r="B8" s="260"/>
      <c r="C8" s="264"/>
      <c r="D8" s="264"/>
      <c r="E8" s="264"/>
      <c r="F8" s="264"/>
      <c r="G8" s="264"/>
      <c r="H8" s="264"/>
      <c r="I8" s="264"/>
      <c r="J8" s="264"/>
      <c r="K8" s="264"/>
      <c r="L8" s="263"/>
    </row>
    <row r="9" spans="1:12" ht="12.75" customHeight="1" x14ac:dyDescent="0.25">
      <c r="A9" s="262" t="s">
        <v>308</v>
      </c>
      <c r="B9" s="260"/>
      <c r="C9" s="279"/>
      <c r="D9" s="279"/>
      <c r="E9" s="279"/>
      <c r="F9" s="279"/>
      <c r="G9" s="279"/>
      <c r="H9" s="279"/>
      <c r="I9" s="279"/>
      <c r="J9" s="279"/>
      <c r="K9" s="279"/>
      <c r="L9" s="280"/>
    </row>
    <row r="10" spans="1:12" ht="12.75" customHeight="1" x14ac:dyDescent="0.25">
      <c r="A10" s="261"/>
      <c r="B10" s="260" t="s">
        <v>307</v>
      </c>
      <c r="C10" s="275" t="s">
        <v>306</v>
      </c>
      <c r="D10" s="275"/>
      <c r="E10" s="275"/>
      <c r="F10" s="275"/>
      <c r="G10" s="275"/>
      <c r="H10" s="275"/>
      <c r="I10" s="275"/>
      <c r="J10" s="275"/>
      <c r="K10" s="275"/>
      <c r="L10" s="276"/>
    </row>
    <row r="11" spans="1:12" ht="12.75" customHeight="1" x14ac:dyDescent="0.25">
      <c r="A11" s="261"/>
      <c r="B11" s="260" t="s">
        <v>305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6"/>
    </row>
    <row r="12" spans="1:12" ht="12.75" customHeight="1" x14ac:dyDescent="0.25">
      <c r="A12" s="261"/>
      <c r="B12" s="260" t="s">
        <v>304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80"/>
    </row>
    <row r="13" spans="1:12" ht="12.75" customHeight="1" x14ac:dyDescent="0.25">
      <c r="A13" s="261"/>
      <c r="B13" s="260" t="s">
        <v>303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ht="12.75" customHeight="1" x14ac:dyDescent="0.25">
      <c r="A14" s="261"/>
      <c r="B14" s="260" t="s">
        <v>302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6"/>
    </row>
    <row r="15" spans="1:12" ht="12.75" customHeight="1" x14ac:dyDescent="0.25">
      <c r="A15" s="259"/>
      <c r="B15" s="258"/>
      <c r="C15" s="257"/>
      <c r="D15" s="257"/>
      <c r="E15" s="257"/>
      <c r="F15" s="257"/>
      <c r="G15" s="257"/>
      <c r="H15" s="257"/>
      <c r="I15" s="257"/>
      <c r="J15" s="257"/>
      <c r="K15" s="257"/>
      <c r="L15" s="256"/>
    </row>
    <row r="16" spans="1:12" s="255" customFormat="1" ht="12.75" customHeight="1" x14ac:dyDescent="0.25">
      <c r="A16" s="293" t="s">
        <v>301</v>
      </c>
      <c r="B16" s="296" t="s">
        <v>300</v>
      </c>
      <c r="C16" s="298" t="s">
        <v>299</v>
      </c>
      <c r="D16" s="299"/>
      <c r="E16" s="299"/>
      <c r="F16" s="299"/>
      <c r="G16" s="300"/>
      <c r="H16" s="298" t="s">
        <v>298</v>
      </c>
      <c r="I16" s="299"/>
      <c r="J16" s="299"/>
      <c r="K16" s="299"/>
      <c r="L16" s="301"/>
    </row>
    <row r="17" spans="1:12" s="255" customFormat="1" ht="12.75" customHeight="1" x14ac:dyDescent="0.25">
      <c r="A17" s="294"/>
      <c r="B17" s="297"/>
      <c r="C17" s="287" t="s">
        <v>297</v>
      </c>
      <c r="D17" s="302" t="s">
        <v>296</v>
      </c>
      <c r="E17" s="304" t="s">
        <v>295</v>
      </c>
      <c r="F17" s="306" t="s">
        <v>294</v>
      </c>
      <c r="G17" s="310" t="s">
        <v>293</v>
      </c>
      <c r="H17" s="287" t="s">
        <v>297</v>
      </c>
      <c r="I17" s="302" t="s">
        <v>296</v>
      </c>
      <c r="J17" s="304" t="s">
        <v>295</v>
      </c>
      <c r="K17" s="306" t="s">
        <v>294</v>
      </c>
      <c r="L17" s="289" t="s">
        <v>293</v>
      </c>
    </row>
    <row r="18" spans="1:12" s="249" customFormat="1" ht="61.5" customHeight="1" thickBot="1" x14ac:dyDescent="0.3">
      <c r="A18" s="295"/>
      <c r="B18" s="297"/>
      <c r="C18" s="287"/>
      <c r="D18" s="308"/>
      <c r="E18" s="309"/>
      <c r="F18" s="307"/>
      <c r="G18" s="310"/>
      <c r="H18" s="288"/>
      <c r="I18" s="303"/>
      <c r="J18" s="305"/>
      <c r="K18" s="307"/>
      <c r="L18" s="290"/>
    </row>
    <row r="19" spans="1:12" s="249" customFormat="1" ht="9.75" customHeight="1" thickTop="1" x14ac:dyDescent="0.25">
      <c r="A19" s="254" t="s">
        <v>292</v>
      </c>
      <c r="B19" s="254">
        <v>2</v>
      </c>
      <c r="C19" s="252">
        <v>3</v>
      </c>
      <c r="D19" s="251">
        <v>4</v>
      </c>
      <c r="E19" s="251">
        <v>5</v>
      </c>
      <c r="F19" s="251">
        <v>6</v>
      </c>
      <c r="G19" s="253">
        <v>7</v>
      </c>
      <c r="H19" s="252">
        <v>8</v>
      </c>
      <c r="I19" s="251">
        <v>9</v>
      </c>
      <c r="J19" s="251">
        <v>10</v>
      </c>
      <c r="K19" s="251">
        <v>11</v>
      </c>
      <c r="L19" s="250">
        <v>12</v>
      </c>
    </row>
    <row r="20" spans="1:12" s="14" customFormat="1" x14ac:dyDescent="0.25">
      <c r="A20" s="168"/>
      <c r="B20" s="147" t="s">
        <v>291</v>
      </c>
      <c r="C20" s="247"/>
      <c r="D20" s="246"/>
      <c r="E20" s="246"/>
      <c r="F20" s="246"/>
      <c r="G20" s="248"/>
      <c r="H20" s="247"/>
      <c r="I20" s="246"/>
      <c r="J20" s="246"/>
      <c r="K20" s="246"/>
      <c r="L20" s="245"/>
    </row>
    <row r="21" spans="1:12" s="14" customFormat="1" ht="12.75" thickBot="1" x14ac:dyDescent="0.3">
      <c r="A21" s="177"/>
      <c r="B21" s="244" t="s">
        <v>290</v>
      </c>
      <c r="C21" s="242">
        <f t="shared" ref="C21:C47" si="0">SUM(D21:G21)</f>
        <v>300160</v>
      </c>
      <c r="D21" s="241">
        <f>SUM(D22,D25,D26,D42,D43)</f>
        <v>300160</v>
      </c>
      <c r="E21" s="241">
        <f>SUM(E22,E25,E43)</f>
        <v>0</v>
      </c>
      <c r="F21" s="241">
        <f>SUM(F22,F27,F43)</f>
        <v>0</v>
      </c>
      <c r="G21" s="243">
        <f>SUM(G22,G45)</f>
        <v>0</v>
      </c>
      <c r="H21" s="242">
        <f t="shared" ref="H21:H47" si="1">SUM(I21:L21)</f>
        <v>47500</v>
      </c>
      <c r="I21" s="241">
        <f>SUM(I22,I25,I26,I42,I43)</f>
        <v>47500</v>
      </c>
      <c r="J21" s="241">
        <f>SUM(J22,J25,J43)</f>
        <v>0</v>
      </c>
      <c r="K21" s="241">
        <f>SUM(K22,K27,K43)</f>
        <v>0</v>
      </c>
      <c r="L21" s="240">
        <f>SUM(L22,L45)</f>
        <v>0</v>
      </c>
    </row>
    <row r="22" spans="1:12" ht="12.75" hidden="1" thickTop="1" x14ac:dyDescent="0.25">
      <c r="A22" s="239"/>
      <c r="B22" s="238" t="s">
        <v>289</v>
      </c>
      <c r="C22" s="236">
        <f t="shared" si="0"/>
        <v>0</v>
      </c>
      <c r="D22" s="235">
        <f>SUM(D23:D24)</f>
        <v>0</v>
      </c>
      <c r="E22" s="235">
        <f>SUM(E23:E24)</f>
        <v>0</v>
      </c>
      <c r="F22" s="235">
        <f>SUM(F23:F24)</f>
        <v>0</v>
      </c>
      <c r="G22" s="237">
        <f>SUM(G23:G24)</f>
        <v>0</v>
      </c>
      <c r="H22" s="236">
        <f t="shared" si="1"/>
        <v>0</v>
      </c>
      <c r="I22" s="235">
        <f>SUM(I23:I24)</f>
        <v>0</v>
      </c>
      <c r="J22" s="235">
        <f>SUM(J23:J24)</f>
        <v>0</v>
      </c>
      <c r="K22" s="235">
        <f>SUM(K23:K24)</f>
        <v>0</v>
      </c>
      <c r="L22" s="234">
        <f>SUM(L23:L24)</f>
        <v>0</v>
      </c>
    </row>
    <row r="23" spans="1:12" ht="12.75" hidden="1" thickTop="1" x14ac:dyDescent="0.25">
      <c r="A23" s="163"/>
      <c r="B23" s="114" t="s">
        <v>288</v>
      </c>
      <c r="C23" s="233">
        <f t="shared" si="0"/>
        <v>0</v>
      </c>
      <c r="D23" s="161"/>
      <c r="E23" s="161"/>
      <c r="F23" s="161"/>
      <c r="G23" s="162"/>
      <c r="H23" s="233">
        <f t="shared" si="1"/>
        <v>0</v>
      </c>
      <c r="I23" s="161"/>
      <c r="J23" s="161"/>
      <c r="K23" s="161"/>
      <c r="L23" s="160"/>
    </row>
    <row r="24" spans="1:12" ht="12.75" hidden="1" thickTop="1" x14ac:dyDescent="0.25">
      <c r="A24" s="38"/>
      <c r="B24" s="74" t="s">
        <v>287</v>
      </c>
      <c r="C24" s="231">
        <f t="shared" si="0"/>
        <v>0</v>
      </c>
      <c r="D24" s="230"/>
      <c r="E24" s="230"/>
      <c r="F24" s="230"/>
      <c r="G24" s="232"/>
      <c r="H24" s="231">
        <f t="shared" si="1"/>
        <v>0</v>
      </c>
      <c r="I24" s="230"/>
      <c r="J24" s="230"/>
      <c r="K24" s="230"/>
      <c r="L24" s="229"/>
    </row>
    <row r="25" spans="1:12" s="14" customFormat="1" ht="25.5" thickTop="1" thickBot="1" x14ac:dyDescent="0.3">
      <c r="A25" s="228">
        <v>19300</v>
      </c>
      <c r="B25" s="228" t="s">
        <v>286</v>
      </c>
      <c r="C25" s="226">
        <f t="shared" si="0"/>
        <v>300160</v>
      </c>
      <c r="D25" s="225">
        <f>300160</f>
        <v>300160</v>
      </c>
      <c r="E25" s="225"/>
      <c r="F25" s="224" t="s">
        <v>263</v>
      </c>
      <c r="G25" s="227" t="s">
        <v>263</v>
      </c>
      <c r="H25" s="226">
        <f t="shared" si="1"/>
        <v>47500</v>
      </c>
      <c r="I25" s="225">
        <f>I51</f>
        <v>47500</v>
      </c>
      <c r="J25" s="225">
        <f>J51</f>
        <v>0</v>
      </c>
      <c r="K25" s="224" t="s">
        <v>263</v>
      </c>
      <c r="L25" s="223" t="s">
        <v>263</v>
      </c>
    </row>
    <row r="26" spans="1:12" s="14" customFormat="1" ht="24.75" hidden="1" thickTop="1" x14ac:dyDescent="0.25">
      <c r="A26" s="97"/>
      <c r="B26" s="97" t="s">
        <v>285</v>
      </c>
      <c r="C26" s="94">
        <f t="shared" si="0"/>
        <v>0</v>
      </c>
      <c r="D26" s="209"/>
      <c r="E26" s="196" t="s">
        <v>263</v>
      </c>
      <c r="F26" s="196" t="s">
        <v>263</v>
      </c>
      <c r="G26" s="207" t="s">
        <v>263</v>
      </c>
      <c r="H26" s="94">
        <f t="shared" si="1"/>
        <v>0</v>
      </c>
      <c r="I26" s="222"/>
      <c r="J26" s="196" t="s">
        <v>263</v>
      </c>
      <c r="K26" s="196" t="s">
        <v>263</v>
      </c>
      <c r="L26" s="204" t="s">
        <v>263</v>
      </c>
    </row>
    <row r="27" spans="1:12" s="14" customFormat="1" ht="36.75" hidden="1" thickTop="1" x14ac:dyDescent="0.25">
      <c r="A27" s="97">
        <v>21300</v>
      </c>
      <c r="B27" s="97" t="s">
        <v>284</v>
      </c>
      <c r="C27" s="94">
        <f t="shared" si="0"/>
        <v>0</v>
      </c>
      <c r="D27" s="196" t="s">
        <v>263</v>
      </c>
      <c r="E27" s="196" t="s">
        <v>263</v>
      </c>
      <c r="F27" s="93">
        <f>SUM(F28,F32,F34,F37)</f>
        <v>0</v>
      </c>
      <c r="G27" s="207" t="s">
        <v>263</v>
      </c>
      <c r="H27" s="94">
        <f t="shared" si="1"/>
        <v>0</v>
      </c>
      <c r="I27" s="196" t="s">
        <v>263</v>
      </c>
      <c r="J27" s="196" t="s">
        <v>263</v>
      </c>
      <c r="K27" s="93">
        <f>SUM(K28,K32,K34,K37)</f>
        <v>0</v>
      </c>
      <c r="L27" s="204" t="s">
        <v>263</v>
      </c>
    </row>
    <row r="28" spans="1:12" s="14" customFormat="1" ht="24.75" hidden="1" thickTop="1" x14ac:dyDescent="0.25">
      <c r="A28" s="210">
        <v>21350</v>
      </c>
      <c r="B28" s="97" t="s">
        <v>283</v>
      </c>
      <c r="C28" s="94">
        <f t="shared" si="0"/>
        <v>0</v>
      </c>
      <c r="D28" s="196" t="s">
        <v>263</v>
      </c>
      <c r="E28" s="196" t="s">
        <v>263</v>
      </c>
      <c r="F28" s="93">
        <f>SUM(F29:F31)</f>
        <v>0</v>
      </c>
      <c r="G28" s="207" t="s">
        <v>263</v>
      </c>
      <c r="H28" s="94">
        <f t="shared" si="1"/>
        <v>0</v>
      </c>
      <c r="I28" s="196" t="s">
        <v>263</v>
      </c>
      <c r="J28" s="196" t="s">
        <v>263</v>
      </c>
      <c r="K28" s="93">
        <f>SUM(K29:K31)</f>
        <v>0</v>
      </c>
      <c r="L28" s="204" t="s">
        <v>263</v>
      </c>
    </row>
    <row r="29" spans="1:12" ht="12.75" hidden="1" thickTop="1" x14ac:dyDescent="0.25">
      <c r="A29" s="163">
        <v>21351</v>
      </c>
      <c r="B29" s="79" t="s">
        <v>282</v>
      </c>
      <c r="C29" s="69">
        <f t="shared" si="0"/>
        <v>0</v>
      </c>
      <c r="D29" s="215" t="s">
        <v>263</v>
      </c>
      <c r="E29" s="215" t="s">
        <v>263</v>
      </c>
      <c r="F29" s="68"/>
      <c r="G29" s="216" t="s">
        <v>263</v>
      </c>
      <c r="H29" s="69">
        <f t="shared" si="1"/>
        <v>0</v>
      </c>
      <c r="I29" s="215" t="s">
        <v>263</v>
      </c>
      <c r="J29" s="215" t="s">
        <v>263</v>
      </c>
      <c r="K29" s="68"/>
      <c r="L29" s="214" t="s">
        <v>263</v>
      </c>
    </row>
    <row r="30" spans="1:12" ht="12.75" hidden="1" thickTop="1" x14ac:dyDescent="0.25">
      <c r="A30" s="38">
        <v>21352</v>
      </c>
      <c r="B30" s="78" t="s">
        <v>281</v>
      </c>
      <c r="C30" s="36">
        <f t="shared" si="0"/>
        <v>0</v>
      </c>
      <c r="D30" s="212" t="s">
        <v>263</v>
      </c>
      <c r="E30" s="212" t="s">
        <v>263</v>
      </c>
      <c r="F30" s="35"/>
      <c r="G30" s="213" t="s">
        <v>263</v>
      </c>
      <c r="H30" s="36">
        <f t="shared" si="1"/>
        <v>0</v>
      </c>
      <c r="I30" s="212" t="s">
        <v>263</v>
      </c>
      <c r="J30" s="212" t="s">
        <v>263</v>
      </c>
      <c r="K30" s="35"/>
      <c r="L30" s="211" t="s">
        <v>263</v>
      </c>
    </row>
    <row r="31" spans="1:12" ht="24.75" hidden="1" thickTop="1" x14ac:dyDescent="0.25">
      <c r="A31" s="38">
        <v>21359</v>
      </c>
      <c r="B31" s="78" t="s">
        <v>280</v>
      </c>
      <c r="C31" s="36">
        <f t="shared" si="0"/>
        <v>0</v>
      </c>
      <c r="D31" s="212" t="s">
        <v>263</v>
      </c>
      <c r="E31" s="212" t="s">
        <v>263</v>
      </c>
      <c r="F31" s="35"/>
      <c r="G31" s="213" t="s">
        <v>263</v>
      </c>
      <c r="H31" s="36">
        <f t="shared" si="1"/>
        <v>0</v>
      </c>
      <c r="I31" s="212" t="s">
        <v>263</v>
      </c>
      <c r="J31" s="212" t="s">
        <v>263</v>
      </c>
      <c r="K31" s="35"/>
      <c r="L31" s="211" t="s">
        <v>263</v>
      </c>
    </row>
    <row r="32" spans="1:12" s="14" customFormat="1" ht="36.75" hidden="1" thickTop="1" x14ac:dyDescent="0.25">
      <c r="A32" s="210">
        <v>21370</v>
      </c>
      <c r="B32" s="97" t="s">
        <v>279</v>
      </c>
      <c r="C32" s="94">
        <f t="shared" si="0"/>
        <v>0</v>
      </c>
      <c r="D32" s="196" t="s">
        <v>263</v>
      </c>
      <c r="E32" s="196" t="s">
        <v>263</v>
      </c>
      <c r="F32" s="93">
        <f>SUM(F33)</f>
        <v>0</v>
      </c>
      <c r="G32" s="207" t="s">
        <v>263</v>
      </c>
      <c r="H32" s="94">
        <f t="shared" si="1"/>
        <v>0</v>
      </c>
      <c r="I32" s="196" t="s">
        <v>263</v>
      </c>
      <c r="J32" s="196" t="s">
        <v>263</v>
      </c>
      <c r="K32" s="93">
        <f>SUM(K33)</f>
        <v>0</v>
      </c>
      <c r="L32" s="204" t="s">
        <v>263</v>
      </c>
    </row>
    <row r="33" spans="1:12" ht="36.75" hidden="1" thickTop="1" x14ac:dyDescent="0.25">
      <c r="A33" s="221">
        <v>21379</v>
      </c>
      <c r="B33" s="220" t="s">
        <v>278</v>
      </c>
      <c r="C33" s="42">
        <f t="shared" si="0"/>
        <v>0</v>
      </c>
      <c r="D33" s="218" t="s">
        <v>263</v>
      </c>
      <c r="E33" s="218" t="s">
        <v>263</v>
      </c>
      <c r="F33" s="41"/>
      <c r="G33" s="219" t="s">
        <v>263</v>
      </c>
      <c r="H33" s="42">
        <f t="shared" si="1"/>
        <v>0</v>
      </c>
      <c r="I33" s="218" t="s">
        <v>263</v>
      </c>
      <c r="J33" s="218" t="s">
        <v>263</v>
      </c>
      <c r="K33" s="41"/>
      <c r="L33" s="217" t="s">
        <v>263</v>
      </c>
    </row>
    <row r="34" spans="1:12" s="14" customFormat="1" ht="12.75" hidden="1" thickTop="1" x14ac:dyDescent="0.25">
      <c r="A34" s="210">
        <v>21380</v>
      </c>
      <c r="B34" s="97" t="s">
        <v>277</v>
      </c>
      <c r="C34" s="94">
        <f t="shared" si="0"/>
        <v>0</v>
      </c>
      <c r="D34" s="196" t="s">
        <v>263</v>
      </c>
      <c r="E34" s="196" t="s">
        <v>263</v>
      </c>
      <c r="F34" s="93">
        <f>SUM(F35:F36)</f>
        <v>0</v>
      </c>
      <c r="G34" s="207" t="s">
        <v>263</v>
      </c>
      <c r="H34" s="94">
        <f t="shared" si="1"/>
        <v>0</v>
      </c>
      <c r="I34" s="196" t="s">
        <v>263</v>
      </c>
      <c r="J34" s="196" t="s">
        <v>263</v>
      </c>
      <c r="K34" s="93">
        <f>SUM(K35:K36)</f>
        <v>0</v>
      </c>
      <c r="L34" s="204" t="s">
        <v>263</v>
      </c>
    </row>
    <row r="35" spans="1:12" ht="12.75" hidden="1" thickTop="1" x14ac:dyDescent="0.25">
      <c r="A35" s="114">
        <v>21381</v>
      </c>
      <c r="B35" s="79" t="s">
        <v>276</v>
      </c>
      <c r="C35" s="69">
        <f t="shared" si="0"/>
        <v>0</v>
      </c>
      <c r="D35" s="215" t="s">
        <v>263</v>
      </c>
      <c r="E35" s="215" t="s">
        <v>263</v>
      </c>
      <c r="F35" s="68"/>
      <c r="G35" s="216" t="s">
        <v>263</v>
      </c>
      <c r="H35" s="69">
        <f t="shared" si="1"/>
        <v>0</v>
      </c>
      <c r="I35" s="215" t="s">
        <v>263</v>
      </c>
      <c r="J35" s="215" t="s">
        <v>263</v>
      </c>
      <c r="K35" s="68"/>
      <c r="L35" s="214" t="s">
        <v>263</v>
      </c>
    </row>
    <row r="36" spans="1:12" ht="24.75" hidden="1" thickTop="1" x14ac:dyDescent="0.25">
      <c r="A36" s="74">
        <v>21383</v>
      </c>
      <c r="B36" s="78" t="s">
        <v>275</v>
      </c>
      <c r="C36" s="36">
        <f t="shared" si="0"/>
        <v>0</v>
      </c>
      <c r="D36" s="212" t="s">
        <v>263</v>
      </c>
      <c r="E36" s="212" t="s">
        <v>263</v>
      </c>
      <c r="F36" s="35"/>
      <c r="G36" s="213" t="s">
        <v>263</v>
      </c>
      <c r="H36" s="36">
        <f t="shared" si="1"/>
        <v>0</v>
      </c>
      <c r="I36" s="212" t="s">
        <v>263</v>
      </c>
      <c r="J36" s="212" t="s">
        <v>263</v>
      </c>
      <c r="K36" s="35"/>
      <c r="L36" s="211" t="s">
        <v>263</v>
      </c>
    </row>
    <row r="37" spans="1:12" s="14" customFormat="1" ht="24.75" hidden="1" thickTop="1" x14ac:dyDescent="0.25">
      <c r="A37" s="210">
        <v>21390</v>
      </c>
      <c r="B37" s="97" t="s">
        <v>274</v>
      </c>
      <c r="C37" s="94">
        <f t="shared" si="0"/>
        <v>0</v>
      </c>
      <c r="D37" s="196" t="s">
        <v>263</v>
      </c>
      <c r="E37" s="196" t="s">
        <v>263</v>
      </c>
      <c r="F37" s="93">
        <f>SUM(F38:F41)</f>
        <v>0</v>
      </c>
      <c r="G37" s="207" t="s">
        <v>263</v>
      </c>
      <c r="H37" s="94">
        <f t="shared" si="1"/>
        <v>0</v>
      </c>
      <c r="I37" s="196" t="s">
        <v>263</v>
      </c>
      <c r="J37" s="196" t="s">
        <v>263</v>
      </c>
      <c r="K37" s="93">
        <f>SUM(K38:K41)</f>
        <v>0</v>
      </c>
      <c r="L37" s="204" t="s">
        <v>263</v>
      </c>
    </row>
    <row r="38" spans="1:12" ht="24.75" hidden="1" thickTop="1" x14ac:dyDescent="0.25">
      <c r="A38" s="114">
        <v>21391</v>
      </c>
      <c r="B38" s="79" t="s">
        <v>273</v>
      </c>
      <c r="C38" s="69">
        <f t="shared" si="0"/>
        <v>0</v>
      </c>
      <c r="D38" s="215" t="s">
        <v>263</v>
      </c>
      <c r="E38" s="215" t="s">
        <v>263</v>
      </c>
      <c r="F38" s="68"/>
      <c r="G38" s="216" t="s">
        <v>263</v>
      </c>
      <c r="H38" s="69">
        <f t="shared" si="1"/>
        <v>0</v>
      </c>
      <c r="I38" s="215" t="s">
        <v>263</v>
      </c>
      <c r="J38" s="215" t="s">
        <v>263</v>
      </c>
      <c r="K38" s="68"/>
      <c r="L38" s="214" t="s">
        <v>263</v>
      </c>
    </row>
    <row r="39" spans="1:12" ht="12.75" hidden="1" thickTop="1" x14ac:dyDescent="0.25">
      <c r="A39" s="74">
        <v>21393</v>
      </c>
      <c r="B39" s="78" t="s">
        <v>272</v>
      </c>
      <c r="C39" s="36">
        <f t="shared" si="0"/>
        <v>0</v>
      </c>
      <c r="D39" s="212" t="s">
        <v>263</v>
      </c>
      <c r="E39" s="212" t="s">
        <v>263</v>
      </c>
      <c r="F39" s="35"/>
      <c r="G39" s="213" t="s">
        <v>263</v>
      </c>
      <c r="H39" s="36">
        <f t="shared" si="1"/>
        <v>0</v>
      </c>
      <c r="I39" s="212" t="s">
        <v>263</v>
      </c>
      <c r="J39" s="212" t="s">
        <v>263</v>
      </c>
      <c r="K39" s="35"/>
      <c r="L39" s="211" t="s">
        <v>263</v>
      </c>
    </row>
    <row r="40" spans="1:12" ht="12.75" hidden="1" thickTop="1" x14ac:dyDescent="0.25">
      <c r="A40" s="74">
        <v>21395</v>
      </c>
      <c r="B40" s="78" t="s">
        <v>271</v>
      </c>
      <c r="C40" s="36">
        <f t="shared" si="0"/>
        <v>0</v>
      </c>
      <c r="D40" s="212" t="s">
        <v>263</v>
      </c>
      <c r="E40" s="212" t="s">
        <v>263</v>
      </c>
      <c r="F40" s="35"/>
      <c r="G40" s="213" t="s">
        <v>263</v>
      </c>
      <c r="H40" s="36">
        <f t="shared" si="1"/>
        <v>0</v>
      </c>
      <c r="I40" s="212" t="s">
        <v>263</v>
      </c>
      <c r="J40" s="212" t="s">
        <v>263</v>
      </c>
      <c r="K40" s="35"/>
      <c r="L40" s="211" t="s">
        <v>263</v>
      </c>
    </row>
    <row r="41" spans="1:12" ht="24.75" hidden="1" thickTop="1" x14ac:dyDescent="0.25">
      <c r="A41" s="74">
        <v>21399</v>
      </c>
      <c r="B41" s="78" t="s">
        <v>270</v>
      </c>
      <c r="C41" s="36">
        <f t="shared" si="0"/>
        <v>0</v>
      </c>
      <c r="D41" s="212" t="s">
        <v>263</v>
      </c>
      <c r="E41" s="212" t="s">
        <v>263</v>
      </c>
      <c r="F41" s="35"/>
      <c r="G41" s="213" t="s">
        <v>263</v>
      </c>
      <c r="H41" s="36">
        <f t="shared" si="1"/>
        <v>0</v>
      </c>
      <c r="I41" s="212" t="s">
        <v>263</v>
      </c>
      <c r="J41" s="212" t="s">
        <v>263</v>
      </c>
      <c r="K41" s="35"/>
      <c r="L41" s="211" t="s">
        <v>263</v>
      </c>
    </row>
    <row r="42" spans="1:12" s="14" customFormat="1" ht="36.75" hidden="1" customHeight="1" x14ac:dyDescent="0.25">
      <c r="A42" s="210">
        <v>21420</v>
      </c>
      <c r="B42" s="97" t="s">
        <v>269</v>
      </c>
      <c r="C42" s="94">
        <f t="shared" si="0"/>
        <v>0</v>
      </c>
      <c r="D42" s="209"/>
      <c r="E42" s="196" t="s">
        <v>263</v>
      </c>
      <c r="F42" s="196" t="s">
        <v>263</v>
      </c>
      <c r="G42" s="207" t="s">
        <v>263</v>
      </c>
      <c r="H42" s="206">
        <f t="shared" si="1"/>
        <v>0</v>
      </c>
      <c r="I42" s="209"/>
      <c r="J42" s="196" t="s">
        <v>263</v>
      </c>
      <c r="K42" s="196" t="s">
        <v>263</v>
      </c>
      <c r="L42" s="204" t="s">
        <v>263</v>
      </c>
    </row>
    <row r="43" spans="1:12" s="14" customFormat="1" ht="24.75" hidden="1" thickTop="1" x14ac:dyDescent="0.25">
      <c r="A43" s="208">
        <v>21490</v>
      </c>
      <c r="B43" s="125" t="s">
        <v>268</v>
      </c>
      <c r="C43" s="94">
        <f t="shared" si="0"/>
        <v>0</v>
      </c>
      <c r="D43" s="205">
        <f>D44</f>
        <v>0</v>
      </c>
      <c r="E43" s="205">
        <f>E44</f>
        <v>0</v>
      </c>
      <c r="F43" s="205">
        <f>F44</f>
        <v>0</v>
      </c>
      <c r="G43" s="207" t="s">
        <v>263</v>
      </c>
      <c r="H43" s="206">
        <f t="shared" si="1"/>
        <v>0</v>
      </c>
      <c r="I43" s="205">
        <f>I44</f>
        <v>0</v>
      </c>
      <c r="J43" s="205">
        <f>J44</f>
        <v>0</v>
      </c>
      <c r="K43" s="205">
        <f>K44</f>
        <v>0</v>
      </c>
      <c r="L43" s="204" t="s">
        <v>263</v>
      </c>
    </row>
    <row r="44" spans="1:12" s="14" customFormat="1" ht="24.75" hidden="1" thickTop="1" x14ac:dyDescent="0.25">
      <c r="A44" s="74">
        <v>21499</v>
      </c>
      <c r="B44" s="78" t="s">
        <v>267</v>
      </c>
      <c r="C44" s="42">
        <f t="shared" si="0"/>
        <v>0</v>
      </c>
      <c r="D44" s="203"/>
      <c r="E44" s="202"/>
      <c r="F44" s="202"/>
      <c r="G44" s="201" t="s">
        <v>263</v>
      </c>
      <c r="H44" s="200">
        <f t="shared" si="1"/>
        <v>0</v>
      </c>
      <c r="I44" s="161"/>
      <c r="J44" s="199"/>
      <c r="K44" s="199"/>
      <c r="L44" s="198" t="s">
        <v>263</v>
      </c>
    </row>
    <row r="45" spans="1:12" ht="24.75" hidden="1" thickTop="1" x14ac:dyDescent="0.25">
      <c r="A45" s="197">
        <v>23000</v>
      </c>
      <c r="B45" s="86" t="s">
        <v>266</v>
      </c>
      <c r="C45" s="194">
        <f t="shared" si="0"/>
        <v>0</v>
      </c>
      <c r="D45" s="196" t="s">
        <v>263</v>
      </c>
      <c r="E45" s="196" t="s">
        <v>263</v>
      </c>
      <c r="F45" s="196" t="s">
        <v>263</v>
      </c>
      <c r="G45" s="195">
        <f>SUM(G46:G47)</f>
        <v>0</v>
      </c>
      <c r="H45" s="194">
        <f t="shared" si="1"/>
        <v>0</v>
      </c>
      <c r="I45" s="193" t="s">
        <v>263</v>
      </c>
      <c r="J45" s="193" t="s">
        <v>263</v>
      </c>
      <c r="K45" s="193" t="s">
        <v>263</v>
      </c>
      <c r="L45" s="192">
        <f>SUM(L46:L47)</f>
        <v>0</v>
      </c>
    </row>
    <row r="46" spans="1:12" ht="24.75" hidden="1" thickTop="1" x14ac:dyDescent="0.25">
      <c r="A46" s="154">
        <v>23410</v>
      </c>
      <c r="B46" s="137" t="s">
        <v>265</v>
      </c>
      <c r="C46" s="191">
        <f t="shared" si="0"/>
        <v>0</v>
      </c>
      <c r="D46" s="186" t="s">
        <v>263</v>
      </c>
      <c r="E46" s="186" t="s">
        <v>263</v>
      </c>
      <c r="F46" s="186" t="s">
        <v>263</v>
      </c>
      <c r="G46" s="190"/>
      <c r="H46" s="191">
        <f t="shared" si="1"/>
        <v>0</v>
      </c>
      <c r="I46" s="186" t="s">
        <v>263</v>
      </c>
      <c r="J46" s="186" t="s">
        <v>263</v>
      </c>
      <c r="K46" s="186" t="s">
        <v>263</v>
      </c>
      <c r="L46" s="188"/>
    </row>
    <row r="47" spans="1:12" ht="24.75" hidden="1" thickTop="1" x14ac:dyDescent="0.25">
      <c r="A47" s="154">
        <v>23510</v>
      </c>
      <c r="B47" s="137" t="s">
        <v>264</v>
      </c>
      <c r="C47" s="189">
        <f t="shared" si="0"/>
        <v>0</v>
      </c>
      <c r="D47" s="186" t="s">
        <v>263</v>
      </c>
      <c r="E47" s="186" t="s">
        <v>263</v>
      </c>
      <c r="F47" s="186" t="s">
        <v>263</v>
      </c>
      <c r="G47" s="190"/>
      <c r="H47" s="189">
        <f t="shared" si="1"/>
        <v>0</v>
      </c>
      <c r="I47" s="186" t="s">
        <v>263</v>
      </c>
      <c r="J47" s="186" t="s">
        <v>263</v>
      </c>
      <c r="K47" s="186" t="s">
        <v>263</v>
      </c>
      <c r="L47" s="188"/>
    </row>
    <row r="48" spans="1:12" ht="12.75" thickTop="1" x14ac:dyDescent="0.25">
      <c r="A48" s="44"/>
      <c r="B48" s="137"/>
      <c r="C48" s="134"/>
      <c r="D48" s="186"/>
      <c r="E48" s="186"/>
      <c r="F48" s="185"/>
      <c r="G48" s="187"/>
      <c r="H48" s="134"/>
      <c r="I48" s="186"/>
      <c r="J48" s="186"/>
      <c r="K48" s="185"/>
      <c r="L48" s="184"/>
    </row>
    <row r="49" spans="1:13" s="14" customFormat="1" x14ac:dyDescent="0.25">
      <c r="A49" s="183"/>
      <c r="B49" s="182" t="s">
        <v>262</v>
      </c>
      <c r="C49" s="180"/>
      <c r="D49" s="179"/>
      <c r="E49" s="179"/>
      <c r="F49" s="179"/>
      <c r="G49" s="181"/>
      <c r="H49" s="180"/>
      <c r="I49" s="179"/>
      <c r="J49" s="179"/>
      <c r="K49" s="179"/>
      <c r="L49" s="178"/>
    </row>
    <row r="50" spans="1:13" s="14" customFormat="1" ht="12.75" thickBot="1" x14ac:dyDescent="0.3">
      <c r="A50" s="56"/>
      <c r="B50" s="177" t="s">
        <v>261</v>
      </c>
      <c r="C50" s="176">
        <f t="shared" ref="C50:C81" si="2">SUM(D50:G50)</f>
        <v>300160</v>
      </c>
      <c r="D50" s="52">
        <f>SUM(D51,D281)</f>
        <v>300160</v>
      </c>
      <c r="E50" s="52">
        <f>SUM(E51,E281)</f>
        <v>0</v>
      </c>
      <c r="F50" s="52">
        <f>SUM(F51,F281)</f>
        <v>0</v>
      </c>
      <c r="G50" s="54">
        <f>SUM(G51,G281)</f>
        <v>0</v>
      </c>
      <c r="H50" s="176">
        <f t="shared" ref="H50:H81" si="3">SUM(I50:L50)</f>
        <v>47500</v>
      </c>
      <c r="I50" s="52">
        <f>SUM(I51,I281)</f>
        <v>47500</v>
      </c>
      <c r="J50" s="52">
        <f>SUM(J51,J281)</f>
        <v>0</v>
      </c>
      <c r="K50" s="52">
        <f>SUM(K51,K281)</f>
        <v>0</v>
      </c>
      <c r="L50" s="51">
        <f>SUM(L51,L281)</f>
        <v>0</v>
      </c>
    </row>
    <row r="51" spans="1:13" s="14" customFormat="1" ht="36.75" thickTop="1" x14ac:dyDescent="0.25">
      <c r="A51" s="175"/>
      <c r="B51" s="174" t="s">
        <v>260</v>
      </c>
      <c r="C51" s="172">
        <f t="shared" si="2"/>
        <v>300160</v>
      </c>
      <c r="D51" s="171">
        <f>SUM(D52,D194)</f>
        <v>300160</v>
      </c>
      <c r="E51" s="171">
        <f>SUM(E52,E194)</f>
        <v>0</v>
      </c>
      <c r="F51" s="171">
        <f>SUM(F52,F194)</f>
        <v>0</v>
      </c>
      <c r="G51" s="173">
        <f>SUM(G52,G194)</f>
        <v>0</v>
      </c>
      <c r="H51" s="172">
        <f t="shared" si="3"/>
        <v>47500</v>
      </c>
      <c r="I51" s="171">
        <f>SUM(I52,I194)</f>
        <v>47500</v>
      </c>
      <c r="J51" s="171">
        <f>SUM(J52,J194)</f>
        <v>0</v>
      </c>
      <c r="K51" s="171">
        <f>SUM(K52,K194)</f>
        <v>0</v>
      </c>
      <c r="L51" s="170">
        <f>SUM(L52,L194)</f>
        <v>0</v>
      </c>
    </row>
    <row r="52" spans="1:13" s="14" customFormat="1" ht="24" hidden="1" x14ac:dyDescent="0.25">
      <c r="A52" s="169"/>
      <c r="B52" s="168" t="s">
        <v>259</v>
      </c>
      <c r="C52" s="146">
        <f t="shared" si="2"/>
        <v>4760</v>
      </c>
      <c r="D52" s="145">
        <f>SUM(D53,D75,D173,D187)</f>
        <v>4760</v>
      </c>
      <c r="E52" s="145">
        <f>SUM(E53,E75,E173,E187)</f>
        <v>0</v>
      </c>
      <c r="F52" s="145">
        <f>SUM(F53,F75,F173,F187)</f>
        <v>0</v>
      </c>
      <c r="G52" s="167">
        <f>SUM(G53,G75,G173,G187)</f>
        <v>0</v>
      </c>
      <c r="H52" s="146">
        <f t="shared" si="3"/>
        <v>0</v>
      </c>
      <c r="I52" s="145">
        <f>SUM(I53,I75,I173,I187)</f>
        <v>0</v>
      </c>
      <c r="J52" s="145">
        <f>SUM(J53,J75,J173,J187)</f>
        <v>0</v>
      </c>
      <c r="K52" s="145">
        <f>SUM(K53,K75,K173,K187)</f>
        <v>0</v>
      </c>
      <c r="L52" s="166">
        <f>SUM(L53,L75,L173,L187)</f>
        <v>0</v>
      </c>
    </row>
    <row r="53" spans="1:13" s="14" customFormat="1" hidden="1" x14ac:dyDescent="0.25">
      <c r="A53" s="131">
        <v>1000</v>
      </c>
      <c r="B53" s="131" t="s">
        <v>258</v>
      </c>
      <c r="C53" s="128">
        <f t="shared" si="2"/>
        <v>0</v>
      </c>
      <c r="D53" s="127">
        <f>SUM(D54,D67)</f>
        <v>0</v>
      </c>
      <c r="E53" s="127">
        <f>SUM(E54,E67)</f>
        <v>0</v>
      </c>
      <c r="F53" s="127">
        <f>SUM(F54,F67)</f>
        <v>0</v>
      </c>
      <c r="G53" s="129">
        <f>SUM(G54,G67)</f>
        <v>0</v>
      </c>
      <c r="H53" s="128">
        <f t="shared" si="3"/>
        <v>0</v>
      </c>
      <c r="I53" s="127">
        <f>SUM(I54,I67)</f>
        <v>0</v>
      </c>
      <c r="J53" s="127">
        <f>SUM(J54,J67)</f>
        <v>0</v>
      </c>
      <c r="K53" s="127">
        <f>SUM(K54,K67)</f>
        <v>0</v>
      </c>
      <c r="L53" s="126">
        <f>SUM(L54,L67)</f>
        <v>0</v>
      </c>
    </row>
    <row r="54" spans="1:13" hidden="1" x14ac:dyDescent="0.25">
      <c r="A54" s="97">
        <v>1100</v>
      </c>
      <c r="B54" s="96" t="s">
        <v>257</v>
      </c>
      <c r="C54" s="94">
        <f t="shared" si="2"/>
        <v>0</v>
      </c>
      <c r="D54" s="93">
        <f>SUM(D55,D58,D66)</f>
        <v>0</v>
      </c>
      <c r="E54" s="93">
        <f>SUM(E55,E58,E66)</f>
        <v>0</v>
      </c>
      <c r="F54" s="93">
        <f>SUM(F55,F58,F66)</f>
        <v>0</v>
      </c>
      <c r="G54" s="165">
        <f>SUM(G55,G58,G66)</f>
        <v>0</v>
      </c>
      <c r="H54" s="94">
        <f t="shared" si="3"/>
        <v>0</v>
      </c>
      <c r="I54" s="93">
        <f>SUM(I55,I58,I66)</f>
        <v>0</v>
      </c>
      <c r="J54" s="93">
        <f>SUM(J55,J58,J66)</f>
        <v>0</v>
      </c>
      <c r="K54" s="93">
        <f>SUM(K55,K58,K66)</f>
        <v>0</v>
      </c>
      <c r="L54" s="92">
        <f>SUM(L55,L58,L66)</f>
        <v>0</v>
      </c>
    </row>
    <row r="55" spans="1:13" hidden="1" x14ac:dyDescent="0.25">
      <c r="A55" s="80">
        <v>1110</v>
      </c>
      <c r="B55" s="137" t="s">
        <v>256</v>
      </c>
      <c r="C55" s="134">
        <f t="shared" si="2"/>
        <v>0</v>
      </c>
      <c r="D55" s="139">
        <f>SUM(D56:D57)</f>
        <v>0</v>
      </c>
      <c r="E55" s="139">
        <f>SUM(E56:E57)</f>
        <v>0</v>
      </c>
      <c r="F55" s="139">
        <f>SUM(F56:F57)</f>
        <v>0</v>
      </c>
      <c r="G55" s="140">
        <f>SUM(G56:G57)</f>
        <v>0</v>
      </c>
      <c r="H55" s="134">
        <f t="shared" si="3"/>
        <v>0</v>
      </c>
      <c r="I55" s="139">
        <f>SUM(I56:I57)</f>
        <v>0</v>
      </c>
      <c r="J55" s="139">
        <f>SUM(J56:J57)</f>
        <v>0</v>
      </c>
      <c r="K55" s="139">
        <f>SUM(K56:K57)</f>
        <v>0</v>
      </c>
      <c r="L55" s="138">
        <f>SUM(L56:L57)</f>
        <v>0</v>
      </c>
    </row>
    <row r="56" spans="1:13" hidden="1" x14ac:dyDescent="0.25">
      <c r="A56" s="114">
        <v>1111</v>
      </c>
      <c r="B56" s="79" t="s">
        <v>255</v>
      </c>
      <c r="C56" s="69">
        <f t="shared" si="2"/>
        <v>0</v>
      </c>
      <c r="D56" s="68"/>
      <c r="E56" s="68"/>
      <c r="F56" s="68"/>
      <c r="G56" s="70"/>
      <c r="H56" s="69">
        <f t="shared" si="3"/>
        <v>0</v>
      </c>
      <c r="I56" s="68">
        <v>0</v>
      </c>
      <c r="J56" s="68"/>
      <c r="K56" s="68"/>
      <c r="L56" s="67"/>
      <c r="M56" s="27"/>
    </row>
    <row r="57" spans="1:13" ht="24" hidden="1" customHeight="1" x14ac:dyDescent="0.25">
      <c r="A57" s="74">
        <v>1119</v>
      </c>
      <c r="B57" s="78" t="s">
        <v>254</v>
      </c>
      <c r="C57" s="36">
        <f t="shared" si="2"/>
        <v>0</v>
      </c>
      <c r="D57" s="35"/>
      <c r="E57" s="35"/>
      <c r="F57" s="35"/>
      <c r="G57" s="37"/>
      <c r="H57" s="36">
        <f t="shared" si="3"/>
        <v>0</v>
      </c>
      <c r="I57" s="35">
        <v>0</v>
      </c>
      <c r="J57" s="35"/>
      <c r="K57" s="35"/>
      <c r="L57" s="34"/>
      <c r="M57" s="27"/>
    </row>
    <row r="58" spans="1:13" ht="23.25" hidden="1" customHeight="1" x14ac:dyDescent="0.25">
      <c r="A58" s="88">
        <v>1140</v>
      </c>
      <c r="B58" s="78" t="s">
        <v>253</v>
      </c>
      <c r="C58" s="36">
        <f t="shared" si="2"/>
        <v>0</v>
      </c>
      <c r="D58" s="76">
        <f>SUM(D59:D65)</f>
        <v>0</v>
      </c>
      <c r="E58" s="76">
        <f>SUM(E59:E65)</f>
        <v>0</v>
      </c>
      <c r="F58" s="76">
        <f>SUM(F59:F65)</f>
        <v>0</v>
      </c>
      <c r="G58" s="77">
        <f>SUM(G59:G65)</f>
        <v>0</v>
      </c>
      <c r="H58" s="36">
        <f t="shared" si="3"/>
        <v>0</v>
      </c>
      <c r="I58" s="76">
        <f>SUM(I59:I65)</f>
        <v>0</v>
      </c>
      <c r="J58" s="76">
        <f>SUM(J59:J65)</f>
        <v>0</v>
      </c>
      <c r="K58" s="76">
        <f>SUM(K59:K65)</f>
        <v>0</v>
      </c>
      <c r="L58" s="75">
        <f>SUM(L59:L65)</f>
        <v>0</v>
      </c>
    </row>
    <row r="59" spans="1:13" hidden="1" x14ac:dyDescent="0.25">
      <c r="A59" s="74">
        <v>1141</v>
      </c>
      <c r="B59" s="78" t="s">
        <v>252</v>
      </c>
      <c r="C59" s="36">
        <f t="shared" si="2"/>
        <v>0</v>
      </c>
      <c r="D59" s="35"/>
      <c r="E59" s="35"/>
      <c r="F59" s="35"/>
      <c r="G59" s="37"/>
      <c r="H59" s="36">
        <f t="shared" si="3"/>
        <v>0</v>
      </c>
      <c r="I59" s="35">
        <v>0</v>
      </c>
      <c r="J59" s="35"/>
      <c r="K59" s="35"/>
      <c r="L59" s="34"/>
      <c r="M59" s="27"/>
    </row>
    <row r="60" spans="1:13" ht="24.75" hidden="1" customHeight="1" x14ac:dyDescent="0.25">
      <c r="A60" s="74">
        <v>1142</v>
      </c>
      <c r="B60" s="78" t="s">
        <v>251</v>
      </c>
      <c r="C60" s="36">
        <f t="shared" si="2"/>
        <v>0</v>
      </c>
      <c r="D60" s="35"/>
      <c r="E60" s="35"/>
      <c r="F60" s="35"/>
      <c r="G60" s="37"/>
      <c r="H60" s="36">
        <f t="shared" si="3"/>
        <v>0</v>
      </c>
      <c r="I60" s="35">
        <v>0</v>
      </c>
      <c r="J60" s="35"/>
      <c r="K60" s="35"/>
      <c r="L60" s="34"/>
      <c r="M60" s="27"/>
    </row>
    <row r="61" spans="1:13" ht="24" hidden="1" x14ac:dyDescent="0.25">
      <c r="A61" s="74">
        <v>1145</v>
      </c>
      <c r="B61" s="78" t="s">
        <v>250</v>
      </c>
      <c r="C61" s="36">
        <f t="shared" si="2"/>
        <v>0</v>
      </c>
      <c r="D61" s="35"/>
      <c r="E61" s="35"/>
      <c r="F61" s="35"/>
      <c r="G61" s="37"/>
      <c r="H61" s="36">
        <f t="shared" si="3"/>
        <v>0</v>
      </c>
      <c r="I61" s="35">
        <v>0</v>
      </c>
      <c r="J61" s="35"/>
      <c r="K61" s="35"/>
      <c r="L61" s="34"/>
      <c r="M61" s="27"/>
    </row>
    <row r="62" spans="1:13" ht="27.75" hidden="1" customHeight="1" x14ac:dyDescent="0.25">
      <c r="A62" s="74">
        <v>1146</v>
      </c>
      <c r="B62" s="78" t="s">
        <v>249</v>
      </c>
      <c r="C62" s="36">
        <f t="shared" si="2"/>
        <v>0</v>
      </c>
      <c r="D62" s="35"/>
      <c r="E62" s="35"/>
      <c r="F62" s="35"/>
      <c r="G62" s="37"/>
      <c r="H62" s="36">
        <f t="shared" si="3"/>
        <v>0</v>
      </c>
      <c r="I62" s="35">
        <v>0</v>
      </c>
      <c r="J62" s="35"/>
      <c r="K62" s="35"/>
      <c r="L62" s="34"/>
      <c r="M62" s="27"/>
    </row>
    <row r="63" spans="1:13" hidden="1" x14ac:dyDescent="0.25">
      <c r="A63" s="74">
        <v>1147</v>
      </c>
      <c r="B63" s="78" t="s">
        <v>248</v>
      </c>
      <c r="C63" s="36">
        <f t="shared" si="2"/>
        <v>0</v>
      </c>
      <c r="D63" s="35"/>
      <c r="E63" s="35"/>
      <c r="F63" s="35"/>
      <c r="G63" s="37"/>
      <c r="H63" s="36">
        <f t="shared" si="3"/>
        <v>0</v>
      </c>
      <c r="I63" s="35">
        <v>0</v>
      </c>
      <c r="J63" s="35"/>
      <c r="K63" s="35"/>
      <c r="L63" s="34"/>
      <c r="M63" s="27"/>
    </row>
    <row r="64" spans="1:13" hidden="1" x14ac:dyDescent="0.25">
      <c r="A64" s="74">
        <v>1148</v>
      </c>
      <c r="B64" s="78" t="s">
        <v>247</v>
      </c>
      <c r="C64" s="36">
        <f t="shared" si="2"/>
        <v>0</v>
      </c>
      <c r="D64" s="35"/>
      <c r="E64" s="35"/>
      <c r="F64" s="35"/>
      <c r="G64" s="37"/>
      <c r="H64" s="36">
        <f t="shared" si="3"/>
        <v>0</v>
      </c>
      <c r="I64" s="35">
        <v>0</v>
      </c>
      <c r="J64" s="35"/>
      <c r="K64" s="35"/>
      <c r="L64" s="34"/>
      <c r="M64" s="27"/>
    </row>
    <row r="65" spans="1:13" ht="36" hidden="1" x14ac:dyDescent="0.25">
      <c r="A65" s="74">
        <v>1149</v>
      </c>
      <c r="B65" s="78" t="s">
        <v>246</v>
      </c>
      <c r="C65" s="36">
        <f t="shared" si="2"/>
        <v>0</v>
      </c>
      <c r="D65" s="35"/>
      <c r="E65" s="35"/>
      <c r="F65" s="35"/>
      <c r="G65" s="37"/>
      <c r="H65" s="36">
        <f t="shared" si="3"/>
        <v>0</v>
      </c>
      <c r="I65" s="35">
        <v>0</v>
      </c>
      <c r="J65" s="35"/>
      <c r="K65" s="35"/>
      <c r="L65" s="34"/>
      <c r="M65" s="27"/>
    </row>
    <row r="66" spans="1:13" ht="36" hidden="1" x14ac:dyDescent="0.25">
      <c r="A66" s="80">
        <v>1150</v>
      </c>
      <c r="B66" s="137" t="s">
        <v>245</v>
      </c>
      <c r="C66" s="134">
        <f t="shared" si="2"/>
        <v>0</v>
      </c>
      <c r="D66" s="133"/>
      <c r="E66" s="133"/>
      <c r="F66" s="133"/>
      <c r="G66" s="135"/>
      <c r="H66" s="134">
        <f t="shared" si="3"/>
        <v>0</v>
      </c>
      <c r="I66" s="133">
        <v>0</v>
      </c>
      <c r="J66" s="133"/>
      <c r="K66" s="133"/>
      <c r="L66" s="132"/>
      <c r="M66" s="27"/>
    </row>
    <row r="67" spans="1:13" ht="36" hidden="1" x14ac:dyDescent="0.25">
      <c r="A67" s="97">
        <v>1200</v>
      </c>
      <c r="B67" s="96" t="s">
        <v>244</v>
      </c>
      <c r="C67" s="94">
        <f t="shared" si="2"/>
        <v>0</v>
      </c>
      <c r="D67" s="93">
        <f>SUM(D68:D69)</f>
        <v>0</v>
      </c>
      <c r="E67" s="93">
        <f>SUM(E68:E69)</f>
        <v>0</v>
      </c>
      <c r="F67" s="93">
        <f>SUM(F68:F69)</f>
        <v>0</v>
      </c>
      <c r="G67" s="142">
        <f>SUM(G68:G69)</f>
        <v>0</v>
      </c>
      <c r="H67" s="94">
        <f t="shared" si="3"/>
        <v>0</v>
      </c>
      <c r="I67" s="93">
        <f>SUM(I68:I69)</f>
        <v>0</v>
      </c>
      <c r="J67" s="93">
        <f>SUM(J68:J69)</f>
        <v>0</v>
      </c>
      <c r="K67" s="93">
        <f>SUM(K68:K69)</f>
        <v>0</v>
      </c>
      <c r="L67" s="141">
        <f>SUM(L68:L69)</f>
        <v>0</v>
      </c>
    </row>
    <row r="68" spans="1:13" ht="24" hidden="1" x14ac:dyDescent="0.25">
      <c r="A68" s="91">
        <v>1210</v>
      </c>
      <c r="B68" s="79" t="s">
        <v>243</v>
      </c>
      <c r="C68" s="69">
        <f t="shared" si="2"/>
        <v>0</v>
      </c>
      <c r="D68" s="68"/>
      <c r="E68" s="68"/>
      <c r="F68" s="68"/>
      <c r="G68" s="70"/>
      <c r="H68" s="69">
        <f t="shared" si="3"/>
        <v>0</v>
      </c>
      <c r="I68" s="68">
        <v>0</v>
      </c>
      <c r="J68" s="68"/>
      <c r="K68" s="68"/>
      <c r="L68" s="67"/>
      <c r="M68" s="27"/>
    </row>
    <row r="69" spans="1:13" ht="24" hidden="1" x14ac:dyDescent="0.25">
      <c r="A69" s="88">
        <v>1220</v>
      </c>
      <c r="B69" s="78" t="s">
        <v>242</v>
      </c>
      <c r="C69" s="36">
        <f t="shared" si="2"/>
        <v>0</v>
      </c>
      <c r="D69" s="76">
        <f>SUM(D70:D74)</f>
        <v>0</v>
      </c>
      <c r="E69" s="76">
        <f>SUM(E70:E74)</f>
        <v>0</v>
      </c>
      <c r="F69" s="76">
        <f>SUM(F70:F74)</f>
        <v>0</v>
      </c>
      <c r="G69" s="77">
        <f>SUM(G70:G74)</f>
        <v>0</v>
      </c>
      <c r="H69" s="36">
        <f t="shared" si="3"/>
        <v>0</v>
      </c>
      <c r="I69" s="76">
        <f>SUM(I70:I74)</f>
        <v>0</v>
      </c>
      <c r="J69" s="76">
        <f>SUM(J70:J74)</f>
        <v>0</v>
      </c>
      <c r="K69" s="76">
        <f>SUM(K70:K74)</f>
        <v>0</v>
      </c>
      <c r="L69" s="75">
        <f>SUM(L70:L74)</f>
        <v>0</v>
      </c>
    </row>
    <row r="70" spans="1:13" ht="60" hidden="1" x14ac:dyDescent="0.25">
      <c r="A70" s="74">
        <v>1221</v>
      </c>
      <c r="B70" s="78" t="s">
        <v>241</v>
      </c>
      <c r="C70" s="36">
        <f t="shared" si="2"/>
        <v>0</v>
      </c>
      <c r="D70" s="35"/>
      <c r="E70" s="35"/>
      <c r="F70" s="35"/>
      <c r="G70" s="37"/>
      <c r="H70" s="36">
        <f t="shared" si="3"/>
        <v>0</v>
      </c>
      <c r="I70" s="35">
        <v>0</v>
      </c>
      <c r="J70" s="35"/>
      <c r="K70" s="35"/>
      <c r="L70" s="34"/>
      <c r="M70" s="27"/>
    </row>
    <row r="71" spans="1:13" hidden="1" x14ac:dyDescent="0.25">
      <c r="A71" s="74">
        <v>1223</v>
      </c>
      <c r="B71" s="78" t="s">
        <v>240</v>
      </c>
      <c r="C71" s="36">
        <f t="shared" si="2"/>
        <v>0</v>
      </c>
      <c r="D71" s="35"/>
      <c r="E71" s="35"/>
      <c r="F71" s="35"/>
      <c r="G71" s="37"/>
      <c r="H71" s="36">
        <f t="shared" si="3"/>
        <v>0</v>
      </c>
      <c r="I71" s="35">
        <v>0</v>
      </c>
      <c r="J71" s="35"/>
      <c r="K71" s="35"/>
      <c r="L71" s="34"/>
      <c r="M71" s="27"/>
    </row>
    <row r="72" spans="1:13" hidden="1" x14ac:dyDescent="0.25">
      <c r="A72" s="74">
        <v>1225</v>
      </c>
      <c r="B72" s="78" t="s">
        <v>239</v>
      </c>
      <c r="C72" s="36">
        <f t="shared" si="2"/>
        <v>0</v>
      </c>
      <c r="D72" s="35"/>
      <c r="E72" s="35"/>
      <c r="F72" s="35"/>
      <c r="G72" s="37"/>
      <c r="H72" s="36">
        <f t="shared" si="3"/>
        <v>0</v>
      </c>
      <c r="I72" s="35">
        <v>0</v>
      </c>
      <c r="J72" s="35"/>
      <c r="K72" s="35"/>
      <c r="L72" s="34"/>
      <c r="M72" s="27"/>
    </row>
    <row r="73" spans="1:13" ht="36" hidden="1" x14ac:dyDescent="0.25">
      <c r="A73" s="74">
        <v>1227</v>
      </c>
      <c r="B73" s="78" t="s">
        <v>238</v>
      </c>
      <c r="C73" s="36">
        <f t="shared" si="2"/>
        <v>0</v>
      </c>
      <c r="D73" s="35"/>
      <c r="E73" s="35"/>
      <c r="F73" s="35"/>
      <c r="G73" s="37"/>
      <c r="H73" s="36">
        <f t="shared" si="3"/>
        <v>0</v>
      </c>
      <c r="I73" s="35">
        <v>0</v>
      </c>
      <c r="J73" s="35"/>
      <c r="K73" s="35"/>
      <c r="L73" s="34"/>
      <c r="M73" s="27"/>
    </row>
    <row r="74" spans="1:13" ht="60" hidden="1" x14ac:dyDescent="0.25">
      <c r="A74" s="74">
        <v>1228</v>
      </c>
      <c r="B74" s="78" t="s">
        <v>237</v>
      </c>
      <c r="C74" s="36">
        <f t="shared" si="2"/>
        <v>0</v>
      </c>
      <c r="D74" s="35"/>
      <c r="E74" s="35"/>
      <c r="F74" s="35"/>
      <c r="G74" s="37"/>
      <c r="H74" s="36">
        <f t="shared" si="3"/>
        <v>0</v>
      </c>
      <c r="I74" s="35">
        <v>0</v>
      </c>
      <c r="J74" s="35"/>
      <c r="K74" s="35"/>
      <c r="L74" s="34"/>
      <c r="M74" s="27"/>
    </row>
    <row r="75" spans="1:13" hidden="1" x14ac:dyDescent="0.25">
      <c r="A75" s="131">
        <v>2000</v>
      </c>
      <c r="B75" s="131" t="s">
        <v>236</v>
      </c>
      <c r="C75" s="128">
        <f t="shared" si="2"/>
        <v>4760</v>
      </c>
      <c r="D75" s="127">
        <f>SUM(D76,D83,D130,D164,D165,D172)</f>
        <v>4760</v>
      </c>
      <c r="E75" s="127">
        <f>SUM(E76,E83,E130,E164,E165,E172)</f>
        <v>0</v>
      </c>
      <c r="F75" s="127">
        <f>SUM(F76,F83,F130,F164,F165,F172)</f>
        <v>0</v>
      </c>
      <c r="G75" s="129">
        <f>SUM(G76,G83,G130,G164,G165,G172)</f>
        <v>0</v>
      </c>
      <c r="H75" s="128">
        <f t="shared" si="3"/>
        <v>0</v>
      </c>
      <c r="I75" s="127">
        <f>SUM(I76,I83,I130,I164,I165,I172)</f>
        <v>0</v>
      </c>
      <c r="J75" s="127">
        <f>SUM(J76,J83,J130,J164,J165,J172)</f>
        <v>0</v>
      </c>
      <c r="K75" s="127">
        <f>SUM(K76,K83,K130,K164,K165,K172)</f>
        <v>0</v>
      </c>
      <c r="L75" s="126">
        <f>SUM(L76,L83,L130,L164,L165,L172)</f>
        <v>0</v>
      </c>
    </row>
    <row r="76" spans="1:13" ht="24" hidden="1" x14ac:dyDescent="0.25">
      <c r="A76" s="97">
        <v>2100</v>
      </c>
      <c r="B76" s="96" t="s">
        <v>235</v>
      </c>
      <c r="C76" s="94">
        <f t="shared" si="2"/>
        <v>0</v>
      </c>
      <c r="D76" s="93">
        <f>SUM(D77,D80)</f>
        <v>0</v>
      </c>
      <c r="E76" s="93">
        <f>SUM(E77,E80)</f>
        <v>0</v>
      </c>
      <c r="F76" s="93">
        <f>SUM(F77,F80)</f>
        <v>0</v>
      </c>
      <c r="G76" s="142">
        <f>SUM(G77,G80)</f>
        <v>0</v>
      </c>
      <c r="H76" s="94">
        <f t="shared" si="3"/>
        <v>0</v>
      </c>
      <c r="I76" s="93">
        <f>SUM(I77,I80)</f>
        <v>0</v>
      </c>
      <c r="J76" s="93">
        <f>SUM(J77,J80)</f>
        <v>0</v>
      </c>
      <c r="K76" s="93">
        <f>SUM(K77,K80)</f>
        <v>0</v>
      </c>
      <c r="L76" s="141">
        <f>SUM(L77,L80)</f>
        <v>0</v>
      </c>
    </row>
    <row r="77" spans="1:13" ht="24" hidden="1" x14ac:dyDescent="0.25">
      <c r="A77" s="91">
        <v>2110</v>
      </c>
      <c r="B77" s="79" t="s">
        <v>234</v>
      </c>
      <c r="C77" s="69">
        <f t="shared" si="2"/>
        <v>0</v>
      </c>
      <c r="D77" s="107">
        <f>SUM(D78:D79)</f>
        <v>0</v>
      </c>
      <c r="E77" s="107">
        <f>SUM(E78:E79)</f>
        <v>0</v>
      </c>
      <c r="F77" s="107">
        <f>SUM(F78:F79)</f>
        <v>0</v>
      </c>
      <c r="G77" s="150">
        <f>SUM(G78:G79)</f>
        <v>0</v>
      </c>
      <c r="H77" s="69">
        <f t="shared" si="3"/>
        <v>0</v>
      </c>
      <c r="I77" s="107">
        <f>SUM(I78:I79)</f>
        <v>0</v>
      </c>
      <c r="J77" s="107">
        <f>SUM(J78:J79)</f>
        <v>0</v>
      </c>
      <c r="K77" s="107">
        <f>SUM(K78:K79)</f>
        <v>0</v>
      </c>
      <c r="L77" s="149">
        <f>SUM(L78:L79)</f>
        <v>0</v>
      </c>
    </row>
    <row r="78" spans="1:13" hidden="1" x14ac:dyDescent="0.25">
      <c r="A78" s="74">
        <v>2111</v>
      </c>
      <c r="B78" s="78" t="s">
        <v>232</v>
      </c>
      <c r="C78" s="36">
        <f t="shared" si="2"/>
        <v>0</v>
      </c>
      <c r="D78" s="35"/>
      <c r="E78" s="35"/>
      <c r="F78" s="35"/>
      <c r="G78" s="37"/>
      <c r="H78" s="36">
        <f t="shared" si="3"/>
        <v>0</v>
      </c>
      <c r="I78" s="35">
        <v>0</v>
      </c>
      <c r="J78" s="35"/>
      <c r="K78" s="35"/>
      <c r="L78" s="34"/>
      <c r="M78" s="27"/>
    </row>
    <row r="79" spans="1:13" ht="24" hidden="1" x14ac:dyDescent="0.25">
      <c r="A79" s="74">
        <v>2112</v>
      </c>
      <c r="B79" s="78" t="s">
        <v>231</v>
      </c>
      <c r="C79" s="36">
        <f t="shared" si="2"/>
        <v>0</v>
      </c>
      <c r="D79" s="35"/>
      <c r="E79" s="35"/>
      <c r="F79" s="35"/>
      <c r="G79" s="37"/>
      <c r="H79" s="36">
        <f t="shared" si="3"/>
        <v>0</v>
      </c>
      <c r="I79" s="35">
        <v>0</v>
      </c>
      <c r="J79" s="35"/>
      <c r="K79" s="35"/>
      <c r="L79" s="34"/>
      <c r="M79" s="27"/>
    </row>
    <row r="80" spans="1:13" ht="24" hidden="1" x14ac:dyDescent="0.25">
      <c r="A80" s="88">
        <v>2120</v>
      </c>
      <c r="B80" s="78" t="s">
        <v>233</v>
      </c>
      <c r="C80" s="36">
        <f t="shared" si="2"/>
        <v>0</v>
      </c>
      <c r="D80" s="76">
        <f>SUM(D81:D82)</f>
        <v>0</v>
      </c>
      <c r="E80" s="76">
        <f>SUM(E81:E82)</f>
        <v>0</v>
      </c>
      <c r="F80" s="76">
        <f>SUM(F81:F82)</f>
        <v>0</v>
      </c>
      <c r="G80" s="77">
        <f>SUM(G81:G82)</f>
        <v>0</v>
      </c>
      <c r="H80" s="36">
        <f t="shared" si="3"/>
        <v>0</v>
      </c>
      <c r="I80" s="76">
        <f>SUM(I81:I82)</f>
        <v>0</v>
      </c>
      <c r="J80" s="76">
        <f>SUM(J81:J82)</f>
        <v>0</v>
      </c>
      <c r="K80" s="76">
        <f>SUM(K81:K82)</f>
        <v>0</v>
      </c>
      <c r="L80" s="75">
        <f>SUM(L81:L82)</f>
        <v>0</v>
      </c>
    </row>
    <row r="81" spans="1:13" hidden="1" x14ac:dyDescent="0.25">
      <c r="A81" s="74">
        <v>2121</v>
      </c>
      <c r="B81" s="78" t="s">
        <v>232</v>
      </c>
      <c r="C81" s="36">
        <f t="shared" si="2"/>
        <v>0</v>
      </c>
      <c r="D81" s="35"/>
      <c r="E81" s="35"/>
      <c r="F81" s="35"/>
      <c r="G81" s="37"/>
      <c r="H81" s="36">
        <f t="shared" si="3"/>
        <v>0</v>
      </c>
      <c r="I81" s="35">
        <v>0</v>
      </c>
      <c r="J81" s="35"/>
      <c r="K81" s="35"/>
      <c r="L81" s="34"/>
      <c r="M81" s="27"/>
    </row>
    <row r="82" spans="1:13" ht="24" hidden="1" x14ac:dyDescent="0.25">
      <c r="A82" s="74">
        <v>2122</v>
      </c>
      <c r="B82" s="78" t="s">
        <v>231</v>
      </c>
      <c r="C82" s="36">
        <f t="shared" ref="C82:C113" si="4">SUM(D82:G82)</f>
        <v>0</v>
      </c>
      <c r="D82" s="35"/>
      <c r="E82" s="35"/>
      <c r="F82" s="35"/>
      <c r="G82" s="37"/>
      <c r="H82" s="36">
        <f t="shared" ref="H82:H113" si="5">SUM(I82:L82)</f>
        <v>0</v>
      </c>
      <c r="I82" s="35">
        <v>0</v>
      </c>
      <c r="J82" s="35"/>
      <c r="K82" s="35"/>
      <c r="L82" s="34"/>
      <c r="M82" s="27"/>
    </row>
    <row r="83" spans="1:13" hidden="1" x14ac:dyDescent="0.25">
      <c r="A83" s="97">
        <v>2200</v>
      </c>
      <c r="B83" s="96" t="s">
        <v>230</v>
      </c>
      <c r="C83" s="94">
        <f t="shared" si="4"/>
        <v>4760</v>
      </c>
      <c r="D83" s="93">
        <f>SUM(D84,D89,D95,D103,D112,D116,D122,D128)</f>
        <v>4760</v>
      </c>
      <c r="E83" s="93">
        <f>SUM(E84,E89,E95,E103,E112,E116,E122,E128)</f>
        <v>0</v>
      </c>
      <c r="F83" s="93">
        <f>SUM(F84,F89,F95,F103,F112,F116,F122,F128)</f>
        <v>0</v>
      </c>
      <c r="G83" s="142">
        <f>SUM(G84,G89,G95,G103,G112,G116,G122,G128)</f>
        <v>0</v>
      </c>
      <c r="H83" s="94">
        <f t="shared" si="5"/>
        <v>0</v>
      </c>
      <c r="I83" s="93">
        <f>SUM(I84,I89,I95,I103,I112,I116,I122,I128)</f>
        <v>0</v>
      </c>
      <c r="J83" s="93">
        <f>SUM(J84,J89,J95,J103,J112,J116,J122,J128)</f>
        <v>0</v>
      </c>
      <c r="K83" s="93">
        <f>SUM(K84,K89,K95,K103,K112,K116,K122,K128)</f>
        <v>0</v>
      </c>
      <c r="L83" s="109">
        <f>SUM(L84,L89,L95,L103,L112,L116,L122,L128)</f>
        <v>0</v>
      </c>
    </row>
    <row r="84" spans="1:13" ht="24" hidden="1" x14ac:dyDescent="0.25">
      <c r="A84" s="80">
        <v>2210</v>
      </c>
      <c r="B84" s="137" t="s">
        <v>229</v>
      </c>
      <c r="C84" s="134">
        <f t="shared" si="4"/>
        <v>0</v>
      </c>
      <c r="D84" s="139">
        <f>SUM(D85:D88)</f>
        <v>0</v>
      </c>
      <c r="E84" s="139">
        <f>SUM(E85:E88)</f>
        <v>0</v>
      </c>
      <c r="F84" s="139">
        <f>SUM(F85:F88)</f>
        <v>0</v>
      </c>
      <c r="G84" s="139">
        <f>SUM(G85:G88)</f>
        <v>0</v>
      </c>
      <c r="H84" s="134">
        <f t="shared" si="5"/>
        <v>0</v>
      </c>
      <c r="I84" s="139">
        <f>SUM(I85:I88)</f>
        <v>0</v>
      </c>
      <c r="J84" s="139">
        <f>SUM(J85:J88)</f>
        <v>0</v>
      </c>
      <c r="K84" s="139">
        <f>SUM(K85:K88)</f>
        <v>0</v>
      </c>
      <c r="L84" s="138">
        <f>SUM(L85:L88)</f>
        <v>0</v>
      </c>
    </row>
    <row r="85" spans="1:13" ht="24" hidden="1" x14ac:dyDescent="0.25">
      <c r="A85" s="114">
        <v>2211</v>
      </c>
      <c r="B85" s="79" t="s">
        <v>228</v>
      </c>
      <c r="C85" s="69">
        <f t="shared" si="4"/>
        <v>0</v>
      </c>
      <c r="D85" s="68"/>
      <c r="E85" s="68"/>
      <c r="F85" s="68"/>
      <c r="G85" s="70"/>
      <c r="H85" s="69">
        <f t="shared" si="5"/>
        <v>0</v>
      </c>
      <c r="I85" s="68">
        <v>0</v>
      </c>
      <c r="J85" s="68"/>
      <c r="K85" s="68"/>
      <c r="L85" s="67"/>
      <c r="M85" s="27"/>
    </row>
    <row r="86" spans="1:13" ht="36" hidden="1" x14ac:dyDescent="0.25">
      <c r="A86" s="74">
        <v>2212</v>
      </c>
      <c r="B86" s="78" t="s">
        <v>227</v>
      </c>
      <c r="C86" s="36">
        <f t="shared" si="4"/>
        <v>0</v>
      </c>
      <c r="D86" s="35"/>
      <c r="E86" s="35"/>
      <c r="F86" s="35"/>
      <c r="G86" s="37"/>
      <c r="H86" s="36">
        <f t="shared" si="5"/>
        <v>0</v>
      </c>
      <c r="I86" s="35">
        <v>0</v>
      </c>
      <c r="J86" s="35"/>
      <c r="K86" s="35"/>
      <c r="L86" s="34"/>
      <c r="M86" s="27"/>
    </row>
    <row r="87" spans="1:13" ht="24" hidden="1" x14ac:dyDescent="0.25">
      <c r="A87" s="74">
        <v>2214</v>
      </c>
      <c r="B87" s="78" t="s">
        <v>226</v>
      </c>
      <c r="C87" s="36">
        <f t="shared" si="4"/>
        <v>0</v>
      </c>
      <c r="D87" s="35"/>
      <c r="E87" s="35"/>
      <c r="F87" s="35"/>
      <c r="G87" s="37"/>
      <c r="H87" s="36">
        <f t="shared" si="5"/>
        <v>0</v>
      </c>
      <c r="I87" s="35">
        <v>0</v>
      </c>
      <c r="J87" s="35"/>
      <c r="K87" s="35"/>
      <c r="L87" s="34"/>
      <c r="M87" s="27"/>
    </row>
    <row r="88" spans="1:13" hidden="1" x14ac:dyDescent="0.25">
      <c r="A88" s="74">
        <v>2219</v>
      </c>
      <c r="B88" s="78" t="s">
        <v>225</v>
      </c>
      <c r="C88" s="36">
        <f t="shared" si="4"/>
        <v>0</v>
      </c>
      <c r="D88" s="35"/>
      <c r="E88" s="35"/>
      <c r="F88" s="35"/>
      <c r="G88" s="37"/>
      <c r="H88" s="36">
        <f t="shared" si="5"/>
        <v>0</v>
      </c>
      <c r="I88" s="35">
        <v>0</v>
      </c>
      <c r="J88" s="35"/>
      <c r="K88" s="35"/>
      <c r="L88" s="34"/>
      <c r="M88" s="27"/>
    </row>
    <row r="89" spans="1:13" ht="24" hidden="1" x14ac:dyDescent="0.25">
      <c r="A89" s="88">
        <v>2220</v>
      </c>
      <c r="B89" s="78" t="s">
        <v>224</v>
      </c>
      <c r="C89" s="36">
        <f t="shared" si="4"/>
        <v>0</v>
      </c>
      <c r="D89" s="76">
        <f>SUM(D90:D94)</f>
        <v>0</v>
      </c>
      <c r="E89" s="76">
        <f>SUM(E90:E94)</f>
        <v>0</v>
      </c>
      <c r="F89" s="76">
        <f>SUM(F90:F94)</f>
        <v>0</v>
      </c>
      <c r="G89" s="77">
        <f>SUM(G90:G94)</f>
        <v>0</v>
      </c>
      <c r="H89" s="36">
        <f t="shared" si="5"/>
        <v>0</v>
      </c>
      <c r="I89" s="76">
        <f>SUM(I90:I94)</f>
        <v>0</v>
      </c>
      <c r="J89" s="76">
        <f>SUM(J90:J94)</f>
        <v>0</v>
      </c>
      <c r="K89" s="76">
        <f>SUM(K90:K94)</f>
        <v>0</v>
      </c>
      <c r="L89" s="75">
        <f>SUM(L90:L94)</f>
        <v>0</v>
      </c>
    </row>
    <row r="90" spans="1:13" hidden="1" x14ac:dyDescent="0.25">
      <c r="A90" s="74">
        <v>2221</v>
      </c>
      <c r="B90" s="78" t="s">
        <v>223</v>
      </c>
      <c r="C90" s="36">
        <f t="shared" si="4"/>
        <v>0</v>
      </c>
      <c r="D90" s="35"/>
      <c r="E90" s="35"/>
      <c r="F90" s="35"/>
      <c r="G90" s="37"/>
      <c r="H90" s="36">
        <f t="shared" si="5"/>
        <v>0</v>
      </c>
      <c r="I90" s="35">
        <v>0</v>
      </c>
      <c r="J90" s="35"/>
      <c r="K90" s="35"/>
      <c r="L90" s="34"/>
      <c r="M90" s="27"/>
    </row>
    <row r="91" spans="1:13" hidden="1" x14ac:dyDescent="0.25">
      <c r="A91" s="74">
        <v>2222</v>
      </c>
      <c r="B91" s="78" t="s">
        <v>222</v>
      </c>
      <c r="C91" s="36">
        <f t="shared" si="4"/>
        <v>0</v>
      </c>
      <c r="D91" s="35"/>
      <c r="E91" s="35"/>
      <c r="F91" s="35"/>
      <c r="G91" s="37"/>
      <c r="H91" s="36">
        <f t="shared" si="5"/>
        <v>0</v>
      </c>
      <c r="I91" s="35">
        <v>0</v>
      </c>
      <c r="J91" s="35"/>
      <c r="K91" s="35"/>
      <c r="L91" s="34"/>
      <c r="M91" s="27"/>
    </row>
    <row r="92" spans="1:13" hidden="1" x14ac:dyDescent="0.25">
      <c r="A92" s="74">
        <v>2223</v>
      </c>
      <c r="B92" s="78" t="s">
        <v>221</v>
      </c>
      <c r="C92" s="36">
        <f t="shared" si="4"/>
        <v>0</v>
      </c>
      <c r="D92" s="35"/>
      <c r="E92" s="35"/>
      <c r="F92" s="35"/>
      <c r="G92" s="37"/>
      <c r="H92" s="36">
        <f t="shared" si="5"/>
        <v>0</v>
      </c>
      <c r="I92" s="35">
        <v>0</v>
      </c>
      <c r="J92" s="35"/>
      <c r="K92" s="35"/>
      <c r="L92" s="34"/>
      <c r="M92" s="27"/>
    </row>
    <row r="93" spans="1:13" ht="48" hidden="1" x14ac:dyDescent="0.25">
      <c r="A93" s="74">
        <v>2224</v>
      </c>
      <c r="B93" s="78" t="s">
        <v>220</v>
      </c>
      <c r="C93" s="36">
        <f t="shared" si="4"/>
        <v>0</v>
      </c>
      <c r="D93" s="35"/>
      <c r="E93" s="35"/>
      <c r="F93" s="35"/>
      <c r="G93" s="37"/>
      <c r="H93" s="36">
        <f t="shared" si="5"/>
        <v>0</v>
      </c>
      <c r="I93" s="35">
        <v>0</v>
      </c>
      <c r="J93" s="35"/>
      <c r="K93" s="35"/>
      <c r="L93" s="34"/>
      <c r="M93" s="27"/>
    </row>
    <row r="94" spans="1:13" ht="24" hidden="1" x14ac:dyDescent="0.25">
      <c r="A94" s="74">
        <v>2229</v>
      </c>
      <c r="B94" s="78" t="s">
        <v>219</v>
      </c>
      <c r="C94" s="36">
        <f t="shared" si="4"/>
        <v>0</v>
      </c>
      <c r="D94" s="35"/>
      <c r="E94" s="35"/>
      <c r="F94" s="35"/>
      <c r="G94" s="37"/>
      <c r="H94" s="36">
        <f t="shared" si="5"/>
        <v>0</v>
      </c>
      <c r="I94" s="35">
        <v>0</v>
      </c>
      <c r="J94" s="35"/>
      <c r="K94" s="35"/>
      <c r="L94" s="34"/>
      <c r="M94" s="27"/>
    </row>
    <row r="95" spans="1:13" ht="36" hidden="1" x14ac:dyDescent="0.25">
      <c r="A95" s="88">
        <v>2230</v>
      </c>
      <c r="B95" s="78" t="s">
        <v>218</v>
      </c>
      <c r="C95" s="36">
        <f t="shared" si="4"/>
        <v>0</v>
      </c>
      <c r="D95" s="76">
        <f>SUM(D96:D102)</f>
        <v>0</v>
      </c>
      <c r="E95" s="76">
        <f>SUM(E96:E102)</f>
        <v>0</v>
      </c>
      <c r="F95" s="76">
        <f>SUM(F96:F102)</f>
        <v>0</v>
      </c>
      <c r="G95" s="77">
        <f>SUM(G96:G102)</f>
        <v>0</v>
      </c>
      <c r="H95" s="36">
        <f t="shared" si="5"/>
        <v>0</v>
      </c>
      <c r="I95" s="76">
        <f>SUM(I96:I102)</f>
        <v>0</v>
      </c>
      <c r="J95" s="76">
        <f>SUM(J96:J102)</f>
        <v>0</v>
      </c>
      <c r="K95" s="76">
        <f>SUM(K96:K102)</f>
        <v>0</v>
      </c>
      <c r="L95" s="75">
        <f>SUM(L96:L102)</f>
        <v>0</v>
      </c>
    </row>
    <row r="96" spans="1:13" ht="24" hidden="1" x14ac:dyDescent="0.25">
      <c r="A96" s="74">
        <v>2231</v>
      </c>
      <c r="B96" s="78" t="s">
        <v>217</v>
      </c>
      <c r="C96" s="36">
        <f t="shared" si="4"/>
        <v>0</v>
      </c>
      <c r="D96" s="35"/>
      <c r="E96" s="35"/>
      <c r="F96" s="35"/>
      <c r="G96" s="37"/>
      <c r="H96" s="36">
        <f t="shared" si="5"/>
        <v>0</v>
      </c>
      <c r="I96" s="35">
        <v>0</v>
      </c>
      <c r="J96" s="35"/>
      <c r="K96" s="35"/>
      <c r="L96" s="34"/>
      <c r="M96" s="27"/>
    </row>
    <row r="97" spans="1:13" ht="36" hidden="1" x14ac:dyDescent="0.25">
      <c r="A97" s="74">
        <v>2232</v>
      </c>
      <c r="B97" s="78" t="s">
        <v>216</v>
      </c>
      <c r="C97" s="36">
        <f t="shared" si="4"/>
        <v>0</v>
      </c>
      <c r="D97" s="35"/>
      <c r="E97" s="35"/>
      <c r="F97" s="35"/>
      <c r="G97" s="37"/>
      <c r="H97" s="36">
        <f t="shared" si="5"/>
        <v>0</v>
      </c>
      <c r="I97" s="35">
        <v>0</v>
      </c>
      <c r="J97" s="35"/>
      <c r="K97" s="35"/>
      <c r="L97" s="34"/>
      <c r="M97" s="27"/>
    </row>
    <row r="98" spans="1:13" ht="24" hidden="1" x14ac:dyDescent="0.25">
      <c r="A98" s="114">
        <v>2233</v>
      </c>
      <c r="B98" s="79" t="s">
        <v>215</v>
      </c>
      <c r="C98" s="69">
        <f t="shared" si="4"/>
        <v>0</v>
      </c>
      <c r="D98" s="68"/>
      <c r="E98" s="68"/>
      <c r="F98" s="68"/>
      <c r="G98" s="70"/>
      <c r="H98" s="69">
        <f t="shared" si="5"/>
        <v>0</v>
      </c>
      <c r="I98" s="68">
        <v>0</v>
      </c>
      <c r="J98" s="68"/>
      <c r="K98" s="68"/>
      <c r="L98" s="67"/>
      <c r="M98" s="27"/>
    </row>
    <row r="99" spans="1:13" ht="36" hidden="1" x14ac:dyDescent="0.25">
      <c r="A99" s="74">
        <v>2234</v>
      </c>
      <c r="B99" s="78" t="s">
        <v>214</v>
      </c>
      <c r="C99" s="36">
        <f t="shared" si="4"/>
        <v>0</v>
      </c>
      <c r="D99" s="35"/>
      <c r="E99" s="35"/>
      <c r="F99" s="35"/>
      <c r="G99" s="37"/>
      <c r="H99" s="36">
        <f t="shared" si="5"/>
        <v>0</v>
      </c>
      <c r="I99" s="35">
        <v>0</v>
      </c>
      <c r="J99" s="35"/>
      <c r="K99" s="35"/>
      <c r="L99" s="34"/>
      <c r="M99" s="27"/>
    </row>
    <row r="100" spans="1:13" ht="24" hidden="1" x14ac:dyDescent="0.25">
      <c r="A100" s="74">
        <v>2235</v>
      </c>
      <c r="B100" s="78" t="s">
        <v>213</v>
      </c>
      <c r="C100" s="36">
        <f t="shared" si="4"/>
        <v>0</v>
      </c>
      <c r="D100" s="35"/>
      <c r="E100" s="35"/>
      <c r="F100" s="35"/>
      <c r="G100" s="37"/>
      <c r="H100" s="36">
        <f t="shared" si="5"/>
        <v>0</v>
      </c>
      <c r="I100" s="35">
        <v>0</v>
      </c>
      <c r="J100" s="35"/>
      <c r="K100" s="35"/>
      <c r="L100" s="34"/>
      <c r="M100" s="27"/>
    </row>
    <row r="101" spans="1:13" hidden="1" x14ac:dyDescent="0.25">
      <c r="A101" s="74">
        <v>2236</v>
      </c>
      <c r="B101" s="78" t="s">
        <v>212</v>
      </c>
      <c r="C101" s="36">
        <f t="shared" si="4"/>
        <v>0</v>
      </c>
      <c r="D101" s="35"/>
      <c r="E101" s="35"/>
      <c r="F101" s="35"/>
      <c r="G101" s="37"/>
      <c r="H101" s="36">
        <f t="shared" si="5"/>
        <v>0</v>
      </c>
      <c r="I101" s="35">
        <v>0</v>
      </c>
      <c r="J101" s="35"/>
      <c r="K101" s="35"/>
      <c r="L101" s="34"/>
      <c r="M101" s="27"/>
    </row>
    <row r="102" spans="1:13" ht="24" hidden="1" x14ac:dyDescent="0.25">
      <c r="A102" s="74">
        <v>2239</v>
      </c>
      <c r="B102" s="78" t="s">
        <v>211</v>
      </c>
      <c r="C102" s="36">
        <f t="shared" si="4"/>
        <v>0</v>
      </c>
      <c r="D102" s="35"/>
      <c r="E102" s="35"/>
      <c r="F102" s="35"/>
      <c r="G102" s="37"/>
      <c r="H102" s="36">
        <f t="shared" si="5"/>
        <v>0</v>
      </c>
      <c r="I102" s="35">
        <v>0</v>
      </c>
      <c r="J102" s="35"/>
      <c r="K102" s="35"/>
      <c r="L102" s="34"/>
      <c r="M102" s="27"/>
    </row>
    <row r="103" spans="1:13" ht="36" hidden="1" x14ac:dyDescent="0.25">
      <c r="A103" s="88">
        <v>2240</v>
      </c>
      <c r="B103" s="78" t="s">
        <v>210</v>
      </c>
      <c r="C103" s="36">
        <f t="shared" si="4"/>
        <v>4760</v>
      </c>
      <c r="D103" s="76">
        <f>SUM(D104:D111)</f>
        <v>4760</v>
      </c>
      <c r="E103" s="76">
        <f>SUM(E104:E111)</f>
        <v>0</v>
      </c>
      <c r="F103" s="76">
        <f>SUM(F104:F111)</f>
        <v>0</v>
      </c>
      <c r="G103" s="77">
        <f>SUM(G104:G111)</f>
        <v>0</v>
      </c>
      <c r="H103" s="36">
        <f t="shared" si="5"/>
        <v>0</v>
      </c>
      <c r="I103" s="76">
        <f>SUM(I104:I111)</f>
        <v>0</v>
      </c>
      <c r="J103" s="76">
        <f>SUM(J104:J111)</f>
        <v>0</v>
      </c>
      <c r="K103" s="76">
        <f>SUM(K104:K111)</f>
        <v>0</v>
      </c>
      <c r="L103" s="75">
        <f>SUM(L104:L111)</f>
        <v>0</v>
      </c>
    </row>
    <row r="104" spans="1:13" hidden="1" x14ac:dyDescent="0.25">
      <c r="A104" s="74">
        <v>2241</v>
      </c>
      <c r="B104" s="78" t="s">
        <v>209</v>
      </c>
      <c r="C104" s="36">
        <f t="shared" si="4"/>
        <v>4760</v>
      </c>
      <c r="D104" s="35">
        <f>4760</f>
        <v>4760</v>
      </c>
      <c r="E104" s="35"/>
      <c r="F104" s="35"/>
      <c r="G104" s="37"/>
      <c r="H104" s="36">
        <f t="shared" si="5"/>
        <v>0</v>
      </c>
      <c r="I104" s="35">
        <v>0</v>
      </c>
      <c r="J104" s="35"/>
      <c r="K104" s="35"/>
      <c r="L104" s="34"/>
      <c r="M104" s="27"/>
    </row>
    <row r="105" spans="1:13" ht="24" hidden="1" x14ac:dyDescent="0.25">
      <c r="A105" s="74">
        <v>2242</v>
      </c>
      <c r="B105" s="78" t="s">
        <v>208</v>
      </c>
      <c r="C105" s="36">
        <f t="shared" si="4"/>
        <v>0</v>
      </c>
      <c r="D105" s="35"/>
      <c r="E105" s="35"/>
      <c r="F105" s="35"/>
      <c r="G105" s="37"/>
      <c r="H105" s="36">
        <f t="shared" si="5"/>
        <v>0</v>
      </c>
      <c r="I105" s="35">
        <v>0</v>
      </c>
      <c r="J105" s="35"/>
      <c r="K105" s="35"/>
      <c r="L105" s="34"/>
      <c r="M105" s="27"/>
    </row>
    <row r="106" spans="1:13" ht="24" hidden="1" x14ac:dyDescent="0.25">
      <c r="A106" s="74">
        <v>2243</v>
      </c>
      <c r="B106" s="78" t="s">
        <v>207</v>
      </c>
      <c r="C106" s="36">
        <f t="shared" si="4"/>
        <v>0</v>
      </c>
      <c r="D106" s="35"/>
      <c r="E106" s="35"/>
      <c r="F106" s="35"/>
      <c r="G106" s="37"/>
      <c r="H106" s="36">
        <f t="shared" si="5"/>
        <v>0</v>
      </c>
      <c r="I106" s="35">
        <v>0</v>
      </c>
      <c r="J106" s="35"/>
      <c r="K106" s="35"/>
      <c r="L106" s="34"/>
      <c r="M106" s="27"/>
    </row>
    <row r="107" spans="1:13" hidden="1" x14ac:dyDescent="0.25">
      <c r="A107" s="74">
        <v>2244</v>
      </c>
      <c r="B107" s="78" t="s">
        <v>206</v>
      </c>
      <c r="C107" s="36">
        <f t="shared" si="4"/>
        <v>0</v>
      </c>
      <c r="D107" s="35"/>
      <c r="E107" s="35"/>
      <c r="F107" s="35"/>
      <c r="G107" s="37"/>
      <c r="H107" s="36">
        <f t="shared" si="5"/>
        <v>0</v>
      </c>
      <c r="I107" s="35">
        <v>0</v>
      </c>
      <c r="J107" s="35"/>
      <c r="K107" s="35"/>
      <c r="L107" s="34"/>
      <c r="M107" s="27"/>
    </row>
    <row r="108" spans="1:13" ht="24" hidden="1" x14ac:dyDescent="0.25">
      <c r="A108" s="74">
        <v>2246</v>
      </c>
      <c r="B108" s="78" t="s">
        <v>205</v>
      </c>
      <c r="C108" s="36">
        <f t="shared" si="4"/>
        <v>0</v>
      </c>
      <c r="D108" s="35"/>
      <c r="E108" s="35"/>
      <c r="F108" s="35"/>
      <c r="G108" s="37"/>
      <c r="H108" s="36">
        <f t="shared" si="5"/>
        <v>0</v>
      </c>
      <c r="I108" s="35">
        <v>0</v>
      </c>
      <c r="J108" s="35"/>
      <c r="K108" s="35"/>
      <c r="L108" s="34"/>
      <c r="M108" s="27"/>
    </row>
    <row r="109" spans="1:13" hidden="1" x14ac:dyDescent="0.25">
      <c r="A109" s="74">
        <v>2247</v>
      </c>
      <c r="B109" s="78" t="s">
        <v>204</v>
      </c>
      <c r="C109" s="36">
        <f t="shared" si="4"/>
        <v>0</v>
      </c>
      <c r="D109" s="35"/>
      <c r="E109" s="35"/>
      <c r="F109" s="35"/>
      <c r="G109" s="37"/>
      <c r="H109" s="36">
        <f t="shared" si="5"/>
        <v>0</v>
      </c>
      <c r="I109" s="35">
        <v>0</v>
      </c>
      <c r="J109" s="35"/>
      <c r="K109" s="35"/>
      <c r="L109" s="34"/>
      <c r="M109" s="27"/>
    </row>
    <row r="110" spans="1:13" ht="24" hidden="1" x14ac:dyDescent="0.25">
      <c r="A110" s="74">
        <v>2248</v>
      </c>
      <c r="B110" s="78" t="s">
        <v>203</v>
      </c>
      <c r="C110" s="36">
        <f t="shared" si="4"/>
        <v>0</v>
      </c>
      <c r="D110" s="35"/>
      <c r="E110" s="35"/>
      <c r="F110" s="35"/>
      <c r="G110" s="37"/>
      <c r="H110" s="36">
        <f t="shared" si="5"/>
        <v>0</v>
      </c>
      <c r="I110" s="35">
        <v>0</v>
      </c>
      <c r="J110" s="35"/>
      <c r="K110" s="35"/>
      <c r="L110" s="34"/>
      <c r="M110" s="27"/>
    </row>
    <row r="111" spans="1:13" ht="24" hidden="1" x14ac:dyDescent="0.25">
      <c r="A111" s="74">
        <v>2249</v>
      </c>
      <c r="B111" s="78" t="s">
        <v>202</v>
      </c>
      <c r="C111" s="36">
        <f t="shared" si="4"/>
        <v>0</v>
      </c>
      <c r="D111" s="35"/>
      <c r="E111" s="35"/>
      <c r="F111" s="35"/>
      <c r="G111" s="37"/>
      <c r="H111" s="36">
        <f t="shared" si="5"/>
        <v>0</v>
      </c>
      <c r="I111" s="35">
        <v>0</v>
      </c>
      <c r="J111" s="35"/>
      <c r="K111" s="35"/>
      <c r="L111" s="34"/>
      <c r="M111" s="27"/>
    </row>
    <row r="112" spans="1:13" hidden="1" x14ac:dyDescent="0.25">
      <c r="A112" s="88">
        <v>2250</v>
      </c>
      <c r="B112" s="78" t="s">
        <v>201</v>
      </c>
      <c r="C112" s="36">
        <f t="shared" si="4"/>
        <v>0</v>
      </c>
      <c r="D112" s="76">
        <f>SUM(D113:D115)</f>
        <v>0</v>
      </c>
      <c r="E112" s="76">
        <f>SUM(E113:E115)</f>
        <v>0</v>
      </c>
      <c r="F112" s="76">
        <f>SUM(F113:F115)</f>
        <v>0</v>
      </c>
      <c r="G112" s="164">
        <f>SUM(G113:G115)</f>
        <v>0</v>
      </c>
      <c r="H112" s="36">
        <f t="shared" si="5"/>
        <v>0</v>
      </c>
      <c r="I112" s="76">
        <f>SUM(I113:I115)</f>
        <v>0</v>
      </c>
      <c r="J112" s="76">
        <f>SUM(J113:J115)</f>
        <v>0</v>
      </c>
      <c r="K112" s="76">
        <f>SUM(K113:K115)</f>
        <v>0</v>
      </c>
      <c r="L112" s="75">
        <f>SUM(L113:L115)</f>
        <v>0</v>
      </c>
    </row>
    <row r="113" spans="1:13" hidden="1" x14ac:dyDescent="0.25">
      <c r="A113" s="74">
        <v>2251</v>
      </c>
      <c r="B113" s="78" t="s">
        <v>200</v>
      </c>
      <c r="C113" s="36">
        <f t="shared" si="4"/>
        <v>0</v>
      </c>
      <c r="D113" s="35"/>
      <c r="E113" s="35"/>
      <c r="F113" s="35"/>
      <c r="G113" s="37"/>
      <c r="H113" s="36">
        <f t="shared" si="5"/>
        <v>0</v>
      </c>
      <c r="I113" s="35">
        <v>0</v>
      </c>
      <c r="J113" s="35"/>
      <c r="K113" s="35"/>
      <c r="L113" s="34"/>
      <c r="M113" s="27"/>
    </row>
    <row r="114" spans="1:13" ht="24" hidden="1" x14ac:dyDescent="0.25">
      <c r="A114" s="74">
        <v>2252</v>
      </c>
      <c r="B114" s="78" t="s">
        <v>199</v>
      </c>
      <c r="C114" s="36">
        <f t="shared" ref="C114:C127" si="6">SUM(D114:G114)</f>
        <v>0</v>
      </c>
      <c r="D114" s="35"/>
      <c r="E114" s="35"/>
      <c r="F114" s="35"/>
      <c r="G114" s="37"/>
      <c r="H114" s="36">
        <f t="shared" ref="H114:H127" si="7">SUM(I114:L114)</f>
        <v>0</v>
      </c>
      <c r="I114" s="35">
        <v>0</v>
      </c>
      <c r="J114" s="35"/>
      <c r="K114" s="35"/>
      <c r="L114" s="34"/>
      <c r="M114" s="27"/>
    </row>
    <row r="115" spans="1:13" ht="24" hidden="1" x14ac:dyDescent="0.25">
      <c r="A115" s="74">
        <v>2259</v>
      </c>
      <c r="B115" s="78" t="s">
        <v>198</v>
      </c>
      <c r="C115" s="36">
        <f t="shared" si="6"/>
        <v>0</v>
      </c>
      <c r="D115" s="35"/>
      <c r="E115" s="35"/>
      <c r="F115" s="35"/>
      <c r="G115" s="37"/>
      <c r="H115" s="36">
        <f t="shared" si="7"/>
        <v>0</v>
      </c>
      <c r="I115" s="35">
        <v>0</v>
      </c>
      <c r="J115" s="35"/>
      <c r="K115" s="35"/>
      <c r="L115" s="34"/>
      <c r="M115" s="27"/>
    </row>
    <row r="116" spans="1:13" hidden="1" x14ac:dyDescent="0.25">
      <c r="A116" s="88">
        <v>2260</v>
      </c>
      <c r="B116" s="78" t="s">
        <v>197</v>
      </c>
      <c r="C116" s="36">
        <f t="shared" si="6"/>
        <v>0</v>
      </c>
      <c r="D116" s="76">
        <f>SUM(D117:D121)</f>
        <v>0</v>
      </c>
      <c r="E116" s="76">
        <f>SUM(E117:E121)</f>
        <v>0</v>
      </c>
      <c r="F116" s="76">
        <f>SUM(F117:F121)</f>
        <v>0</v>
      </c>
      <c r="G116" s="77">
        <f>SUM(G117:G121)</f>
        <v>0</v>
      </c>
      <c r="H116" s="36">
        <f t="shared" si="7"/>
        <v>0</v>
      </c>
      <c r="I116" s="76">
        <f>SUM(I117:I121)</f>
        <v>0</v>
      </c>
      <c r="J116" s="76">
        <f>SUM(J117:J121)</f>
        <v>0</v>
      </c>
      <c r="K116" s="76">
        <f>SUM(K117:K121)</f>
        <v>0</v>
      </c>
      <c r="L116" s="75">
        <f>SUM(L117:L121)</f>
        <v>0</v>
      </c>
    </row>
    <row r="117" spans="1:13" hidden="1" x14ac:dyDescent="0.25">
      <c r="A117" s="74">
        <v>2261</v>
      </c>
      <c r="B117" s="78" t="s">
        <v>196</v>
      </c>
      <c r="C117" s="36">
        <f t="shared" si="6"/>
        <v>0</v>
      </c>
      <c r="D117" s="35"/>
      <c r="E117" s="35"/>
      <c r="F117" s="35"/>
      <c r="G117" s="37"/>
      <c r="H117" s="36">
        <f t="shared" si="7"/>
        <v>0</v>
      </c>
      <c r="I117" s="35">
        <v>0</v>
      </c>
      <c r="J117" s="35"/>
      <c r="K117" s="35"/>
      <c r="L117" s="34"/>
      <c r="M117" s="27"/>
    </row>
    <row r="118" spans="1:13" hidden="1" x14ac:dyDescent="0.25">
      <c r="A118" s="74">
        <v>2262</v>
      </c>
      <c r="B118" s="78" t="s">
        <v>195</v>
      </c>
      <c r="C118" s="36">
        <f t="shared" si="6"/>
        <v>0</v>
      </c>
      <c r="D118" s="35"/>
      <c r="E118" s="35"/>
      <c r="F118" s="35"/>
      <c r="G118" s="37"/>
      <c r="H118" s="36">
        <f t="shared" si="7"/>
        <v>0</v>
      </c>
      <c r="I118" s="35">
        <v>0</v>
      </c>
      <c r="J118" s="35"/>
      <c r="K118" s="35"/>
      <c r="L118" s="34"/>
      <c r="M118" s="27"/>
    </row>
    <row r="119" spans="1:13" hidden="1" x14ac:dyDescent="0.25">
      <c r="A119" s="74">
        <v>2263</v>
      </c>
      <c r="B119" s="78" t="s">
        <v>194</v>
      </c>
      <c r="C119" s="36">
        <f t="shared" si="6"/>
        <v>0</v>
      </c>
      <c r="D119" s="35"/>
      <c r="E119" s="35"/>
      <c r="F119" s="35"/>
      <c r="G119" s="37"/>
      <c r="H119" s="36">
        <f t="shared" si="7"/>
        <v>0</v>
      </c>
      <c r="I119" s="35">
        <v>0</v>
      </c>
      <c r="J119" s="35"/>
      <c r="K119" s="35"/>
      <c r="L119" s="34"/>
      <c r="M119" s="27"/>
    </row>
    <row r="120" spans="1:13" ht="24" hidden="1" x14ac:dyDescent="0.25">
      <c r="A120" s="74">
        <v>2264</v>
      </c>
      <c r="B120" s="78" t="s">
        <v>193</v>
      </c>
      <c r="C120" s="36">
        <f t="shared" si="6"/>
        <v>0</v>
      </c>
      <c r="D120" s="35"/>
      <c r="E120" s="35"/>
      <c r="F120" s="35"/>
      <c r="G120" s="37"/>
      <c r="H120" s="36">
        <f t="shared" si="7"/>
        <v>0</v>
      </c>
      <c r="I120" s="35">
        <v>0</v>
      </c>
      <c r="J120" s="35"/>
      <c r="K120" s="35"/>
      <c r="L120" s="34"/>
      <c r="M120" s="27"/>
    </row>
    <row r="121" spans="1:13" hidden="1" x14ac:dyDescent="0.25">
      <c r="A121" s="74">
        <v>2269</v>
      </c>
      <c r="B121" s="78" t="s">
        <v>192</v>
      </c>
      <c r="C121" s="36">
        <f t="shared" si="6"/>
        <v>0</v>
      </c>
      <c r="D121" s="35"/>
      <c r="E121" s="35"/>
      <c r="F121" s="35"/>
      <c r="G121" s="37"/>
      <c r="H121" s="36">
        <f t="shared" si="7"/>
        <v>0</v>
      </c>
      <c r="I121" s="35">
        <v>0</v>
      </c>
      <c r="J121" s="35"/>
      <c r="K121" s="35"/>
      <c r="L121" s="34"/>
      <c r="M121" s="27"/>
    </row>
    <row r="122" spans="1:13" hidden="1" x14ac:dyDescent="0.25">
      <c r="A122" s="88">
        <v>2270</v>
      </c>
      <c r="B122" s="78" t="s">
        <v>191</v>
      </c>
      <c r="C122" s="36">
        <f t="shared" si="6"/>
        <v>0</v>
      </c>
      <c r="D122" s="76">
        <f>SUM(D123:D127)</f>
        <v>0</v>
      </c>
      <c r="E122" s="76">
        <f>SUM(E123:E127)</f>
        <v>0</v>
      </c>
      <c r="F122" s="76">
        <f>SUM(F123:F127)</f>
        <v>0</v>
      </c>
      <c r="G122" s="77">
        <f>SUM(G123:G127)</f>
        <v>0</v>
      </c>
      <c r="H122" s="36">
        <f t="shared" si="7"/>
        <v>0</v>
      </c>
      <c r="I122" s="76">
        <f>SUM(I123:I127)</f>
        <v>0</v>
      </c>
      <c r="J122" s="76">
        <f>SUM(J123:J127)</f>
        <v>0</v>
      </c>
      <c r="K122" s="76">
        <f>SUM(K123:K127)</f>
        <v>0</v>
      </c>
      <c r="L122" s="75">
        <f>SUM(L123:L127)</f>
        <v>0</v>
      </c>
    </row>
    <row r="123" spans="1:13" hidden="1" x14ac:dyDescent="0.25">
      <c r="A123" s="74">
        <v>2272</v>
      </c>
      <c r="B123" s="1" t="s">
        <v>190</v>
      </c>
      <c r="C123" s="36">
        <f t="shared" si="6"/>
        <v>0</v>
      </c>
      <c r="D123" s="35"/>
      <c r="E123" s="35"/>
      <c r="F123" s="35"/>
      <c r="G123" s="37"/>
      <c r="H123" s="36">
        <f t="shared" si="7"/>
        <v>0</v>
      </c>
      <c r="I123" s="35">
        <v>0</v>
      </c>
      <c r="J123" s="35"/>
      <c r="K123" s="35"/>
      <c r="L123" s="34"/>
      <c r="M123" s="27"/>
    </row>
    <row r="124" spans="1:13" ht="24" hidden="1" x14ac:dyDescent="0.25">
      <c r="A124" s="74">
        <v>2275</v>
      </c>
      <c r="B124" s="78" t="s">
        <v>189</v>
      </c>
      <c r="C124" s="36">
        <f t="shared" si="6"/>
        <v>0</v>
      </c>
      <c r="D124" s="35"/>
      <c r="E124" s="35"/>
      <c r="F124" s="35"/>
      <c r="G124" s="37"/>
      <c r="H124" s="36">
        <f t="shared" si="7"/>
        <v>0</v>
      </c>
      <c r="I124" s="35">
        <v>0</v>
      </c>
      <c r="J124" s="35"/>
      <c r="K124" s="35"/>
      <c r="L124" s="34"/>
      <c r="M124" s="27"/>
    </row>
    <row r="125" spans="1:13" ht="36" hidden="1" x14ac:dyDescent="0.25">
      <c r="A125" s="74">
        <v>2276</v>
      </c>
      <c r="B125" s="78" t="s">
        <v>188</v>
      </c>
      <c r="C125" s="36">
        <f t="shared" si="6"/>
        <v>0</v>
      </c>
      <c r="D125" s="35"/>
      <c r="E125" s="35"/>
      <c r="F125" s="35"/>
      <c r="G125" s="37"/>
      <c r="H125" s="36">
        <f t="shared" si="7"/>
        <v>0</v>
      </c>
      <c r="I125" s="35">
        <v>0</v>
      </c>
      <c r="J125" s="35"/>
      <c r="K125" s="35"/>
      <c r="L125" s="34"/>
      <c r="M125" s="27"/>
    </row>
    <row r="126" spans="1:13" ht="24" hidden="1" customHeight="1" x14ac:dyDescent="0.25">
      <c r="A126" s="74">
        <v>2278</v>
      </c>
      <c r="B126" s="78" t="s">
        <v>187</v>
      </c>
      <c r="C126" s="36">
        <f t="shared" si="6"/>
        <v>0</v>
      </c>
      <c r="D126" s="35"/>
      <c r="E126" s="35"/>
      <c r="F126" s="35"/>
      <c r="G126" s="37"/>
      <c r="H126" s="36">
        <f t="shared" si="7"/>
        <v>0</v>
      </c>
      <c r="I126" s="35">
        <v>0</v>
      </c>
      <c r="J126" s="35"/>
      <c r="K126" s="35"/>
      <c r="L126" s="34"/>
      <c r="M126" s="27"/>
    </row>
    <row r="127" spans="1:13" ht="24" hidden="1" x14ac:dyDescent="0.25">
      <c r="A127" s="74">
        <v>2279</v>
      </c>
      <c r="B127" s="78" t="s">
        <v>186</v>
      </c>
      <c r="C127" s="36">
        <f t="shared" si="6"/>
        <v>0</v>
      </c>
      <c r="D127" s="35"/>
      <c r="E127" s="35"/>
      <c r="F127" s="35"/>
      <c r="G127" s="37"/>
      <c r="H127" s="36">
        <f t="shared" si="7"/>
        <v>0</v>
      </c>
      <c r="I127" s="35">
        <v>0</v>
      </c>
      <c r="J127" s="35"/>
      <c r="K127" s="35"/>
      <c r="L127" s="34"/>
      <c r="M127" s="27"/>
    </row>
    <row r="128" spans="1:13" ht="24" hidden="1" x14ac:dyDescent="0.25">
      <c r="A128" s="91">
        <v>2280</v>
      </c>
      <c r="B128" s="79" t="s">
        <v>185</v>
      </c>
      <c r="C128" s="69">
        <f t="shared" ref="C128:L128" si="8">SUM(C129)</f>
        <v>0</v>
      </c>
      <c r="D128" s="107">
        <f t="shared" si="8"/>
        <v>0</v>
      </c>
      <c r="E128" s="107">
        <f t="shared" si="8"/>
        <v>0</v>
      </c>
      <c r="F128" s="107">
        <f t="shared" si="8"/>
        <v>0</v>
      </c>
      <c r="G128" s="107">
        <f t="shared" si="8"/>
        <v>0</v>
      </c>
      <c r="H128" s="69">
        <f t="shared" si="8"/>
        <v>0</v>
      </c>
      <c r="I128" s="107">
        <f t="shared" si="8"/>
        <v>0</v>
      </c>
      <c r="J128" s="107">
        <f t="shared" si="8"/>
        <v>0</v>
      </c>
      <c r="K128" s="107">
        <f t="shared" si="8"/>
        <v>0</v>
      </c>
      <c r="L128" s="104">
        <f t="shared" si="8"/>
        <v>0</v>
      </c>
    </row>
    <row r="129" spans="1:13" ht="24" hidden="1" x14ac:dyDescent="0.25">
      <c r="A129" s="74">
        <v>2283</v>
      </c>
      <c r="B129" s="78" t="s">
        <v>184</v>
      </c>
      <c r="C129" s="36">
        <f t="shared" ref="C129:C160" si="9">SUM(D129:G129)</f>
        <v>0</v>
      </c>
      <c r="D129" s="35"/>
      <c r="E129" s="35"/>
      <c r="F129" s="35"/>
      <c r="G129" s="37"/>
      <c r="H129" s="36">
        <f t="shared" ref="H129:H160" si="10">SUM(I129:L129)</f>
        <v>0</v>
      </c>
      <c r="I129" s="35">
        <v>0</v>
      </c>
      <c r="J129" s="35"/>
      <c r="K129" s="35"/>
      <c r="L129" s="34"/>
      <c r="M129" s="27"/>
    </row>
    <row r="130" spans="1:13" ht="38.25" hidden="1" customHeight="1" x14ac:dyDescent="0.25">
      <c r="A130" s="97">
        <v>2300</v>
      </c>
      <c r="B130" s="96" t="s">
        <v>183</v>
      </c>
      <c r="C130" s="94">
        <f t="shared" si="9"/>
        <v>0</v>
      </c>
      <c r="D130" s="93">
        <f>SUM(D131,D136,D140,D141,D144,D151,D159,D160,D163)</f>
        <v>0</v>
      </c>
      <c r="E130" s="93">
        <f>SUM(E131,E136,E140,E141,E144,E151,E159,E160,E163)</f>
        <v>0</v>
      </c>
      <c r="F130" s="93">
        <f>SUM(F131,F136,F140,F141,F144,F151,F159,F160,F163)</f>
        <v>0</v>
      </c>
      <c r="G130" s="142">
        <f>SUM(G131,G136,G140,G141,G144,G151,G159,G160,G163)</f>
        <v>0</v>
      </c>
      <c r="H130" s="94">
        <f t="shared" si="10"/>
        <v>0</v>
      </c>
      <c r="I130" s="93">
        <f>SUM(I131,I136,I140,I141,I144,I151,I159,I160,I163)</f>
        <v>0</v>
      </c>
      <c r="J130" s="93">
        <f>SUM(J131,J136,J140,J141,J144,J151,J159,J160,J163)</f>
        <v>0</v>
      </c>
      <c r="K130" s="93">
        <f>SUM(K131,K136,K140,K141,K144,K151,K159,K160,K163)</f>
        <v>0</v>
      </c>
      <c r="L130" s="141">
        <f>SUM(L131,L136,L140,L141,L144,L151,L159,L160,L163)</f>
        <v>0</v>
      </c>
    </row>
    <row r="131" spans="1:13" ht="24" hidden="1" x14ac:dyDescent="0.25">
      <c r="A131" s="91">
        <v>2310</v>
      </c>
      <c r="B131" s="79" t="s">
        <v>182</v>
      </c>
      <c r="C131" s="69">
        <f t="shared" si="9"/>
        <v>0</v>
      </c>
      <c r="D131" s="107">
        <f>SUM(D132:D135)</f>
        <v>0</v>
      </c>
      <c r="E131" s="107">
        <f>SUM(E132:E135)</f>
        <v>0</v>
      </c>
      <c r="F131" s="107">
        <f>SUM(F132:F135)</f>
        <v>0</v>
      </c>
      <c r="G131" s="150">
        <f>SUM(G132:G135)</f>
        <v>0</v>
      </c>
      <c r="H131" s="69">
        <f t="shared" si="10"/>
        <v>0</v>
      </c>
      <c r="I131" s="107">
        <f>SUM(I132:I135)</f>
        <v>0</v>
      </c>
      <c r="J131" s="107">
        <f>SUM(J132:J135)</f>
        <v>0</v>
      </c>
      <c r="K131" s="107">
        <f>SUM(K132:K135)</f>
        <v>0</v>
      </c>
      <c r="L131" s="149">
        <f>SUM(L132:L135)</f>
        <v>0</v>
      </c>
    </row>
    <row r="132" spans="1:13" hidden="1" x14ac:dyDescent="0.25">
      <c r="A132" s="74">
        <v>2311</v>
      </c>
      <c r="B132" s="78" t="s">
        <v>181</v>
      </c>
      <c r="C132" s="36">
        <f t="shared" si="9"/>
        <v>0</v>
      </c>
      <c r="D132" s="35"/>
      <c r="E132" s="35"/>
      <c r="F132" s="35"/>
      <c r="G132" s="37"/>
      <c r="H132" s="36">
        <f t="shared" si="10"/>
        <v>0</v>
      </c>
      <c r="I132" s="35">
        <v>0</v>
      </c>
      <c r="J132" s="35"/>
      <c r="K132" s="35"/>
      <c r="L132" s="34"/>
      <c r="M132" s="27"/>
    </row>
    <row r="133" spans="1:13" hidden="1" x14ac:dyDescent="0.25">
      <c r="A133" s="74">
        <v>2312</v>
      </c>
      <c r="B133" s="78" t="s">
        <v>180</v>
      </c>
      <c r="C133" s="36">
        <f t="shared" si="9"/>
        <v>0</v>
      </c>
      <c r="D133" s="35"/>
      <c r="E133" s="35"/>
      <c r="F133" s="35"/>
      <c r="G133" s="37"/>
      <c r="H133" s="36">
        <f t="shared" si="10"/>
        <v>0</v>
      </c>
      <c r="I133" s="35">
        <v>0</v>
      </c>
      <c r="J133" s="35"/>
      <c r="K133" s="35"/>
      <c r="L133" s="34"/>
      <c r="M133" s="27"/>
    </row>
    <row r="134" spans="1:13" hidden="1" x14ac:dyDescent="0.25">
      <c r="A134" s="74">
        <v>2313</v>
      </c>
      <c r="B134" s="78" t="s">
        <v>179</v>
      </c>
      <c r="C134" s="36">
        <f t="shared" si="9"/>
        <v>0</v>
      </c>
      <c r="D134" s="35"/>
      <c r="E134" s="35"/>
      <c r="F134" s="35"/>
      <c r="G134" s="37"/>
      <c r="H134" s="36">
        <f t="shared" si="10"/>
        <v>0</v>
      </c>
      <c r="I134" s="35">
        <v>0</v>
      </c>
      <c r="J134" s="35"/>
      <c r="K134" s="35"/>
      <c r="L134" s="34"/>
      <c r="M134" s="27"/>
    </row>
    <row r="135" spans="1:13" ht="36" hidden="1" x14ac:dyDescent="0.25">
      <c r="A135" s="74">
        <v>2314</v>
      </c>
      <c r="B135" s="78" t="s">
        <v>178</v>
      </c>
      <c r="C135" s="36">
        <f t="shared" si="9"/>
        <v>0</v>
      </c>
      <c r="D135" s="35"/>
      <c r="E135" s="35"/>
      <c r="F135" s="35"/>
      <c r="G135" s="37"/>
      <c r="H135" s="36">
        <f t="shared" si="10"/>
        <v>0</v>
      </c>
      <c r="I135" s="35">
        <v>0</v>
      </c>
      <c r="J135" s="35"/>
      <c r="K135" s="35"/>
      <c r="L135" s="34"/>
      <c r="M135" s="27"/>
    </row>
    <row r="136" spans="1:13" hidden="1" x14ac:dyDescent="0.25">
      <c r="A136" s="88">
        <v>2320</v>
      </c>
      <c r="B136" s="78" t="s">
        <v>177</v>
      </c>
      <c r="C136" s="36">
        <f t="shared" si="9"/>
        <v>0</v>
      </c>
      <c r="D136" s="76">
        <f>SUM(D137:D139)</f>
        <v>0</v>
      </c>
      <c r="E136" s="76">
        <f>SUM(E137:E139)</f>
        <v>0</v>
      </c>
      <c r="F136" s="76">
        <f>SUM(F137:F139)</f>
        <v>0</v>
      </c>
      <c r="G136" s="77">
        <f>SUM(G137:G139)</f>
        <v>0</v>
      </c>
      <c r="H136" s="36">
        <f t="shared" si="10"/>
        <v>0</v>
      </c>
      <c r="I136" s="76">
        <f>SUM(I137:I139)</f>
        <v>0</v>
      </c>
      <c r="J136" s="76">
        <f>SUM(J137:J139)</f>
        <v>0</v>
      </c>
      <c r="K136" s="76">
        <f>SUM(K137:K139)</f>
        <v>0</v>
      </c>
      <c r="L136" s="75">
        <f>SUM(L137:L139)</f>
        <v>0</v>
      </c>
    </row>
    <row r="137" spans="1:13" hidden="1" x14ac:dyDescent="0.25">
      <c r="A137" s="74">
        <v>2321</v>
      </c>
      <c r="B137" s="78" t="s">
        <v>176</v>
      </c>
      <c r="C137" s="36">
        <f t="shared" si="9"/>
        <v>0</v>
      </c>
      <c r="D137" s="35"/>
      <c r="E137" s="35"/>
      <c r="F137" s="35"/>
      <c r="G137" s="37"/>
      <c r="H137" s="36">
        <f t="shared" si="10"/>
        <v>0</v>
      </c>
      <c r="I137" s="35">
        <v>0</v>
      </c>
      <c r="J137" s="35"/>
      <c r="K137" s="35"/>
      <c r="L137" s="34"/>
      <c r="M137" s="27"/>
    </row>
    <row r="138" spans="1:13" hidden="1" x14ac:dyDescent="0.25">
      <c r="A138" s="74">
        <v>2322</v>
      </c>
      <c r="B138" s="78" t="s">
        <v>175</v>
      </c>
      <c r="C138" s="36">
        <f t="shared" si="9"/>
        <v>0</v>
      </c>
      <c r="D138" s="35"/>
      <c r="E138" s="35"/>
      <c r="F138" s="35"/>
      <c r="G138" s="37"/>
      <c r="H138" s="36">
        <f t="shared" si="10"/>
        <v>0</v>
      </c>
      <c r="I138" s="35">
        <v>0</v>
      </c>
      <c r="J138" s="35"/>
      <c r="K138" s="35"/>
      <c r="L138" s="34"/>
      <c r="M138" s="27"/>
    </row>
    <row r="139" spans="1:13" ht="10.5" hidden="1" customHeight="1" x14ac:dyDescent="0.25">
      <c r="A139" s="74">
        <v>2329</v>
      </c>
      <c r="B139" s="78" t="s">
        <v>174</v>
      </c>
      <c r="C139" s="36">
        <f t="shared" si="9"/>
        <v>0</v>
      </c>
      <c r="D139" s="35"/>
      <c r="E139" s="35"/>
      <c r="F139" s="35"/>
      <c r="G139" s="37"/>
      <c r="H139" s="36">
        <f t="shared" si="10"/>
        <v>0</v>
      </c>
      <c r="I139" s="35">
        <v>0</v>
      </c>
      <c r="J139" s="35"/>
      <c r="K139" s="35"/>
      <c r="L139" s="34"/>
      <c r="M139" s="27"/>
    </row>
    <row r="140" spans="1:13" hidden="1" x14ac:dyDescent="0.25">
      <c r="A140" s="88">
        <v>2330</v>
      </c>
      <c r="B140" s="78" t="s">
        <v>173</v>
      </c>
      <c r="C140" s="36">
        <f t="shared" si="9"/>
        <v>0</v>
      </c>
      <c r="D140" s="35"/>
      <c r="E140" s="35"/>
      <c r="F140" s="35"/>
      <c r="G140" s="37"/>
      <c r="H140" s="36">
        <f t="shared" si="10"/>
        <v>0</v>
      </c>
      <c r="I140" s="35">
        <v>0</v>
      </c>
      <c r="J140" s="35"/>
      <c r="K140" s="35"/>
      <c r="L140" s="34"/>
      <c r="M140" s="27"/>
    </row>
    <row r="141" spans="1:13" ht="48" hidden="1" x14ac:dyDescent="0.25">
      <c r="A141" s="88">
        <v>2340</v>
      </c>
      <c r="B141" s="78" t="s">
        <v>172</v>
      </c>
      <c r="C141" s="36">
        <f t="shared" si="9"/>
        <v>0</v>
      </c>
      <c r="D141" s="76">
        <f>SUM(D142:D143)</f>
        <v>0</v>
      </c>
      <c r="E141" s="76">
        <f>SUM(E142:E143)</f>
        <v>0</v>
      </c>
      <c r="F141" s="76">
        <f>SUM(F142:F143)</f>
        <v>0</v>
      </c>
      <c r="G141" s="77">
        <f>SUM(G142:G143)</f>
        <v>0</v>
      </c>
      <c r="H141" s="36">
        <f t="shared" si="10"/>
        <v>0</v>
      </c>
      <c r="I141" s="76">
        <f>SUM(I142:I143)</f>
        <v>0</v>
      </c>
      <c r="J141" s="76">
        <f>SUM(J142:J143)</f>
        <v>0</v>
      </c>
      <c r="K141" s="76">
        <f>SUM(K142:K143)</f>
        <v>0</v>
      </c>
      <c r="L141" s="75">
        <f>SUM(L142:L143)</f>
        <v>0</v>
      </c>
    </row>
    <row r="142" spans="1:13" hidden="1" x14ac:dyDescent="0.25">
      <c r="A142" s="74">
        <v>2341</v>
      </c>
      <c r="B142" s="78" t="s">
        <v>171</v>
      </c>
      <c r="C142" s="36">
        <f t="shared" si="9"/>
        <v>0</v>
      </c>
      <c r="D142" s="35"/>
      <c r="E142" s="35"/>
      <c r="F142" s="35"/>
      <c r="G142" s="37"/>
      <c r="H142" s="36">
        <f t="shared" si="10"/>
        <v>0</v>
      </c>
      <c r="I142" s="35">
        <v>0</v>
      </c>
      <c r="J142" s="35"/>
      <c r="K142" s="35"/>
      <c r="L142" s="34"/>
      <c r="M142" s="27"/>
    </row>
    <row r="143" spans="1:13" ht="24" hidden="1" x14ac:dyDescent="0.25">
      <c r="A143" s="74">
        <v>2344</v>
      </c>
      <c r="B143" s="78" t="s">
        <v>170</v>
      </c>
      <c r="C143" s="36">
        <f t="shared" si="9"/>
        <v>0</v>
      </c>
      <c r="D143" s="35"/>
      <c r="E143" s="35"/>
      <c r="F143" s="35"/>
      <c r="G143" s="37"/>
      <c r="H143" s="36">
        <f t="shared" si="10"/>
        <v>0</v>
      </c>
      <c r="I143" s="35">
        <v>0</v>
      </c>
      <c r="J143" s="35"/>
      <c r="K143" s="35"/>
      <c r="L143" s="34"/>
      <c r="M143" s="27"/>
    </row>
    <row r="144" spans="1:13" ht="24" hidden="1" x14ac:dyDescent="0.25">
      <c r="A144" s="80">
        <v>2350</v>
      </c>
      <c r="B144" s="137" t="s">
        <v>169</v>
      </c>
      <c r="C144" s="134">
        <f t="shared" si="9"/>
        <v>0</v>
      </c>
      <c r="D144" s="139">
        <f>SUM(D145:D150)</f>
        <v>0</v>
      </c>
      <c r="E144" s="139">
        <f>SUM(E145:E150)</f>
        <v>0</v>
      </c>
      <c r="F144" s="139">
        <f>SUM(F145:F150)</f>
        <v>0</v>
      </c>
      <c r="G144" s="140">
        <f>SUM(G145:G150)</f>
        <v>0</v>
      </c>
      <c r="H144" s="134">
        <f t="shared" si="10"/>
        <v>0</v>
      </c>
      <c r="I144" s="139">
        <f>SUM(I145:I150)</f>
        <v>0</v>
      </c>
      <c r="J144" s="139">
        <f>SUM(J145:J150)</f>
        <v>0</v>
      </c>
      <c r="K144" s="139">
        <f>SUM(K145:K150)</f>
        <v>0</v>
      </c>
      <c r="L144" s="138">
        <f>SUM(L145:L150)</f>
        <v>0</v>
      </c>
    </row>
    <row r="145" spans="1:13" hidden="1" x14ac:dyDescent="0.25">
      <c r="A145" s="114">
        <v>2351</v>
      </c>
      <c r="B145" s="79" t="s">
        <v>168</v>
      </c>
      <c r="C145" s="69">
        <f t="shared" si="9"/>
        <v>0</v>
      </c>
      <c r="D145" s="68"/>
      <c r="E145" s="68"/>
      <c r="F145" s="68"/>
      <c r="G145" s="70"/>
      <c r="H145" s="69">
        <f t="shared" si="10"/>
        <v>0</v>
      </c>
      <c r="I145" s="68">
        <v>0</v>
      </c>
      <c r="J145" s="68"/>
      <c r="K145" s="68"/>
      <c r="L145" s="67"/>
      <c r="M145" s="27"/>
    </row>
    <row r="146" spans="1:13" hidden="1" x14ac:dyDescent="0.25">
      <c r="A146" s="74">
        <v>2352</v>
      </c>
      <c r="B146" s="78" t="s">
        <v>167</v>
      </c>
      <c r="C146" s="36">
        <f t="shared" si="9"/>
        <v>0</v>
      </c>
      <c r="D146" s="35"/>
      <c r="E146" s="35"/>
      <c r="F146" s="35"/>
      <c r="G146" s="37"/>
      <c r="H146" s="36">
        <f t="shared" si="10"/>
        <v>0</v>
      </c>
      <c r="I146" s="35">
        <v>0</v>
      </c>
      <c r="J146" s="35"/>
      <c r="K146" s="35"/>
      <c r="L146" s="34"/>
      <c r="M146" s="27"/>
    </row>
    <row r="147" spans="1:13" ht="24" hidden="1" x14ac:dyDescent="0.25">
      <c r="A147" s="74">
        <v>2353</v>
      </c>
      <c r="B147" s="78" t="s">
        <v>166</v>
      </c>
      <c r="C147" s="36">
        <f t="shared" si="9"/>
        <v>0</v>
      </c>
      <c r="D147" s="35"/>
      <c r="E147" s="35"/>
      <c r="F147" s="35"/>
      <c r="G147" s="37"/>
      <c r="H147" s="36">
        <f t="shared" si="10"/>
        <v>0</v>
      </c>
      <c r="I147" s="35">
        <v>0</v>
      </c>
      <c r="J147" s="35"/>
      <c r="K147" s="35"/>
      <c r="L147" s="34"/>
      <c r="M147" s="27"/>
    </row>
    <row r="148" spans="1:13" ht="24" hidden="1" x14ac:dyDescent="0.25">
      <c r="A148" s="74">
        <v>2354</v>
      </c>
      <c r="B148" s="78" t="s">
        <v>165</v>
      </c>
      <c r="C148" s="36">
        <f t="shared" si="9"/>
        <v>0</v>
      </c>
      <c r="D148" s="35"/>
      <c r="E148" s="35"/>
      <c r="F148" s="35"/>
      <c r="G148" s="37"/>
      <c r="H148" s="36">
        <f t="shared" si="10"/>
        <v>0</v>
      </c>
      <c r="I148" s="35">
        <v>0</v>
      </c>
      <c r="J148" s="35"/>
      <c r="K148" s="35"/>
      <c r="L148" s="34"/>
      <c r="M148" s="27"/>
    </row>
    <row r="149" spans="1:13" ht="24" hidden="1" x14ac:dyDescent="0.25">
      <c r="A149" s="74">
        <v>2355</v>
      </c>
      <c r="B149" s="78" t="s">
        <v>164</v>
      </c>
      <c r="C149" s="36">
        <f t="shared" si="9"/>
        <v>0</v>
      </c>
      <c r="D149" s="35"/>
      <c r="E149" s="35"/>
      <c r="F149" s="35"/>
      <c r="G149" s="37"/>
      <c r="H149" s="36">
        <f t="shared" si="10"/>
        <v>0</v>
      </c>
      <c r="I149" s="35">
        <v>0</v>
      </c>
      <c r="J149" s="35"/>
      <c r="K149" s="35"/>
      <c r="L149" s="34"/>
      <c r="M149" s="27"/>
    </row>
    <row r="150" spans="1:13" ht="24" hidden="1" x14ac:dyDescent="0.25">
      <c r="A150" s="74">
        <v>2359</v>
      </c>
      <c r="B150" s="78" t="s">
        <v>163</v>
      </c>
      <c r="C150" s="36">
        <f t="shared" si="9"/>
        <v>0</v>
      </c>
      <c r="D150" s="35"/>
      <c r="E150" s="35"/>
      <c r="F150" s="35"/>
      <c r="G150" s="37"/>
      <c r="H150" s="36">
        <f t="shared" si="10"/>
        <v>0</v>
      </c>
      <c r="I150" s="35">
        <v>0</v>
      </c>
      <c r="J150" s="35"/>
      <c r="K150" s="35"/>
      <c r="L150" s="34"/>
      <c r="M150" s="27"/>
    </row>
    <row r="151" spans="1:13" ht="24.75" hidden="1" customHeight="1" x14ac:dyDescent="0.25">
      <c r="A151" s="88">
        <v>2360</v>
      </c>
      <c r="B151" s="78" t="s">
        <v>162</v>
      </c>
      <c r="C151" s="36">
        <f t="shared" si="9"/>
        <v>0</v>
      </c>
      <c r="D151" s="76">
        <f>SUM(D152:D158)</f>
        <v>0</v>
      </c>
      <c r="E151" s="76">
        <f>SUM(E152:E158)</f>
        <v>0</v>
      </c>
      <c r="F151" s="76">
        <f>SUM(F152:F158)</f>
        <v>0</v>
      </c>
      <c r="G151" s="77">
        <f>SUM(G152:G158)</f>
        <v>0</v>
      </c>
      <c r="H151" s="36">
        <f t="shared" si="10"/>
        <v>0</v>
      </c>
      <c r="I151" s="76">
        <f>SUM(I152:I158)</f>
        <v>0</v>
      </c>
      <c r="J151" s="76">
        <f>SUM(J152:J158)</f>
        <v>0</v>
      </c>
      <c r="K151" s="76">
        <f>SUM(K152:K158)</f>
        <v>0</v>
      </c>
      <c r="L151" s="75">
        <f>SUM(L152:L158)</f>
        <v>0</v>
      </c>
    </row>
    <row r="152" spans="1:13" hidden="1" x14ac:dyDescent="0.25">
      <c r="A152" s="38">
        <v>2361</v>
      </c>
      <c r="B152" s="78" t="s">
        <v>161</v>
      </c>
      <c r="C152" s="36">
        <f t="shared" si="9"/>
        <v>0</v>
      </c>
      <c r="D152" s="35"/>
      <c r="E152" s="35"/>
      <c r="F152" s="35"/>
      <c r="G152" s="37"/>
      <c r="H152" s="36">
        <f t="shared" si="10"/>
        <v>0</v>
      </c>
      <c r="I152" s="35">
        <v>0</v>
      </c>
      <c r="J152" s="35"/>
      <c r="K152" s="35"/>
      <c r="L152" s="34"/>
      <c r="M152" s="27"/>
    </row>
    <row r="153" spans="1:13" ht="24" hidden="1" x14ac:dyDescent="0.25">
      <c r="A153" s="38">
        <v>2362</v>
      </c>
      <c r="B153" s="78" t="s">
        <v>160</v>
      </c>
      <c r="C153" s="36">
        <f t="shared" si="9"/>
        <v>0</v>
      </c>
      <c r="D153" s="35"/>
      <c r="E153" s="35"/>
      <c r="F153" s="35"/>
      <c r="G153" s="37"/>
      <c r="H153" s="36">
        <f t="shared" si="10"/>
        <v>0</v>
      </c>
      <c r="I153" s="35">
        <v>0</v>
      </c>
      <c r="J153" s="35"/>
      <c r="K153" s="35"/>
      <c r="L153" s="34"/>
      <c r="M153" s="27"/>
    </row>
    <row r="154" spans="1:13" hidden="1" x14ac:dyDescent="0.25">
      <c r="A154" s="38">
        <v>2363</v>
      </c>
      <c r="B154" s="78" t="s">
        <v>159</v>
      </c>
      <c r="C154" s="36">
        <f t="shared" si="9"/>
        <v>0</v>
      </c>
      <c r="D154" s="35"/>
      <c r="E154" s="35"/>
      <c r="F154" s="35"/>
      <c r="G154" s="37"/>
      <c r="H154" s="36">
        <f t="shared" si="10"/>
        <v>0</v>
      </c>
      <c r="I154" s="35">
        <v>0</v>
      </c>
      <c r="J154" s="35"/>
      <c r="K154" s="35"/>
      <c r="L154" s="34"/>
      <c r="M154" s="27"/>
    </row>
    <row r="155" spans="1:13" hidden="1" x14ac:dyDescent="0.25">
      <c r="A155" s="38">
        <v>2364</v>
      </c>
      <c r="B155" s="78" t="s">
        <v>158</v>
      </c>
      <c r="C155" s="36">
        <f t="shared" si="9"/>
        <v>0</v>
      </c>
      <c r="D155" s="35"/>
      <c r="E155" s="35"/>
      <c r="F155" s="35"/>
      <c r="G155" s="37"/>
      <c r="H155" s="36">
        <f t="shared" si="10"/>
        <v>0</v>
      </c>
      <c r="I155" s="35">
        <v>0</v>
      </c>
      <c r="J155" s="35"/>
      <c r="K155" s="35"/>
      <c r="L155" s="34"/>
      <c r="M155" s="27"/>
    </row>
    <row r="156" spans="1:13" ht="12.75" hidden="1" customHeight="1" x14ac:dyDescent="0.25">
      <c r="A156" s="38">
        <v>2365</v>
      </c>
      <c r="B156" s="78" t="s">
        <v>157</v>
      </c>
      <c r="C156" s="36">
        <f t="shared" si="9"/>
        <v>0</v>
      </c>
      <c r="D156" s="35"/>
      <c r="E156" s="35"/>
      <c r="F156" s="35"/>
      <c r="G156" s="37"/>
      <c r="H156" s="36">
        <f t="shared" si="10"/>
        <v>0</v>
      </c>
      <c r="I156" s="35">
        <v>0</v>
      </c>
      <c r="J156" s="35"/>
      <c r="K156" s="35"/>
      <c r="L156" s="34"/>
      <c r="M156" s="27"/>
    </row>
    <row r="157" spans="1:13" ht="36" hidden="1" x14ac:dyDescent="0.25">
      <c r="A157" s="38">
        <v>2366</v>
      </c>
      <c r="B157" s="78" t="s">
        <v>156</v>
      </c>
      <c r="C157" s="36">
        <f t="shared" si="9"/>
        <v>0</v>
      </c>
      <c r="D157" s="35"/>
      <c r="E157" s="35"/>
      <c r="F157" s="35"/>
      <c r="G157" s="37"/>
      <c r="H157" s="36">
        <f t="shared" si="10"/>
        <v>0</v>
      </c>
      <c r="I157" s="35">
        <v>0</v>
      </c>
      <c r="J157" s="35"/>
      <c r="K157" s="35"/>
      <c r="L157" s="34"/>
      <c r="M157" s="27"/>
    </row>
    <row r="158" spans="1:13" ht="48" hidden="1" x14ac:dyDescent="0.25">
      <c r="A158" s="38">
        <v>2369</v>
      </c>
      <c r="B158" s="78" t="s">
        <v>155</v>
      </c>
      <c r="C158" s="36">
        <f t="shared" si="9"/>
        <v>0</v>
      </c>
      <c r="D158" s="35"/>
      <c r="E158" s="35"/>
      <c r="F158" s="35"/>
      <c r="G158" s="37"/>
      <c r="H158" s="36">
        <f t="shared" si="10"/>
        <v>0</v>
      </c>
      <c r="I158" s="35">
        <v>0</v>
      </c>
      <c r="J158" s="35"/>
      <c r="K158" s="35"/>
      <c r="L158" s="34"/>
      <c r="M158" s="27"/>
    </row>
    <row r="159" spans="1:13" hidden="1" x14ac:dyDescent="0.25">
      <c r="A159" s="80">
        <v>2370</v>
      </c>
      <c r="B159" s="137" t="s">
        <v>154</v>
      </c>
      <c r="C159" s="134">
        <f t="shared" si="9"/>
        <v>0</v>
      </c>
      <c r="D159" s="133"/>
      <c r="E159" s="133"/>
      <c r="F159" s="133"/>
      <c r="G159" s="135"/>
      <c r="H159" s="134">
        <f t="shared" si="10"/>
        <v>0</v>
      </c>
      <c r="I159" s="133">
        <v>0</v>
      </c>
      <c r="J159" s="133"/>
      <c r="K159" s="133"/>
      <c r="L159" s="132"/>
      <c r="M159" s="27"/>
    </row>
    <row r="160" spans="1:13" hidden="1" x14ac:dyDescent="0.25">
      <c r="A160" s="80">
        <v>2380</v>
      </c>
      <c r="B160" s="137" t="s">
        <v>153</v>
      </c>
      <c r="C160" s="134">
        <f t="shared" si="9"/>
        <v>0</v>
      </c>
      <c r="D160" s="139">
        <f>SUM(D161:D162)</f>
        <v>0</v>
      </c>
      <c r="E160" s="139">
        <f>SUM(E161:E162)</f>
        <v>0</v>
      </c>
      <c r="F160" s="139">
        <f>SUM(F161:F162)</f>
        <v>0</v>
      </c>
      <c r="G160" s="140">
        <f>SUM(G161:G162)</f>
        <v>0</v>
      </c>
      <c r="H160" s="134">
        <f t="shared" si="10"/>
        <v>0</v>
      </c>
      <c r="I160" s="139">
        <f>SUM(I161:I162)</f>
        <v>0</v>
      </c>
      <c r="J160" s="139">
        <f>SUM(J161:J162)</f>
        <v>0</v>
      </c>
      <c r="K160" s="139">
        <f>SUM(K161:K162)</f>
        <v>0</v>
      </c>
      <c r="L160" s="138">
        <f>SUM(L161:L162)</f>
        <v>0</v>
      </c>
    </row>
    <row r="161" spans="1:13" hidden="1" x14ac:dyDescent="0.25">
      <c r="A161" s="163">
        <v>2381</v>
      </c>
      <c r="B161" s="79" t="s">
        <v>152</v>
      </c>
      <c r="C161" s="69">
        <f t="shared" ref="C161:C192" si="11">SUM(D161:G161)</f>
        <v>0</v>
      </c>
      <c r="D161" s="68"/>
      <c r="E161" s="68"/>
      <c r="F161" s="68"/>
      <c r="G161" s="70"/>
      <c r="H161" s="69">
        <f t="shared" ref="H161:H192" si="12">SUM(I161:L161)</f>
        <v>0</v>
      </c>
      <c r="I161" s="68">
        <v>0</v>
      </c>
      <c r="J161" s="68"/>
      <c r="K161" s="68"/>
      <c r="L161" s="67"/>
      <c r="M161" s="27"/>
    </row>
    <row r="162" spans="1:13" ht="24" hidden="1" x14ac:dyDescent="0.25">
      <c r="A162" s="38">
        <v>2389</v>
      </c>
      <c r="B162" s="78" t="s">
        <v>151</v>
      </c>
      <c r="C162" s="36">
        <f t="shared" si="11"/>
        <v>0</v>
      </c>
      <c r="D162" s="35"/>
      <c r="E162" s="35"/>
      <c r="F162" s="35"/>
      <c r="G162" s="37"/>
      <c r="H162" s="36">
        <f t="shared" si="12"/>
        <v>0</v>
      </c>
      <c r="I162" s="35">
        <v>0</v>
      </c>
      <c r="J162" s="35"/>
      <c r="K162" s="35"/>
      <c r="L162" s="34"/>
      <c r="M162" s="27"/>
    </row>
    <row r="163" spans="1:13" hidden="1" x14ac:dyDescent="0.25">
      <c r="A163" s="80">
        <v>2390</v>
      </c>
      <c r="B163" s="137" t="s">
        <v>150</v>
      </c>
      <c r="C163" s="134">
        <f t="shared" si="11"/>
        <v>0</v>
      </c>
      <c r="D163" s="133"/>
      <c r="E163" s="133"/>
      <c r="F163" s="133"/>
      <c r="G163" s="135"/>
      <c r="H163" s="134">
        <f t="shared" si="12"/>
        <v>0</v>
      </c>
      <c r="I163" s="133">
        <v>0</v>
      </c>
      <c r="J163" s="133"/>
      <c r="K163" s="133"/>
      <c r="L163" s="132"/>
      <c r="M163" s="27"/>
    </row>
    <row r="164" spans="1:13" hidden="1" x14ac:dyDescent="0.25">
      <c r="A164" s="97">
        <v>2400</v>
      </c>
      <c r="B164" s="96" t="s">
        <v>149</v>
      </c>
      <c r="C164" s="94">
        <f t="shared" si="11"/>
        <v>0</v>
      </c>
      <c r="D164" s="17"/>
      <c r="E164" s="17"/>
      <c r="F164" s="17"/>
      <c r="G164" s="19"/>
      <c r="H164" s="94">
        <f t="shared" si="12"/>
        <v>0</v>
      </c>
      <c r="I164" s="17">
        <v>0</v>
      </c>
      <c r="J164" s="17"/>
      <c r="K164" s="17"/>
      <c r="L164" s="16"/>
      <c r="M164" s="27"/>
    </row>
    <row r="165" spans="1:13" ht="24" hidden="1" x14ac:dyDescent="0.25">
      <c r="A165" s="97">
        <v>2500</v>
      </c>
      <c r="B165" s="96" t="s">
        <v>148</v>
      </c>
      <c r="C165" s="94">
        <f t="shared" si="11"/>
        <v>0</v>
      </c>
      <c r="D165" s="93">
        <f>SUM(D166,D171)</f>
        <v>0</v>
      </c>
      <c r="E165" s="93">
        <f>SUM(E166,E171)</f>
        <v>0</v>
      </c>
      <c r="F165" s="93">
        <f>SUM(F166,F171)</f>
        <v>0</v>
      </c>
      <c r="G165" s="93">
        <f>SUM(G166,G171)</f>
        <v>0</v>
      </c>
      <c r="H165" s="94">
        <f t="shared" si="12"/>
        <v>0</v>
      </c>
      <c r="I165" s="93">
        <f>SUM(I166,I171)</f>
        <v>0</v>
      </c>
      <c r="J165" s="93">
        <f>SUM(J166,J171)</f>
        <v>0</v>
      </c>
      <c r="K165" s="93">
        <f>SUM(K166,K171)</f>
        <v>0</v>
      </c>
      <c r="L165" s="92">
        <f>SUM(L166,L171)</f>
        <v>0</v>
      </c>
    </row>
    <row r="166" spans="1:13" ht="16.5" hidden="1" customHeight="1" x14ac:dyDescent="0.25">
      <c r="A166" s="91">
        <v>2510</v>
      </c>
      <c r="B166" s="79" t="s">
        <v>147</v>
      </c>
      <c r="C166" s="69">
        <f t="shared" si="11"/>
        <v>0</v>
      </c>
      <c r="D166" s="107">
        <f>SUM(D167:D170)</f>
        <v>0</v>
      </c>
      <c r="E166" s="107">
        <f>SUM(E167:E170)</f>
        <v>0</v>
      </c>
      <c r="F166" s="107">
        <f>SUM(F167:F170)</f>
        <v>0</v>
      </c>
      <c r="G166" s="107">
        <f>SUM(G167:G170)</f>
        <v>0</v>
      </c>
      <c r="H166" s="69">
        <f t="shared" si="12"/>
        <v>0</v>
      </c>
      <c r="I166" s="107">
        <f>SUM(I167:I170)</f>
        <v>0</v>
      </c>
      <c r="J166" s="107">
        <f>SUM(J167:J170)</f>
        <v>0</v>
      </c>
      <c r="K166" s="107">
        <f>SUM(K167:K170)</f>
        <v>0</v>
      </c>
      <c r="L166" s="106">
        <f>SUM(L167:L170)</f>
        <v>0</v>
      </c>
    </row>
    <row r="167" spans="1:13" ht="24" hidden="1" x14ac:dyDescent="0.25">
      <c r="A167" s="74">
        <v>2512</v>
      </c>
      <c r="B167" s="78" t="s">
        <v>146</v>
      </c>
      <c r="C167" s="36">
        <f t="shared" si="11"/>
        <v>0</v>
      </c>
      <c r="D167" s="35"/>
      <c r="E167" s="35"/>
      <c r="F167" s="35"/>
      <c r="G167" s="37"/>
      <c r="H167" s="36">
        <f t="shared" si="12"/>
        <v>0</v>
      </c>
      <c r="I167" s="35">
        <v>0</v>
      </c>
      <c r="J167" s="35"/>
      <c r="K167" s="35"/>
      <c r="L167" s="34"/>
      <c r="M167" s="27"/>
    </row>
    <row r="168" spans="1:13" ht="36" hidden="1" x14ac:dyDescent="0.25">
      <c r="A168" s="74">
        <v>2513</v>
      </c>
      <c r="B168" s="78" t="s">
        <v>145</v>
      </c>
      <c r="C168" s="36">
        <f t="shared" si="11"/>
        <v>0</v>
      </c>
      <c r="D168" s="35"/>
      <c r="E168" s="35"/>
      <c r="F168" s="35"/>
      <c r="G168" s="37"/>
      <c r="H168" s="36">
        <f t="shared" si="12"/>
        <v>0</v>
      </c>
      <c r="I168" s="35">
        <v>0</v>
      </c>
      <c r="J168" s="35"/>
      <c r="K168" s="35"/>
      <c r="L168" s="34"/>
      <c r="M168" s="27"/>
    </row>
    <row r="169" spans="1:13" ht="24" hidden="1" x14ac:dyDescent="0.25">
      <c r="A169" s="74">
        <v>2515</v>
      </c>
      <c r="B169" s="78" t="s">
        <v>144</v>
      </c>
      <c r="C169" s="36">
        <f t="shared" si="11"/>
        <v>0</v>
      </c>
      <c r="D169" s="35"/>
      <c r="E169" s="35"/>
      <c r="F169" s="35"/>
      <c r="G169" s="37"/>
      <c r="H169" s="36">
        <f t="shared" si="12"/>
        <v>0</v>
      </c>
      <c r="I169" s="35">
        <v>0</v>
      </c>
      <c r="J169" s="35"/>
      <c r="K169" s="35"/>
      <c r="L169" s="34"/>
      <c r="M169" s="27"/>
    </row>
    <row r="170" spans="1:13" ht="24" hidden="1" x14ac:dyDescent="0.25">
      <c r="A170" s="74">
        <v>2519</v>
      </c>
      <c r="B170" s="78" t="s">
        <v>143</v>
      </c>
      <c r="C170" s="36">
        <f t="shared" si="11"/>
        <v>0</v>
      </c>
      <c r="D170" s="35"/>
      <c r="E170" s="35"/>
      <c r="F170" s="35"/>
      <c r="G170" s="37"/>
      <c r="H170" s="36">
        <f t="shared" si="12"/>
        <v>0</v>
      </c>
      <c r="I170" s="35">
        <v>0</v>
      </c>
      <c r="J170" s="35"/>
      <c r="K170" s="35"/>
      <c r="L170" s="34"/>
      <c r="M170" s="27"/>
    </row>
    <row r="171" spans="1:13" ht="24" hidden="1" x14ac:dyDescent="0.25">
      <c r="A171" s="88">
        <v>2520</v>
      </c>
      <c r="B171" s="78" t="s">
        <v>142</v>
      </c>
      <c r="C171" s="36">
        <f t="shared" si="11"/>
        <v>0</v>
      </c>
      <c r="D171" s="35"/>
      <c r="E171" s="35"/>
      <c r="F171" s="35"/>
      <c r="G171" s="37"/>
      <c r="H171" s="36">
        <f t="shared" si="12"/>
        <v>0</v>
      </c>
      <c r="I171" s="35">
        <v>0</v>
      </c>
      <c r="J171" s="35"/>
      <c r="K171" s="35"/>
      <c r="L171" s="34"/>
      <c r="M171" s="27"/>
    </row>
    <row r="172" spans="1:13" s="158" customFormat="1" ht="48" hidden="1" x14ac:dyDescent="0.25">
      <c r="A172" s="147">
        <v>2800</v>
      </c>
      <c r="B172" s="79" t="s">
        <v>141</v>
      </c>
      <c r="C172" s="69">
        <f t="shared" si="11"/>
        <v>0</v>
      </c>
      <c r="D172" s="161"/>
      <c r="E172" s="161"/>
      <c r="F172" s="161"/>
      <c r="G172" s="162"/>
      <c r="H172" s="69">
        <f t="shared" si="12"/>
        <v>0</v>
      </c>
      <c r="I172" s="161">
        <v>0</v>
      </c>
      <c r="J172" s="161"/>
      <c r="K172" s="161"/>
      <c r="L172" s="160"/>
      <c r="M172" s="159"/>
    </row>
    <row r="173" spans="1:13" hidden="1" x14ac:dyDescent="0.25">
      <c r="A173" s="131">
        <v>3000</v>
      </c>
      <c r="B173" s="131" t="s">
        <v>140</v>
      </c>
      <c r="C173" s="128">
        <f t="shared" si="11"/>
        <v>0</v>
      </c>
      <c r="D173" s="127">
        <f>SUM(D174,D184)</f>
        <v>0</v>
      </c>
      <c r="E173" s="127">
        <f>SUM(E174,E184)</f>
        <v>0</v>
      </c>
      <c r="F173" s="127">
        <f>SUM(F174,F184)</f>
        <v>0</v>
      </c>
      <c r="G173" s="129">
        <f>SUM(G174,G184)</f>
        <v>0</v>
      </c>
      <c r="H173" s="128">
        <f t="shared" si="12"/>
        <v>0</v>
      </c>
      <c r="I173" s="127">
        <f>SUM(I174,I184)</f>
        <v>0</v>
      </c>
      <c r="J173" s="127">
        <f>SUM(J174,J184)</f>
        <v>0</v>
      </c>
      <c r="K173" s="127">
        <f>SUM(K174,K184)</f>
        <v>0</v>
      </c>
      <c r="L173" s="126">
        <f>SUM(L174,L184)</f>
        <v>0</v>
      </c>
    </row>
    <row r="174" spans="1:13" ht="24" hidden="1" x14ac:dyDescent="0.25">
      <c r="A174" s="97">
        <v>3200</v>
      </c>
      <c r="B174" s="124" t="s">
        <v>139</v>
      </c>
      <c r="C174" s="95">
        <f t="shared" si="11"/>
        <v>0</v>
      </c>
      <c r="D174" s="93">
        <f>SUM(D175,D179)</f>
        <v>0</v>
      </c>
      <c r="E174" s="93">
        <f>SUM(E175,E179)</f>
        <v>0</v>
      </c>
      <c r="F174" s="93">
        <f>SUM(F175,F179)</f>
        <v>0</v>
      </c>
      <c r="G174" s="93">
        <f>SUM(G175,G179)</f>
        <v>0</v>
      </c>
      <c r="H174" s="94">
        <f t="shared" si="12"/>
        <v>0</v>
      </c>
      <c r="I174" s="93">
        <f>SUM(I175,I179)</f>
        <v>0</v>
      </c>
      <c r="J174" s="93">
        <f>SUM(J175,J179)</f>
        <v>0</v>
      </c>
      <c r="K174" s="93">
        <f>SUM(K175,K179)</f>
        <v>0</v>
      </c>
      <c r="L174" s="92">
        <f>SUM(L175,L179)</f>
        <v>0</v>
      </c>
    </row>
    <row r="175" spans="1:13" ht="36" hidden="1" x14ac:dyDescent="0.25">
      <c r="A175" s="91">
        <v>3260</v>
      </c>
      <c r="B175" s="79" t="s">
        <v>138</v>
      </c>
      <c r="C175" s="69">
        <f t="shared" si="11"/>
        <v>0</v>
      </c>
      <c r="D175" s="107">
        <f>SUM(D176:D178)</f>
        <v>0</v>
      </c>
      <c r="E175" s="107">
        <f>SUM(E176:E178)</f>
        <v>0</v>
      </c>
      <c r="F175" s="107">
        <f>SUM(F176:F178)</f>
        <v>0</v>
      </c>
      <c r="G175" s="150">
        <f>SUM(G176:G178)</f>
        <v>0</v>
      </c>
      <c r="H175" s="69">
        <f t="shared" si="12"/>
        <v>0</v>
      </c>
      <c r="I175" s="107">
        <f>SUM(I176:I178)</f>
        <v>0</v>
      </c>
      <c r="J175" s="107">
        <f>SUM(J176:J178)</f>
        <v>0</v>
      </c>
      <c r="K175" s="107">
        <f>SUM(K176:K178)</f>
        <v>0</v>
      </c>
      <c r="L175" s="149">
        <f>SUM(L176:L178)</f>
        <v>0</v>
      </c>
    </row>
    <row r="176" spans="1:13" ht="24" hidden="1" x14ac:dyDescent="0.25">
      <c r="A176" s="74">
        <v>3261</v>
      </c>
      <c r="B176" s="78" t="s">
        <v>137</v>
      </c>
      <c r="C176" s="36">
        <f t="shared" si="11"/>
        <v>0</v>
      </c>
      <c r="D176" s="35"/>
      <c r="E176" s="35"/>
      <c r="F176" s="35"/>
      <c r="G176" s="37"/>
      <c r="H176" s="36">
        <f t="shared" si="12"/>
        <v>0</v>
      </c>
      <c r="I176" s="35">
        <v>0</v>
      </c>
      <c r="J176" s="35"/>
      <c r="K176" s="35"/>
      <c r="L176" s="34"/>
      <c r="M176" s="27"/>
    </row>
    <row r="177" spans="1:13" ht="36" hidden="1" x14ac:dyDescent="0.25">
      <c r="A177" s="74">
        <v>3262</v>
      </c>
      <c r="B177" s="78" t="s">
        <v>136</v>
      </c>
      <c r="C177" s="36">
        <f t="shared" si="11"/>
        <v>0</v>
      </c>
      <c r="D177" s="35"/>
      <c r="E177" s="35"/>
      <c r="F177" s="35"/>
      <c r="G177" s="37"/>
      <c r="H177" s="36">
        <f t="shared" si="12"/>
        <v>0</v>
      </c>
      <c r="I177" s="35">
        <v>0</v>
      </c>
      <c r="J177" s="35"/>
      <c r="K177" s="35"/>
      <c r="L177" s="34"/>
      <c r="M177" s="27"/>
    </row>
    <row r="178" spans="1:13" ht="24" hidden="1" x14ac:dyDescent="0.25">
      <c r="A178" s="74">
        <v>3263</v>
      </c>
      <c r="B178" s="78" t="s">
        <v>135</v>
      </c>
      <c r="C178" s="36">
        <f t="shared" si="11"/>
        <v>0</v>
      </c>
      <c r="D178" s="35"/>
      <c r="E178" s="35"/>
      <c r="F178" s="35"/>
      <c r="G178" s="37"/>
      <c r="H178" s="36">
        <f t="shared" si="12"/>
        <v>0</v>
      </c>
      <c r="I178" s="35">
        <v>0</v>
      </c>
      <c r="J178" s="35"/>
      <c r="K178" s="35"/>
      <c r="L178" s="34"/>
      <c r="M178" s="27"/>
    </row>
    <row r="179" spans="1:13" ht="84" hidden="1" x14ac:dyDescent="0.25">
      <c r="A179" s="91">
        <v>3290</v>
      </c>
      <c r="B179" s="79" t="s">
        <v>134</v>
      </c>
      <c r="C179" s="30">
        <f t="shared" si="11"/>
        <v>0</v>
      </c>
      <c r="D179" s="107">
        <f>SUM(D180:D183)</f>
        <v>0</v>
      </c>
      <c r="E179" s="107">
        <f>SUM(E180:E183)</f>
        <v>0</v>
      </c>
      <c r="F179" s="107">
        <f>SUM(F180:F183)</f>
        <v>0</v>
      </c>
      <c r="G179" s="107">
        <f>SUM(G180:G183)</f>
        <v>0</v>
      </c>
      <c r="H179" s="30">
        <f t="shared" si="12"/>
        <v>0</v>
      </c>
      <c r="I179" s="107">
        <f>SUM(I180:I183)</f>
        <v>0</v>
      </c>
      <c r="J179" s="107">
        <f>SUM(J180:J183)</f>
        <v>0</v>
      </c>
      <c r="K179" s="107">
        <f>SUM(K180:K183)</f>
        <v>0</v>
      </c>
      <c r="L179" s="117">
        <f>SUM(L180:L183)</f>
        <v>0</v>
      </c>
    </row>
    <row r="180" spans="1:13" ht="72" hidden="1" x14ac:dyDescent="0.25">
      <c r="A180" s="74">
        <v>3291</v>
      </c>
      <c r="B180" s="78" t="s">
        <v>133</v>
      </c>
      <c r="C180" s="36">
        <f t="shared" si="11"/>
        <v>0</v>
      </c>
      <c r="D180" s="35"/>
      <c r="E180" s="35"/>
      <c r="F180" s="35"/>
      <c r="G180" s="157"/>
      <c r="H180" s="36">
        <f t="shared" si="12"/>
        <v>0</v>
      </c>
      <c r="I180" s="35">
        <v>0</v>
      </c>
      <c r="J180" s="35"/>
      <c r="K180" s="35"/>
      <c r="L180" s="34"/>
      <c r="M180" s="27"/>
    </row>
    <row r="181" spans="1:13" ht="72" hidden="1" x14ac:dyDescent="0.25">
      <c r="A181" s="74">
        <v>3292</v>
      </c>
      <c r="B181" s="78" t="s">
        <v>132</v>
      </c>
      <c r="C181" s="36">
        <f t="shared" si="11"/>
        <v>0</v>
      </c>
      <c r="D181" s="35"/>
      <c r="E181" s="35"/>
      <c r="F181" s="35"/>
      <c r="G181" s="157"/>
      <c r="H181" s="36">
        <f t="shared" si="12"/>
        <v>0</v>
      </c>
      <c r="I181" s="35">
        <v>0</v>
      </c>
      <c r="J181" s="35"/>
      <c r="K181" s="35"/>
      <c r="L181" s="34"/>
      <c r="M181" s="27"/>
    </row>
    <row r="182" spans="1:13" ht="72" hidden="1" x14ac:dyDescent="0.25">
      <c r="A182" s="74">
        <v>3293</v>
      </c>
      <c r="B182" s="78" t="s">
        <v>131</v>
      </c>
      <c r="C182" s="36">
        <f t="shared" si="11"/>
        <v>0</v>
      </c>
      <c r="D182" s="35"/>
      <c r="E182" s="35"/>
      <c r="F182" s="35"/>
      <c r="G182" s="157"/>
      <c r="H182" s="36">
        <f t="shared" si="12"/>
        <v>0</v>
      </c>
      <c r="I182" s="35">
        <v>0</v>
      </c>
      <c r="J182" s="35"/>
      <c r="K182" s="35"/>
      <c r="L182" s="34"/>
      <c r="M182" s="27"/>
    </row>
    <row r="183" spans="1:13" ht="60" hidden="1" x14ac:dyDescent="0.25">
      <c r="A183" s="156">
        <v>3294</v>
      </c>
      <c r="B183" s="78" t="s">
        <v>130</v>
      </c>
      <c r="C183" s="30">
        <f t="shared" si="11"/>
        <v>0</v>
      </c>
      <c r="D183" s="29"/>
      <c r="E183" s="29"/>
      <c r="F183" s="29"/>
      <c r="G183" s="155"/>
      <c r="H183" s="30">
        <f t="shared" si="12"/>
        <v>0</v>
      </c>
      <c r="I183" s="29">
        <v>0</v>
      </c>
      <c r="J183" s="29"/>
      <c r="K183" s="29"/>
      <c r="L183" s="28"/>
      <c r="M183" s="27"/>
    </row>
    <row r="184" spans="1:13" ht="48" hidden="1" x14ac:dyDescent="0.25">
      <c r="A184" s="125">
        <v>3300</v>
      </c>
      <c r="B184" s="124" t="s">
        <v>129</v>
      </c>
      <c r="C184" s="122">
        <f t="shared" si="11"/>
        <v>0</v>
      </c>
      <c r="D184" s="121">
        <f>SUM(D185:D186)</f>
        <v>0</v>
      </c>
      <c r="E184" s="121">
        <f>SUM(E185:E186)</f>
        <v>0</v>
      </c>
      <c r="F184" s="121">
        <f>SUM(F185:F186)</f>
        <v>0</v>
      </c>
      <c r="G184" s="121">
        <f>SUM(G185:G186)</f>
        <v>0</v>
      </c>
      <c r="H184" s="122">
        <f t="shared" si="12"/>
        <v>0</v>
      </c>
      <c r="I184" s="121">
        <f>SUM(I185:I186)</f>
        <v>0</v>
      </c>
      <c r="J184" s="121">
        <f>SUM(J185:J186)</f>
        <v>0</v>
      </c>
      <c r="K184" s="121">
        <f>SUM(K185:K186)</f>
        <v>0</v>
      </c>
      <c r="L184" s="92">
        <f>SUM(L185:L186)</f>
        <v>0</v>
      </c>
    </row>
    <row r="185" spans="1:13" ht="48" hidden="1" x14ac:dyDescent="0.25">
      <c r="A185" s="154">
        <v>3310</v>
      </c>
      <c r="B185" s="137" t="s">
        <v>128</v>
      </c>
      <c r="C185" s="153">
        <f t="shared" si="11"/>
        <v>0</v>
      </c>
      <c r="D185" s="133"/>
      <c r="E185" s="133"/>
      <c r="F185" s="133"/>
      <c r="G185" s="135"/>
      <c r="H185" s="153">
        <f t="shared" si="12"/>
        <v>0</v>
      </c>
      <c r="I185" s="133">
        <v>0</v>
      </c>
      <c r="J185" s="133"/>
      <c r="K185" s="133"/>
      <c r="L185" s="132"/>
      <c r="M185" s="27"/>
    </row>
    <row r="186" spans="1:13" ht="60" hidden="1" x14ac:dyDescent="0.25">
      <c r="A186" s="114">
        <v>3320</v>
      </c>
      <c r="B186" s="79" t="s">
        <v>127</v>
      </c>
      <c r="C186" s="69">
        <f t="shared" si="11"/>
        <v>0</v>
      </c>
      <c r="D186" s="68"/>
      <c r="E186" s="68"/>
      <c r="F186" s="68"/>
      <c r="G186" s="70"/>
      <c r="H186" s="69">
        <f t="shared" si="12"/>
        <v>0</v>
      </c>
      <c r="I186" s="68">
        <v>0</v>
      </c>
      <c r="J186" s="68"/>
      <c r="K186" s="68"/>
      <c r="L186" s="67"/>
      <c r="M186" s="27"/>
    </row>
    <row r="187" spans="1:13" hidden="1" x14ac:dyDescent="0.25">
      <c r="A187" s="152">
        <v>4000</v>
      </c>
      <c r="B187" s="131" t="s">
        <v>126</v>
      </c>
      <c r="C187" s="128">
        <f t="shared" si="11"/>
        <v>0</v>
      </c>
      <c r="D187" s="127">
        <f>SUM(D188,D191)</f>
        <v>0</v>
      </c>
      <c r="E187" s="127">
        <f>SUM(E188,E191)</f>
        <v>0</v>
      </c>
      <c r="F187" s="127">
        <f>SUM(F188,F191)</f>
        <v>0</v>
      </c>
      <c r="G187" s="129">
        <f>SUM(G188,G191)</f>
        <v>0</v>
      </c>
      <c r="H187" s="128">
        <f t="shared" si="12"/>
        <v>0</v>
      </c>
      <c r="I187" s="127">
        <f>SUM(I188,I191)</f>
        <v>0</v>
      </c>
      <c r="J187" s="127">
        <f>SUM(J188,J191)</f>
        <v>0</v>
      </c>
      <c r="K187" s="127">
        <f>SUM(K188,K191)</f>
        <v>0</v>
      </c>
      <c r="L187" s="126">
        <f>SUM(L188,L191)</f>
        <v>0</v>
      </c>
    </row>
    <row r="188" spans="1:13" ht="24" hidden="1" x14ac:dyDescent="0.25">
      <c r="A188" s="151">
        <v>4200</v>
      </c>
      <c r="B188" s="96" t="s">
        <v>125</v>
      </c>
      <c r="C188" s="94">
        <f t="shared" si="11"/>
        <v>0</v>
      </c>
      <c r="D188" s="93">
        <f>SUM(D189,D190)</f>
        <v>0</v>
      </c>
      <c r="E188" s="93">
        <f>SUM(E189,E190)</f>
        <v>0</v>
      </c>
      <c r="F188" s="93">
        <f>SUM(F189,F190)</f>
        <v>0</v>
      </c>
      <c r="G188" s="142">
        <f>SUM(G189,G190)</f>
        <v>0</v>
      </c>
      <c r="H188" s="94">
        <f t="shared" si="12"/>
        <v>0</v>
      </c>
      <c r="I188" s="93">
        <f>SUM(I189,I190)</f>
        <v>0</v>
      </c>
      <c r="J188" s="93">
        <f>SUM(J189,J190)</f>
        <v>0</v>
      </c>
      <c r="K188" s="93">
        <f>SUM(K189,K190)</f>
        <v>0</v>
      </c>
      <c r="L188" s="141">
        <f>SUM(L189,L190)</f>
        <v>0</v>
      </c>
    </row>
    <row r="189" spans="1:13" ht="36" hidden="1" x14ac:dyDescent="0.25">
      <c r="A189" s="91">
        <v>4240</v>
      </c>
      <c r="B189" s="79" t="s">
        <v>124</v>
      </c>
      <c r="C189" s="69">
        <f t="shared" si="11"/>
        <v>0</v>
      </c>
      <c r="D189" s="68"/>
      <c r="E189" s="68"/>
      <c r="F189" s="68"/>
      <c r="G189" s="70"/>
      <c r="H189" s="69">
        <f t="shared" si="12"/>
        <v>0</v>
      </c>
      <c r="I189" s="68">
        <v>0</v>
      </c>
      <c r="J189" s="68"/>
      <c r="K189" s="68"/>
      <c r="L189" s="67"/>
      <c r="M189" s="27"/>
    </row>
    <row r="190" spans="1:13" ht="24" hidden="1" x14ac:dyDescent="0.25">
      <c r="A190" s="88">
        <v>4250</v>
      </c>
      <c r="B190" s="78" t="s">
        <v>123</v>
      </c>
      <c r="C190" s="36">
        <f t="shared" si="11"/>
        <v>0</v>
      </c>
      <c r="D190" s="35"/>
      <c r="E190" s="35"/>
      <c r="F190" s="35"/>
      <c r="G190" s="37"/>
      <c r="H190" s="36">
        <f t="shared" si="12"/>
        <v>0</v>
      </c>
      <c r="I190" s="35">
        <v>0</v>
      </c>
      <c r="J190" s="35"/>
      <c r="K190" s="35"/>
      <c r="L190" s="34"/>
      <c r="M190" s="27"/>
    </row>
    <row r="191" spans="1:13" hidden="1" x14ac:dyDescent="0.25">
      <c r="A191" s="97">
        <v>4300</v>
      </c>
      <c r="B191" s="96" t="s">
        <v>122</v>
      </c>
      <c r="C191" s="94">
        <f t="shared" si="11"/>
        <v>0</v>
      </c>
      <c r="D191" s="93">
        <f>SUM(D192)</f>
        <v>0</v>
      </c>
      <c r="E191" s="93">
        <f>SUM(E192)</f>
        <v>0</v>
      </c>
      <c r="F191" s="93">
        <f>SUM(F192)</f>
        <v>0</v>
      </c>
      <c r="G191" s="142">
        <f>SUM(G192)</f>
        <v>0</v>
      </c>
      <c r="H191" s="94">
        <f t="shared" si="12"/>
        <v>0</v>
      </c>
      <c r="I191" s="93">
        <f>SUM(I192)</f>
        <v>0</v>
      </c>
      <c r="J191" s="93">
        <f>SUM(J192)</f>
        <v>0</v>
      </c>
      <c r="K191" s="93">
        <f>SUM(K192)</f>
        <v>0</v>
      </c>
      <c r="L191" s="141">
        <f>SUM(L192)</f>
        <v>0</v>
      </c>
    </row>
    <row r="192" spans="1:13" ht="24" hidden="1" x14ac:dyDescent="0.25">
      <c r="A192" s="91">
        <v>4310</v>
      </c>
      <c r="B192" s="79" t="s">
        <v>121</v>
      </c>
      <c r="C192" s="69">
        <f t="shared" si="11"/>
        <v>0</v>
      </c>
      <c r="D192" s="107">
        <f>SUM(D193:D193)</f>
        <v>0</v>
      </c>
      <c r="E192" s="107">
        <f>SUM(E193:E193)</f>
        <v>0</v>
      </c>
      <c r="F192" s="107">
        <f>SUM(F193:F193)</f>
        <v>0</v>
      </c>
      <c r="G192" s="150">
        <f>SUM(G193:G193)</f>
        <v>0</v>
      </c>
      <c r="H192" s="69">
        <f t="shared" si="12"/>
        <v>0</v>
      </c>
      <c r="I192" s="107">
        <f>SUM(I193:I193)</f>
        <v>0</v>
      </c>
      <c r="J192" s="107">
        <f>SUM(J193:J193)</f>
        <v>0</v>
      </c>
      <c r="K192" s="107">
        <f>SUM(K193:K193)</f>
        <v>0</v>
      </c>
      <c r="L192" s="149">
        <f>SUM(L193:L193)</f>
        <v>0</v>
      </c>
    </row>
    <row r="193" spans="1:13" ht="36" hidden="1" x14ac:dyDescent="0.25">
      <c r="A193" s="74">
        <v>4311</v>
      </c>
      <c r="B193" s="78" t="s">
        <v>120</v>
      </c>
      <c r="C193" s="36">
        <f t="shared" ref="C193:C224" si="13">SUM(D193:G193)</f>
        <v>0</v>
      </c>
      <c r="D193" s="35"/>
      <c r="E193" s="35"/>
      <c r="F193" s="35"/>
      <c r="G193" s="37"/>
      <c r="H193" s="36">
        <f t="shared" ref="H193:H224" si="14">SUM(I193:L193)</f>
        <v>0</v>
      </c>
      <c r="I193" s="35">
        <v>0</v>
      </c>
      <c r="J193" s="35"/>
      <c r="K193" s="35"/>
      <c r="L193" s="34"/>
      <c r="M193" s="27"/>
    </row>
    <row r="194" spans="1:13" s="14" customFormat="1" ht="24" x14ac:dyDescent="0.25">
      <c r="A194" s="148"/>
      <c r="B194" s="147" t="s">
        <v>119</v>
      </c>
      <c r="C194" s="146">
        <f t="shared" si="13"/>
        <v>295400</v>
      </c>
      <c r="D194" s="145">
        <f>SUM(D195,D230,D268)</f>
        <v>295400</v>
      </c>
      <c r="E194" s="145">
        <f>SUM(E195,E230,E268)</f>
        <v>0</v>
      </c>
      <c r="F194" s="145">
        <f>SUM(F195,F230,F268)</f>
        <v>0</v>
      </c>
      <c r="G194" s="145">
        <f>SUM(G195,G230,G268)</f>
        <v>0</v>
      </c>
      <c r="H194" s="146">
        <f t="shared" si="14"/>
        <v>47500</v>
      </c>
      <c r="I194" s="145">
        <f>SUM(I195,I230,I268)</f>
        <v>47500</v>
      </c>
      <c r="J194" s="145">
        <f>SUM(J195,J230,J268)</f>
        <v>0</v>
      </c>
      <c r="K194" s="145">
        <f>SUM(K195,K230,K268)</f>
        <v>0</v>
      </c>
      <c r="L194" s="144">
        <f>SUM(L195,L230,L268)</f>
        <v>0</v>
      </c>
    </row>
    <row r="195" spans="1:13" x14ac:dyDescent="0.25">
      <c r="A195" s="131">
        <v>5000</v>
      </c>
      <c r="B195" s="131" t="s">
        <v>118</v>
      </c>
      <c r="C195" s="128">
        <f t="shared" si="13"/>
        <v>295400</v>
      </c>
      <c r="D195" s="127">
        <f>D196+D204</f>
        <v>295400</v>
      </c>
      <c r="E195" s="127">
        <f>E196+E204</f>
        <v>0</v>
      </c>
      <c r="F195" s="127">
        <f>F196+F204</f>
        <v>0</v>
      </c>
      <c r="G195" s="127">
        <f>G196+G204</f>
        <v>0</v>
      </c>
      <c r="H195" s="128">
        <f t="shared" si="14"/>
        <v>47500</v>
      </c>
      <c r="I195" s="127">
        <f>I196+I204</f>
        <v>47500</v>
      </c>
      <c r="J195" s="127">
        <f>J196+J204</f>
        <v>0</v>
      </c>
      <c r="K195" s="127">
        <f>K196+K204</f>
        <v>0</v>
      </c>
      <c r="L195" s="143">
        <f>L196+L204</f>
        <v>0</v>
      </c>
    </row>
    <row r="196" spans="1:13" hidden="1" x14ac:dyDescent="0.25">
      <c r="A196" s="97">
        <v>5100</v>
      </c>
      <c r="B196" s="96" t="s">
        <v>117</v>
      </c>
      <c r="C196" s="94">
        <f t="shared" si="13"/>
        <v>0</v>
      </c>
      <c r="D196" s="93">
        <f>D197+D198+D201+D202+D203</f>
        <v>0</v>
      </c>
      <c r="E196" s="93">
        <f>E197+E198+E201+E202+E203</f>
        <v>0</v>
      </c>
      <c r="F196" s="93">
        <f>F197+F198+F201+F202+F203</f>
        <v>0</v>
      </c>
      <c r="G196" s="142">
        <f>G197+G198+G201+G202+G203</f>
        <v>0</v>
      </c>
      <c r="H196" s="94">
        <f t="shared" si="14"/>
        <v>0</v>
      </c>
      <c r="I196" s="93">
        <f>I197+I198+I201+I202+I203</f>
        <v>0</v>
      </c>
      <c r="J196" s="93">
        <f>J197+J198+J201+J202+J203</f>
        <v>0</v>
      </c>
      <c r="K196" s="93">
        <f>K197+K198+K201+K202+K203</f>
        <v>0</v>
      </c>
      <c r="L196" s="141">
        <f>L197+L198+L201+L202+L203</f>
        <v>0</v>
      </c>
    </row>
    <row r="197" spans="1:13" hidden="1" x14ac:dyDescent="0.25">
      <c r="A197" s="91">
        <v>5110</v>
      </c>
      <c r="B197" s="79" t="s">
        <v>116</v>
      </c>
      <c r="C197" s="69">
        <f t="shared" si="13"/>
        <v>0</v>
      </c>
      <c r="D197" s="68"/>
      <c r="E197" s="68"/>
      <c r="F197" s="68"/>
      <c r="G197" s="70"/>
      <c r="H197" s="69">
        <f t="shared" si="14"/>
        <v>0</v>
      </c>
      <c r="I197" s="68">
        <v>0</v>
      </c>
      <c r="J197" s="68"/>
      <c r="K197" s="68"/>
      <c r="L197" s="67"/>
      <c r="M197" s="27"/>
    </row>
    <row r="198" spans="1:13" ht="24" hidden="1" x14ac:dyDescent="0.25">
      <c r="A198" s="88">
        <v>5120</v>
      </c>
      <c r="B198" s="78" t="s">
        <v>115</v>
      </c>
      <c r="C198" s="36">
        <f t="shared" si="13"/>
        <v>0</v>
      </c>
      <c r="D198" s="76">
        <f>D199+D200</f>
        <v>0</v>
      </c>
      <c r="E198" s="76">
        <f>E199+E200</f>
        <v>0</v>
      </c>
      <c r="F198" s="76">
        <f>F199+F200</f>
        <v>0</v>
      </c>
      <c r="G198" s="77">
        <f>G199+G200</f>
        <v>0</v>
      </c>
      <c r="H198" s="36">
        <f t="shared" si="14"/>
        <v>0</v>
      </c>
      <c r="I198" s="76">
        <f>I199+I200</f>
        <v>0</v>
      </c>
      <c r="J198" s="76">
        <f>J199+J200</f>
        <v>0</v>
      </c>
      <c r="K198" s="76">
        <f>K199+K200</f>
        <v>0</v>
      </c>
      <c r="L198" s="75">
        <f>L199+L200</f>
        <v>0</v>
      </c>
    </row>
    <row r="199" spans="1:13" hidden="1" x14ac:dyDescent="0.25">
      <c r="A199" s="74">
        <v>5121</v>
      </c>
      <c r="B199" s="78" t="s">
        <v>114</v>
      </c>
      <c r="C199" s="36">
        <f t="shared" si="13"/>
        <v>0</v>
      </c>
      <c r="D199" s="35"/>
      <c r="E199" s="35"/>
      <c r="F199" s="35"/>
      <c r="G199" s="37"/>
      <c r="H199" s="36">
        <f t="shared" si="14"/>
        <v>0</v>
      </c>
      <c r="I199" s="35">
        <v>0</v>
      </c>
      <c r="J199" s="35"/>
      <c r="K199" s="35"/>
      <c r="L199" s="34"/>
      <c r="M199" s="27"/>
    </row>
    <row r="200" spans="1:13" ht="24" hidden="1" x14ac:dyDescent="0.25">
      <c r="A200" s="74">
        <v>5129</v>
      </c>
      <c r="B200" s="78" t="s">
        <v>113</v>
      </c>
      <c r="C200" s="36">
        <f t="shared" si="13"/>
        <v>0</v>
      </c>
      <c r="D200" s="35"/>
      <c r="E200" s="35"/>
      <c r="F200" s="35"/>
      <c r="G200" s="37"/>
      <c r="H200" s="36">
        <f t="shared" si="14"/>
        <v>0</v>
      </c>
      <c r="I200" s="35">
        <v>0</v>
      </c>
      <c r="J200" s="35"/>
      <c r="K200" s="35"/>
      <c r="L200" s="34"/>
      <c r="M200" s="27"/>
    </row>
    <row r="201" spans="1:13" hidden="1" x14ac:dyDescent="0.25">
      <c r="A201" s="88">
        <v>5130</v>
      </c>
      <c r="B201" s="78" t="s">
        <v>112</v>
      </c>
      <c r="C201" s="36">
        <f t="shared" si="13"/>
        <v>0</v>
      </c>
      <c r="D201" s="35"/>
      <c r="E201" s="35"/>
      <c r="F201" s="35"/>
      <c r="G201" s="37"/>
      <c r="H201" s="36">
        <f t="shared" si="14"/>
        <v>0</v>
      </c>
      <c r="I201" s="35">
        <v>0</v>
      </c>
      <c r="J201" s="35"/>
      <c r="K201" s="35"/>
      <c r="L201" s="34"/>
      <c r="M201" s="27"/>
    </row>
    <row r="202" spans="1:13" hidden="1" x14ac:dyDescent="0.25">
      <c r="A202" s="88">
        <v>5140</v>
      </c>
      <c r="B202" s="78" t="s">
        <v>111</v>
      </c>
      <c r="C202" s="36">
        <f t="shared" si="13"/>
        <v>0</v>
      </c>
      <c r="D202" s="35"/>
      <c r="E202" s="35"/>
      <c r="F202" s="35"/>
      <c r="G202" s="37"/>
      <c r="H202" s="36">
        <f t="shared" si="14"/>
        <v>0</v>
      </c>
      <c r="I202" s="35">
        <v>0</v>
      </c>
      <c r="J202" s="35"/>
      <c r="K202" s="35"/>
      <c r="L202" s="34"/>
      <c r="M202" s="27"/>
    </row>
    <row r="203" spans="1:13" ht="24" hidden="1" x14ac:dyDescent="0.25">
      <c r="A203" s="88">
        <v>5170</v>
      </c>
      <c r="B203" s="78" t="s">
        <v>110</v>
      </c>
      <c r="C203" s="36">
        <f t="shared" si="13"/>
        <v>0</v>
      </c>
      <c r="D203" s="35"/>
      <c r="E203" s="35"/>
      <c r="F203" s="35"/>
      <c r="G203" s="37"/>
      <c r="H203" s="36">
        <f t="shared" si="14"/>
        <v>0</v>
      </c>
      <c r="I203" s="35">
        <v>0</v>
      </c>
      <c r="J203" s="35"/>
      <c r="K203" s="35"/>
      <c r="L203" s="34"/>
      <c r="M203" s="27"/>
    </row>
    <row r="204" spans="1:13" x14ac:dyDescent="0.25">
      <c r="A204" s="97">
        <v>5200</v>
      </c>
      <c r="B204" s="96" t="s">
        <v>109</v>
      </c>
      <c r="C204" s="94">
        <f t="shared" si="13"/>
        <v>295400</v>
      </c>
      <c r="D204" s="93">
        <f>D205+D215+D216+D225+D226+D227+D229</f>
        <v>295400</v>
      </c>
      <c r="E204" s="93">
        <f>E205+E215+E216+E225+E226+E227+E229</f>
        <v>0</v>
      </c>
      <c r="F204" s="93">
        <f>F205+F215+F216+F225+F226+F227+F229</f>
        <v>0</v>
      </c>
      <c r="G204" s="142">
        <f>G205+G215+G216+G225+G226+G227+G229</f>
        <v>0</v>
      </c>
      <c r="H204" s="94">
        <f t="shared" si="14"/>
        <v>47500</v>
      </c>
      <c r="I204" s="93">
        <f>I205+I215+I216+I225+I226+I227+I229</f>
        <v>47500</v>
      </c>
      <c r="J204" s="93">
        <f>J205+J215+J216+J225+J226+J227+J229</f>
        <v>0</v>
      </c>
      <c r="K204" s="93">
        <f>K205+K215+K216+K225+K226+K227+K229</f>
        <v>0</v>
      </c>
      <c r="L204" s="141">
        <f>L205+L215+L216+L225+L226+L227+L229</f>
        <v>0</v>
      </c>
    </row>
    <row r="205" spans="1:13" hidden="1" x14ac:dyDescent="0.25">
      <c r="A205" s="80">
        <v>5210</v>
      </c>
      <c r="B205" s="137" t="s">
        <v>108</v>
      </c>
      <c r="C205" s="134">
        <f t="shared" si="13"/>
        <v>0</v>
      </c>
      <c r="D205" s="139">
        <f>SUM(D206:D214)</f>
        <v>0</v>
      </c>
      <c r="E205" s="139">
        <f>SUM(E206:E214)</f>
        <v>0</v>
      </c>
      <c r="F205" s="139">
        <f>SUM(F206:F214)</f>
        <v>0</v>
      </c>
      <c r="G205" s="140">
        <f>SUM(G206:G214)</f>
        <v>0</v>
      </c>
      <c r="H205" s="134">
        <f t="shared" si="14"/>
        <v>0</v>
      </c>
      <c r="I205" s="139">
        <f>SUM(I206:I214)</f>
        <v>0</v>
      </c>
      <c r="J205" s="139">
        <f>SUM(J206:J214)</f>
        <v>0</v>
      </c>
      <c r="K205" s="139">
        <f>SUM(K206:K214)</f>
        <v>0</v>
      </c>
      <c r="L205" s="138">
        <f>SUM(L206:L214)</f>
        <v>0</v>
      </c>
    </row>
    <row r="206" spans="1:13" hidden="1" x14ac:dyDescent="0.25">
      <c r="A206" s="114">
        <v>5211</v>
      </c>
      <c r="B206" s="79" t="s">
        <v>107</v>
      </c>
      <c r="C206" s="69">
        <f t="shared" si="13"/>
        <v>0</v>
      </c>
      <c r="D206" s="68"/>
      <c r="E206" s="68"/>
      <c r="F206" s="68"/>
      <c r="G206" s="70"/>
      <c r="H206" s="69">
        <f t="shared" si="14"/>
        <v>0</v>
      </c>
      <c r="I206" s="68">
        <v>0</v>
      </c>
      <c r="J206" s="68"/>
      <c r="K206" s="68"/>
      <c r="L206" s="67"/>
      <c r="M206" s="27"/>
    </row>
    <row r="207" spans="1:13" hidden="1" x14ac:dyDescent="0.25">
      <c r="A207" s="74">
        <v>5212</v>
      </c>
      <c r="B207" s="78" t="s">
        <v>106</v>
      </c>
      <c r="C207" s="36">
        <f t="shared" si="13"/>
        <v>0</v>
      </c>
      <c r="D207" s="35"/>
      <c r="E207" s="35"/>
      <c r="F207" s="35"/>
      <c r="G207" s="37"/>
      <c r="H207" s="36">
        <f t="shared" si="14"/>
        <v>0</v>
      </c>
      <c r="I207" s="35">
        <v>0</v>
      </c>
      <c r="J207" s="35"/>
      <c r="K207" s="35"/>
      <c r="L207" s="34"/>
      <c r="M207" s="27"/>
    </row>
    <row r="208" spans="1:13" hidden="1" x14ac:dyDescent="0.25">
      <c r="A208" s="74">
        <v>5213</v>
      </c>
      <c r="B208" s="78" t="s">
        <v>105</v>
      </c>
      <c r="C208" s="36">
        <f t="shared" si="13"/>
        <v>0</v>
      </c>
      <c r="D208" s="35"/>
      <c r="E208" s="35"/>
      <c r="F208" s="35"/>
      <c r="G208" s="37"/>
      <c r="H208" s="36">
        <f t="shared" si="14"/>
        <v>0</v>
      </c>
      <c r="I208" s="35">
        <v>0</v>
      </c>
      <c r="J208" s="35"/>
      <c r="K208" s="35"/>
      <c r="L208" s="34"/>
      <c r="M208" s="27"/>
    </row>
    <row r="209" spans="1:13" hidden="1" x14ac:dyDescent="0.25">
      <c r="A209" s="74">
        <v>5214</v>
      </c>
      <c r="B209" s="78" t="s">
        <v>104</v>
      </c>
      <c r="C209" s="36">
        <f t="shared" si="13"/>
        <v>0</v>
      </c>
      <c r="D209" s="35"/>
      <c r="E209" s="35"/>
      <c r="F209" s="35"/>
      <c r="G209" s="37"/>
      <c r="H209" s="36">
        <f t="shared" si="14"/>
        <v>0</v>
      </c>
      <c r="I209" s="35">
        <v>0</v>
      </c>
      <c r="J209" s="35"/>
      <c r="K209" s="35"/>
      <c r="L209" s="34"/>
      <c r="M209" s="27"/>
    </row>
    <row r="210" spans="1:13" hidden="1" x14ac:dyDescent="0.25">
      <c r="A210" s="74">
        <v>5215</v>
      </c>
      <c r="B210" s="78" t="s">
        <v>103</v>
      </c>
      <c r="C210" s="36">
        <f t="shared" si="13"/>
        <v>0</v>
      </c>
      <c r="D210" s="35"/>
      <c r="E210" s="35"/>
      <c r="F210" s="35"/>
      <c r="G210" s="37"/>
      <c r="H210" s="36">
        <f t="shared" si="14"/>
        <v>0</v>
      </c>
      <c r="I210" s="35">
        <v>0</v>
      </c>
      <c r="J210" s="35"/>
      <c r="K210" s="35"/>
      <c r="L210" s="34"/>
      <c r="M210" s="27"/>
    </row>
    <row r="211" spans="1:13" ht="24" hidden="1" x14ac:dyDescent="0.25">
      <c r="A211" s="74">
        <v>5216</v>
      </c>
      <c r="B211" s="78" t="s">
        <v>102</v>
      </c>
      <c r="C211" s="36">
        <f t="shared" si="13"/>
        <v>0</v>
      </c>
      <c r="D211" s="35"/>
      <c r="E211" s="35"/>
      <c r="F211" s="35"/>
      <c r="G211" s="37"/>
      <c r="H211" s="36">
        <f t="shared" si="14"/>
        <v>0</v>
      </c>
      <c r="I211" s="35">
        <v>0</v>
      </c>
      <c r="J211" s="35"/>
      <c r="K211" s="35"/>
      <c r="L211" s="34"/>
      <c r="M211" s="27"/>
    </row>
    <row r="212" spans="1:13" hidden="1" x14ac:dyDescent="0.25">
      <c r="A212" s="74">
        <v>5217</v>
      </c>
      <c r="B212" s="78" t="s">
        <v>101</v>
      </c>
      <c r="C212" s="36">
        <f t="shared" si="13"/>
        <v>0</v>
      </c>
      <c r="D212" s="35"/>
      <c r="E212" s="35"/>
      <c r="F212" s="35"/>
      <c r="G212" s="37"/>
      <c r="H212" s="36">
        <f t="shared" si="14"/>
        <v>0</v>
      </c>
      <c r="I212" s="35">
        <v>0</v>
      </c>
      <c r="J212" s="35"/>
      <c r="K212" s="35"/>
      <c r="L212" s="34"/>
      <c r="M212" s="27"/>
    </row>
    <row r="213" spans="1:13" hidden="1" x14ac:dyDescent="0.25">
      <c r="A213" s="74">
        <v>5218</v>
      </c>
      <c r="B213" s="78" t="s">
        <v>100</v>
      </c>
      <c r="C213" s="36">
        <f t="shared" si="13"/>
        <v>0</v>
      </c>
      <c r="D213" s="35"/>
      <c r="E213" s="35"/>
      <c r="F213" s="35"/>
      <c r="G213" s="37"/>
      <c r="H213" s="36">
        <f t="shared" si="14"/>
        <v>0</v>
      </c>
      <c r="I213" s="35">
        <v>0</v>
      </c>
      <c r="J213" s="35"/>
      <c r="K213" s="35"/>
      <c r="L213" s="34"/>
      <c r="M213" s="27"/>
    </row>
    <row r="214" spans="1:13" hidden="1" x14ac:dyDescent="0.25">
      <c r="A214" s="74">
        <v>5219</v>
      </c>
      <c r="B214" s="78" t="s">
        <v>99</v>
      </c>
      <c r="C214" s="36">
        <f t="shared" si="13"/>
        <v>0</v>
      </c>
      <c r="D214" s="35"/>
      <c r="E214" s="35"/>
      <c r="F214" s="35"/>
      <c r="G214" s="37"/>
      <c r="H214" s="36">
        <f t="shared" si="14"/>
        <v>0</v>
      </c>
      <c r="I214" s="35">
        <v>0</v>
      </c>
      <c r="J214" s="35"/>
      <c r="K214" s="35"/>
      <c r="L214" s="34"/>
      <c r="M214" s="27"/>
    </row>
    <row r="215" spans="1:13" ht="13.5" hidden="1" customHeight="1" x14ac:dyDescent="0.25">
      <c r="A215" s="88">
        <v>5220</v>
      </c>
      <c r="B215" s="78" t="s">
        <v>98</v>
      </c>
      <c r="C215" s="36">
        <f t="shared" si="13"/>
        <v>0</v>
      </c>
      <c r="D215" s="35"/>
      <c r="E215" s="35"/>
      <c r="F215" s="35"/>
      <c r="G215" s="37"/>
      <c r="H215" s="36">
        <f t="shared" si="14"/>
        <v>0</v>
      </c>
      <c r="I215" s="35">
        <v>0</v>
      </c>
      <c r="J215" s="35"/>
      <c r="K215" s="35"/>
      <c r="L215" s="34"/>
      <c r="M215" s="27"/>
    </row>
    <row r="216" spans="1:13" hidden="1" x14ac:dyDescent="0.25">
      <c r="A216" s="88">
        <v>5230</v>
      </c>
      <c r="B216" s="78" t="s">
        <v>97</v>
      </c>
      <c r="C216" s="36">
        <f t="shared" si="13"/>
        <v>0</v>
      </c>
      <c r="D216" s="76">
        <f>SUM(D217:D224)</f>
        <v>0</v>
      </c>
      <c r="E216" s="76">
        <f>SUM(E217:E224)</f>
        <v>0</v>
      </c>
      <c r="F216" s="76">
        <f>SUM(F217:F224)</f>
        <v>0</v>
      </c>
      <c r="G216" s="77">
        <f>SUM(G217:G224)</f>
        <v>0</v>
      </c>
      <c r="H216" s="36">
        <f t="shared" si="14"/>
        <v>0</v>
      </c>
      <c r="I216" s="76">
        <f>SUM(I217:I224)</f>
        <v>0</v>
      </c>
      <c r="J216" s="76">
        <f>SUM(J217:J224)</f>
        <v>0</v>
      </c>
      <c r="K216" s="76">
        <f>SUM(K217:K224)</f>
        <v>0</v>
      </c>
      <c r="L216" s="75">
        <f>SUM(L217:L224)</f>
        <v>0</v>
      </c>
    </row>
    <row r="217" spans="1:13" hidden="1" x14ac:dyDescent="0.25">
      <c r="A217" s="74">
        <v>5231</v>
      </c>
      <c r="B217" s="78" t="s">
        <v>96</v>
      </c>
      <c r="C217" s="36">
        <f t="shared" si="13"/>
        <v>0</v>
      </c>
      <c r="D217" s="35"/>
      <c r="E217" s="35"/>
      <c r="F217" s="35"/>
      <c r="G217" s="37"/>
      <c r="H217" s="36">
        <f t="shared" si="14"/>
        <v>0</v>
      </c>
      <c r="I217" s="35">
        <v>0</v>
      </c>
      <c r="J217" s="35"/>
      <c r="K217" s="35"/>
      <c r="L217" s="34"/>
      <c r="M217" s="27"/>
    </row>
    <row r="218" spans="1:13" hidden="1" x14ac:dyDescent="0.25">
      <c r="A218" s="74">
        <v>5232</v>
      </c>
      <c r="B218" s="78" t="s">
        <v>95</v>
      </c>
      <c r="C218" s="36">
        <f t="shared" si="13"/>
        <v>0</v>
      </c>
      <c r="D218" s="35"/>
      <c r="E218" s="35"/>
      <c r="F218" s="35"/>
      <c r="G218" s="37"/>
      <c r="H218" s="36">
        <f t="shared" si="14"/>
        <v>0</v>
      </c>
      <c r="I218" s="35">
        <v>0</v>
      </c>
      <c r="J218" s="35"/>
      <c r="K218" s="35"/>
      <c r="L218" s="34"/>
      <c r="M218" s="27"/>
    </row>
    <row r="219" spans="1:13" hidden="1" x14ac:dyDescent="0.25">
      <c r="A219" s="74">
        <v>5233</v>
      </c>
      <c r="B219" s="78" t="s">
        <v>94</v>
      </c>
      <c r="C219" s="73">
        <f t="shared" si="13"/>
        <v>0</v>
      </c>
      <c r="D219" s="35"/>
      <c r="E219" s="35"/>
      <c r="F219" s="35"/>
      <c r="G219" s="37"/>
      <c r="H219" s="36">
        <f t="shared" si="14"/>
        <v>0</v>
      </c>
      <c r="I219" s="35">
        <v>0</v>
      </c>
      <c r="J219" s="35"/>
      <c r="K219" s="35"/>
      <c r="L219" s="34"/>
      <c r="M219" s="27"/>
    </row>
    <row r="220" spans="1:13" ht="24" hidden="1" x14ac:dyDescent="0.25">
      <c r="A220" s="74">
        <v>5234</v>
      </c>
      <c r="B220" s="78" t="s">
        <v>93</v>
      </c>
      <c r="C220" s="73">
        <f t="shared" si="13"/>
        <v>0</v>
      </c>
      <c r="D220" s="35"/>
      <c r="E220" s="35"/>
      <c r="F220" s="35"/>
      <c r="G220" s="37"/>
      <c r="H220" s="36">
        <f t="shared" si="14"/>
        <v>0</v>
      </c>
      <c r="I220" s="35">
        <v>0</v>
      </c>
      <c r="J220" s="35"/>
      <c r="K220" s="35"/>
      <c r="L220" s="34"/>
      <c r="M220" s="27"/>
    </row>
    <row r="221" spans="1:13" ht="14.25" hidden="1" customHeight="1" x14ac:dyDescent="0.25">
      <c r="A221" s="74">
        <v>5236</v>
      </c>
      <c r="B221" s="78" t="s">
        <v>92</v>
      </c>
      <c r="C221" s="73">
        <f t="shared" si="13"/>
        <v>0</v>
      </c>
      <c r="D221" s="35"/>
      <c r="E221" s="35"/>
      <c r="F221" s="35"/>
      <c r="G221" s="37"/>
      <c r="H221" s="36">
        <f t="shared" si="14"/>
        <v>0</v>
      </c>
      <c r="I221" s="35">
        <v>0</v>
      </c>
      <c r="J221" s="35"/>
      <c r="K221" s="35"/>
      <c r="L221" s="34"/>
      <c r="M221" s="27"/>
    </row>
    <row r="222" spans="1:13" ht="14.25" hidden="1" customHeight="1" x14ac:dyDescent="0.25">
      <c r="A222" s="74">
        <v>5237</v>
      </c>
      <c r="B222" s="78" t="s">
        <v>91</v>
      </c>
      <c r="C222" s="73">
        <f t="shared" si="13"/>
        <v>0</v>
      </c>
      <c r="D222" s="35"/>
      <c r="E222" s="35"/>
      <c r="F222" s="35"/>
      <c r="G222" s="37"/>
      <c r="H222" s="36">
        <f t="shared" si="14"/>
        <v>0</v>
      </c>
      <c r="I222" s="35">
        <v>0</v>
      </c>
      <c r="J222" s="35"/>
      <c r="K222" s="35"/>
      <c r="L222" s="34"/>
      <c r="M222" s="27"/>
    </row>
    <row r="223" spans="1:13" ht="24" hidden="1" x14ac:dyDescent="0.25">
      <c r="A223" s="74">
        <v>5238</v>
      </c>
      <c r="B223" s="78" t="s">
        <v>90</v>
      </c>
      <c r="C223" s="73">
        <f t="shared" si="13"/>
        <v>0</v>
      </c>
      <c r="D223" s="35"/>
      <c r="E223" s="35"/>
      <c r="F223" s="35"/>
      <c r="G223" s="37"/>
      <c r="H223" s="36">
        <f t="shared" si="14"/>
        <v>0</v>
      </c>
      <c r="I223" s="35">
        <v>0</v>
      </c>
      <c r="J223" s="35"/>
      <c r="K223" s="35"/>
      <c r="L223" s="34"/>
      <c r="M223" s="27"/>
    </row>
    <row r="224" spans="1:13" ht="24" hidden="1" x14ac:dyDescent="0.25">
      <c r="A224" s="74">
        <v>5239</v>
      </c>
      <c r="B224" s="78" t="s">
        <v>89</v>
      </c>
      <c r="C224" s="73">
        <f t="shared" si="13"/>
        <v>0</v>
      </c>
      <c r="D224" s="35"/>
      <c r="E224" s="35"/>
      <c r="F224" s="35"/>
      <c r="G224" s="37"/>
      <c r="H224" s="36">
        <f t="shared" si="14"/>
        <v>0</v>
      </c>
      <c r="I224" s="35">
        <v>0</v>
      </c>
      <c r="J224" s="35"/>
      <c r="K224" s="35"/>
      <c r="L224" s="34"/>
      <c r="M224" s="27"/>
    </row>
    <row r="225" spans="1:13" ht="24" hidden="1" x14ac:dyDescent="0.25">
      <c r="A225" s="88">
        <v>5240</v>
      </c>
      <c r="B225" s="78" t="s">
        <v>88</v>
      </c>
      <c r="C225" s="73">
        <f t="shared" ref="C225:C256" si="15">SUM(D225:G225)</f>
        <v>0</v>
      </c>
      <c r="D225" s="35"/>
      <c r="E225" s="35"/>
      <c r="F225" s="35"/>
      <c r="G225" s="37"/>
      <c r="H225" s="36">
        <f t="shared" ref="H225:H256" si="16">SUM(I225:L225)</f>
        <v>0</v>
      </c>
      <c r="I225" s="35">
        <v>0</v>
      </c>
      <c r="J225" s="35"/>
      <c r="K225" s="35"/>
      <c r="L225" s="34"/>
      <c r="M225" s="27"/>
    </row>
    <row r="226" spans="1:13" x14ac:dyDescent="0.25">
      <c r="A226" s="88">
        <v>5250</v>
      </c>
      <c r="B226" s="78" t="s">
        <v>87</v>
      </c>
      <c r="C226" s="73">
        <f t="shared" si="15"/>
        <v>295400</v>
      </c>
      <c r="D226" s="35">
        <f>295400</f>
        <v>295400</v>
      </c>
      <c r="E226" s="35"/>
      <c r="F226" s="35"/>
      <c r="G226" s="37"/>
      <c r="H226" s="36">
        <f t="shared" si="16"/>
        <v>47500</v>
      </c>
      <c r="I226" s="35">
        <v>47500</v>
      </c>
      <c r="J226" s="35"/>
      <c r="K226" s="35"/>
      <c r="L226" s="34"/>
      <c r="M226" s="27"/>
    </row>
    <row r="227" spans="1:13" hidden="1" x14ac:dyDescent="0.25">
      <c r="A227" s="88">
        <v>5260</v>
      </c>
      <c r="B227" s="78" t="s">
        <v>86</v>
      </c>
      <c r="C227" s="73">
        <f t="shared" si="15"/>
        <v>0</v>
      </c>
      <c r="D227" s="76">
        <f>SUM(D228)</f>
        <v>0</v>
      </c>
      <c r="E227" s="76">
        <f>SUM(E228)</f>
        <v>0</v>
      </c>
      <c r="F227" s="76">
        <f>SUM(F228)</f>
        <v>0</v>
      </c>
      <c r="G227" s="77">
        <f>SUM(G228)</f>
        <v>0</v>
      </c>
      <c r="H227" s="36">
        <f t="shared" si="16"/>
        <v>0</v>
      </c>
      <c r="I227" s="76">
        <f>SUM(I228)</f>
        <v>0</v>
      </c>
      <c r="J227" s="76">
        <f>SUM(J228)</f>
        <v>0</v>
      </c>
      <c r="K227" s="76">
        <f>SUM(K228)</f>
        <v>0</v>
      </c>
      <c r="L227" s="75">
        <f>SUM(L228)</f>
        <v>0</v>
      </c>
    </row>
    <row r="228" spans="1:13" ht="24" hidden="1" x14ac:dyDescent="0.25">
      <c r="A228" s="74">
        <v>5269</v>
      </c>
      <c r="B228" s="78" t="s">
        <v>85</v>
      </c>
      <c r="C228" s="73">
        <f t="shared" si="15"/>
        <v>0</v>
      </c>
      <c r="D228" s="35"/>
      <c r="E228" s="35"/>
      <c r="F228" s="35"/>
      <c r="G228" s="37"/>
      <c r="H228" s="36">
        <f t="shared" si="16"/>
        <v>0</v>
      </c>
      <c r="I228" s="35">
        <v>0</v>
      </c>
      <c r="J228" s="35"/>
      <c r="K228" s="35"/>
      <c r="L228" s="34"/>
      <c r="M228" s="27"/>
    </row>
    <row r="229" spans="1:13" ht="24" hidden="1" x14ac:dyDescent="0.25">
      <c r="A229" s="80">
        <v>5270</v>
      </c>
      <c r="B229" s="137" t="s">
        <v>84</v>
      </c>
      <c r="C229" s="136">
        <f t="shared" si="15"/>
        <v>0</v>
      </c>
      <c r="D229" s="133"/>
      <c r="E229" s="133"/>
      <c r="F229" s="133"/>
      <c r="G229" s="135"/>
      <c r="H229" s="134">
        <f t="shared" si="16"/>
        <v>0</v>
      </c>
      <c r="I229" s="133">
        <v>0</v>
      </c>
      <c r="J229" s="133"/>
      <c r="K229" s="133"/>
      <c r="L229" s="132"/>
      <c r="M229" s="27"/>
    </row>
    <row r="230" spans="1:13" hidden="1" x14ac:dyDescent="0.25">
      <c r="A230" s="131">
        <v>6000</v>
      </c>
      <c r="B230" s="131" t="s">
        <v>83</v>
      </c>
      <c r="C230" s="130">
        <f t="shared" si="15"/>
        <v>0</v>
      </c>
      <c r="D230" s="127">
        <f>D231+D251+D258</f>
        <v>0</v>
      </c>
      <c r="E230" s="127">
        <f>E231+E251+E258</f>
        <v>0</v>
      </c>
      <c r="F230" s="127">
        <f>F231+F251+F258</f>
        <v>0</v>
      </c>
      <c r="G230" s="129">
        <f>G231+G251+G258</f>
        <v>0</v>
      </c>
      <c r="H230" s="128">
        <f t="shared" si="16"/>
        <v>0</v>
      </c>
      <c r="I230" s="127">
        <f>I231+I251+I258</f>
        <v>0</v>
      </c>
      <c r="J230" s="127">
        <f>J231+J251+J258</f>
        <v>0</v>
      </c>
      <c r="K230" s="127">
        <f>K231+K251+K258</f>
        <v>0</v>
      </c>
      <c r="L230" s="126">
        <f>L231+L251+L258</f>
        <v>0</v>
      </c>
    </row>
    <row r="231" spans="1:13" ht="14.25" hidden="1" customHeight="1" x14ac:dyDescent="0.25">
      <c r="A231" s="125">
        <v>6200</v>
      </c>
      <c r="B231" s="124" t="s">
        <v>82</v>
      </c>
      <c r="C231" s="123">
        <f t="shared" si="15"/>
        <v>0</v>
      </c>
      <c r="D231" s="121">
        <f>SUM(D232,D233,D235,D238,D244,D245,D246)</f>
        <v>0</v>
      </c>
      <c r="E231" s="121">
        <f>SUM(E232,E233,E235,E238,E244,E245,E246)</f>
        <v>0</v>
      </c>
      <c r="F231" s="121">
        <f>SUM(F232,F233,F235,F238,F244,F245,F246)</f>
        <v>0</v>
      </c>
      <c r="G231" s="121">
        <f>SUM(G232,G233,G235,G238,G244,G245,G246)</f>
        <v>0</v>
      </c>
      <c r="H231" s="122">
        <f t="shared" si="16"/>
        <v>0</v>
      </c>
      <c r="I231" s="121">
        <f>SUM(I232,I233,I235,I238,I244,I245,I246)</f>
        <v>0</v>
      </c>
      <c r="J231" s="121">
        <f>SUM(J232,J233,J235,J238,J244,J245,J246)</f>
        <v>0</v>
      </c>
      <c r="K231" s="121">
        <f>SUM(K232,K233,K235,K238,K244,K245,K246)</f>
        <v>0</v>
      </c>
      <c r="L231" s="92">
        <f>SUM(L232,L233,L235,L238,L244,L245,L246)</f>
        <v>0</v>
      </c>
    </row>
    <row r="232" spans="1:13" ht="24" hidden="1" x14ac:dyDescent="0.25">
      <c r="A232" s="91">
        <v>6220</v>
      </c>
      <c r="B232" s="79" t="s">
        <v>81</v>
      </c>
      <c r="C232" s="71">
        <f t="shared" si="15"/>
        <v>0</v>
      </c>
      <c r="D232" s="68"/>
      <c r="E232" s="68"/>
      <c r="F232" s="68"/>
      <c r="G232" s="120"/>
      <c r="H232" s="119">
        <f t="shared" si="16"/>
        <v>0</v>
      </c>
      <c r="I232" s="68">
        <v>0</v>
      </c>
      <c r="J232" s="68"/>
      <c r="K232" s="68"/>
      <c r="L232" s="67"/>
      <c r="M232" s="27"/>
    </row>
    <row r="233" spans="1:13" hidden="1" x14ac:dyDescent="0.25">
      <c r="A233" s="88">
        <v>6230</v>
      </c>
      <c r="B233" s="78" t="s">
        <v>80</v>
      </c>
      <c r="C233" s="73">
        <f t="shared" si="15"/>
        <v>0</v>
      </c>
      <c r="D233" s="76">
        <f>SUM(D234)</f>
        <v>0</v>
      </c>
      <c r="E233" s="76">
        <f>SUM(E234)</f>
        <v>0</v>
      </c>
      <c r="F233" s="76">
        <f>SUM(F234)</f>
        <v>0</v>
      </c>
      <c r="G233" s="77">
        <f>SUM(G234)</f>
        <v>0</v>
      </c>
      <c r="H233" s="103">
        <f t="shared" si="16"/>
        <v>0</v>
      </c>
      <c r="I233" s="76">
        <f>SUM(I234)</f>
        <v>0</v>
      </c>
      <c r="J233" s="76">
        <f>SUM(J234)</f>
        <v>0</v>
      </c>
      <c r="K233" s="76">
        <f>SUM(K234)</f>
        <v>0</v>
      </c>
      <c r="L233" s="75">
        <f>SUM(L234)</f>
        <v>0</v>
      </c>
    </row>
    <row r="234" spans="1:13" ht="24" hidden="1" x14ac:dyDescent="0.25">
      <c r="A234" s="74">
        <v>6239</v>
      </c>
      <c r="B234" s="79" t="s">
        <v>79</v>
      </c>
      <c r="C234" s="73">
        <f t="shared" si="15"/>
        <v>0</v>
      </c>
      <c r="D234" s="68"/>
      <c r="E234" s="68"/>
      <c r="F234" s="68"/>
      <c r="G234" s="70"/>
      <c r="H234" s="103">
        <f t="shared" si="16"/>
        <v>0</v>
      </c>
      <c r="I234" s="68">
        <v>0</v>
      </c>
      <c r="J234" s="68"/>
      <c r="K234" s="68"/>
      <c r="L234" s="67"/>
      <c r="M234" s="27"/>
    </row>
    <row r="235" spans="1:13" ht="24" hidden="1" x14ac:dyDescent="0.25">
      <c r="A235" s="88">
        <v>6240</v>
      </c>
      <c r="B235" s="78" t="s">
        <v>78</v>
      </c>
      <c r="C235" s="73">
        <f t="shared" si="15"/>
        <v>0</v>
      </c>
      <c r="D235" s="76">
        <f>SUM(D236:D237)</f>
        <v>0</v>
      </c>
      <c r="E235" s="76">
        <f>SUM(E236:E237)</f>
        <v>0</v>
      </c>
      <c r="F235" s="76">
        <f>SUM(F236:F237)</f>
        <v>0</v>
      </c>
      <c r="G235" s="77">
        <f>SUM(G236:G237)</f>
        <v>0</v>
      </c>
      <c r="H235" s="103">
        <f t="shared" si="16"/>
        <v>0</v>
      </c>
      <c r="I235" s="76">
        <f>SUM(I236:I237)</f>
        <v>0</v>
      </c>
      <c r="J235" s="76">
        <f>SUM(J236:J237)</f>
        <v>0</v>
      </c>
      <c r="K235" s="76">
        <f>SUM(K236:K237)</f>
        <v>0</v>
      </c>
      <c r="L235" s="75">
        <f>SUM(L236:L237)</f>
        <v>0</v>
      </c>
    </row>
    <row r="236" spans="1:13" hidden="1" x14ac:dyDescent="0.25">
      <c r="A236" s="74">
        <v>6241</v>
      </c>
      <c r="B236" s="78" t="s">
        <v>77</v>
      </c>
      <c r="C236" s="73">
        <f t="shared" si="15"/>
        <v>0</v>
      </c>
      <c r="D236" s="35"/>
      <c r="E236" s="35"/>
      <c r="F236" s="35"/>
      <c r="G236" s="37"/>
      <c r="H236" s="103">
        <f t="shared" si="16"/>
        <v>0</v>
      </c>
      <c r="I236" s="35">
        <v>0</v>
      </c>
      <c r="J236" s="35"/>
      <c r="K236" s="35"/>
      <c r="L236" s="34"/>
      <c r="M236" s="27"/>
    </row>
    <row r="237" spans="1:13" hidden="1" x14ac:dyDescent="0.25">
      <c r="A237" s="74">
        <v>6242</v>
      </c>
      <c r="B237" s="78" t="s">
        <v>76</v>
      </c>
      <c r="C237" s="73">
        <f t="shared" si="15"/>
        <v>0</v>
      </c>
      <c r="D237" s="35"/>
      <c r="E237" s="35"/>
      <c r="F237" s="35"/>
      <c r="G237" s="37"/>
      <c r="H237" s="103">
        <f t="shared" si="16"/>
        <v>0</v>
      </c>
      <c r="I237" s="35">
        <v>0</v>
      </c>
      <c r="J237" s="35"/>
      <c r="K237" s="35"/>
      <c r="L237" s="34"/>
      <c r="M237" s="27"/>
    </row>
    <row r="238" spans="1:13" ht="25.5" hidden="1" customHeight="1" x14ac:dyDescent="0.25">
      <c r="A238" s="88">
        <v>6250</v>
      </c>
      <c r="B238" s="78" t="s">
        <v>75</v>
      </c>
      <c r="C238" s="73">
        <f t="shared" si="15"/>
        <v>0</v>
      </c>
      <c r="D238" s="76">
        <f>SUM(D239:D243)</f>
        <v>0</v>
      </c>
      <c r="E238" s="76">
        <f>SUM(E239:E243)</f>
        <v>0</v>
      </c>
      <c r="F238" s="76">
        <f>SUM(F239:F243)</f>
        <v>0</v>
      </c>
      <c r="G238" s="77">
        <f>SUM(G239:G243)</f>
        <v>0</v>
      </c>
      <c r="H238" s="103">
        <f t="shared" si="16"/>
        <v>0</v>
      </c>
      <c r="I238" s="76">
        <f>SUM(I239:I243)</f>
        <v>0</v>
      </c>
      <c r="J238" s="76">
        <f>SUM(J239:J243)</f>
        <v>0</v>
      </c>
      <c r="K238" s="76">
        <f>SUM(K239:K243)</f>
        <v>0</v>
      </c>
      <c r="L238" s="75">
        <f>SUM(L239:L243)</f>
        <v>0</v>
      </c>
    </row>
    <row r="239" spans="1:13" ht="14.25" hidden="1" customHeight="1" x14ac:dyDescent="0.25">
      <c r="A239" s="74">
        <v>6252</v>
      </c>
      <c r="B239" s="78" t="s">
        <v>74</v>
      </c>
      <c r="C239" s="73">
        <f t="shared" si="15"/>
        <v>0</v>
      </c>
      <c r="D239" s="35"/>
      <c r="E239" s="35"/>
      <c r="F239" s="35"/>
      <c r="G239" s="37"/>
      <c r="H239" s="103">
        <f t="shared" si="16"/>
        <v>0</v>
      </c>
      <c r="I239" s="35">
        <v>0</v>
      </c>
      <c r="J239" s="35"/>
      <c r="K239" s="35"/>
      <c r="L239" s="34"/>
      <c r="M239" s="27"/>
    </row>
    <row r="240" spans="1:13" ht="14.25" hidden="1" customHeight="1" x14ac:dyDescent="0.25">
      <c r="A240" s="74">
        <v>6253</v>
      </c>
      <c r="B240" s="78" t="s">
        <v>73</v>
      </c>
      <c r="C240" s="73">
        <f t="shared" si="15"/>
        <v>0</v>
      </c>
      <c r="D240" s="35"/>
      <c r="E240" s="35"/>
      <c r="F240" s="35"/>
      <c r="G240" s="37"/>
      <c r="H240" s="103">
        <f t="shared" si="16"/>
        <v>0</v>
      </c>
      <c r="I240" s="35">
        <v>0</v>
      </c>
      <c r="J240" s="35"/>
      <c r="K240" s="35"/>
      <c r="L240" s="34"/>
      <c r="M240" s="27"/>
    </row>
    <row r="241" spans="1:13" ht="24" hidden="1" x14ac:dyDescent="0.25">
      <c r="A241" s="74">
        <v>6254</v>
      </c>
      <c r="B241" s="78" t="s">
        <v>72</v>
      </c>
      <c r="C241" s="73">
        <f t="shared" si="15"/>
        <v>0</v>
      </c>
      <c r="D241" s="35"/>
      <c r="E241" s="35"/>
      <c r="F241" s="35"/>
      <c r="G241" s="37"/>
      <c r="H241" s="103">
        <f t="shared" si="16"/>
        <v>0</v>
      </c>
      <c r="I241" s="35">
        <v>0</v>
      </c>
      <c r="J241" s="35"/>
      <c r="K241" s="35"/>
      <c r="L241" s="34"/>
      <c r="M241" s="27"/>
    </row>
    <row r="242" spans="1:13" ht="24" hidden="1" x14ac:dyDescent="0.25">
      <c r="A242" s="74">
        <v>6255</v>
      </c>
      <c r="B242" s="78" t="s">
        <v>71</v>
      </c>
      <c r="C242" s="73">
        <f t="shared" si="15"/>
        <v>0</v>
      </c>
      <c r="D242" s="35"/>
      <c r="E242" s="35"/>
      <c r="F242" s="35"/>
      <c r="G242" s="37"/>
      <c r="H242" s="103">
        <f t="shared" si="16"/>
        <v>0</v>
      </c>
      <c r="I242" s="35">
        <v>0</v>
      </c>
      <c r="J242" s="35"/>
      <c r="K242" s="35"/>
      <c r="L242" s="34"/>
      <c r="M242" s="27"/>
    </row>
    <row r="243" spans="1:13" hidden="1" x14ac:dyDescent="0.25">
      <c r="A243" s="74">
        <v>6259</v>
      </c>
      <c r="B243" s="78" t="s">
        <v>70</v>
      </c>
      <c r="C243" s="73">
        <f t="shared" si="15"/>
        <v>0</v>
      </c>
      <c r="D243" s="35"/>
      <c r="E243" s="35"/>
      <c r="F243" s="35"/>
      <c r="G243" s="37"/>
      <c r="H243" s="103">
        <f t="shared" si="16"/>
        <v>0</v>
      </c>
      <c r="I243" s="35">
        <v>0</v>
      </c>
      <c r="J243" s="35"/>
      <c r="K243" s="35"/>
      <c r="L243" s="34"/>
      <c r="M243" s="27"/>
    </row>
    <row r="244" spans="1:13" ht="24" hidden="1" x14ac:dyDescent="0.25">
      <c r="A244" s="88">
        <v>6260</v>
      </c>
      <c r="B244" s="78" t="s">
        <v>69</v>
      </c>
      <c r="C244" s="73">
        <f t="shared" si="15"/>
        <v>0</v>
      </c>
      <c r="D244" s="35"/>
      <c r="E244" s="35"/>
      <c r="F244" s="35"/>
      <c r="G244" s="37"/>
      <c r="H244" s="103">
        <f t="shared" si="16"/>
        <v>0</v>
      </c>
      <c r="I244" s="35">
        <v>0</v>
      </c>
      <c r="J244" s="35"/>
      <c r="K244" s="35"/>
      <c r="L244" s="34"/>
      <c r="M244" s="27"/>
    </row>
    <row r="245" spans="1:13" hidden="1" x14ac:dyDescent="0.25">
      <c r="A245" s="88">
        <v>6270</v>
      </c>
      <c r="B245" s="78" t="s">
        <v>68</v>
      </c>
      <c r="C245" s="73">
        <f t="shared" si="15"/>
        <v>0</v>
      </c>
      <c r="D245" s="35"/>
      <c r="E245" s="35"/>
      <c r="F245" s="35"/>
      <c r="G245" s="37"/>
      <c r="H245" s="103">
        <f t="shared" si="16"/>
        <v>0</v>
      </c>
      <c r="I245" s="35">
        <v>0</v>
      </c>
      <c r="J245" s="35"/>
      <c r="K245" s="35"/>
      <c r="L245" s="34"/>
      <c r="M245" s="27"/>
    </row>
    <row r="246" spans="1:13" ht="24" hidden="1" x14ac:dyDescent="0.25">
      <c r="A246" s="91">
        <v>6290</v>
      </c>
      <c r="B246" s="79" t="s">
        <v>67</v>
      </c>
      <c r="C246" s="110">
        <f t="shared" si="15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118">
        <f>SUM(G247:G250)</f>
        <v>0</v>
      </c>
      <c r="H246" s="110">
        <f t="shared" si="16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17">
        <f>SUM(L247:L250)</f>
        <v>0</v>
      </c>
    </row>
    <row r="247" spans="1:13" hidden="1" x14ac:dyDescent="0.25">
      <c r="A247" s="74">
        <v>6291</v>
      </c>
      <c r="B247" s="78" t="s">
        <v>66</v>
      </c>
      <c r="C247" s="73">
        <f t="shared" si="15"/>
        <v>0</v>
      </c>
      <c r="D247" s="35"/>
      <c r="E247" s="35"/>
      <c r="F247" s="35"/>
      <c r="G247" s="111"/>
      <c r="H247" s="73">
        <f t="shared" si="16"/>
        <v>0</v>
      </c>
      <c r="I247" s="35">
        <v>0</v>
      </c>
      <c r="J247" s="35"/>
      <c r="K247" s="35"/>
      <c r="L247" s="34"/>
      <c r="M247" s="27"/>
    </row>
    <row r="248" spans="1:13" hidden="1" x14ac:dyDescent="0.25">
      <c r="A248" s="74">
        <v>6292</v>
      </c>
      <c r="B248" s="78" t="s">
        <v>65</v>
      </c>
      <c r="C248" s="73">
        <f t="shared" si="15"/>
        <v>0</v>
      </c>
      <c r="D248" s="35"/>
      <c r="E248" s="35"/>
      <c r="F248" s="35"/>
      <c r="G248" s="111"/>
      <c r="H248" s="73">
        <f t="shared" si="16"/>
        <v>0</v>
      </c>
      <c r="I248" s="35">
        <v>0</v>
      </c>
      <c r="J248" s="35"/>
      <c r="K248" s="35"/>
      <c r="L248" s="34"/>
      <c r="M248" s="27"/>
    </row>
    <row r="249" spans="1:13" ht="72" hidden="1" x14ac:dyDescent="0.25">
      <c r="A249" s="74">
        <v>6296</v>
      </c>
      <c r="B249" s="78" t="s">
        <v>64</v>
      </c>
      <c r="C249" s="73">
        <f t="shared" si="15"/>
        <v>0</v>
      </c>
      <c r="D249" s="35"/>
      <c r="E249" s="35"/>
      <c r="F249" s="35"/>
      <c r="G249" s="111"/>
      <c r="H249" s="73">
        <f t="shared" si="16"/>
        <v>0</v>
      </c>
      <c r="I249" s="35">
        <v>0</v>
      </c>
      <c r="J249" s="35"/>
      <c r="K249" s="35"/>
      <c r="L249" s="34"/>
      <c r="M249" s="27"/>
    </row>
    <row r="250" spans="1:13" ht="39.75" hidden="1" customHeight="1" x14ac:dyDescent="0.25">
      <c r="A250" s="74">
        <v>6299</v>
      </c>
      <c r="B250" s="78" t="s">
        <v>63</v>
      </c>
      <c r="C250" s="73">
        <f t="shared" si="15"/>
        <v>0</v>
      </c>
      <c r="D250" s="35"/>
      <c r="E250" s="35"/>
      <c r="F250" s="35"/>
      <c r="G250" s="111"/>
      <c r="H250" s="73">
        <f t="shared" si="16"/>
        <v>0</v>
      </c>
      <c r="I250" s="35">
        <v>0</v>
      </c>
      <c r="J250" s="35"/>
      <c r="K250" s="35"/>
      <c r="L250" s="34"/>
      <c r="M250" s="27"/>
    </row>
    <row r="251" spans="1:13" hidden="1" x14ac:dyDescent="0.25">
      <c r="A251" s="97">
        <v>6300</v>
      </c>
      <c r="B251" s="96" t="s">
        <v>62</v>
      </c>
      <c r="C251" s="95">
        <f t="shared" si="15"/>
        <v>0</v>
      </c>
      <c r="D251" s="93">
        <f>SUM(D252,D256,D257)</f>
        <v>0</v>
      </c>
      <c r="E251" s="93">
        <f>SUM(E252,E256,E257)</f>
        <v>0</v>
      </c>
      <c r="F251" s="93">
        <f>SUM(F252,F256,F257)</f>
        <v>0</v>
      </c>
      <c r="G251" s="93">
        <f>SUM(G252,G256,G257)</f>
        <v>0</v>
      </c>
      <c r="H251" s="94">
        <f t="shared" si="16"/>
        <v>0</v>
      </c>
      <c r="I251" s="93">
        <f>SUM(I252,I256,I257)</f>
        <v>0</v>
      </c>
      <c r="J251" s="93">
        <f>SUM(J252,J256,J257)</f>
        <v>0</v>
      </c>
      <c r="K251" s="93">
        <f>SUM(K252,K256,K257)</f>
        <v>0</v>
      </c>
      <c r="L251" s="109">
        <f>SUM(L252,L256,L257)</f>
        <v>0</v>
      </c>
    </row>
    <row r="252" spans="1:13" ht="24" hidden="1" x14ac:dyDescent="0.25">
      <c r="A252" s="91">
        <v>6320</v>
      </c>
      <c r="B252" s="79" t="s">
        <v>61</v>
      </c>
      <c r="C252" s="110">
        <f t="shared" si="15"/>
        <v>0</v>
      </c>
      <c r="D252" s="107">
        <f>SUM(D253:D255)</f>
        <v>0</v>
      </c>
      <c r="E252" s="107">
        <f>SUM(E253:E255)</f>
        <v>0</v>
      </c>
      <c r="F252" s="107">
        <f>SUM(F253:F255)</f>
        <v>0</v>
      </c>
      <c r="G252" s="116">
        <f>SUM(G253:G255)</f>
        <v>0</v>
      </c>
      <c r="H252" s="110">
        <f t="shared" si="16"/>
        <v>0</v>
      </c>
      <c r="I252" s="107">
        <f>SUM(I253:I255)</f>
        <v>0</v>
      </c>
      <c r="J252" s="107">
        <f>SUM(J253:J255)</f>
        <v>0</v>
      </c>
      <c r="K252" s="107">
        <f>SUM(K253:K255)</f>
        <v>0</v>
      </c>
      <c r="L252" s="115">
        <f>SUM(L253:L255)</f>
        <v>0</v>
      </c>
    </row>
    <row r="253" spans="1:13" hidden="1" x14ac:dyDescent="0.25">
      <c r="A253" s="74">
        <v>6322</v>
      </c>
      <c r="B253" s="78" t="s">
        <v>60</v>
      </c>
      <c r="C253" s="73">
        <f t="shared" si="15"/>
        <v>0</v>
      </c>
      <c r="D253" s="35"/>
      <c r="E253" s="35"/>
      <c r="F253" s="35"/>
      <c r="G253" s="111"/>
      <c r="H253" s="73">
        <f t="shared" si="16"/>
        <v>0</v>
      </c>
      <c r="I253" s="35">
        <v>0</v>
      </c>
      <c r="J253" s="35"/>
      <c r="K253" s="35"/>
      <c r="L253" s="34"/>
      <c r="M253" s="27"/>
    </row>
    <row r="254" spans="1:13" ht="24" hidden="1" x14ac:dyDescent="0.25">
      <c r="A254" s="74">
        <v>6323</v>
      </c>
      <c r="B254" s="78" t="s">
        <v>59</v>
      </c>
      <c r="C254" s="73">
        <f t="shared" si="15"/>
        <v>0</v>
      </c>
      <c r="D254" s="35"/>
      <c r="E254" s="35"/>
      <c r="F254" s="35"/>
      <c r="G254" s="111"/>
      <c r="H254" s="73">
        <f t="shared" si="16"/>
        <v>0</v>
      </c>
      <c r="I254" s="35">
        <v>0</v>
      </c>
      <c r="J254" s="35"/>
      <c r="K254" s="35"/>
      <c r="L254" s="34"/>
      <c r="M254" s="27"/>
    </row>
    <row r="255" spans="1:13" ht="24" hidden="1" x14ac:dyDescent="0.25">
      <c r="A255" s="114">
        <v>6324</v>
      </c>
      <c r="B255" s="79" t="s">
        <v>58</v>
      </c>
      <c r="C255" s="71">
        <f t="shared" si="15"/>
        <v>0</v>
      </c>
      <c r="D255" s="68"/>
      <c r="E255" s="68"/>
      <c r="F255" s="68"/>
      <c r="G255" s="113"/>
      <c r="H255" s="71">
        <f t="shared" si="16"/>
        <v>0</v>
      </c>
      <c r="I255" s="68">
        <v>0</v>
      </c>
      <c r="J255" s="68"/>
      <c r="K255" s="68"/>
      <c r="L255" s="67"/>
      <c r="M255" s="27"/>
    </row>
    <row r="256" spans="1:13" ht="24" hidden="1" x14ac:dyDescent="0.25">
      <c r="A256" s="87">
        <v>6330</v>
      </c>
      <c r="B256" s="112" t="s">
        <v>57</v>
      </c>
      <c r="C256" s="110">
        <f t="shared" si="15"/>
        <v>0</v>
      </c>
      <c r="D256" s="29"/>
      <c r="E256" s="29"/>
      <c r="F256" s="29"/>
      <c r="G256" s="111"/>
      <c r="H256" s="110">
        <f t="shared" si="16"/>
        <v>0</v>
      </c>
      <c r="I256" s="29">
        <v>0</v>
      </c>
      <c r="J256" s="29"/>
      <c r="K256" s="29"/>
      <c r="L256" s="28"/>
      <c r="M256" s="27"/>
    </row>
    <row r="257" spans="1:13" hidden="1" x14ac:dyDescent="0.25">
      <c r="A257" s="88">
        <v>6360</v>
      </c>
      <c r="B257" s="78" t="s">
        <v>56</v>
      </c>
      <c r="C257" s="73">
        <f t="shared" ref="C257:C283" si="17">SUM(D257:G257)</f>
        <v>0</v>
      </c>
      <c r="D257" s="35"/>
      <c r="E257" s="35"/>
      <c r="F257" s="35"/>
      <c r="G257" s="37"/>
      <c r="H257" s="103">
        <f t="shared" ref="H257:H283" si="18">SUM(I257:L257)</f>
        <v>0</v>
      </c>
      <c r="I257" s="35">
        <v>0</v>
      </c>
      <c r="J257" s="35"/>
      <c r="K257" s="35"/>
      <c r="L257" s="34"/>
      <c r="M257" s="27"/>
    </row>
    <row r="258" spans="1:13" ht="36" hidden="1" x14ac:dyDescent="0.25">
      <c r="A258" s="97">
        <v>6400</v>
      </c>
      <c r="B258" s="96" t="s">
        <v>55</v>
      </c>
      <c r="C258" s="95">
        <f t="shared" si="17"/>
        <v>0</v>
      </c>
      <c r="D258" s="93">
        <f>SUM(D259,D263)</f>
        <v>0</v>
      </c>
      <c r="E258" s="93">
        <f>SUM(E259,E263)</f>
        <v>0</v>
      </c>
      <c r="F258" s="93">
        <f>SUM(F259,F263)</f>
        <v>0</v>
      </c>
      <c r="G258" s="93">
        <f>SUM(G259,G263)</f>
        <v>0</v>
      </c>
      <c r="H258" s="94">
        <f t="shared" si="18"/>
        <v>0</v>
      </c>
      <c r="I258" s="93">
        <f>SUM(I259,I263)</f>
        <v>0</v>
      </c>
      <c r="J258" s="93">
        <f>SUM(J259,J263)</f>
        <v>0</v>
      </c>
      <c r="K258" s="93">
        <f>SUM(K259,K263)</f>
        <v>0</v>
      </c>
      <c r="L258" s="109">
        <f>SUM(L259,L263)</f>
        <v>0</v>
      </c>
    </row>
    <row r="259" spans="1:13" ht="24" hidden="1" x14ac:dyDescent="0.25">
      <c r="A259" s="91">
        <v>6410</v>
      </c>
      <c r="B259" s="79" t="s">
        <v>54</v>
      </c>
      <c r="C259" s="71">
        <f t="shared" si="17"/>
        <v>0</v>
      </c>
      <c r="D259" s="107">
        <f>SUM(D260:D262)</f>
        <v>0</v>
      </c>
      <c r="E259" s="107">
        <f>SUM(E260:E262)</f>
        <v>0</v>
      </c>
      <c r="F259" s="107">
        <f>SUM(F260:F262)</f>
        <v>0</v>
      </c>
      <c r="G259" s="108">
        <f>SUM(G260:G262)</f>
        <v>0</v>
      </c>
      <c r="H259" s="71">
        <f t="shared" si="18"/>
        <v>0</v>
      </c>
      <c r="I259" s="107">
        <f>SUM(I260:I262)</f>
        <v>0</v>
      </c>
      <c r="J259" s="107">
        <f>SUM(J260:J262)</f>
        <v>0</v>
      </c>
      <c r="K259" s="107">
        <f>SUM(K260:K262)</f>
        <v>0</v>
      </c>
      <c r="L259" s="106">
        <f>SUM(L260:L262)</f>
        <v>0</v>
      </c>
    </row>
    <row r="260" spans="1:13" hidden="1" x14ac:dyDescent="0.25">
      <c r="A260" s="74">
        <v>6411</v>
      </c>
      <c r="B260" s="39" t="s">
        <v>53</v>
      </c>
      <c r="C260" s="73">
        <f t="shared" si="17"/>
        <v>0</v>
      </c>
      <c r="D260" s="35"/>
      <c r="E260" s="35"/>
      <c r="F260" s="35"/>
      <c r="G260" s="37"/>
      <c r="H260" s="103">
        <f t="shared" si="18"/>
        <v>0</v>
      </c>
      <c r="I260" s="35">
        <v>0</v>
      </c>
      <c r="J260" s="35"/>
      <c r="K260" s="35"/>
      <c r="L260" s="34"/>
      <c r="M260" s="27"/>
    </row>
    <row r="261" spans="1:13" ht="36" hidden="1" x14ac:dyDescent="0.25">
      <c r="A261" s="74">
        <v>6412</v>
      </c>
      <c r="B261" s="78" t="s">
        <v>52</v>
      </c>
      <c r="C261" s="73">
        <f t="shared" si="17"/>
        <v>0</v>
      </c>
      <c r="D261" s="35"/>
      <c r="E261" s="35"/>
      <c r="F261" s="35"/>
      <c r="G261" s="37"/>
      <c r="H261" s="103">
        <f t="shared" si="18"/>
        <v>0</v>
      </c>
      <c r="I261" s="35">
        <v>0</v>
      </c>
      <c r="J261" s="35"/>
      <c r="K261" s="35"/>
      <c r="L261" s="34"/>
      <c r="M261" s="27"/>
    </row>
    <row r="262" spans="1:13" ht="36" hidden="1" x14ac:dyDescent="0.25">
      <c r="A262" s="74">
        <v>6419</v>
      </c>
      <c r="B262" s="78" t="s">
        <v>51</v>
      </c>
      <c r="C262" s="73">
        <f t="shared" si="17"/>
        <v>0</v>
      </c>
      <c r="D262" s="35"/>
      <c r="E262" s="35"/>
      <c r="F262" s="35"/>
      <c r="G262" s="37"/>
      <c r="H262" s="103">
        <f t="shared" si="18"/>
        <v>0</v>
      </c>
      <c r="I262" s="35">
        <v>0</v>
      </c>
      <c r="J262" s="35"/>
      <c r="K262" s="35"/>
      <c r="L262" s="34"/>
      <c r="M262" s="27"/>
    </row>
    <row r="263" spans="1:13" ht="36" hidden="1" x14ac:dyDescent="0.25">
      <c r="A263" s="88">
        <v>6420</v>
      </c>
      <c r="B263" s="78" t="s">
        <v>50</v>
      </c>
      <c r="C263" s="73">
        <f t="shared" si="17"/>
        <v>0</v>
      </c>
      <c r="D263" s="76">
        <f>SUM(D264:D267)</f>
        <v>0</v>
      </c>
      <c r="E263" s="76">
        <f>SUM(E264:E267)</f>
        <v>0</v>
      </c>
      <c r="F263" s="76">
        <f>SUM(F264:F267)</f>
        <v>0</v>
      </c>
      <c r="G263" s="105">
        <f>SUM(G264:G267)</f>
        <v>0</v>
      </c>
      <c r="H263" s="73">
        <f t="shared" si="18"/>
        <v>0</v>
      </c>
      <c r="I263" s="76">
        <f>SUM(I264:I267)</f>
        <v>0</v>
      </c>
      <c r="J263" s="76">
        <f>SUM(J264:J267)</f>
        <v>0</v>
      </c>
      <c r="K263" s="76">
        <f>SUM(K264:K267)</f>
        <v>0</v>
      </c>
      <c r="L263" s="104">
        <f>SUM(L264:L267)</f>
        <v>0</v>
      </c>
    </row>
    <row r="264" spans="1:13" hidden="1" x14ac:dyDescent="0.25">
      <c r="A264" s="74">
        <v>6421</v>
      </c>
      <c r="B264" s="78" t="s">
        <v>49</v>
      </c>
      <c r="C264" s="73">
        <f t="shared" si="17"/>
        <v>0</v>
      </c>
      <c r="D264" s="35"/>
      <c r="E264" s="35"/>
      <c r="F264" s="35"/>
      <c r="G264" s="37"/>
      <c r="H264" s="103">
        <f t="shared" si="18"/>
        <v>0</v>
      </c>
      <c r="I264" s="35">
        <v>0</v>
      </c>
      <c r="J264" s="35"/>
      <c r="K264" s="35"/>
      <c r="L264" s="34"/>
      <c r="M264" s="27"/>
    </row>
    <row r="265" spans="1:13" hidden="1" x14ac:dyDescent="0.25">
      <c r="A265" s="74">
        <v>6422</v>
      </c>
      <c r="B265" s="78" t="s">
        <v>48</v>
      </c>
      <c r="C265" s="73">
        <f t="shared" si="17"/>
        <v>0</v>
      </c>
      <c r="D265" s="35"/>
      <c r="E265" s="35"/>
      <c r="F265" s="35"/>
      <c r="G265" s="37"/>
      <c r="H265" s="103">
        <f t="shared" si="18"/>
        <v>0</v>
      </c>
      <c r="I265" s="35">
        <v>0</v>
      </c>
      <c r="J265" s="35"/>
      <c r="K265" s="35"/>
      <c r="L265" s="34"/>
      <c r="M265" s="27"/>
    </row>
    <row r="266" spans="1:13" ht="24" hidden="1" x14ac:dyDescent="0.25">
      <c r="A266" s="74">
        <v>6423</v>
      </c>
      <c r="B266" s="78" t="s">
        <v>47</v>
      </c>
      <c r="C266" s="73">
        <f t="shared" si="17"/>
        <v>0</v>
      </c>
      <c r="D266" s="35"/>
      <c r="E266" s="35"/>
      <c r="F266" s="35"/>
      <c r="G266" s="37"/>
      <c r="H266" s="103">
        <f t="shared" si="18"/>
        <v>0</v>
      </c>
      <c r="I266" s="35">
        <v>0</v>
      </c>
      <c r="J266" s="35"/>
      <c r="K266" s="35"/>
      <c r="L266" s="34"/>
      <c r="M266" s="27"/>
    </row>
    <row r="267" spans="1:13" ht="36" hidden="1" x14ac:dyDescent="0.25">
      <c r="A267" s="74">
        <v>6424</v>
      </c>
      <c r="B267" s="78" t="s">
        <v>46</v>
      </c>
      <c r="C267" s="73">
        <f t="shared" si="17"/>
        <v>0</v>
      </c>
      <c r="D267" s="35"/>
      <c r="E267" s="35"/>
      <c r="F267" s="35"/>
      <c r="G267" s="37"/>
      <c r="H267" s="103">
        <f t="shared" si="18"/>
        <v>0</v>
      </c>
      <c r="I267" s="35">
        <v>0</v>
      </c>
      <c r="J267" s="35"/>
      <c r="K267" s="35"/>
      <c r="L267" s="34"/>
      <c r="M267" s="90"/>
    </row>
    <row r="268" spans="1:13" ht="36" hidden="1" x14ac:dyDescent="0.25">
      <c r="A268" s="102">
        <v>7000</v>
      </c>
      <c r="B268" s="102" t="s">
        <v>45</v>
      </c>
      <c r="C268" s="101">
        <f t="shared" si="17"/>
        <v>0</v>
      </c>
      <c r="D268" s="99">
        <f>SUM(D269,D279)</f>
        <v>0</v>
      </c>
      <c r="E268" s="99">
        <f>SUM(E269,E279)</f>
        <v>0</v>
      </c>
      <c r="F268" s="99">
        <f>SUM(F269,F279)</f>
        <v>0</v>
      </c>
      <c r="G268" s="99">
        <f>SUM(G269,G279)</f>
        <v>0</v>
      </c>
      <c r="H268" s="100">
        <f t="shared" si="18"/>
        <v>0</v>
      </c>
      <c r="I268" s="99">
        <f>SUM(I269,I279)</f>
        <v>0</v>
      </c>
      <c r="J268" s="99">
        <f>SUM(J269,J279)</f>
        <v>0</v>
      </c>
      <c r="K268" s="99">
        <f>SUM(K269,K279)</f>
        <v>0</v>
      </c>
      <c r="L268" s="98">
        <f>SUM(L269,L279)</f>
        <v>0</v>
      </c>
    </row>
    <row r="269" spans="1:13" ht="24" hidden="1" x14ac:dyDescent="0.25">
      <c r="A269" s="97">
        <v>7200</v>
      </c>
      <c r="B269" s="96" t="s">
        <v>44</v>
      </c>
      <c r="C269" s="95">
        <f t="shared" si="17"/>
        <v>0</v>
      </c>
      <c r="D269" s="93">
        <f>SUM(D270,D271,D274,D275,D278)</f>
        <v>0</v>
      </c>
      <c r="E269" s="93">
        <f>SUM(E270,E271,E274,E275,E278)</f>
        <v>0</v>
      </c>
      <c r="F269" s="93">
        <f>SUM(F270,F271,F274,F275,F278)</f>
        <v>0</v>
      </c>
      <c r="G269" s="93">
        <f>SUM(G270,G271,G274,G275,G278)</f>
        <v>0</v>
      </c>
      <c r="H269" s="94">
        <f t="shared" si="18"/>
        <v>0</v>
      </c>
      <c r="I269" s="93">
        <f>SUM(I270,I271,I274,I275,I278)</f>
        <v>0</v>
      </c>
      <c r="J269" s="93">
        <f>SUM(J270,J271,J274,J275,J278)</f>
        <v>0</v>
      </c>
      <c r="K269" s="93">
        <f>SUM(K270,K271,K274,K275,K278)</f>
        <v>0</v>
      </c>
      <c r="L269" s="92">
        <f>SUM(L270,L271,L274,L275,L278)</f>
        <v>0</v>
      </c>
    </row>
    <row r="270" spans="1:13" ht="24" hidden="1" x14ac:dyDescent="0.25">
      <c r="A270" s="91">
        <v>7210</v>
      </c>
      <c r="B270" s="79" t="s">
        <v>43</v>
      </c>
      <c r="C270" s="71">
        <f t="shared" si="17"/>
        <v>0</v>
      </c>
      <c r="D270" s="68"/>
      <c r="E270" s="68"/>
      <c r="F270" s="68"/>
      <c r="G270" s="70"/>
      <c r="H270" s="69">
        <f t="shared" si="18"/>
        <v>0</v>
      </c>
      <c r="I270" s="68">
        <v>0</v>
      </c>
      <c r="J270" s="68"/>
      <c r="K270" s="68"/>
      <c r="L270" s="67"/>
      <c r="M270" s="27"/>
    </row>
    <row r="271" spans="1:13" s="89" customFormat="1" ht="36" hidden="1" x14ac:dyDescent="0.25">
      <c r="A271" s="88">
        <v>7220</v>
      </c>
      <c r="B271" s="78" t="s">
        <v>42</v>
      </c>
      <c r="C271" s="73">
        <f t="shared" si="17"/>
        <v>0</v>
      </c>
      <c r="D271" s="76">
        <f>SUM(D272:D273)</f>
        <v>0</v>
      </c>
      <c r="E271" s="76">
        <f>SUM(E272:E273)</f>
        <v>0</v>
      </c>
      <c r="F271" s="76">
        <f>SUM(F272:F273)</f>
        <v>0</v>
      </c>
      <c r="G271" s="76">
        <f>SUM(G272:G273)</f>
        <v>0</v>
      </c>
      <c r="H271" s="36">
        <f t="shared" si="18"/>
        <v>0</v>
      </c>
      <c r="I271" s="76">
        <f>SUM(I272:I273)</f>
        <v>0</v>
      </c>
      <c r="J271" s="76">
        <f>SUM(J272:J273)</f>
        <v>0</v>
      </c>
      <c r="K271" s="76">
        <f>SUM(K272:K273)</f>
        <v>0</v>
      </c>
      <c r="L271" s="75">
        <f>SUM(L272:L273)</f>
        <v>0</v>
      </c>
    </row>
    <row r="272" spans="1:13" s="89" customFormat="1" ht="36" hidden="1" x14ac:dyDescent="0.25">
      <c r="A272" s="74">
        <v>7221</v>
      </c>
      <c r="B272" s="78" t="s">
        <v>41</v>
      </c>
      <c r="C272" s="73">
        <f t="shared" si="17"/>
        <v>0</v>
      </c>
      <c r="D272" s="35"/>
      <c r="E272" s="35"/>
      <c r="F272" s="35"/>
      <c r="G272" s="37"/>
      <c r="H272" s="36">
        <f t="shared" si="18"/>
        <v>0</v>
      </c>
      <c r="I272" s="35">
        <v>0</v>
      </c>
      <c r="J272" s="35"/>
      <c r="K272" s="35"/>
      <c r="L272" s="34"/>
      <c r="M272" s="90"/>
    </row>
    <row r="273" spans="1:13" s="89" customFormat="1" ht="36" hidden="1" x14ac:dyDescent="0.25">
      <c r="A273" s="74">
        <v>7222</v>
      </c>
      <c r="B273" s="78" t="s">
        <v>40</v>
      </c>
      <c r="C273" s="73">
        <f t="shared" si="17"/>
        <v>0</v>
      </c>
      <c r="D273" s="35"/>
      <c r="E273" s="35"/>
      <c r="F273" s="35"/>
      <c r="G273" s="37"/>
      <c r="H273" s="36">
        <f t="shared" si="18"/>
        <v>0</v>
      </c>
      <c r="I273" s="35">
        <v>0</v>
      </c>
      <c r="J273" s="35"/>
      <c r="K273" s="35"/>
      <c r="L273" s="34"/>
      <c r="M273" s="90"/>
    </row>
    <row r="274" spans="1:13" ht="24" hidden="1" x14ac:dyDescent="0.25">
      <c r="A274" s="88">
        <v>7230</v>
      </c>
      <c r="B274" s="78" t="s">
        <v>39</v>
      </c>
      <c r="C274" s="73">
        <f t="shared" si="17"/>
        <v>0</v>
      </c>
      <c r="D274" s="35"/>
      <c r="E274" s="35"/>
      <c r="F274" s="35"/>
      <c r="G274" s="37"/>
      <c r="H274" s="36">
        <f t="shared" si="18"/>
        <v>0</v>
      </c>
      <c r="I274" s="35">
        <v>0</v>
      </c>
      <c r="J274" s="35"/>
      <c r="K274" s="35"/>
      <c r="L274" s="34"/>
      <c r="M274" s="27"/>
    </row>
    <row r="275" spans="1:13" ht="24" hidden="1" x14ac:dyDescent="0.25">
      <c r="A275" s="88">
        <v>7240</v>
      </c>
      <c r="B275" s="78" t="s">
        <v>38</v>
      </c>
      <c r="C275" s="73">
        <f t="shared" si="17"/>
        <v>0</v>
      </c>
      <c r="D275" s="76">
        <f>SUM(D276:D277)</f>
        <v>0</v>
      </c>
      <c r="E275" s="76">
        <f>SUM(E276:E277)</f>
        <v>0</v>
      </c>
      <c r="F275" s="76">
        <f>SUM(F276:F277)</f>
        <v>0</v>
      </c>
      <c r="G275" s="77">
        <f>SUM(G276:G277)</f>
        <v>0</v>
      </c>
      <c r="H275" s="36">
        <f t="shared" si="18"/>
        <v>0</v>
      </c>
      <c r="I275" s="76">
        <f>SUM(I276:I277)</f>
        <v>0</v>
      </c>
      <c r="J275" s="76">
        <f>SUM(J276:J277)</f>
        <v>0</v>
      </c>
      <c r="K275" s="76">
        <f>SUM(K276:K277)</f>
        <v>0</v>
      </c>
      <c r="L275" s="75">
        <f>SUM(L276:L277)</f>
        <v>0</v>
      </c>
    </row>
    <row r="276" spans="1:13" ht="48" hidden="1" x14ac:dyDescent="0.25">
      <c r="A276" s="74">
        <v>7245</v>
      </c>
      <c r="B276" s="78" t="s">
        <v>37</v>
      </c>
      <c r="C276" s="73">
        <f t="shared" si="17"/>
        <v>0</v>
      </c>
      <c r="D276" s="35"/>
      <c r="E276" s="35"/>
      <c r="F276" s="35"/>
      <c r="G276" s="37"/>
      <c r="H276" s="36">
        <f t="shared" si="18"/>
        <v>0</v>
      </c>
      <c r="I276" s="35">
        <v>0</v>
      </c>
      <c r="J276" s="35"/>
      <c r="K276" s="35"/>
      <c r="L276" s="34"/>
      <c r="M276" s="27"/>
    </row>
    <row r="277" spans="1:13" ht="96" hidden="1" x14ac:dyDescent="0.25">
      <c r="A277" s="74">
        <v>7246</v>
      </c>
      <c r="B277" s="78" t="s">
        <v>36</v>
      </c>
      <c r="C277" s="73">
        <f t="shared" si="17"/>
        <v>0</v>
      </c>
      <c r="D277" s="35"/>
      <c r="E277" s="35"/>
      <c r="F277" s="35"/>
      <c r="G277" s="37"/>
      <c r="H277" s="36">
        <f t="shared" si="18"/>
        <v>0</v>
      </c>
      <c r="I277" s="35">
        <v>0</v>
      </c>
      <c r="J277" s="35"/>
      <c r="K277" s="35"/>
      <c r="L277" s="34"/>
      <c r="M277" s="27"/>
    </row>
    <row r="278" spans="1:13" ht="24" hidden="1" x14ac:dyDescent="0.25">
      <c r="A278" s="87">
        <v>7260</v>
      </c>
      <c r="B278" s="79" t="s">
        <v>35</v>
      </c>
      <c r="C278" s="71">
        <f t="shared" si="17"/>
        <v>0</v>
      </c>
      <c r="D278" s="68"/>
      <c r="E278" s="68"/>
      <c r="F278" s="68"/>
      <c r="G278" s="70"/>
      <c r="H278" s="69">
        <f t="shared" si="18"/>
        <v>0</v>
      </c>
      <c r="I278" s="68">
        <v>0</v>
      </c>
      <c r="J278" s="68"/>
      <c r="K278" s="68"/>
      <c r="L278" s="67"/>
      <c r="M278" s="27"/>
    </row>
    <row r="279" spans="1:13" hidden="1" x14ac:dyDescent="0.25">
      <c r="A279" s="86">
        <v>7700</v>
      </c>
      <c r="B279" s="85" t="s">
        <v>34</v>
      </c>
      <c r="C279" s="83">
        <f t="shared" si="17"/>
        <v>0</v>
      </c>
      <c r="D279" s="82">
        <f>D280</f>
        <v>0</v>
      </c>
      <c r="E279" s="82">
        <f>E280</f>
        <v>0</v>
      </c>
      <c r="F279" s="82">
        <f>F280</f>
        <v>0</v>
      </c>
      <c r="G279" s="84">
        <f>G280</f>
        <v>0</v>
      </c>
      <c r="H279" s="83">
        <f t="shared" si="18"/>
        <v>0</v>
      </c>
      <c r="I279" s="82">
        <f>I280</f>
        <v>0</v>
      </c>
      <c r="J279" s="82">
        <f>J280</f>
        <v>0</v>
      </c>
      <c r="K279" s="82">
        <f>K280</f>
        <v>0</v>
      </c>
      <c r="L279" s="81">
        <f>L280</f>
        <v>0</v>
      </c>
    </row>
    <row r="280" spans="1:13" hidden="1" x14ac:dyDescent="0.25">
      <c r="A280" s="80">
        <v>7720</v>
      </c>
      <c r="B280" s="79" t="s">
        <v>33</v>
      </c>
      <c r="C280" s="42">
        <f t="shared" si="17"/>
        <v>0</v>
      </c>
      <c r="D280" s="41"/>
      <c r="E280" s="41"/>
      <c r="F280" s="41"/>
      <c r="G280" s="43"/>
      <c r="H280" s="42">
        <f t="shared" si="18"/>
        <v>0</v>
      </c>
      <c r="I280" s="41">
        <v>0</v>
      </c>
      <c r="J280" s="41"/>
      <c r="K280" s="41"/>
      <c r="L280" s="40"/>
      <c r="M280" s="27"/>
    </row>
    <row r="281" spans="1:13" hidden="1" x14ac:dyDescent="0.25">
      <c r="A281" s="39"/>
      <c r="B281" s="78" t="s">
        <v>32</v>
      </c>
      <c r="C281" s="73">
        <f t="shared" si="17"/>
        <v>0</v>
      </c>
      <c r="D281" s="76">
        <f>SUM(D282:D283)</f>
        <v>0</v>
      </c>
      <c r="E281" s="76">
        <f>SUM(E282:E283)</f>
        <v>0</v>
      </c>
      <c r="F281" s="76">
        <f>SUM(F282:F283)</f>
        <v>0</v>
      </c>
      <c r="G281" s="77">
        <f>SUM(G282:G283)</f>
        <v>0</v>
      </c>
      <c r="H281" s="36">
        <f t="shared" si="18"/>
        <v>0</v>
      </c>
      <c r="I281" s="76">
        <f>SUM(I282:I283)</f>
        <v>0</v>
      </c>
      <c r="J281" s="76">
        <f>SUM(J282:J283)</f>
        <v>0</v>
      </c>
      <c r="K281" s="76">
        <f>SUM(K282:K283)</f>
        <v>0</v>
      </c>
      <c r="L281" s="75">
        <f>SUM(L282:L283)</f>
        <v>0</v>
      </c>
    </row>
    <row r="282" spans="1:13" hidden="1" x14ac:dyDescent="0.25">
      <c r="A282" s="39" t="s">
        <v>31</v>
      </c>
      <c r="B282" s="74" t="s">
        <v>30</v>
      </c>
      <c r="C282" s="73">
        <f t="shared" si="17"/>
        <v>0</v>
      </c>
      <c r="D282" s="35"/>
      <c r="E282" s="35"/>
      <c r="F282" s="35"/>
      <c r="G282" s="37"/>
      <c r="H282" s="36">
        <f t="shared" si="18"/>
        <v>0</v>
      </c>
      <c r="I282" s="35"/>
      <c r="J282" s="35"/>
      <c r="K282" s="35"/>
      <c r="L282" s="34"/>
      <c r="M282" s="27"/>
    </row>
    <row r="283" spans="1:13" ht="24" hidden="1" x14ac:dyDescent="0.25">
      <c r="A283" s="39" t="s">
        <v>29</v>
      </c>
      <c r="B283" s="72" t="s">
        <v>28</v>
      </c>
      <c r="C283" s="71">
        <f t="shared" si="17"/>
        <v>0</v>
      </c>
      <c r="D283" s="68"/>
      <c r="E283" s="68"/>
      <c r="F283" s="68"/>
      <c r="G283" s="70"/>
      <c r="H283" s="69">
        <f t="shared" si="18"/>
        <v>0</v>
      </c>
      <c r="I283" s="68"/>
      <c r="J283" s="68"/>
      <c r="K283" s="68"/>
      <c r="L283" s="67"/>
      <c r="M283" s="27"/>
    </row>
    <row r="284" spans="1:13" ht="12.75" thickBot="1" x14ac:dyDescent="0.3">
      <c r="A284" s="66"/>
      <c r="B284" s="66" t="s">
        <v>27</v>
      </c>
      <c r="C284" s="63">
        <f t="shared" ref="C284:L284" si="19">SUM(C281,C268,C230,C195,C187,C173,C75,C53)</f>
        <v>300160</v>
      </c>
      <c r="D284" s="63">
        <f t="shared" si="19"/>
        <v>300160</v>
      </c>
      <c r="E284" s="63">
        <f t="shared" si="19"/>
        <v>0</v>
      </c>
      <c r="F284" s="63">
        <f t="shared" si="19"/>
        <v>0</v>
      </c>
      <c r="G284" s="65">
        <f t="shared" si="19"/>
        <v>0</v>
      </c>
      <c r="H284" s="64">
        <f t="shared" si="19"/>
        <v>47500</v>
      </c>
      <c r="I284" s="63">
        <f t="shared" si="19"/>
        <v>47500</v>
      </c>
      <c r="J284" s="63">
        <f t="shared" si="19"/>
        <v>0</v>
      </c>
      <c r="K284" s="63">
        <f t="shared" si="19"/>
        <v>0</v>
      </c>
      <c r="L284" s="62">
        <f t="shared" si="19"/>
        <v>0</v>
      </c>
    </row>
    <row r="285" spans="1:13" s="14" customFormat="1" ht="13.5" hidden="1" thickTop="1" thickBot="1" x14ac:dyDescent="0.3">
      <c r="A285" s="291" t="s">
        <v>26</v>
      </c>
      <c r="B285" s="292"/>
      <c r="C285" s="60">
        <f>SUM(D285:G285)</f>
        <v>0</v>
      </c>
      <c r="D285" s="59">
        <f>SUM(D25,D26,D42)-D51</f>
        <v>0</v>
      </c>
      <c r="E285" s="59">
        <f>SUM(E25,E26,E42)-E51</f>
        <v>0</v>
      </c>
      <c r="F285" s="59">
        <f>(F27+F43)-F51</f>
        <v>0</v>
      </c>
      <c r="G285" s="61">
        <f>G45-G51</f>
        <v>0</v>
      </c>
      <c r="H285" s="60">
        <f>SUM(I285:L285)</f>
        <v>0</v>
      </c>
      <c r="I285" s="59">
        <f>SUM(I25,I26,I42)-I51</f>
        <v>0</v>
      </c>
      <c r="J285" s="59">
        <f>SUM(J25,J26,J42)-J51</f>
        <v>0</v>
      </c>
      <c r="K285" s="59">
        <f>(K27+K43)-K51</f>
        <v>0</v>
      </c>
      <c r="L285" s="58">
        <f>L45-L51</f>
        <v>0</v>
      </c>
    </row>
    <row r="286" spans="1:13" s="14" customFormat="1" ht="12.75" hidden="1" thickTop="1" x14ac:dyDescent="0.25">
      <c r="A286" s="285" t="s">
        <v>25</v>
      </c>
      <c r="B286" s="286"/>
      <c r="C286" s="50">
        <f t="shared" ref="C286:L286" si="20">SUM(C287,C288)-C295+C296</f>
        <v>0</v>
      </c>
      <c r="D286" s="47">
        <f t="shared" si="20"/>
        <v>0</v>
      </c>
      <c r="E286" s="47">
        <f t="shared" si="20"/>
        <v>0</v>
      </c>
      <c r="F286" s="47">
        <f t="shared" si="20"/>
        <v>0</v>
      </c>
      <c r="G286" s="57">
        <f t="shared" si="20"/>
        <v>0</v>
      </c>
      <c r="H286" s="48">
        <f t="shared" si="20"/>
        <v>0</v>
      </c>
      <c r="I286" s="47">
        <f t="shared" si="20"/>
        <v>0</v>
      </c>
      <c r="J286" s="47">
        <f t="shared" si="20"/>
        <v>0</v>
      </c>
      <c r="K286" s="47">
        <f t="shared" si="20"/>
        <v>0</v>
      </c>
      <c r="L286" s="46">
        <f t="shared" si="20"/>
        <v>0</v>
      </c>
    </row>
    <row r="287" spans="1:13" s="14" customFormat="1" ht="13.5" hidden="1" thickTop="1" thickBot="1" x14ac:dyDescent="0.3">
      <c r="A287" s="56" t="s">
        <v>24</v>
      </c>
      <c r="B287" s="56" t="s">
        <v>23</v>
      </c>
      <c r="C287" s="55">
        <f t="shared" ref="C287:L287" si="21">C22-C281</f>
        <v>0</v>
      </c>
      <c r="D287" s="52">
        <f t="shared" si="21"/>
        <v>0</v>
      </c>
      <c r="E287" s="52">
        <f t="shared" si="21"/>
        <v>0</v>
      </c>
      <c r="F287" s="52">
        <f t="shared" si="21"/>
        <v>0</v>
      </c>
      <c r="G287" s="54">
        <f t="shared" si="21"/>
        <v>0</v>
      </c>
      <c r="H287" s="53">
        <f t="shared" si="21"/>
        <v>0</v>
      </c>
      <c r="I287" s="52">
        <f t="shared" si="21"/>
        <v>0</v>
      </c>
      <c r="J287" s="52">
        <f t="shared" si="21"/>
        <v>0</v>
      </c>
      <c r="K287" s="52">
        <f t="shared" si="21"/>
        <v>0</v>
      </c>
      <c r="L287" s="51">
        <f t="shared" si="21"/>
        <v>0</v>
      </c>
    </row>
    <row r="288" spans="1:13" s="14" customFormat="1" ht="12.75" hidden="1" thickTop="1" x14ac:dyDescent="0.25">
      <c r="A288" s="21" t="s">
        <v>22</v>
      </c>
      <c r="B288" s="21" t="s">
        <v>21</v>
      </c>
      <c r="C288" s="50">
        <f t="shared" ref="C288:L288" si="22">SUM(C289,C291,C293)-SUM(C290,C292,C294)</f>
        <v>0</v>
      </c>
      <c r="D288" s="47">
        <f t="shared" si="22"/>
        <v>0</v>
      </c>
      <c r="E288" s="47">
        <f t="shared" si="22"/>
        <v>0</v>
      </c>
      <c r="F288" s="47">
        <f t="shared" si="22"/>
        <v>0</v>
      </c>
      <c r="G288" s="49">
        <f t="shared" si="22"/>
        <v>0</v>
      </c>
      <c r="H288" s="48">
        <f t="shared" si="22"/>
        <v>0</v>
      </c>
      <c r="I288" s="47">
        <f t="shared" si="22"/>
        <v>0</v>
      </c>
      <c r="J288" s="47">
        <f t="shared" si="22"/>
        <v>0</v>
      </c>
      <c r="K288" s="47">
        <f t="shared" si="22"/>
        <v>0</v>
      </c>
      <c r="L288" s="46">
        <f t="shared" si="22"/>
        <v>0</v>
      </c>
    </row>
    <row r="289" spans="1:13" ht="12.75" hidden="1" thickTop="1" x14ac:dyDescent="0.25">
      <c r="A289" s="45" t="s">
        <v>20</v>
      </c>
      <c r="B289" s="44" t="s">
        <v>19</v>
      </c>
      <c r="C289" s="42">
        <f t="shared" ref="C289:C296" si="23">SUM(D289:G289)</f>
        <v>0</v>
      </c>
      <c r="D289" s="41"/>
      <c r="E289" s="41"/>
      <c r="F289" s="41"/>
      <c r="G289" s="43"/>
      <c r="H289" s="42">
        <f t="shared" ref="H289:H296" si="24">SUM(I289:L289)</f>
        <v>0</v>
      </c>
      <c r="I289" s="41"/>
      <c r="J289" s="41"/>
      <c r="K289" s="41"/>
      <c r="L289" s="40"/>
      <c r="M289" s="27"/>
    </row>
    <row r="290" spans="1:13" ht="24.75" hidden="1" thickTop="1" x14ac:dyDescent="0.25">
      <c r="A290" s="39" t="s">
        <v>18</v>
      </c>
      <c r="B290" s="38" t="s">
        <v>17</v>
      </c>
      <c r="C290" s="36">
        <f t="shared" si="23"/>
        <v>0</v>
      </c>
      <c r="D290" s="35"/>
      <c r="E290" s="35"/>
      <c r="F290" s="35"/>
      <c r="G290" s="37"/>
      <c r="H290" s="36">
        <f t="shared" si="24"/>
        <v>0</v>
      </c>
      <c r="I290" s="35"/>
      <c r="J290" s="35"/>
      <c r="K290" s="35"/>
      <c r="L290" s="34"/>
      <c r="M290" s="27"/>
    </row>
    <row r="291" spans="1:13" ht="12.75" hidden="1" thickTop="1" x14ac:dyDescent="0.25">
      <c r="A291" s="39" t="s">
        <v>16</v>
      </c>
      <c r="B291" s="38" t="s">
        <v>15</v>
      </c>
      <c r="C291" s="36">
        <f t="shared" si="23"/>
        <v>0</v>
      </c>
      <c r="D291" s="35"/>
      <c r="E291" s="35"/>
      <c r="F291" s="35"/>
      <c r="G291" s="37"/>
      <c r="H291" s="36">
        <f t="shared" si="24"/>
        <v>0</v>
      </c>
      <c r="I291" s="35"/>
      <c r="J291" s="35"/>
      <c r="K291" s="35"/>
      <c r="L291" s="34"/>
      <c r="M291" s="27"/>
    </row>
    <row r="292" spans="1:13" ht="24.75" hidden="1" thickTop="1" x14ac:dyDescent="0.25">
      <c r="A292" s="39" t="s">
        <v>14</v>
      </c>
      <c r="B292" s="38" t="s">
        <v>13</v>
      </c>
      <c r="C292" s="36">
        <f t="shared" si="23"/>
        <v>0</v>
      </c>
      <c r="D292" s="35"/>
      <c r="E292" s="35"/>
      <c r="F292" s="35"/>
      <c r="G292" s="37"/>
      <c r="H292" s="36">
        <f t="shared" si="24"/>
        <v>0</v>
      </c>
      <c r="I292" s="35"/>
      <c r="J292" s="35"/>
      <c r="K292" s="35"/>
      <c r="L292" s="34"/>
      <c r="M292" s="27"/>
    </row>
    <row r="293" spans="1:13" ht="12.75" hidden="1" thickTop="1" x14ac:dyDescent="0.25">
      <c r="A293" s="39" t="s">
        <v>12</v>
      </c>
      <c r="B293" s="38" t="s">
        <v>11</v>
      </c>
      <c r="C293" s="36">
        <f t="shared" si="23"/>
        <v>0</v>
      </c>
      <c r="D293" s="35"/>
      <c r="E293" s="35"/>
      <c r="F293" s="35"/>
      <c r="G293" s="37"/>
      <c r="H293" s="36">
        <f t="shared" si="24"/>
        <v>0</v>
      </c>
      <c r="I293" s="35"/>
      <c r="J293" s="35"/>
      <c r="K293" s="35"/>
      <c r="L293" s="34"/>
      <c r="M293" s="27"/>
    </row>
    <row r="294" spans="1:13" ht="24.75" hidden="1" thickTop="1" x14ac:dyDescent="0.25">
      <c r="A294" s="33" t="s">
        <v>10</v>
      </c>
      <c r="B294" s="32" t="s">
        <v>9</v>
      </c>
      <c r="C294" s="30">
        <f t="shared" si="23"/>
        <v>0</v>
      </c>
      <c r="D294" s="29"/>
      <c r="E294" s="29"/>
      <c r="F294" s="29"/>
      <c r="G294" s="31"/>
      <c r="H294" s="30">
        <f t="shared" si="24"/>
        <v>0</v>
      </c>
      <c r="I294" s="29"/>
      <c r="J294" s="29"/>
      <c r="K294" s="29"/>
      <c r="L294" s="28"/>
      <c r="M294" s="27"/>
    </row>
    <row r="295" spans="1:13" s="14" customFormat="1" ht="13.5" hidden="1" thickTop="1" thickBot="1" x14ac:dyDescent="0.3">
      <c r="A295" s="26" t="s">
        <v>8</v>
      </c>
      <c r="B295" s="26" t="s">
        <v>7</v>
      </c>
      <c r="C295" s="24">
        <f t="shared" si="23"/>
        <v>0</v>
      </c>
      <c r="D295" s="23"/>
      <c r="E295" s="23"/>
      <c r="F295" s="23"/>
      <c r="G295" s="25"/>
      <c r="H295" s="24">
        <f t="shared" si="24"/>
        <v>0</v>
      </c>
      <c r="I295" s="23"/>
      <c r="J295" s="23"/>
      <c r="K295" s="23"/>
      <c r="L295" s="22"/>
      <c r="M295" s="15"/>
    </row>
    <row r="296" spans="1:13" s="14" customFormat="1" ht="48.75" hidden="1" thickTop="1" x14ac:dyDescent="0.25">
      <c r="A296" s="21" t="s">
        <v>6</v>
      </c>
      <c r="B296" s="20" t="s">
        <v>5</v>
      </c>
      <c r="C296" s="18">
        <f t="shared" si="23"/>
        <v>0</v>
      </c>
      <c r="D296" s="17"/>
      <c r="E296" s="17"/>
      <c r="F296" s="17"/>
      <c r="G296" s="19"/>
      <c r="H296" s="18">
        <f t="shared" si="24"/>
        <v>0</v>
      </c>
      <c r="I296" s="17"/>
      <c r="J296" s="17"/>
      <c r="K296" s="17"/>
      <c r="L296" s="16"/>
      <c r="M296" s="15"/>
    </row>
    <row r="297" spans="1:13" ht="12.75" thickTop="1" x14ac:dyDescent="0.2">
      <c r="A297" s="13" t="s">
        <v>4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1"/>
    </row>
    <row r="298" spans="1:13" ht="12.75" hidden="1" customHeight="1" x14ac:dyDescent="0.25">
      <c r="A298" s="9" t="s">
        <v>3</v>
      </c>
      <c r="B298" s="10"/>
      <c r="C298" s="8"/>
      <c r="D298" s="8" t="s">
        <v>2</v>
      </c>
      <c r="E298" s="8"/>
      <c r="F298" s="8"/>
      <c r="G298" s="8"/>
      <c r="H298" s="8"/>
      <c r="I298" s="8"/>
      <c r="J298" s="8"/>
      <c r="K298" s="8"/>
      <c r="L298" s="7"/>
    </row>
    <row r="299" spans="1:13" hidden="1" x14ac:dyDescent="0.25">
      <c r="A299" s="9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7"/>
    </row>
    <row r="300" spans="1:13" hidden="1" x14ac:dyDescent="0.25">
      <c r="A300" s="9" t="s">
        <v>1</v>
      </c>
      <c r="B300" s="10"/>
      <c r="C300" s="8"/>
      <c r="D300" s="8" t="s">
        <v>0</v>
      </c>
      <c r="E300" s="8"/>
      <c r="F300" s="8"/>
      <c r="G300" s="8"/>
      <c r="H300" s="8"/>
      <c r="I300" s="8"/>
      <c r="J300" s="8"/>
      <c r="K300" s="8"/>
      <c r="L300" s="7"/>
    </row>
    <row r="301" spans="1:13" ht="12.75" thickBot="1" x14ac:dyDescent="0.3">
      <c r="A301" s="6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4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3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3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">
      <c r="A311" s="1"/>
      <c r="B311" s="1"/>
      <c r="C311" s="3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</sheetData>
  <sheetProtection algorithmName="SHA-512" hashValue="DdgFWGPYlWUcF8gnoZ3omTJJ1NfvRj4RN8dvtJOLBUVNub+rgbT0kzJrMwlOYSqn62xZlnhMcfsFUaOn1BwUUA==" saltValue="ydrZ7FZRTwc0eCoxYrD9qw==" spinCount="100000" sheet="1" objects="1" scenarios="1" formatCells="0" formatColumns="0" formatRows="0"/>
  <autoFilter ref="A19:M297">
    <filterColumn colId="7">
      <filters>
        <filter val="47 500"/>
      </filters>
    </filterColumn>
  </autoFilter>
  <mergeCells count="29">
    <mergeCell ref="D17:D18"/>
    <mergeCell ref="E17:E18"/>
    <mergeCell ref="F17:F18"/>
    <mergeCell ref="G17:G18"/>
    <mergeCell ref="A286:B286"/>
    <mergeCell ref="H17:H18"/>
    <mergeCell ref="C11:L11"/>
    <mergeCell ref="C12:L12"/>
    <mergeCell ref="L17:L18"/>
    <mergeCell ref="A285:B285"/>
    <mergeCell ref="C14:L14"/>
    <mergeCell ref="A16:A18"/>
    <mergeCell ref="B16:B18"/>
    <mergeCell ref="C16:G16"/>
    <mergeCell ref="H16:L16"/>
    <mergeCell ref="C17:C18"/>
    <mergeCell ref="C13:L13"/>
    <mergeCell ref="I17:I18"/>
    <mergeCell ref="J17:J18"/>
    <mergeCell ref="K17:K18"/>
    <mergeCell ref="C6:L6"/>
    <mergeCell ref="C7:L7"/>
    <mergeCell ref="C9:L9"/>
    <mergeCell ref="C10:L10"/>
    <mergeCell ref="A1:L1"/>
    <mergeCell ref="A2:L2"/>
    <mergeCell ref="C3:L3"/>
    <mergeCell ref="C4:L4"/>
    <mergeCell ref="C5:L5"/>
  </mergeCells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&amp;L&amp;"Times New Roman,Regular"&amp;10&amp;D; &amp;T&amp;R&amp;"Times New Roman,Regular"&amp;10&amp;P (&amp;N)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M323"/>
  <sheetViews>
    <sheetView showGridLines="0" view="pageLayout" zoomScaleNormal="100" workbookViewId="0">
      <selection activeCell="C7" sqref="C7:L7"/>
    </sheetView>
  </sheetViews>
  <sheetFormatPr defaultRowHeight="12" x14ac:dyDescent="0.25"/>
  <cols>
    <col min="1" max="1" width="10.85546875" style="2" customWidth="1"/>
    <col min="2" max="2" width="29.5703125" style="2" customWidth="1"/>
    <col min="3" max="3" width="9.7109375" style="2" hidden="1" customWidth="1"/>
    <col min="4" max="4" width="9.5703125" style="2" hidden="1" customWidth="1"/>
    <col min="5" max="6" width="8.7109375" style="2" hidden="1" customWidth="1"/>
    <col min="7" max="7" width="8.28515625" style="2" hidden="1" customWidth="1"/>
    <col min="8" max="11" width="8.7109375" style="2" customWidth="1"/>
    <col min="12" max="12" width="7.5703125" style="2" customWidth="1"/>
    <col min="13" max="13" width="0" style="1" hidden="1" customWidth="1"/>
    <col min="14" max="16384" width="9.140625" style="1"/>
  </cols>
  <sheetData>
    <row r="1" spans="1:12" x14ac:dyDescent="0.25">
      <c r="A1" s="281" t="s">
        <v>381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35.25" customHeight="1" x14ac:dyDescent="0.25">
      <c r="A2" s="282" t="s">
        <v>320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/>
    </row>
    <row r="3" spans="1:12" ht="12.75" customHeight="1" x14ac:dyDescent="0.25">
      <c r="A3" s="266" t="s">
        <v>319</v>
      </c>
      <c r="B3" s="265"/>
      <c r="C3" s="277" t="s">
        <v>334</v>
      </c>
      <c r="D3" s="277"/>
      <c r="E3" s="277"/>
      <c r="F3" s="277"/>
      <c r="G3" s="277"/>
      <c r="H3" s="277"/>
      <c r="I3" s="277"/>
      <c r="J3" s="277"/>
      <c r="K3" s="277"/>
      <c r="L3" s="278"/>
    </row>
    <row r="4" spans="1:12" ht="12.75" customHeight="1" x14ac:dyDescent="0.25">
      <c r="A4" s="266" t="s">
        <v>317</v>
      </c>
      <c r="B4" s="265"/>
      <c r="C4" s="277" t="s">
        <v>333</v>
      </c>
      <c r="D4" s="277"/>
      <c r="E4" s="277"/>
      <c r="F4" s="277"/>
      <c r="G4" s="277"/>
      <c r="H4" s="277"/>
      <c r="I4" s="277"/>
      <c r="J4" s="277"/>
      <c r="K4" s="277"/>
      <c r="L4" s="278"/>
    </row>
    <row r="5" spans="1:12" ht="12.75" customHeight="1" x14ac:dyDescent="0.25">
      <c r="A5" s="261" t="s">
        <v>315</v>
      </c>
      <c r="B5" s="260"/>
      <c r="C5" s="275" t="s">
        <v>332</v>
      </c>
      <c r="D5" s="275"/>
      <c r="E5" s="275"/>
      <c r="F5" s="275"/>
      <c r="G5" s="275"/>
      <c r="H5" s="275"/>
      <c r="I5" s="275"/>
      <c r="J5" s="275"/>
      <c r="K5" s="275"/>
      <c r="L5" s="276"/>
    </row>
    <row r="6" spans="1:12" ht="12.75" customHeight="1" x14ac:dyDescent="0.25">
      <c r="A6" s="261" t="s">
        <v>313</v>
      </c>
      <c r="B6" s="260"/>
      <c r="C6" s="275" t="s">
        <v>374</v>
      </c>
      <c r="D6" s="275"/>
      <c r="E6" s="275"/>
      <c r="F6" s="275"/>
      <c r="G6" s="275"/>
      <c r="H6" s="275"/>
      <c r="I6" s="275"/>
      <c r="J6" s="275"/>
      <c r="K6" s="275"/>
      <c r="L6" s="276"/>
    </row>
    <row r="7" spans="1:12" x14ac:dyDescent="0.25">
      <c r="A7" s="261" t="s">
        <v>311</v>
      </c>
      <c r="B7" s="260"/>
      <c r="C7" s="277" t="s">
        <v>380</v>
      </c>
      <c r="D7" s="277"/>
      <c r="E7" s="277"/>
      <c r="F7" s="277"/>
      <c r="G7" s="277"/>
      <c r="H7" s="277"/>
      <c r="I7" s="277"/>
      <c r="J7" s="277"/>
      <c r="K7" s="277"/>
      <c r="L7" s="278"/>
    </row>
    <row r="8" spans="1:12" x14ac:dyDescent="0.25">
      <c r="A8" s="261" t="s">
        <v>309</v>
      </c>
      <c r="B8" s="260"/>
      <c r="C8" s="315" t="s">
        <v>338</v>
      </c>
      <c r="D8" s="315"/>
      <c r="E8" s="315"/>
      <c r="F8" s="315"/>
      <c r="G8" s="315"/>
      <c r="H8" s="315"/>
      <c r="I8" s="315"/>
      <c r="J8" s="315"/>
      <c r="K8" s="315"/>
      <c r="L8" s="316"/>
    </row>
    <row r="9" spans="1:12" ht="12.75" customHeight="1" x14ac:dyDescent="0.25">
      <c r="A9" s="262" t="s">
        <v>308</v>
      </c>
      <c r="B9" s="260"/>
      <c r="C9" s="10"/>
      <c r="D9" s="10"/>
      <c r="E9" s="10"/>
      <c r="F9" s="10"/>
      <c r="G9" s="10"/>
      <c r="H9" s="10"/>
      <c r="I9" s="10"/>
      <c r="J9" s="10"/>
      <c r="K9" s="10"/>
      <c r="L9" s="267"/>
    </row>
    <row r="10" spans="1:12" ht="12.75" customHeight="1" x14ac:dyDescent="0.25">
      <c r="A10" s="261"/>
      <c r="B10" s="260" t="s">
        <v>307</v>
      </c>
      <c r="C10" s="279" t="s">
        <v>328</v>
      </c>
      <c r="D10" s="279"/>
      <c r="E10" s="279"/>
      <c r="F10" s="279"/>
      <c r="G10" s="279"/>
      <c r="H10" s="279"/>
      <c r="I10" s="279"/>
      <c r="J10" s="279"/>
      <c r="K10" s="279"/>
      <c r="L10" s="280"/>
    </row>
    <row r="11" spans="1:12" ht="12.75" customHeight="1" x14ac:dyDescent="0.25">
      <c r="A11" s="261"/>
      <c r="B11" s="260" t="s">
        <v>305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6"/>
    </row>
    <row r="12" spans="1:12" ht="12.75" customHeight="1" x14ac:dyDescent="0.25">
      <c r="A12" s="261"/>
      <c r="B12" s="260" t="s">
        <v>304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80"/>
    </row>
    <row r="13" spans="1:12" ht="12.75" customHeight="1" x14ac:dyDescent="0.25">
      <c r="A13" s="261"/>
      <c r="B13" s="260" t="s">
        <v>303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ht="12.75" customHeight="1" x14ac:dyDescent="0.25">
      <c r="A14" s="261"/>
      <c r="B14" s="260" t="s">
        <v>302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6"/>
    </row>
    <row r="15" spans="1:12" ht="12.75" customHeight="1" x14ac:dyDescent="0.25">
      <c r="A15" s="259"/>
      <c r="B15" s="258"/>
      <c r="C15" s="257"/>
      <c r="D15" s="257"/>
      <c r="E15" s="257"/>
      <c r="F15" s="257"/>
      <c r="G15" s="257"/>
      <c r="H15" s="257"/>
      <c r="I15" s="257"/>
      <c r="J15" s="257"/>
      <c r="K15" s="257"/>
      <c r="L15" s="256"/>
    </row>
    <row r="16" spans="1:12" s="255" customFormat="1" ht="12.75" customHeight="1" x14ac:dyDescent="0.25">
      <c r="A16" s="293" t="s">
        <v>301</v>
      </c>
      <c r="B16" s="296" t="s">
        <v>300</v>
      </c>
      <c r="C16" s="298" t="s">
        <v>299</v>
      </c>
      <c r="D16" s="299"/>
      <c r="E16" s="299"/>
      <c r="F16" s="299"/>
      <c r="G16" s="300"/>
      <c r="H16" s="298" t="s">
        <v>298</v>
      </c>
      <c r="I16" s="299"/>
      <c r="J16" s="299"/>
      <c r="K16" s="299"/>
      <c r="L16" s="301"/>
    </row>
    <row r="17" spans="1:12" s="255" customFormat="1" ht="12.75" customHeight="1" x14ac:dyDescent="0.25">
      <c r="A17" s="294"/>
      <c r="B17" s="297"/>
      <c r="C17" s="287" t="s">
        <v>297</v>
      </c>
      <c r="D17" s="302" t="s">
        <v>296</v>
      </c>
      <c r="E17" s="304" t="s">
        <v>295</v>
      </c>
      <c r="F17" s="306" t="s">
        <v>294</v>
      </c>
      <c r="G17" s="310" t="s">
        <v>293</v>
      </c>
      <c r="H17" s="287" t="s">
        <v>297</v>
      </c>
      <c r="I17" s="302" t="s">
        <v>296</v>
      </c>
      <c r="J17" s="304" t="s">
        <v>295</v>
      </c>
      <c r="K17" s="306" t="s">
        <v>294</v>
      </c>
      <c r="L17" s="289" t="s">
        <v>293</v>
      </c>
    </row>
    <row r="18" spans="1:12" s="249" customFormat="1" ht="54.75" customHeight="1" thickBot="1" x14ac:dyDescent="0.3">
      <c r="A18" s="295"/>
      <c r="B18" s="297"/>
      <c r="C18" s="287"/>
      <c r="D18" s="308"/>
      <c r="E18" s="309"/>
      <c r="F18" s="307"/>
      <c r="G18" s="310"/>
      <c r="H18" s="288"/>
      <c r="I18" s="303"/>
      <c r="J18" s="305"/>
      <c r="K18" s="307"/>
      <c r="L18" s="290"/>
    </row>
    <row r="19" spans="1:12" s="249" customFormat="1" ht="9.75" customHeight="1" thickTop="1" x14ac:dyDescent="0.25">
      <c r="A19" s="254" t="s">
        <v>292</v>
      </c>
      <c r="B19" s="254">
        <v>2</v>
      </c>
      <c r="C19" s="252">
        <v>3</v>
      </c>
      <c r="D19" s="251">
        <v>4</v>
      </c>
      <c r="E19" s="251">
        <v>5</v>
      </c>
      <c r="F19" s="251">
        <v>6</v>
      </c>
      <c r="G19" s="253">
        <v>7</v>
      </c>
      <c r="H19" s="252">
        <v>8</v>
      </c>
      <c r="I19" s="251">
        <v>9</v>
      </c>
      <c r="J19" s="251">
        <v>10</v>
      </c>
      <c r="K19" s="251">
        <v>11</v>
      </c>
      <c r="L19" s="250">
        <v>12</v>
      </c>
    </row>
    <row r="20" spans="1:12" s="14" customFormat="1" x14ac:dyDescent="0.25">
      <c r="A20" s="168"/>
      <c r="B20" s="147" t="s">
        <v>291</v>
      </c>
      <c r="C20" s="247"/>
      <c r="D20" s="246"/>
      <c r="E20" s="246"/>
      <c r="F20" s="246"/>
      <c r="G20" s="248"/>
      <c r="H20" s="247"/>
      <c r="I20" s="246"/>
      <c r="J20" s="246"/>
      <c r="K20" s="246"/>
      <c r="L20" s="245"/>
    </row>
    <row r="21" spans="1:12" s="14" customFormat="1" ht="12.75" thickBot="1" x14ac:dyDescent="0.3">
      <c r="A21" s="177"/>
      <c r="B21" s="244" t="s">
        <v>290</v>
      </c>
      <c r="C21" s="242">
        <f t="shared" ref="C21:C47" si="0">SUM(D21:G21)</f>
        <v>54370</v>
      </c>
      <c r="D21" s="241">
        <f>SUM(D22,D25,D26,D42,D43)</f>
        <v>54370</v>
      </c>
      <c r="E21" s="241">
        <f>SUM(E22,E25,E43)</f>
        <v>0</v>
      </c>
      <c r="F21" s="241">
        <f>SUM(F22,F27,F43)</f>
        <v>0</v>
      </c>
      <c r="G21" s="243">
        <f>SUM(G22,G45)</f>
        <v>0</v>
      </c>
      <c r="H21" s="242">
        <f t="shared" ref="H21:H47" si="1">SUM(I21:L21)</f>
        <v>59177</v>
      </c>
      <c r="I21" s="241">
        <f>SUM(I22,I25,I26,I42,I43)</f>
        <v>59177</v>
      </c>
      <c r="J21" s="241">
        <f>SUM(J22,J25,J43)</f>
        <v>0</v>
      </c>
      <c r="K21" s="241">
        <f>SUM(K22,K27,K43)</f>
        <v>0</v>
      </c>
      <c r="L21" s="240">
        <f>SUM(L22,L45)</f>
        <v>0</v>
      </c>
    </row>
    <row r="22" spans="1:12" ht="12.75" hidden="1" thickTop="1" x14ac:dyDescent="0.25">
      <c r="A22" s="239"/>
      <c r="B22" s="238" t="s">
        <v>289</v>
      </c>
      <c r="C22" s="236">
        <f t="shared" si="0"/>
        <v>0</v>
      </c>
      <c r="D22" s="235">
        <f>SUM(D23:D24)</f>
        <v>0</v>
      </c>
      <c r="E22" s="235">
        <f>SUM(E23:E24)</f>
        <v>0</v>
      </c>
      <c r="F22" s="235">
        <f>SUM(F23:F24)</f>
        <v>0</v>
      </c>
      <c r="G22" s="237">
        <f>SUM(G23:G24)</f>
        <v>0</v>
      </c>
      <c r="H22" s="236">
        <f t="shared" si="1"/>
        <v>0</v>
      </c>
      <c r="I22" s="235">
        <f>SUM(I23:I24)</f>
        <v>0</v>
      </c>
      <c r="J22" s="235">
        <f>SUM(J23:J24)</f>
        <v>0</v>
      </c>
      <c r="K22" s="235">
        <f>SUM(K23:K24)</f>
        <v>0</v>
      </c>
      <c r="L22" s="234">
        <f>SUM(L23:L24)</f>
        <v>0</v>
      </c>
    </row>
    <row r="23" spans="1:12" ht="12.75" hidden="1" thickTop="1" x14ac:dyDescent="0.25">
      <c r="A23" s="163"/>
      <c r="B23" s="114" t="s">
        <v>288</v>
      </c>
      <c r="C23" s="233">
        <f t="shared" si="0"/>
        <v>0</v>
      </c>
      <c r="D23" s="161"/>
      <c r="E23" s="161"/>
      <c r="F23" s="161"/>
      <c r="G23" s="162"/>
      <c r="H23" s="233">
        <f t="shared" si="1"/>
        <v>0</v>
      </c>
      <c r="I23" s="161"/>
      <c r="J23" s="161"/>
      <c r="K23" s="161"/>
      <c r="L23" s="160"/>
    </row>
    <row r="24" spans="1:12" ht="12.75" hidden="1" thickTop="1" x14ac:dyDescent="0.25">
      <c r="A24" s="38"/>
      <c r="B24" s="74" t="s">
        <v>287</v>
      </c>
      <c r="C24" s="231">
        <f t="shared" si="0"/>
        <v>0</v>
      </c>
      <c r="D24" s="230"/>
      <c r="E24" s="230"/>
      <c r="F24" s="230"/>
      <c r="G24" s="232"/>
      <c r="H24" s="231">
        <f t="shared" si="1"/>
        <v>0</v>
      </c>
      <c r="I24" s="230"/>
      <c r="J24" s="230"/>
      <c r="K24" s="230"/>
      <c r="L24" s="229"/>
    </row>
    <row r="25" spans="1:12" s="14" customFormat="1" ht="25.5" thickTop="1" thickBot="1" x14ac:dyDescent="0.3">
      <c r="A25" s="228">
        <v>19300</v>
      </c>
      <c r="B25" s="228" t="s">
        <v>286</v>
      </c>
      <c r="C25" s="226">
        <f t="shared" si="0"/>
        <v>54370</v>
      </c>
      <c r="D25" s="225">
        <f>D50</f>
        <v>54370</v>
      </c>
      <c r="E25" s="225"/>
      <c r="F25" s="224" t="s">
        <v>263</v>
      </c>
      <c r="G25" s="227" t="s">
        <v>263</v>
      </c>
      <c r="H25" s="226">
        <f t="shared" si="1"/>
        <v>59177</v>
      </c>
      <c r="I25" s="225">
        <f>I51</f>
        <v>59177</v>
      </c>
      <c r="J25" s="225">
        <f>J51</f>
        <v>0</v>
      </c>
      <c r="K25" s="224" t="s">
        <v>263</v>
      </c>
      <c r="L25" s="223" t="s">
        <v>263</v>
      </c>
    </row>
    <row r="26" spans="1:12" s="14" customFormat="1" ht="24.75" hidden="1" thickTop="1" x14ac:dyDescent="0.25">
      <c r="A26" s="97"/>
      <c r="B26" s="97" t="s">
        <v>285</v>
      </c>
      <c r="C26" s="94">
        <f t="shared" si="0"/>
        <v>0</v>
      </c>
      <c r="D26" s="209"/>
      <c r="E26" s="196" t="s">
        <v>263</v>
      </c>
      <c r="F26" s="196" t="s">
        <v>263</v>
      </c>
      <c r="G26" s="207" t="s">
        <v>263</v>
      </c>
      <c r="H26" s="94">
        <f t="shared" si="1"/>
        <v>0</v>
      </c>
      <c r="I26" s="222"/>
      <c r="J26" s="196" t="s">
        <v>263</v>
      </c>
      <c r="K26" s="196" t="s">
        <v>263</v>
      </c>
      <c r="L26" s="204" t="s">
        <v>263</v>
      </c>
    </row>
    <row r="27" spans="1:12" s="14" customFormat="1" ht="36.75" hidden="1" thickTop="1" x14ac:dyDescent="0.25">
      <c r="A27" s="97">
        <v>21300</v>
      </c>
      <c r="B27" s="97" t="s">
        <v>284</v>
      </c>
      <c r="C27" s="94">
        <f t="shared" si="0"/>
        <v>0</v>
      </c>
      <c r="D27" s="196" t="s">
        <v>263</v>
      </c>
      <c r="E27" s="196" t="s">
        <v>263</v>
      </c>
      <c r="F27" s="93">
        <f>SUM(F28,F32,F34,F37)</f>
        <v>0</v>
      </c>
      <c r="G27" s="207" t="s">
        <v>263</v>
      </c>
      <c r="H27" s="94">
        <f t="shared" si="1"/>
        <v>0</v>
      </c>
      <c r="I27" s="196" t="s">
        <v>263</v>
      </c>
      <c r="J27" s="196" t="s">
        <v>263</v>
      </c>
      <c r="K27" s="93">
        <f>SUM(K28,K32,K34,K37)</f>
        <v>0</v>
      </c>
      <c r="L27" s="204" t="s">
        <v>263</v>
      </c>
    </row>
    <row r="28" spans="1:12" s="14" customFormat="1" ht="24.75" hidden="1" thickTop="1" x14ac:dyDescent="0.25">
      <c r="A28" s="210">
        <v>21350</v>
      </c>
      <c r="B28" s="97" t="s">
        <v>283</v>
      </c>
      <c r="C28" s="94">
        <f t="shared" si="0"/>
        <v>0</v>
      </c>
      <c r="D28" s="196" t="s">
        <v>263</v>
      </c>
      <c r="E28" s="196" t="s">
        <v>263</v>
      </c>
      <c r="F28" s="93">
        <f>SUM(F29:F31)</f>
        <v>0</v>
      </c>
      <c r="G28" s="207" t="s">
        <v>263</v>
      </c>
      <c r="H28" s="94">
        <f t="shared" si="1"/>
        <v>0</v>
      </c>
      <c r="I28" s="196" t="s">
        <v>263</v>
      </c>
      <c r="J28" s="196" t="s">
        <v>263</v>
      </c>
      <c r="K28" s="93">
        <f>SUM(K29:K31)</f>
        <v>0</v>
      </c>
      <c r="L28" s="204" t="s">
        <v>263</v>
      </c>
    </row>
    <row r="29" spans="1:12" ht="12.75" hidden="1" thickTop="1" x14ac:dyDescent="0.25">
      <c r="A29" s="163">
        <v>21351</v>
      </c>
      <c r="B29" s="79" t="s">
        <v>282</v>
      </c>
      <c r="C29" s="69">
        <f t="shared" si="0"/>
        <v>0</v>
      </c>
      <c r="D29" s="215" t="s">
        <v>263</v>
      </c>
      <c r="E29" s="215" t="s">
        <v>263</v>
      </c>
      <c r="F29" s="68"/>
      <c r="G29" s="216" t="s">
        <v>263</v>
      </c>
      <c r="H29" s="69">
        <f t="shared" si="1"/>
        <v>0</v>
      </c>
      <c r="I29" s="215" t="s">
        <v>263</v>
      </c>
      <c r="J29" s="215" t="s">
        <v>263</v>
      </c>
      <c r="K29" s="68"/>
      <c r="L29" s="214" t="s">
        <v>263</v>
      </c>
    </row>
    <row r="30" spans="1:12" ht="12.75" hidden="1" thickTop="1" x14ac:dyDescent="0.25">
      <c r="A30" s="38">
        <v>21352</v>
      </c>
      <c r="B30" s="78" t="s">
        <v>281</v>
      </c>
      <c r="C30" s="36">
        <f t="shared" si="0"/>
        <v>0</v>
      </c>
      <c r="D30" s="212" t="s">
        <v>263</v>
      </c>
      <c r="E30" s="212" t="s">
        <v>263</v>
      </c>
      <c r="F30" s="35"/>
      <c r="G30" s="213" t="s">
        <v>263</v>
      </c>
      <c r="H30" s="36">
        <f t="shared" si="1"/>
        <v>0</v>
      </c>
      <c r="I30" s="212" t="s">
        <v>263</v>
      </c>
      <c r="J30" s="212" t="s">
        <v>263</v>
      </c>
      <c r="K30" s="35"/>
      <c r="L30" s="211" t="s">
        <v>263</v>
      </c>
    </row>
    <row r="31" spans="1:12" ht="24.75" hidden="1" thickTop="1" x14ac:dyDescent="0.25">
      <c r="A31" s="38">
        <v>21359</v>
      </c>
      <c r="B31" s="78" t="s">
        <v>280</v>
      </c>
      <c r="C31" s="36">
        <f t="shared" si="0"/>
        <v>0</v>
      </c>
      <c r="D31" s="212" t="s">
        <v>263</v>
      </c>
      <c r="E31" s="212" t="s">
        <v>263</v>
      </c>
      <c r="F31" s="35"/>
      <c r="G31" s="213" t="s">
        <v>263</v>
      </c>
      <c r="H31" s="36">
        <f t="shared" si="1"/>
        <v>0</v>
      </c>
      <c r="I31" s="212" t="s">
        <v>263</v>
      </c>
      <c r="J31" s="212" t="s">
        <v>263</v>
      </c>
      <c r="K31" s="35"/>
      <c r="L31" s="211" t="s">
        <v>263</v>
      </c>
    </row>
    <row r="32" spans="1:12" s="14" customFormat="1" ht="36.75" hidden="1" thickTop="1" x14ac:dyDescent="0.25">
      <c r="A32" s="210">
        <v>21370</v>
      </c>
      <c r="B32" s="97" t="s">
        <v>279</v>
      </c>
      <c r="C32" s="94">
        <f t="shared" si="0"/>
        <v>0</v>
      </c>
      <c r="D32" s="196" t="s">
        <v>263</v>
      </c>
      <c r="E32" s="196" t="s">
        <v>263</v>
      </c>
      <c r="F32" s="93">
        <f>SUM(F33)</f>
        <v>0</v>
      </c>
      <c r="G32" s="207" t="s">
        <v>263</v>
      </c>
      <c r="H32" s="94">
        <f t="shared" si="1"/>
        <v>0</v>
      </c>
      <c r="I32" s="196" t="s">
        <v>263</v>
      </c>
      <c r="J32" s="196" t="s">
        <v>263</v>
      </c>
      <c r="K32" s="93">
        <f>SUM(K33)</f>
        <v>0</v>
      </c>
      <c r="L32" s="204" t="s">
        <v>263</v>
      </c>
    </row>
    <row r="33" spans="1:12" ht="36.75" hidden="1" thickTop="1" x14ac:dyDescent="0.25">
      <c r="A33" s="221">
        <v>21379</v>
      </c>
      <c r="B33" s="220" t="s">
        <v>278</v>
      </c>
      <c r="C33" s="42">
        <f t="shared" si="0"/>
        <v>0</v>
      </c>
      <c r="D33" s="218" t="s">
        <v>263</v>
      </c>
      <c r="E33" s="218" t="s">
        <v>263</v>
      </c>
      <c r="F33" s="41"/>
      <c r="G33" s="219" t="s">
        <v>263</v>
      </c>
      <c r="H33" s="42">
        <f t="shared" si="1"/>
        <v>0</v>
      </c>
      <c r="I33" s="218" t="s">
        <v>263</v>
      </c>
      <c r="J33" s="218" t="s">
        <v>263</v>
      </c>
      <c r="K33" s="41"/>
      <c r="L33" s="217" t="s">
        <v>263</v>
      </c>
    </row>
    <row r="34" spans="1:12" s="14" customFormat="1" ht="12.75" hidden="1" thickTop="1" x14ac:dyDescent="0.25">
      <c r="A34" s="210">
        <v>21380</v>
      </c>
      <c r="B34" s="97" t="s">
        <v>277</v>
      </c>
      <c r="C34" s="94">
        <f t="shared" si="0"/>
        <v>0</v>
      </c>
      <c r="D34" s="196" t="s">
        <v>263</v>
      </c>
      <c r="E34" s="196" t="s">
        <v>263</v>
      </c>
      <c r="F34" s="93">
        <f>SUM(F35:F36)</f>
        <v>0</v>
      </c>
      <c r="G34" s="207" t="s">
        <v>263</v>
      </c>
      <c r="H34" s="94">
        <f t="shared" si="1"/>
        <v>0</v>
      </c>
      <c r="I34" s="196" t="s">
        <v>263</v>
      </c>
      <c r="J34" s="196" t="s">
        <v>263</v>
      </c>
      <c r="K34" s="93">
        <f>SUM(K35:K36)</f>
        <v>0</v>
      </c>
      <c r="L34" s="204" t="s">
        <v>263</v>
      </c>
    </row>
    <row r="35" spans="1:12" ht="12.75" hidden="1" thickTop="1" x14ac:dyDescent="0.25">
      <c r="A35" s="114">
        <v>21381</v>
      </c>
      <c r="B35" s="79" t="s">
        <v>276</v>
      </c>
      <c r="C35" s="69">
        <f t="shared" si="0"/>
        <v>0</v>
      </c>
      <c r="D35" s="215" t="s">
        <v>263</v>
      </c>
      <c r="E35" s="215" t="s">
        <v>263</v>
      </c>
      <c r="F35" s="68"/>
      <c r="G35" s="216" t="s">
        <v>263</v>
      </c>
      <c r="H35" s="69">
        <f t="shared" si="1"/>
        <v>0</v>
      </c>
      <c r="I35" s="215" t="s">
        <v>263</v>
      </c>
      <c r="J35" s="215" t="s">
        <v>263</v>
      </c>
      <c r="K35" s="68"/>
      <c r="L35" s="214" t="s">
        <v>263</v>
      </c>
    </row>
    <row r="36" spans="1:12" ht="24.75" hidden="1" thickTop="1" x14ac:dyDescent="0.25">
      <c r="A36" s="74">
        <v>21383</v>
      </c>
      <c r="B36" s="78" t="s">
        <v>275</v>
      </c>
      <c r="C36" s="36">
        <f t="shared" si="0"/>
        <v>0</v>
      </c>
      <c r="D36" s="212" t="s">
        <v>263</v>
      </c>
      <c r="E36" s="212" t="s">
        <v>263</v>
      </c>
      <c r="F36" s="35"/>
      <c r="G36" s="213" t="s">
        <v>263</v>
      </c>
      <c r="H36" s="36">
        <f t="shared" si="1"/>
        <v>0</v>
      </c>
      <c r="I36" s="212" t="s">
        <v>263</v>
      </c>
      <c r="J36" s="212" t="s">
        <v>263</v>
      </c>
      <c r="K36" s="35"/>
      <c r="L36" s="211" t="s">
        <v>263</v>
      </c>
    </row>
    <row r="37" spans="1:12" s="14" customFormat="1" ht="24.75" hidden="1" thickTop="1" x14ac:dyDescent="0.25">
      <c r="A37" s="210">
        <v>21390</v>
      </c>
      <c r="B37" s="97" t="s">
        <v>274</v>
      </c>
      <c r="C37" s="94">
        <f t="shared" si="0"/>
        <v>0</v>
      </c>
      <c r="D37" s="196" t="s">
        <v>263</v>
      </c>
      <c r="E37" s="196" t="s">
        <v>263</v>
      </c>
      <c r="F37" s="93">
        <f>SUM(F38:F41)</f>
        <v>0</v>
      </c>
      <c r="G37" s="207" t="s">
        <v>263</v>
      </c>
      <c r="H37" s="94">
        <f t="shared" si="1"/>
        <v>0</v>
      </c>
      <c r="I37" s="196" t="s">
        <v>263</v>
      </c>
      <c r="J37" s="196" t="s">
        <v>263</v>
      </c>
      <c r="K37" s="93">
        <f>SUM(K38:K41)</f>
        <v>0</v>
      </c>
      <c r="L37" s="204" t="s">
        <v>263</v>
      </c>
    </row>
    <row r="38" spans="1:12" ht="24.75" hidden="1" thickTop="1" x14ac:dyDescent="0.25">
      <c r="A38" s="114">
        <v>21391</v>
      </c>
      <c r="B38" s="79" t="s">
        <v>273</v>
      </c>
      <c r="C38" s="69">
        <f t="shared" si="0"/>
        <v>0</v>
      </c>
      <c r="D38" s="215" t="s">
        <v>263</v>
      </c>
      <c r="E38" s="215" t="s">
        <v>263</v>
      </c>
      <c r="F38" s="68"/>
      <c r="G38" s="216" t="s">
        <v>263</v>
      </c>
      <c r="H38" s="69">
        <f t="shared" si="1"/>
        <v>0</v>
      </c>
      <c r="I38" s="215" t="s">
        <v>263</v>
      </c>
      <c r="J38" s="215" t="s">
        <v>263</v>
      </c>
      <c r="K38" s="68"/>
      <c r="L38" s="214" t="s">
        <v>263</v>
      </c>
    </row>
    <row r="39" spans="1:12" ht="12.75" hidden="1" thickTop="1" x14ac:dyDescent="0.25">
      <c r="A39" s="74">
        <v>21393</v>
      </c>
      <c r="B39" s="78" t="s">
        <v>272</v>
      </c>
      <c r="C39" s="36">
        <f t="shared" si="0"/>
        <v>0</v>
      </c>
      <c r="D39" s="212" t="s">
        <v>263</v>
      </c>
      <c r="E39" s="212" t="s">
        <v>263</v>
      </c>
      <c r="F39" s="35"/>
      <c r="G39" s="213" t="s">
        <v>263</v>
      </c>
      <c r="H39" s="36">
        <f t="shared" si="1"/>
        <v>0</v>
      </c>
      <c r="I39" s="212" t="s">
        <v>263</v>
      </c>
      <c r="J39" s="212" t="s">
        <v>263</v>
      </c>
      <c r="K39" s="35"/>
      <c r="L39" s="211" t="s">
        <v>263</v>
      </c>
    </row>
    <row r="40" spans="1:12" ht="12.75" hidden="1" thickTop="1" x14ac:dyDescent="0.25">
      <c r="A40" s="74">
        <v>21395</v>
      </c>
      <c r="B40" s="78" t="s">
        <v>271</v>
      </c>
      <c r="C40" s="36">
        <f t="shared" si="0"/>
        <v>0</v>
      </c>
      <c r="D40" s="212" t="s">
        <v>263</v>
      </c>
      <c r="E40" s="212" t="s">
        <v>263</v>
      </c>
      <c r="F40" s="35"/>
      <c r="G40" s="213" t="s">
        <v>263</v>
      </c>
      <c r="H40" s="36">
        <f t="shared" si="1"/>
        <v>0</v>
      </c>
      <c r="I40" s="212" t="s">
        <v>263</v>
      </c>
      <c r="J40" s="212" t="s">
        <v>263</v>
      </c>
      <c r="K40" s="35"/>
      <c r="L40" s="211" t="s">
        <v>263</v>
      </c>
    </row>
    <row r="41" spans="1:12" ht="24.75" hidden="1" thickTop="1" x14ac:dyDescent="0.25">
      <c r="A41" s="74">
        <v>21399</v>
      </c>
      <c r="B41" s="78" t="s">
        <v>270</v>
      </c>
      <c r="C41" s="36">
        <f t="shared" si="0"/>
        <v>0</v>
      </c>
      <c r="D41" s="212" t="s">
        <v>263</v>
      </c>
      <c r="E41" s="212" t="s">
        <v>263</v>
      </c>
      <c r="F41" s="35"/>
      <c r="G41" s="213" t="s">
        <v>263</v>
      </c>
      <c r="H41" s="36">
        <f t="shared" si="1"/>
        <v>0</v>
      </c>
      <c r="I41" s="212" t="s">
        <v>263</v>
      </c>
      <c r="J41" s="212" t="s">
        <v>263</v>
      </c>
      <c r="K41" s="35"/>
      <c r="L41" s="211" t="s">
        <v>263</v>
      </c>
    </row>
    <row r="42" spans="1:12" s="14" customFormat="1" ht="36.75" hidden="1" customHeight="1" x14ac:dyDescent="0.25">
      <c r="A42" s="210">
        <v>21420</v>
      </c>
      <c r="B42" s="97" t="s">
        <v>269</v>
      </c>
      <c r="C42" s="94">
        <f t="shared" si="0"/>
        <v>0</v>
      </c>
      <c r="D42" s="209"/>
      <c r="E42" s="196" t="s">
        <v>263</v>
      </c>
      <c r="F42" s="196" t="s">
        <v>263</v>
      </c>
      <c r="G42" s="207" t="s">
        <v>263</v>
      </c>
      <c r="H42" s="206">
        <f t="shared" si="1"/>
        <v>0</v>
      </c>
      <c r="I42" s="209"/>
      <c r="J42" s="196" t="s">
        <v>263</v>
      </c>
      <c r="K42" s="196" t="s">
        <v>263</v>
      </c>
      <c r="L42" s="204" t="s">
        <v>263</v>
      </c>
    </row>
    <row r="43" spans="1:12" s="14" customFormat="1" ht="24.75" hidden="1" thickTop="1" x14ac:dyDescent="0.25">
      <c r="A43" s="208">
        <v>21490</v>
      </c>
      <c r="B43" s="125" t="s">
        <v>268</v>
      </c>
      <c r="C43" s="94">
        <f t="shared" si="0"/>
        <v>0</v>
      </c>
      <c r="D43" s="205">
        <f>D44</f>
        <v>0</v>
      </c>
      <c r="E43" s="205">
        <f>E44</f>
        <v>0</v>
      </c>
      <c r="F43" s="205">
        <f>F44</f>
        <v>0</v>
      </c>
      <c r="G43" s="207" t="s">
        <v>263</v>
      </c>
      <c r="H43" s="206">
        <f t="shared" si="1"/>
        <v>0</v>
      </c>
      <c r="I43" s="205">
        <f>I44</f>
        <v>0</v>
      </c>
      <c r="J43" s="205">
        <f>J44</f>
        <v>0</v>
      </c>
      <c r="K43" s="205">
        <f>K44</f>
        <v>0</v>
      </c>
      <c r="L43" s="204" t="s">
        <v>263</v>
      </c>
    </row>
    <row r="44" spans="1:12" s="14" customFormat="1" ht="24.75" hidden="1" thickTop="1" x14ac:dyDescent="0.25">
      <c r="A44" s="74">
        <v>21499</v>
      </c>
      <c r="B44" s="78" t="s">
        <v>267</v>
      </c>
      <c r="C44" s="42">
        <f t="shared" si="0"/>
        <v>0</v>
      </c>
      <c r="D44" s="203"/>
      <c r="E44" s="202"/>
      <c r="F44" s="202"/>
      <c r="G44" s="201" t="s">
        <v>263</v>
      </c>
      <c r="H44" s="200">
        <f t="shared" si="1"/>
        <v>0</v>
      </c>
      <c r="I44" s="161"/>
      <c r="J44" s="199"/>
      <c r="K44" s="199"/>
      <c r="L44" s="198" t="s">
        <v>263</v>
      </c>
    </row>
    <row r="45" spans="1:12" ht="24.75" hidden="1" thickTop="1" x14ac:dyDescent="0.25">
      <c r="A45" s="197">
        <v>23000</v>
      </c>
      <c r="B45" s="86" t="s">
        <v>266</v>
      </c>
      <c r="C45" s="194">
        <f t="shared" si="0"/>
        <v>0</v>
      </c>
      <c r="D45" s="196" t="s">
        <v>263</v>
      </c>
      <c r="E45" s="196" t="s">
        <v>263</v>
      </c>
      <c r="F45" s="196" t="s">
        <v>263</v>
      </c>
      <c r="G45" s="195">
        <f>SUM(G46:G47)</f>
        <v>0</v>
      </c>
      <c r="H45" s="194">
        <f t="shared" si="1"/>
        <v>0</v>
      </c>
      <c r="I45" s="193" t="s">
        <v>263</v>
      </c>
      <c r="J45" s="193" t="s">
        <v>263</v>
      </c>
      <c r="K45" s="193" t="s">
        <v>263</v>
      </c>
      <c r="L45" s="192">
        <f>SUM(L46:L47)</f>
        <v>0</v>
      </c>
    </row>
    <row r="46" spans="1:12" ht="24.75" hidden="1" thickTop="1" x14ac:dyDescent="0.25">
      <c r="A46" s="154">
        <v>23410</v>
      </c>
      <c r="B46" s="137" t="s">
        <v>265</v>
      </c>
      <c r="C46" s="191">
        <f t="shared" si="0"/>
        <v>0</v>
      </c>
      <c r="D46" s="186" t="s">
        <v>263</v>
      </c>
      <c r="E46" s="186" t="s">
        <v>263</v>
      </c>
      <c r="F46" s="186" t="s">
        <v>263</v>
      </c>
      <c r="G46" s="190"/>
      <c r="H46" s="191">
        <f t="shared" si="1"/>
        <v>0</v>
      </c>
      <c r="I46" s="186" t="s">
        <v>263</v>
      </c>
      <c r="J46" s="186" t="s">
        <v>263</v>
      </c>
      <c r="K46" s="186" t="s">
        <v>263</v>
      </c>
      <c r="L46" s="188"/>
    </row>
    <row r="47" spans="1:12" ht="24.75" hidden="1" thickTop="1" x14ac:dyDescent="0.25">
      <c r="A47" s="154">
        <v>23510</v>
      </c>
      <c r="B47" s="137" t="s">
        <v>264</v>
      </c>
      <c r="C47" s="189">
        <f t="shared" si="0"/>
        <v>0</v>
      </c>
      <c r="D47" s="186" t="s">
        <v>263</v>
      </c>
      <c r="E47" s="186" t="s">
        <v>263</v>
      </c>
      <c r="F47" s="186" t="s">
        <v>263</v>
      </c>
      <c r="G47" s="190"/>
      <c r="H47" s="189">
        <f t="shared" si="1"/>
        <v>0</v>
      </c>
      <c r="I47" s="186" t="s">
        <v>263</v>
      </c>
      <c r="J47" s="186" t="s">
        <v>263</v>
      </c>
      <c r="K47" s="186" t="s">
        <v>263</v>
      </c>
      <c r="L47" s="188"/>
    </row>
    <row r="48" spans="1:12" ht="12.75" thickTop="1" x14ac:dyDescent="0.25">
      <c r="A48" s="44"/>
      <c r="B48" s="137"/>
      <c r="C48" s="134"/>
      <c r="D48" s="186"/>
      <c r="E48" s="186"/>
      <c r="F48" s="185"/>
      <c r="G48" s="187"/>
      <c r="H48" s="134"/>
      <c r="I48" s="186"/>
      <c r="J48" s="186"/>
      <c r="K48" s="185"/>
      <c r="L48" s="184"/>
    </row>
    <row r="49" spans="1:12" s="14" customFormat="1" x14ac:dyDescent="0.25">
      <c r="A49" s="183"/>
      <c r="B49" s="182" t="s">
        <v>262</v>
      </c>
      <c r="C49" s="180"/>
      <c r="D49" s="179"/>
      <c r="E49" s="179"/>
      <c r="F49" s="179"/>
      <c r="G49" s="181"/>
      <c r="H49" s="180"/>
      <c r="I49" s="179"/>
      <c r="J49" s="179"/>
      <c r="K49" s="179"/>
      <c r="L49" s="178"/>
    </row>
    <row r="50" spans="1:12" s="14" customFormat="1" ht="12.75" thickBot="1" x14ac:dyDescent="0.3">
      <c r="A50" s="56"/>
      <c r="B50" s="177" t="s">
        <v>261</v>
      </c>
      <c r="C50" s="176">
        <f t="shared" ref="C50:C81" si="2">SUM(D50:G50)</f>
        <v>54370</v>
      </c>
      <c r="D50" s="52">
        <f>SUM(D51,D281)</f>
        <v>54370</v>
      </c>
      <c r="E50" s="52">
        <f>SUM(E51,E281)</f>
        <v>0</v>
      </c>
      <c r="F50" s="52">
        <f>SUM(F51,F281)</f>
        <v>0</v>
      </c>
      <c r="G50" s="54">
        <f>SUM(G51,G281)</f>
        <v>0</v>
      </c>
      <c r="H50" s="176">
        <f t="shared" ref="H50:H81" si="3">SUM(I50:L50)</f>
        <v>59177</v>
      </c>
      <c r="I50" s="52">
        <f>SUM(I51,I281)</f>
        <v>59177</v>
      </c>
      <c r="J50" s="52">
        <f>SUM(J51,J281)</f>
        <v>0</v>
      </c>
      <c r="K50" s="52">
        <f>SUM(K51,K281)</f>
        <v>0</v>
      </c>
      <c r="L50" s="51">
        <f>SUM(L51,L281)</f>
        <v>0</v>
      </c>
    </row>
    <row r="51" spans="1:12" s="14" customFormat="1" ht="36.75" thickTop="1" x14ac:dyDescent="0.25">
      <c r="A51" s="175"/>
      <c r="B51" s="174" t="s">
        <v>260</v>
      </c>
      <c r="C51" s="172">
        <f t="shared" si="2"/>
        <v>54370</v>
      </c>
      <c r="D51" s="171">
        <f>SUM(D52,D194)</f>
        <v>54370</v>
      </c>
      <c r="E51" s="171">
        <f>SUM(E52,E194)</f>
        <v>0</v>
      </c>
      <c r="F51" s="171">
        <f>SUM(F52,F194)</f>
        <v>0</v>
      </c>
      <c r="G51" s="173">
        <f>SUM(G52,G194)</f>
        <v>0</v>
      </c>
      <c r="H51" s="172">
        <f t="shared" si="3"/>
        <v>59177</v>
      </c>
      <c r="I51" s="171">
        <f>SUM(I52,I194)</f>
        <v>59177</v>
      </c>
      <c r="J51" s="171">
        <f>SUM(J52,J194)</f>
        <v>0</v>
      </c>
      <c r="K51" s="171">
        <f>SUM(K52,K194)</f>
        <v>0</v>
      </c>
      <c r="L51" s="170">
        <f>SUM(L52,L194)</f>
        <v>0</v>
      </c>
    </row>
    <row r="52" spans="1:12" s="14" customFormat="1" ht="24" x14ac:dyDescent="0.25">
      <c r="A52" s="169"/>
      <c r="B52" s="168" t="s">
        <v>259</v>
      </c>
      <c r="C52" s="146">
        <f t="shared" si="2"/>
        <v>54370</v>
      </c>
      <c r="D52" s="145">
        <f>SUM(D53,D75,D173,D187)</f>
        <v>54370</v>
      </c>
      <c r="E52" s="145">
        <f>SUM(E53,E75,E173,E187)</f>
        <v>0</v>
      </c>
      <c r="F52" s="145">
        <f>SUM(F53,F75,F173,F187)</f>
        <v>0</v>
      </c>
      <c r="G52" s="167">
        <f>SUM(G53,G75,G173,G187)</f>
        <v>0</v>
      </c>
      <c r="H52" s="146">
        <f t="shared" si="3"/>
        <v>59177</v>
      </c>
      <c r="I52" s="145">
        <f>SUM(I53,I75,I173,I187)</f>
        <v>59177</v>
      </c>
      <c r="J52" s="145">
        <f>SUM(J53,J75,J173,J187)</f>
        <v>0</v>
      </c>
      <c r="K52" s="145">
        <f>SUM(K53,K75,K173,K187)</f>
        <v>0</v>
      </c>
      <c r="L52" s="166">
        <f>SUM(L53,L75,L173,L187)</f>
        <v>0</v>
      </c>
    </row>
    <row r="53" spans="1:12" s="14" customFormat="1" x14ac:dyDescent="0.25">
      <c r="A53" s="131">
        <v>1000</v>
      </c>
      <c r="B53" s="131" t="s">
        <v>258</v>
      </c>
      <c r="C53" s="128">
        <f t="shared" si="2"/>
        <v>46792</v>
      </c>
      <c r="D53" s="127">
        <f>SUM(D54,D67)</f>
        <v>46792</v>
      </c>
      <c r="E53" s="127">
        <f>SUM(E54,E67)</f>
        <v>0</v>
      </c>
      <c r="F53" s="127">
        <f>SUM(F54,F67)</f>
        <v>0</v>
      </c>
      <c r="G53" s="129">
        <f>SUM(G54,G67)</f>
        <v>0</v>
      </c>
      <c r="H53" s="128">
        <f t="shared" si="3"/>
        <v>51706</v>
      </c>
      <c r="I53" s="127">
        <f>SUM(I54,I67)</f>
        <v>51706</v>
      </c>
      <c r="J53" s="127">
        <f>SUM(J54,J67)</f>
        <v>0</v>
      </c>
      <c r="K53" s="127">
        <f>SUM(K54,K67)</f>
        <v>0</v>
      </c>
      <c r="L53" s="126">
        <f>SUM(L54,L67)</f>
        <v>0</v>
      </c>
    </row>
    <row r="54" spans="1:12" x14ac:dyDescent="0.25">
      <c r="A54" s="97">
        <v>1100</v>
      </c>
      <c r="B54" s="96" t="s">
        <v>257</v>
      </c>
      <c r="C54" s="94">
        <f t="shared" si="2"/>
        <v>34736</v>
      </c>
      <c r="D54" s="93">
        <f>SUM(D55,D58,D66)</f>
        <v>34736</v>
      </c>
      <c r="E54" s="93">
        <f>SUM(E55,E58,E66)</f>
        <v>0</v>
      </c>
      <c r="F54" s="93">
        <f>SUM(F55,F58,F66)</f>
        <v>0</v>
      </c>
      <c r="G54" s="165">
        <f>SUM(G55,G58,G66)</f>
        <v>0</v>
      </c>
      <c r="H54" s="94">
        <f t="shared" si="3"/>
        <v>38948</v>
      </c>
      <c r="I54" s="93">
        <f>SUM(I55,I58,I66)</f>
        <v>38948</v>
      </c>
      <c r="J54" s="93">
        <f>SUM(J55,J58,J66)</f>
        <v>0</v>
      </c>
      <c r="K54" s="93">
        <f>SUM(K55,K58,K66)</f>
        <v>0</v>
      </c>
      <c r="L54" s="92">
        <f>SUM(L55,L58,L66)</f>
        <v>0</v>
      </c>
    </row>
    <row r="55" spans="1:12" x14ac:dyDescent="0.25">
      <c r="A55" s="80">
        <v>1110</v>
      </c>
      <c r="B55" s="137" t="s">
        <v>256</v>
      </c>
      <c r="C55" s="134">
        <f t="shared" si="2"/>
        <v>34736</v>
      </c>
      <c r="D55" s="139">
        <f>SUM(D56:D57)</f>
        <v>34736</v>
      </c>
      <c r="E55" s="139">
        <f>SUM(E56:E57)</f>
        <v>0</v>
      </c>
      <c r="F55" s="139">
        <f>SUM(F56:F57)</f>
        <v>0</v>
      </c>
      <c r="G55" s="140">
        <f>SUM(G56:G57)</f>
        <v>0</v>
      </c>
      <c r="H55" s="134">
        <f t="shared" si="3"/>
        <v>33158</v>
      </c>
      <c r="I55" s="139">
        <f>SUM(I56:I57)</f>
        <v>33158</v>
      </c>
      <c r="J55" s="139">
        <f>SUM(J56:J57)</f>
        <v>0</v>
      </c>
      <c r="K55" s="139">
        <f>SUM(K56:K57)</f>
        <v>0</v>
      </c>
      <c r="L55" s="138">
        <f>SUM(L56:L57)</f>
        <v>0</v>
      </c>
    </row>
    <row r="56" spans="1:12" hidden="1" x14ac:dyDescent="0.25">
      <c r="A56" s="114">
        <v>1111</v>
      </c>
      <c r="B56" s="79" t="s">
        <v>255</v>
      </c>
      <c r="C56" s="69">
        <f t="shared" si="2"/>
        <v>0</v>
      </c>
      <c r="D56" s="68"/>
      <c r="E56" s="68"/>
      <c r="F56" s="68"/>
      <c r="G56" s="70"/>
      <c r="H56" s="69">
        <f t="shared" si="3"/>
        <v>0</v>
      </c>
      <c r="I56" s="68"/>
      <c r="J56" s="68"/>
      <c r="K56" s="68"/>
      <c r="L56" s="67"/>
    </row>
    <row r="57" spans="1:12" x14ac:dyDescent="0.25">
      <c r="A57" s="74">
        <v>1119</v>
      </c>
      <c r="B57" s="78" t="s">
        <v>254</v>
      </c>
      <c r="C57" s="36">
        <f t="shared" si="2"/>
        <v>34736</v>
      </c>
      <c r="D57" s="35">
        <v>34736</v>
      </c>
      <c r="E57" s="35"/>
      <c r="F57" s="35"/>
      <c r="G57" s="37"/>
      <c r="H57" s="36">
        <f t="shared" si="3"/>
        <v>33158</v>
      </c>
      <c r="I57" s="35">
        <v>33158</v>
      </c>
      <c r="J57" s="35"/>
      <c r="K57" s="35"/>
      <c r="L57" s="34"/>
    </row>
    <row r="58" spans="1:12" x14ac:dyDescent="0.25">
      <c r="A58" s="88">
        <v>1140</v>
      </c>
      <c r="B58" s="78" t="s">
        <v>253</v>
      </c>
      <c r="C58" s="36">
        <f t="shared" si="2"/>
        <v>0</v>
      </c>
      <c r="D58" s="76">
        <f>SUM(D59:D65)</f>
        <v>0</v>
      </c>
      <c r="E58" s="76">
        <f>SUM(E59:E65)</f>
        <v>0</v>
      </c>
      <c r="F58" s="76">
        <f>SUM(F59:F65)</f>
        <v>0</v>
      </c>
      <c r="G58" s="77">
        <f>SUM(G59:G65)</f>
        <v>0</v>
      </c>
      <c r="H58" s="36">
        <f t="shared" si="3"/>
        <v>5790</v>
      </c>
      <c r="I58" s="76">
        <f>SUM(I59:I65)</f>
        <v>5790</v>
      </c>
      <c r="J58" s="76">
        <f>SUM(J59:J65)</f>
        <v>0</v>
      </c>
      <c r="K58" s="76">
        <f>SUM(K59:K65)</f>
        <v>0</v>
      </c>
      <c r="L58" s="75">
        <f>SUM(L59:L65)</f>
        <v>0</v>
      </c>
    </row>
    <row r="59" spans="1:12" hidden="1" x14ac:dyDescent="0.25">
      <c r="A59" s="74">
        <v>1141</v>
      </c>
      <c r="B59" s="78" t="s">
        <v>252</v>
      </c>
      <c r="C59" s="36">
        <f t="shared" si="2"/>
        <v>0</v>
      </c>
      <c r="D59" s="35"/>
      <c r="E59" s="35"/>
      <c r="F59" s="35"/>
      <c r="G59" s="37"/>
      <c r="H59" s="36">
        <f t="shared" si="3"/>
        <v>0</v>
      </c>
      <c r="I59" s="35"/>
      <c r="J59" s="35"/>
      <c r="K59" s="35"/>
      <c r="L59" s="34"/>
    </row>
    <row r="60" spans="1:12" ht="24.75" hidden="1" customHeight="1" x14ac:dyDescent="0.25">
      <c r="A60" s="74">
        <v>1142</v>
      </c>
      <c r="B60" s="78" t="s">
        <v>251</v>
      </c>
      <c r="C60" s="36">
        <f t="shared" si="2"/>
        <v>0</v>
      </c>
      <c r="D60" s="35"/>
      <c r="E60" s="35"/>
      <c r="F60" s="35"/>
      <c r="G60" s="37"/>
      <c r="H60" s="36">
        <f t="shared" si="3"/>
        <v>0</v>
      </c>
      <c r="I60" s="35"/>
      <c r="J60" s="35"/>
      <c r="K60" s="35"/>
      <c r="L60" s="34"/>
    </row>
    <row r="61" spans="1:12" ht="24" hidden="1" x14ac:dyDescent="0.25">
      <c r="A61" s="74">
        <v>1145</v>
      </c>
      <c r="B61" s="78" t="s">
        <v>250</v>
      </c>
      <c r="C61" s="36">
        <f t="shared" si="2"/>
        <v>0</v>
      </c>
      <c r="D61" s="35"/>
      <c r="E61" s="35"/>
      <c r="F61" s="35"/>
      <c r="G61" s="37"/>
      <c r="H61" s="36">
        <f t="shared" si="3"/>
        <v>0</v>
      </c>
      <c r="I61" s="35"/>
      <c r="J61" s="35"/>
      <c r="K61" s="35"/>
      <c r="L61" s="34"/>
    </row>
    <row r="62" spans="1:12" ht="27.75" customHeight="1" x14ac:dyDescent="0.25">
      <c r="A62" s="74">
        <v>1146</v>
      </c>
      <c r="B62" s="78" t="s">
        <v>249</v>
      </c>
      <c r="C62" s="36">
        <f t="shared" si="2"/>
        <v>0</v>
      </c>
      <c r="D62" s="35"/>
      <c r="E62" s="35"/>
      <c r="F62" s="35"/>
      <c r="G62" s="37"/>
      <c r="H62" s="36">
        <f t="shared" si="3"/>
        <v>2824</v>
      </c>
      <c r="I62" s="35">
        <v>2824</v>
      </c>
      <c r="J62" s="35"/>
      <c r="K62" s="35"/>
      <c r="L62" s="34"/>
    </row>
    <row r="63" spans="1:12" x14ac:dyDescent="0.25">
      <c r="A63" s="74">
        <v>1147</v>
      </c>
      <c r="B63" s="78" t="s">
        <v>248</v>
      </c>
      <c r="C63" s="36">
        <f t="shared" si="2"/>
        <v>0</v>
      </c>
      <c r="D63" s="35"/>
      <c r="E63" s="35"/>
      <c r="F63" s="35"/>
      <c r="G63" s="37"/>
      <c r="H63" s="36">
        <f t="shared" si="3"/>
        <v>848</v>
      </c>
      <c r="I63" s="35">
        <v>848</v>
      </c>
      <c r="J63" s="35"/>
      <c r="K63" s="35"/>
      <c r="L63" s="34"/>
    </row>
    <row r="64" spans="1:12" x14ac:dyDescent="0.25">
      <c r="A64" s="74">
        <v>1148</v>
      </c>
      <c r="B64" s="78" t="s">
        <v>247</v>
      </c>
      <c r="C64" s="36">
        <f t="shared" si="2"/>
        <v>0</v>
      </c>
      <c r="D64" s="35"/>
      <c r="E64" s="35"/>
      <c r="F64" s="35"/>
      <c r="G64" s="37"/>
      <c r="H64" s="36">
        <f t="shared" si="3"/>
        <v>2118</v>
      </c>
      <c r="I64" s="35">
        <v>2118</v>
      </c>
      <c r="J64" s="35"/>
      <c r="K64" s="35"/>
      <c r="L64" s="34"/>
    </row>
    <row r="65" spans="1:12" ht="36" hidden="1" x14ac:dyDescent="0.25">
      <c r="A65" s="74">
        <v>1149</v>
      </c>
      <c r="B65" s="78" t="s">
        <v>246</v>
      </c>
      <c r="C65" s="36">
        <f t="shared" si="2"/>
        <v>0</v>
      </c>
      <c r="D65" s="35"/>
      <c r="E65" s="35"/>
      <c r="F65" s="35"/>
      <c r="G65" s="37"/>
      <c r="H65" s="36">
        <f t="shared" si="3"/>
        <v>0</v>
      </c>
      <c r="I65" s="35"/>
      <c r="J65" s="35"/>
      <c r="K65" s="35"/>
      <c r="L65" s="34"/>
    </row>
    <row r="66" spans="1:12" ht="36" hidden="1" x14ac:dyDescent="0.25">
      <c r="A66" s="80">
        <v>1150</v>
      </c>
      <c r="B66" s="137" t="s">
        <v>245</v>
      </c>
      <c r="C66" s="134">
        <f t="shared" si="2"/>
        <v>0</v>
      </c>
      <c r="D66" s="133"/>
      <c r="E66" s="133"/>
      <c r="F66" s="133"/>
      <c r="G66" s="135"/>
      <c r="H66" s="134">
        <f t="shared" si="3"/>
        <v>0</v>
      </c>
      <c r="I66" s="133"/>
      <c r="J66" s="133"/>
      <c r="K66" s="133"/>
      <c r="L66" s="132"/>
    </row>
    <row r="67" spans="1:12" ht="36" x14ac:dyDescent="0.25">
      <c r="A67" s="97">
        <v>1200</v>
      </c>
      <c r="B67" s="96" t="s">
        <v>244</v>
      </c>
      <c r="C67" s="94">
        <f t="shared" si="2"/>
        <v>12056</v>
      </c>
      <c r="D67" s="93">
        <f>SUM(D68:D69)</f>
        <v>12056</v>
      </c>
      <c r="E67" s="93">
        <f>SUM(E68:E69)</f>
        <v>0</v>
      </c>
      <c r="F67" s="93">
        <f>SUM(F68:F69)</f>
        <v>0</v>
      </c>
      <c r="G67" s="142">
        <f>SUM(G68:G69)</f>
        <v>0</v>
      </c>
      <c r="H67" s="94">
        <f t="shared" si="3"/>
        <v>12758</v>
      </c>
      <c r="I67" s="93">
        <f>SUM(I68:I69)</f>
        <v>12758</v>
      </c>
      <c r="J67" s="93">
        <f>SUM(J68:J69)</f>
        <v>0</v>
      </c>
      <c r="K67" s="93">
        <f>SUM(K68:K69)</f>
        <v>0</v>
      </c>
      <c r="L67" s="141">
        <f>SUM(L68:L69)</f>
        <v>0</v>
      </c>
    </row>
    <row r="68" spans="1:12" ht="24" x14ac:dyDescent="0.25">
      <c r="A68" s="91">
        <v>1210</v>
      </c>
      <c r="B68" s="79" t="s">
        <v>243</v>
      </c>
      <c r="C68" s="69">
        <f t="shared" si="2"/>
        <v>8728</v>
      </c>
      <c r="D68" s="68">
        <v>8728</v>
      </c>
      <c r="E68" s="68"/>
      <c r="F68" s="68"/>
      <c r="G68" s="70"/>
      <c r="H68" s="69">
        <f t="shared" si="3"/>
        <v>9694</v>
      </c>
      <c r="I68" s="68">
        <v>9694</v>
      </c>
      <c r="J68" s="68"/>
      <c r="K68" s="68"/>
      <c r="L68" s="67"/>
    </row>
    <row r="69" spans="1:12" ht="24" x14ac:dyDescent="0.25">
      <c r="A69" s="88">
        <v>1220</v>
      </c>
      <c r="B69" s="78" t="s">
        <v>242</v>
      </c>
      <c r="C69" s="36">
        <f t="shared" si="2"/>
        <v>3328</v>
      </c>
      <c r="D69" s="76">
        <f>SUM(D70:D74)</f>
        <v>3328</v>
      </c>
      <c r="E69" s="76">
        <f>SUM(E70:E74)</f>
        <v>0</v>
      </c>
      <c r="F69" s="76">
        <f>SUM(F70:F74)</f>
        <v>0</v>
      </c>
      <c r="G69" s="77">
        <f>SUM(G70:G74)</f>
        <v>0</v>
      </c>
      <c r="H69" s="36">
        <f t="shared" si="3"/>
        <v>3064</v>
      </c>
      <c r="I69" s="76">
        <f>SUM(I70:I74)</f>
        <v>3064</v>
      </c>
      <c r="J69" s="76">
        <f>SUM(J70:J74)</f>
        <v>0</v>
      </c>
      <c r="K69" s="76">
        <f>SUM(K70:K74)</f>
        <v>0</v>
      </c>
      <c r="L69" s="75">
        <f>SUM(L70:L74)</f>
        <v>0</v>
      </c>
    </row>
    <row r="70" spans="1:12" ht="48" x14ac:dyDescent="0.25">
      <c r="A70" s="74">
        <v>1221</v>
      </c>
      <c r="B70" s="78" t="s">
        <v>241</v>
      </c>
      <c r="C70" s="36">
        <f t="shared" si="2"/>
        <v>2261</v>
      </c>
      <c r="D70" s="35">
        <v>2261</v>
      </c>
      <c r="E70" s="35"/>
      <c r="F70" s="35"/>
      <c r="G70" s="37"/>
      <c r="H70" s="36">
        <f t="shared" si="3"/>
        <v>2143</v>
      </c>
      <c r="I70" s="35">
        <v>2143</v>
      </c>
      <c r="J70" s="35"/>
      <c r="K70" s="35"/>
      <c r="L70" s="34"/>
    </row>
    <row r="71" spans="1:12" hidden="1" x14ac:dyDescent="0.25">
      <c r="A71" s="74">
        <v>1223</v>
      </c>
      <c r="B71" s="78" t="s">
        <v>240</v>
      </c>
      <c r="C71" s="36">
        <f t="shared" si="2"/>
        <v>0</v>
      </c>
      <c r="D71" s="35"/>
      <c r="E71" s="35"/>
      <c r="F71" s="35"/>
      <c r="G71" s="37"/>
      <c r="H71" s="36">
        <f t="shared" si="3"/>
        <v>0</v>
      </c>
      <c r="I71" s="35"/>
      <c r="J71" s="35"/>
      <c r="K71" s="35"/>
      <c r="L71" s="34"/>
    </row>
    <row r="72" spans="1:12" hidden="1" x14ac:dyDescent="0.25">
      <c r="A72" s="74">
        <v>1225</v>
      </c>
      <c r="B72" s="78" t="s">
        <v>239</v>
      </c>
      <c r="C72" s="36">
        <f t="shared" si="2"/>
        <v>0</v>
      </c>
      <c r="D72" s="35"/>
      <c r="E72" s="35"/>
      <c r="F72" s="35"/>
      <c r="G72" s="37"/>
      <c r="H72" s="36">
        <f t="shared" si="3"/>
        <v>0</v>
      </c>
      <c r="I72" s="35"/>
      <c r="J72" s="35"/>
      <c r="K72" s="35"/>
      <c r="L72" s="34"/>
    </row>
    <row r="73" spans="1:12" ht="36" x14ac:dyDescent="0.25">
      <c r="A73" s="74">
        <v>1227</v>
      </c>
      <c r="B73" s="78" t="s">
        <v>238</v>
      </c>
      <c r="C73" s="36">
        <f t="shared" si="2"/>
        <v>1067</v>
      </c>
      <c r="D73" s="35">
        <v>1067</v>
      </c>
      <c r="E73" s="35"/>
      <c r="F73" s="35"/>
      <c r="G73" s="37"/>
      <c r="H73" s="36">
        <f t="shared" si="3"/>
        <v>921</v>
      </c>
      <c r="I73" s="35">
        <v>921</v>
      </c>
      <c r="J73" s="35"/>
      <c r="K73" s="35"/>
      <c r="L73" s="34"/>
    </row>
    <row r="74" spans="1:12" ht="60" hidden="1" x14ac:dyDescent="0.25">
      <c r="A74" s="74">
        <v>1228</v>
      </c>
      <c r="B74" s="78" t="s">
        <v>237</v>
      </c>
      <c r="C74" s="36">
        <f t="shared" si="2"/>
        <v>0</v>
      </c>
      <c r="D74" s="35"/>
      <c r="E74" s="35"/>
      <c r="F74" s="35"/>
      <c r="G74" s="37"/>
      <c r="H74" s="36">
        <f t="shared" si="3"/>
        <v>0</v>
      </c>
      <c r="I74" s="35"/>
      <c r="J74" s="35"/>
      <c r="K74" s="35"/>
      <c r="L74" s="34"/>
    </row>
    <row r="75" spans="1:12" x14ac:dyDescent="0.25">
      <c r="A75" s="131">
        <v>2000</v>
      </c>
      <c r="B75" s="131" t="s">
        <v>236</v>
      </c>
      <c r="C75" s="128">
        <f t="shared" si="2"/>
        <v>7578</v>
      </c>
      <c r="D75" s="127">
        <f>SUM(D76,D83,D130,D164,D165,D172)</f>
        <v>7578</v>
      </c>
      <c r="E75" s="127">
        <f>SUM(E76,E83,E130,E164,E165,E172)</f>
        <v>0</v>
      </c>
      <c r="F75" s="127">
        <f>SUM(F76,F83,F130,F164,F165,F172)</f>
        <v>0</v>
      </c>
      <c r="G75" s="129">
        <f>SUM(G76,G83,G130,G164,G165,G172)</f>
        <v>0</v>
      </c>
      <c r="H75" s="128">
        <f t="shared" si="3"/>
        <v>7471</v>
      </c>
      <c r="I75" s="127">
        <f>SUM(I76,I83,I130,I164,I165,I172)</f>
        <v>7471</v>
      </c>
      <c r="J75" s="127">
        <f>SUM(J76,J83,J130,J164,J165,J172)</f>
        <v>0</v>
      </c>
      <c r="K75" s="127">
        <f>SUM(K76,K83,K130,K164,K165,K172)</f>
        <v>0</v>
      </c>
      <c r="L75" s="126">
        <f>SUM(L76,L83,L130,L164,L165,L172)</f>
        <v>0</v>
      </c>
    </row>
    <row r="76" spans="1:12" ht="24" hidden="1" x14ac:dyDescent="0.25">
      <c r="A76" s="97">
        <v>2100</v>
      </c>
      <c r="B76" s="96" t="s">
        <v>235</v>
      </c>
      <c r="C76" s="94">
        <f t="shared" si="2"/>
        <v>0</v>
      </c>
      <c r="D76" s="93">
        <f>SUM(D77,D80)</f>
        <v>0</v>
      </c>
      <c r="E76" s="93">
        <f>SUM(E77,E80)</f>
        <v>0</v>
      </c>
      <c r="F76" s="93">
        <f>SUM(F77,F80)</f>
        <v>0</v>
      </c>
      <c r="G76" s="142">
        <f>SUM(G77,G80)</f>
        <v>0</v>
      </c>
      <c r="H76" s="94">
        <f t="shared" si="3"/>
        <v>0</v>
      </c>
      <c r="I76" s="93">
        <f>SUM(I77,I80)</f>
        <v>0</v>
      </c>
      <c r="J76" s="93">
        <f>SUM(J77,J80)</f>
        <v>0</v>
      </c>
      <c r="K76" s="93">
        <f>SUM(K77,K80)</f>
        <v>0</v>
      </c>
      <c r="L76" s="141">
        <f>SUM(L77,L80)</f>
        <v>0</v>
      </c>
    </row>
    <row r="77" spans="1:12" ht="24" hidden="1" x14ac:dyDescent="0.25">
      <c r="A77" s="91">
        <v>2110</v>
      </c>
      <c r="B77" s="79" t="s">
        <v>234</v>
      </c>
      <c r="C77" s="69">
        <f t="shared" si="2"/>
        <v>0</v>
      </c>
      <c r="D77" s="107">
        <f>SUM(D78:D79)</f>
        <v>0</v>
      </c>
      <c r="E77" s="107">
        <f>SUM(E78:E79)</f>
        <v>0</v>
      </c>
      <c r="F77" s="107">
        <f>SUM(F78:F79)</f>
        <v>0</v>
      </c>
      <c r="G77" s="150">
        <f>SUM(G78:G79)</f>
        <v>0</v>
      </c>
      <c r="H77" s="69">
        <f t="shared" si="3"/>
        <v>0</v>
      </c>
      <c r="I77" s="107">
        <f>SUM(I78:I79)</f>
        <v>0</v>
      </c>
      <c r="J77" s="107">
        <f>SUM(J78:J79)</f>
        <v>0</v>
      </c>
      <c r="K77" s="107">
        <f>SUM(K78:K79)</f>
        <v>0</v>
      </c>
      <c r="L77" s="149">
        <f>SUM(L78:L79)</f>
        <v>0</v>
      </c>
    </row>
    <row r="78" spans="1:12" hidden="1" x14ac:dyDescent="0.25">
      <c r="A78" s="74">
        <v>2111</v>
      </c>
      <c r="B78" s="78" t="s">
        <v>232</v>
      </c>
      <c r="C78" s="36">
        <f t="shared" si="2"/>
        <v>0</v>
      </c>
      <c r="D78" s="35"/>
      <c r="E78" s="35"/>
      <c r="F78" s="35"/>
      <c r="G78" s="37"/>
      <c r="H78" s="36">
        <f t="shared" si="3"/>
        <v>0</v>
      </c>
      <c r="I78" s="35"/>
      <c r="J78" s="35"/>
      <c r="K78" s="35"/>
      <c r="L78" s="34"/>
    </row>
    <row r="79" spans="1:12" ht="24" hidden="1" x14ac:dyDescent="0.25">
      <c r="A79" s="74">
        <v>2112</v>
      </c>
      <c r="B79" s="78" t="s">
        <v>231</v>
      </c>
      <c r="C79" s="36">
        <f t="shared" si="2"/>
        <v>0</v>
      </c>
      <c r="D79" s="35"/>
      <c r="E79" s="35"/>
      <c r="F79" s="35"/>
      <c r="G79" s="37"/>
      <c r="H79" s="36">
        <f t="shared" si="3"/>
        <v>0</v>
      </c>
      <c r="I79" s="35"/>
      <c r="J79" s="35"/>
      <c r="K79" s="35"/>
      <c r="L79" s="34"/>
    </row>
    <row r="80" spans="1:12" ht="24" hidden="1" x14ac:dyDescent="0.25">
      <c r="A80" s="88">
        <v>2120</v>
      </c>
      <c r="B80" s="78" t="s">
        <v>233</v>
      </c>
      <c r="C80" s="36">
        <f t="shared" si="2"/>
        <v>0</v>
      </c>
      <c r="D80" s="76">
        <f>SUM(D81:D82)</f>
        <v>0</v>
      </c>
      <c r="E80" s="76">
        <f>SUM(E81:E82)</f>
        <v>0</v>
      </c>
      <c r="F80" s="76">
        <f>SUM(F81:F82)</f>
        <v>0</v>
      </c>
      <c r="G80" s="77">
        <f>SUM(G81:G82)</f>
        <v>0</v>
      </c>
      <c r="H80" s="36">
        <f t="shared" si="3"/>
        <v>0</v>
      </c>
      <c r="I80" s="76">
        <f>SUM(I81:I82)</f>
        <v>0</v>
      </c>
      <c r="J80" s="76">
        <f>SUM(J81:J82)</f>
        <v>0</v>
      </c>
      <c r="K80" s="76">
        <f>SUM(K81:K82)</f>
        <v>0</v>
      </c>
      <c r="L80" s="75">
        <f>SUM(L81:L82)</f>
        <v>0</v>
      </c>
    </row>
    <row r="81" spans="1:12" hidden="1" x14ac:dyDescent="0.25">
      <c r="A81" s="74">
        <v>2121</v>
      </c>
      <c r="B81" s="78" t="s">
        <v>232</v>
      </c>
      <c r="C81" s="36">
        <f t="shared" si="2"/>
        <v>0</v>
      </c>
      <c r="D81" s="35"/>
      <c r="E81" s="35"/>
      <c r="F81" s="35"/>
      <c r="G81" s="37"/>
      <c r="H81" s="36">
        <f t="shared" si="3"/>
        <v>0</v>
      </c>
      <c r="I81" s="35"/>
      <c r="J81" s="35"/>
      <c r="K81" s="35"/>
      <c r="L81" s="34"/>
    </row>
    <row r="82" spans="1:12" ht="24" hidden="1" x14ac:dyDescent="0.25">
      <c r="A82" s="74">
        <v>2122</v>
      </c>
      <c r="B82" s="78" t="s">
        <v>231</v>
      </c>
      <c r="C82" s="36">
        <f t="shared" ref="C82:C113" si="4">SUM(D82:G82)</f>
        <v>0</v>
      </c>
      <c r="D82" s="35"/>
      <c r="E82" s="35"/>
      <c r="F82" s="35"/>
      <c r="G82" s="37"/>
      <c r="H82" s="36">
        <f t="shared" ref="H82:H113" si="5">SUM(I82:L82)</f>
        <v>0</v>
      </c>
      <c r="I82" s="35"/>
      <c r="J82" s="35"/>
      <c r="K82" s="35"/>
      <c r="L82" s="34"/>
    </row>
    <row r="83" spans="1:12" x14ac:dyDescent="0.25">
      <c r="A83" s="97">
        <v>2200</v>
      </c>
      <c r="B83" s="96" t="s">
        <v>230</v>
      </c>
      <c r="C83" s="94">
        <f t="shared" si="4"/>
        <v>4221</v>
      </c>
      <c r="D83" s="93">
        <f>SUM(D84,D89,D95,D103,D112,D116,D122,D128)</f>
        <v>4221</v>
      </c>
      <c r="E83" s="93">
        <f>SUM(E84,E89,E95,E103,E112,E116,E122,E128)</f>
        <v>0</v>
      </c>
      <c r="F83" s="93">
        <f>SUM(F84,F89,F95,F103,F112,F116,F122,F128)</f>
        <v>0</v>
      </c>
      <c r="G83" s="142">
        <f>SUM(G84,G89,G95,G103,G112,G116,G122,G128)</f>
        <v>0</v>
      </c>
      <c r="H83" s="94">
        <f t="shared" si="5"/>
        <v>4221</v>
      </c>
      <c r="I83" s="93">
        <f>SUM(I84,I89,I95,I103,I112,I116,I122,I128)</f>
        <v>4221</v>
      </c>
      <c r="J83" s="93">
        <f>SUM(J84,J89,J95,J103,J112,J116,J122,J128)</f>
        <v>0</v>
      </c>
      <c r="K83" s="93">
        <f>SUM(K84,K89,K95,K103,K112,K116,K122,K128)</f>
        <v>0</v>
      </c>
      <c r="L83" s="109">
        <f>SUM(L84,L89,L95,L103,L112,L116,L122,L128)</f>
        <v>0</v>
      </c>
    </row>
    <row r="84" spans="1:12" ht="24" x14ac:dyDescent="0.25">
      <c r="A84" s="80">
        <v>2210</v>
      </c>
      <c r="B84" s="137" t="s">
        <v>229</v>
      </c>
      <c r="C84" s="134">
        <f t="shared" si="4"/>
        <v>120</v>
      </c>
      <c r="D84" s="139">
        <f>SUM(D85:D88)</f>
        <v>120</v>
      </c>
      <c r="E84" s="139">
        <f>SUM(E85:E88)</f>
        <v>0</v>
      </c>
      <c r="F84" s="139">
        <f>SUM(F85:F88)</f>
        <v>0</v>
      </c>
      <c r="G84" s="139">
        <f>SUM(G85:G88)</f>
        <v>0</v>
      </c>
      <c r="H84" s="134">
        <f t="shared" si="5"/>
        <v>120</v>
      </c>
      <c r="I84" s="139">
        <f>SUM(I85:I88)</f>
        <v>120</v>
      </c>
      <c r="J84" s="139">
        <f>SUM(J85:J88)</f>
        <v>0</v>
      </c>
      <c r="K84" s="139">
        <f>SUM(K85:K88)</f>
        <v>0</v>
      </c>
      <c r="L84" s="138">
        <f>SUM(L85:L88)</f>
        <v>0</v>
      </c>
    </row>
    <row r="85" spans="1:12" ht="24" hidden="1" x14ac:dyDescent="0.25">
      <c r="A85" s="114">
        <v>2211</v>
      </c>
      <c r="B85" s="79" t="s">
        <v>228</v>
      </c>
      <c r="C85" s="69">
        <f t="shared" si="4"/>
        <v>0</v>
      </c>
      <c r="D85" s="68"/>
      <c r="E85" s="68"/>
      <c r="F85" s="68"/>
      <c r="G85" s="70"/>
      <c r="H85" s="69">
        <f t="shared" si="5"/>
        <v>0</v>
      </c>
      <c r="I85" s="68"/>
      <c r="J85" s="68"/>
      <c r="K85" s="68"/>
      <c r="L85" s="67"/>
    </row>
    <row r="86" spans="1:12" ht="36" hidden="1" x14ac:dyDescent="0.25">
      <c r="A86" s="74">
        <v>2212</v>
      </c>
      <c r="B86" s="78" t="s">
        <v>227</v>
      </c>
      <c r="C86" s="36">
        <f t="shared" si="4"/>
        <v>0</v>
      </c>
      <c r="D86" s="35"/>
      <c r="E86" s="35"/>
      <c r="F86" s="35"/>
      <c r="G86" s="37"/>
      <c r="H86" s="36">
        <f t="shared" si="5"/>
        <v>0</v>
      </c>
      <c r="I86" s="35"/>
      <c r="J86" s="35"/>
      <c r="K86" s="35"/>
      <c r="L86" s="34"/>
    </row>
    <row r="87" spans="1:12" ht="24" x14ac:dyDescent="0.25">
      <c r="A87" s="74">
        <v>2214</v>
      </c>
      <c r="B87" s="78" t="s">
        <v>226</v>
      </c>
      <c r="C87" s="36">
        <f t="shared" si="4"/>
        <v>120</v>
      </c>
      <c r="D87" s="35">
        <v>120</v>
      </c>
      <c r="E87" s="35"/>
      <c r="F87" s="35"/>
      <c r="G87" s="37"/>
      <c r="H87" s="36">
        <f t="shared" si="5"/>
        <v>120</v>
      </c>
      <c r="I87" s="35">
        <v>120</v>
      </c>
      <c r="J87" s="35"/>
      <c r="K87" s="35"/>
      <c r="L87" s="34"/>
    </row>
    <row r="88" spans="1:12" hidden="1" x14ac:dyDescent="0.25">
      <c r="A88" s="74">
        <v>2219</v>
      </c>
      <c r="B88" s="78" t="s">
        <v>225</v>
      </c>
      <c r="C88" s="36">
        <f t="shared" si="4"/>
        <v>0</v>
      </c>
      <c r="D88" s="35"/>
      <c r="E88" s="35"/>
      <c r="F88" s="35"/>
      <c r="G88" s="37"/>
      <c r="H88" s="36">
        <f t="shared" si="5"/>
        <v>0</v>
      </c>
      <c r="I88" s="35"/>
      <c r="J88" s="35"/>
      <c r="K88" s="35"/>
      <c r="L88" s="34"/>
    </row>
    <row r="89" spans="1:12" ht="24" x14ac:dyDescent="0.25">
      <c r="A89" s="88">
        <v>2220</v>
      </c>
      <c r="B89" s="78" t="s">
        <v>224</v>
      </c>
      <c r="C89" s="36">
        <f t="shared" si="4"/>
        <v>1080</v>
      </c>
      <c r="D89" s="76">
        <f>SUM(D90:D94)</f>
        <v>1080</v>
      </c>
      <c r="E89" s="76">
        <f>SUM(E90:E94)</f>
        <v>0</v>
      </c>
      <c r="F89" s="76">
        <f>SUM(F90:F94)</f>
        <v>0</v>
      </c>
      <c r="G89" s="77">
        <f>SUM(G90:G94)</f>
        <v>0</v>
      </c>
      <c r="H89" s="36">
        <f t="shared" si="5"/>
        <v>1080</v>
      </c>
      <c r="I89" s="76">
        <f>SUM(I90:I94)</f>
        <v>1080</v>
      </c>
      <c r="J89" s="76">
        <f>SUM(J90:J94)</f>
        <v>0</v>
      </c>
      <c r="K89" s="76">
        <f>SUM(K90:K94)</f>
        <v>0</v>
      </c>
      <c r="L89" s="75">
        <f>SUM(L90:L94)</f>
        <v>0</v>
      </c>
    </row>
    <row r="90" spans="1:12" x14ac:dyDescent="0.25">
      <c r="A90" s="74">
        <v>2221</v>
      </c>
      <c r="B90" s="78" t="s">
        <v>223</v>
      </c>
      <c r="C90" s="36">
        <f t="shared" si="4"/>
        <v>1080</v>
      </c>
      <c r="D90" s="35">
        <v>1080</v>
      </c>
      <c r="E90" s="35"/>
      <c r="F90" s="35"/>
      <c r="G90" s="37"/>
      <c r="H90" s="36">
        <f t="shared" si="5"/>
        <v>1080</v>
      </c>
      <c r="I90" s="35">
        <v>1080</v>
      </c>
      <c r="J90" s="35"/>
      <c r="K90" s="35"/>
      <c r="L90" s="34"/>
    </row>
    <row r="91" spans="1:12" hidden="1" x14ac:dyDescent="0.25">
      <c r="A91" s="74">
        <v>2222</v>
      </c>
      <c r="B91" s="78" t="s">
        <v>222</v>
      </c>
      <c r="C91" s="36">
        <f t="shared" si="4"/>
        <v>0</v>
      </c>
      <c r="D91" s="35"/>
      <c r="E91" s="35"/>
      <c r="F91" s="35"/>
      <c r="G91" s="37"/>
      <c r="H91" s="36">
        <f t="shared" si="5"/>
        <v>0</v>
      </c>
      <c r="I91" s="35"/>
      <c r="J91" s="35"/>
      <c r="K91" s="35"/>
      <c r="L91" s="34"/>
    </row>
    <row r="92" spans="1:12" hidden="1" x14ac:dyDescent="0.25">
      <c r="A92" s="74">
        <v>2223</v>
      </c>
      <c r="B92" s="78" t="s">
        <v>221</v>
      </c>
      <c r="C92" s="36">
        <f t="shared" si="4"/>
        <v>0</v>
      </c>
      <c r="D92" s="35"/>
      <c r="E92" s="35"/>
      <c r="F92" s="35"/>
      <c r="G92" s="37"/>
      <c r="H92" s="36">
        <f t="shared" si="5"/>
        <v>0</v>
      </c>
      <c r="I92" s="35"/>
      <c r="J92" s="35"/>
      <c r="K92" s="35"/>
      <c r="L92" s="34"/>
    </row>
    <row r="93" spans="1:12" ht="48" hidden="1" x14ac:dyDescent="0.25">
      <c r="A93" s="74">
        <v>2224</v>
      </c>
      <c r="B93" s="78" t="s">
        <v>220</v>
      </c>
      <c r="C93" s="36">
        <f t="shared" si="4"/>
        <v>0</v>
      </c>
      <c r="D93" s="35"/>
      <c r="E93" s="35"/>
      <c r="F93" s="35"/>
      <c r="G93" s="37"/>
      <c r="H93" s="36">
        <f t="shared" si="5"/>
        <v>0</v>
      </c>
      <c r="I93" s="35"/>
      <c r="J93" s="35"/>
      <c r="K93" s="35"/>
      <c r="L93" s="34"/>
    </row>
    <row r="94" spans="1:12" ht="24" hidden="1" x14ac:dyDescent="0.25">
      <c r="A94" s="74">
        <v>2229</v>
      </c>
      <c r="B94" s="78" t="s">
        <v>219</v>
      </c>
      <c r="C94" s="36">
        <f t="shared" si="4"/>
        <v>0</v>
      </c>
      <c r="D94" s="35"/>
      <c r="E94" s="35"/>
      <c r="F94" s="35"/>
      <c r="G94" s="37"/>
      <c r="H94" s="36">
        <f t="shared" si="5"/>
        <v>0</v>
      </c>
      <c r="I94" s="35"/>
      <c r="J94" s="35"/>
      <c r="K94" s="35"/>
      <c r="L94" s="34"/>
    </row>
    <row r="95" spans="1:12" ht="36" hidden="1" x14ac:dyDescent="0.25">
      <c r="A95" s="88">
        <v>2230</v>
      </c>
      <c r="B95" s="78" t="s">
        <v>218</v>
      </c>
      <c r="C95" s="36">
        <f t="shared" si="4"/>
        <v>0</v>
      </c>
      <c r="D95" s="76">
        <f>SUM(D96:D102)</f>
        <v>0</v>
      </c>
      <c r="E95" s="76">
        <f>SUM(E96:E102)</f>
        <v>0</v>
      </c>
      <c r="F95" s="76">
        <f>SUM(F96:F102)</f>
        <v>0</v>
      </c>
      <c r="G95" s="77">
        <f>SUM(G96:G102)</f>
        <v>0</v>
      </c>
      <c r="H95" s="36">
        <f t="shared" si="5"/>
        <v>0</v>
      </c>
      <c r="I95" s="76">
        <f>SUM(I96:I102)</f>
        <v>0</v>
      </c>
      <c r="J95" s="76">
        <f>SUM(J96:J102)</f>
        <v>0</v>
      </c>
      <c r="K95" s="76">
        <f>SUM(K96:K102)</f>
        <v>0</v>
      </c>
      <c r="L95" s="75">
        <f>SUM(L96:L102)</f>
        <v>0</v>
      </c>
    </row>
    <row r="96" spans="1:12" ht="24" hidden="1" x14ac:dyDescent="0.25">
      <c r="A96" s="74">
        <v>2231</v>
      </c>
      <c r="B96" s="78" t="s">
        <v>217</v>
      </c>
      <c r="C96" s="36">
        <f t="shared" si="4"/>
        <v>0</v>
      </c>
      <c r="D96" s="35"/>
      <c r="E96" s="35"/>
      <c r="F96" s="35"/>
      <c r="G96" s="37"/>
      <c r="H96" s="36">
        <f t="shared" si="5"/>
        <v>0</v>
      </c>
      <c r="I96" s="35"/>
      <c r="J96" s="35"/>
      <c r="K96" s="35"/>
      <c r="L96" s="34"/>
    </row>
    <row r="97" spans="1:12" ht="36" hidden="1" x14ac:dyDescent="0.25">
      <c r="A97" s="74">
        <v>2232</v>
      </c>
      <c r="B97" s="78" t="s">
        <v>216</v>
      </c>
      <c r="C97" s="36">
        <f t="shared" si="4"/>
        <v>0</v>
      </c>
      <c r="D97" s="35"/>
      <c r="E97" s="35"/>
      <c r="F97" s="35"/>
      <c r="G97" s="37"/>
      <c r="H97" s="36">
        <f t="shared" si="5"/>
        <v>0</v>
      </c>
      <c r="I97" s="35"/>
      <c r="J97" s="35"/>
      <c r="K97" s="35"/>
      <c r="L97" s="34"/>
    </row>
    <row r="98" spans="1:12" ht="24" hidden="1" x14ac:dyDescent="0.25">
      <c r="A98" s="114">
        <v>2233</v>
      </c>
      <c r="B98" s="79" t="s">
        <v>215</v>
      </c>
      <c r="C98" s="69">
        <f t="shared" si="4"/>
        <v>0</v>
      </c>
      <c r="D98" s="68"/>
      <c r="E98" s="68"/>
      <c r="F98" s="68"/>
      <c r="G98" s="70"/>
      <c r="H98" s="69">
        <f t="shared" si="5"/>
        <v>0</v>
      </c>
      <c r="I98" s="68"/>
      <c r="J98" s="68"/>
      <c r="K98" s="68"/>
      <c r="L98" s="67"/>
    </row>
    <row r="99" spans="1:12" ht="36" hidden="1" x14ac:dyDescent="0.25">
      <c r="A99" s="74">
        <v>2234</v>
      </c>
      <c r="B99" s="78" t="s">
        <v>214</v>
      </c>
      <c r="C99" s="36">
        <f t="shared" si="4"/>
        <v>0</v>
      </c>
      <c r="D99" s="35"/>
      <c r="E99" s="35"/>
      <c r="F99" s="35"/>
      <c r="G99" s="37"/>
      <c r="H99" s="36">
        <f t="shared" si="5"/>
        <v>0</v>
      </c>
      <c r="I99" s="35"/>
      <c r="J99" s="35"/>
      <c r="K99" s="35"/>
      <c r="L99" s="34"/>
    </row>
    <row r="100" spans="1:12" ht="24" hidden="1" x14ac:dyDescent="0.25">
      <c r="A100" s="74">
        <v>2235</v>
      </c>
      <c r="B100" s="78" t="s">
        <v>213</v>
      </c>
      <c r="C100" s="36">
        <f t="shared" si="4"/>
        <v>0</v>
      </c>
      <c r="D100" s="35"/>
      <c r="E100" s="35"/>
      <c r="F100" s="35"/>
      <c r="G100" s="37"/>
      <c r="H100" s="36">
        <f t="shared" si="5"/>
        <v>0</v>
      </c>
      <c r="I100" s="35"/>
      <c r="J100" s="35"/>
      <c r="K100" s="35"/>
      <c r="L100" s="34"/>
    </row>
    <row r="101" spans="1:12" hidden="1" x14ac:dyDescent="0.25">
      <c r="A101" s="74">
        <v>2236</v>
      </c>
      <c r="B101" s="78" t="s">
        <v>212</v>
      </c>
      <c r="C101" s="36">
        <f t="shared" si="4"/>
        <v>0</v>
      </c>
      <c r="D101" s="35"/>
      <c r="E101" s="35"/>
      <c r="F101" s="35"/>
      <c r="G101" s="37"/>
      <c r="H101" s="36">
        <f t="shared" si="5"/>
        <v>0</v>
      </c>
      <c r="I101" s="35"/>
      <c r="J101" s="35"/>
      <c r="K101" s="35"/>
      <c r="L101" s="34"/>
    </row>
    <row r="102" spans="1:12" ht="24" hidden="1" x14ac:dyDescent="0.25">
      <c r="A102" s="74">
        <v>2239</v>
      </c>
      <c r="B102" s="78" t="s">
        <v>211</v>
      </c>
      <c r="C102" s="36">
        <f t="shared" si="4"/>
        <v>0</v>
      </c>
      <c r="D102" s="35"/>
      <c r="E102" s="35"/>
      <c r="F102" s="35"/>
      <c r="G102" s="37"/>
      <c r="H102" s="36">
        <f t="shared" si="5"/>
        <v>0</v>
      </c>
      <c r="I102" s="35"/>
      <c r="J102" s="35"/>
      <c r="K102" s="35"/>
      <c r="L102" s="34"/>
    </row>
    <row r="103" spans="1:12" ht="24" x14ac:dyDescent="0.25">
      <c r="A103" s="88">
        <v>2240</v>
      </c>
      <c r="B103" s="78" t="s">
        <v>210</v>
      </c>
      <c r="C103" s="36">
        <f t="shared" si="4"/>
        <v>3021</v>
      </c>
      <c r="D103" s="76">
        <f>SUM(D104:D111)</f>
        <v>3021</v>
      </c>
      <c r="E103" s="76">
        <f>SUM(E104:E111)</f>
        <v>0</v>
      </c>
      <c r="F103" s="76">
        <f>SUM(F104:F111)</f>
        <v>0</v>
      </c>
      <c r="G103" s="77">
        <f>SUM(G104:G111)</f>
        <v>0</v>
      </c>
      <c r="H103" s="36">
        <f t="shared" si="5"/>
        <v>3021</v>
      </c>
      <c r="I103" s="76">
        <f>SUM(I104:I111)</f>
        <v>3021</v>
      </c>
      <c r="J103" s="76">
        <f>SUM(J104:J111)</f>
        <v>0</v>
      </c>
      <c r="K103" s="76">
        <f>SUM(K104:K111)</f>
        <v>0</v>
      </c>
      <c r="L103" s="75">
        <f>SUM(L104:L111)</f>
        <v>0</v>
      </c>
    </row>
    <row r="104" spans="1:12" hidden="1" x14ac:dyDescent="0.25">
      <c r="A104" s="74">
        <v>2241</v>
      </c>
      <c r="B104" s="78" t="s">
        <v>209</v>
      </c>
      <c r="C104" s="36">
        <f t="shared" si="4"/>
        <v>0</v>
      </c>
      <c r="D104" s="35"/>
      <c r="E104" s="35"/>
      <c r="F104" s="35"/>
      <c r="G104" s="37"/>
      <c r="H104" s="36">
        <f t="shared" si="5"/>
        <v>0</v>
      </c>
      <c r="I104" s="35"/>
      <c r="J104" s="35"/>
      <c r="K104" s="35"/>
      <c r="L104" s="34"/>
    </row>
    <row r="105" spans="1:12" ht="24" hidden="1" x14ac:dyDescent="0.25">
      <c r="A105" s="74">
        <v>2242</v>
      </c>
      <c r="B105" s="78" t="s">
        <v>208</v>
      </c>
      <c r="C105" s="36">
        <f t="shared" si="4"/>
        <v>0</v>
      </c>
      <c r="D105" s="35"/>
      <c r="E105" s="35"/>
      <c r="F105" s="35"/>
      <c r="G105" s="37"/>
      <c r="H105" s="36">
        <f t="shared" si="5"/>
        <v>0</v>
      </c>
      <c r="I105" s="35"/>
      <c r="J105" s="35"/>
      <c r="K105" s="35"/>
      <c r="L105" s="34"/>
    </row>
    <row r="106" spans="1:12" ht="24" hidden="1" x14ac:dyDescent="0.25">
      <c r="A106" s="74">
        <v>2243</v>
      </c>
      <c r="B106" s="78" t="s">
        <v>207</v>
      </c>
      <c r="C106" s="36">
        <f t="shared" si="4"/>
        <v>0</v>
      </c>
      <c r="D106" s="35"/>
      <c r="E106" s="35"/>
      <c r="F106" s="35"/>
      <c r="G106" s="37"/>
      <c r="H106" s="36">
        <f t="shared" si="5"/>
        <v>0</v>
      </c>
      <c r="I106" s="35"/>
      <c r="J106" s="35"/>
      <c r="K106" s="35"/>
      <c r="L106" s="34"/>
    </row>
    <row r="107" spans="1:12" x14ac:dyDescent="0.25">
      <c r="A107" s="74">
        <v>2244</v>
      </c>
      <c r="B107" s="78" t="s">
        <v>206</v>
      </c>
      <c r="C107" s="36">
        <f t="shared" si="4"/>
        <v>3021</v>
      </c>
      <c r="D107" s="35">
        <v>3021</v>
      </c>
      <c r="E107" s="35"/>
      <c r="F107" s="35"/>
      <c r="G107" s="37"/>
      <c r="H107" s="36">
        <f t="shared" si="5"/>
        <v>3021</v>
      </c>
      <c r="I107" s="35">
        <v>3021</v>
      </c>
      <c r="J107" s="35"/>
      <c r="K107" s="35"/>
      <c r="L107" s="34"/>
    </row>
    <row r="108" spans="1:12" ht="24" hidden="1" x14ac:dyDescent="0.25">
      <c r="A108" s="74">
        <v>2246</v>
      </c>
      <c r="B108" s="78" t="s">
        <v>205</v>
      </c>
      <c r="C108" s="36">
        <f t="shared" si="4"/>
        <v>0</v>
      </c>
      <c r="D108" s="35"/>
      <c r="E108" s="35"/>
      <c r="F108" s="35"/>
      <c r="G108" s="37"/>
      <c r="H108" s="36">
        <f t="shared" si="5"/>
        <v>0</v>
      </c>
      <c r="I108" s="35"/>
      <c r="J108" s="35"/>
      <c r="K108" s="35"/>
      <c r="L108" s="34"/>
    </row>
    <row r="109" spans="1:12" hidden="1" x14ac:dyDescent="0.25">
      <c r="A109" s="74">
        <v>2247</v>
      </c>
      <c r="B109" s="78" t="s">
        <v>204</v>
      </c>
      <c r="C109" s="36">
        <f t="shared" si="4"/>
        <v>0</v>
      </c>
      <c r="D109" s="35"/>
      <c r="E109" s="35"/>
      <c r="F109" s="35"/>
      <c r="G109" s="37"/>
      <c r="H109" s="36">
        <f t="shared" si="5"/>
        <v>0</v>
      </c>
      <c r="I109" s="35"/>
      <c r="J109" s="35"/>
      <c r="K109" s="35"/>
      <c r="L109" s="34"/>
    </row>
    <row r="110" spans="1:12" ht="24" hidden="1" x14ac:dyDescent="0.25">
      <c r="A110" s="74">
        <v>2248</v>
      </c>
      <c r="B110" s="78" t="s">
        <v>203</v>
      </c>
      <c r="C110" s="36">
        <f t="shared" si="4"/>
        <v>0</v>
      </c>
      <c r="D110" s="35"/>
      <c r="E110" s="35"/>
      <c r="F110" s="35"/>
      <c r="G110" s="37"/>
      <c r="H110" s="36">
        <f t="shared" si="5"/>
        <v>0</v>
      </c>
      <c r="I110" s="35"/>
      <c r="J110" s="35"/>
      <c r="K110" s="35"/>
      <c r="L110" s="34"/>
    </row>
    <row r="111" spans="1:12" ht="24" hidden="1" x14ac:dyDescent="0.25">
      <c r="A111" s="74">
        <v>2249</v>
      </c>
      <c r="B111" s="78" t="s">
        <v>202</v>
      </c>
      <c r="C111" s="36">
        <f t="shared" si="4"/>
        <v>0</v>
      </c>
      <c r="D111" s="35"/>
      <c r="E111" s="35"/>
      <c r="F111" s="35"/>
      <c r="G111" s="37"/>
      <c r="H111" s="36">
        <f t="shared" si="5"/>
        <v>0</v>
      </c>
      <c r="I111" s="35"/>
      <c r="J111" s="35"/>
      <c r="K111" s="35"/>
      <c r="L111" s="34"/>
    </row>
    <row r="112" spans="1:12" hidden="1" x14ac:dyDescent="0.25">
      <c r="A112" s="88">
        <v>2250</v>
      </c>
      <c r="B112" s="78" t="s">
        <v>201</v>
      </c>
      <c r="C112" s="36">
        <f t="shared" si="4"/>
        <v>0</v>
      </c>
      <c r="D112" s="76">
        <f>SUM(D113:D115)</f>
        <v>0</v>
      </c>
      <c r="E112" s="76">
        <f>SUM(E113:E115)</f>
        <v>0</v>
      </c>
      <c r="F112" s="76">
        <f>SUM(F113:F115)</f>
        <v>0</v>
      </c>
      <c r="G112" s="164">
        <f>SUM(G113:G115)</f>
        <v>0</v>
      </c>
      <c r="H112" s="36">
        <f t="shared" si="5"/>
        <v>0</v>
      </c>
      <c r="I112" s="76">
        <f>SUM(I113:I115)</f>
        <v>0</v>
      </c>
      <c r="J112" s="76">
        <f>SUM(J113:J115)</f>
        <v>0</v>
      </c>
      <c r="K112" s="76">
        <f>SUM(K113:K115)</f>
        <v>0</v>
      </c>
      <c r="L112" s="75">
        <f>SUM(L113:L115)</f>
        <v>0</v>
      </c>
    </row>
    <row r="113" spans="1:12" hidden="1" x14ac:dyDescent="0.25">
      <c r="A113" s="74">
        <v>2251</v>
      </c>
      <c r="B113" s="78" t="s">
        <v>200</v>
      </c>
      <c r="C113" s="36">
        <f t="shared" si="4"/>
        <v>0</v>
      </c>
      <c r="D113" s="35"/>
      <c r="E113" s="35"/>
      <c r="F113" s="35"/>
      <c r="G113" s="37"/>
      <c r="H113" s="36">
        <f t="shared" si="5"/>
        <v>0</v>
      </c>
      <c r="I113" s="35"/>
      <c r="J113" s="35"/>
      <c r="K113" s="35"/>
      <c r="L113" s="34"/>
    </row>
    <row r="114" spans="1:12" ht="24" hidden="1" x14ac:dyDescent="0.25">
      <c r="A114" s="74">
        <v>2252</v>
      </c>
      <c r="B114" s="78" t="s">
        <v>199</v>
      </c>
      <c r="C114" s="36">
        <f t="shared" ref="C114:C127" si="6">SUM(D114:G114)</f>
        <v>0</v>
      </c>
      <c r="D114" s="35"/>
      <c r="E114" s="35"/>
      <c r="F114" s="35"/>
      <c r="G114" s="37"/>
      <c r="H114" s="36">
        <f t="shared" ref="H114:H127" si="7">SUM(I114:L114)</f>
        <v>0</v>
      </c>
      <c r="I114" s="35"/>
      <c r="J114" s="35"/>
      <c r="K114" s="35"/>
      <c r="L114" s="34"/>
    </row>
    <row r="115" spans="1:12" ht="24" hidden="1" x14ac:dyDescent="0.25">
      <c r="A115" s="74">
        <v>2259</v>
      </c>
      <c r="B115" s="78" t="s">
        <v>198</v>
      </c>
      <c r="C115" s="36">
        <f t="shared" si="6"/>
        <v>0</v>
      </c>
      <c r="D115" s="35"/>
      <c r="E115" s="35"/>
      <c r="F115" s="35"/>
      <c r="G115" s="37"/>
      <c r="H115" s="36">
        <f t="shared" si="7"/>
        <v>0</v>
      </c>
      <c r="I115" s="35"/>
      <c r="J115" s="35"/>
      <c r="K115" s="35"/>
      <c r="L115" s="34"/>
    </row>
    <row r="116" spans="1:12" hidden="1" x14ac:dyDescent="0.25">
      <c r="A116" s="88">
        <v>2260</v>
      </c>
      <c r="B116" s="78" t="s">
        <v>197</v>
      </c>
      <c r="C116" s="36">
        <f t="shared" si="6"/>
        <v>0</v>
      </c>
      <c r="D116" s="76">
        <f>SUM(D117:D121)</f>
        <v>0</v>
      </c>
      <c r="E116" s="76">
        <f>SUM(E117:E121)</f>
        <v>0</v>
      </c>
      <c r="F116" s="76">
        <f>SUM(F117:F121)</f>
        <v>0</v>
      </c>
      <c r="G116" s="77">
        <f>SUM(G117:G121)</f>
        <v>0</v>
      </c>
      <c r="H116" s="36">
        <f t="shared" si="7"/>
        <v>0</v>
      </c>
      <c r="I116" s="76">
        <f>SUM(I117:I121)</f>
        <v>0</v>
      </c>
      <c r="J116" s="76">
        <f>SUM(J117:J121)</f>
        <v>0</v>
      </c>
      <c r="K116" s="76">
        <f>SUM(K117:K121)</f>
        <v>0</v>
      </c>
      <c r="L116" s="75">
        <f>SUM(L117:L121)</f>
        <v>0</v>
      </c>
    </row>
    <row r="117" spans="1:12" hidden="1" x14ac:dyDescent="0.25">
      <c r="A117" s="74">
        <v>2261</v>
      </c>
      <c r="B117" s="78" t="s">
        <v>196</v>
      </c>
      <c r="C117" s="36">
        <f t="shared" si="6"/>
        <v>0</v>
      </c>
      <c r="D117" s="35"/>
      <c r="E117" s="35"/>
      <c r="F117" s="35"/>
      <c r="G117" s="37"/>
      <c r="H117" s="36">
        <f t="shared" si="7"/>
        <v>0</v>
      </c>
      <c r="I117" s="35"/>
      <c r="J117" s="35"/>
      <c r="K117" s="35"/>
      <c r="L117" s="34"/>
    </row>
    <row r="118" spans="1:12" hidden="1" x14ac:dyDescent="0.25">
      <c r="A118" s="74">
        <v>2262</v>
      </c>
      <c r="B118" s="78" t="s">
        <v>195</v>
      </c>
      <c r="C118" s="36">
        <f t="shared" si="6"/>
        <v>0</v>
      </c>
      <c r="D118" s="35"/>
      <c r="E118" s="35"/>
      <c r="F118" s="35"/>
      <c r="G118" s="37"/>
      <c r="H118" s="36">
        <f t="shared" si="7"/>
        <v>0</v>
      </c>
      <c r="I118" s="35"/>
      <c r="J118" s="35"/>
      <c r="K118" s="35"/>
      <c r="L118" s="34"/>
    </row>
    <row r="119" spans="1:12" hidden="1" x14ac:dyDescent="0.25">
      <c r="A119" s="74">
        <v>2263</v>
      </c>
      <c r="B119" s="78" t="s">
        <v>194</v>
      </c>
      <c r="C119" s="36">
        <f t="shared" si="6"/>
        <v>0</v>
      </c>
      <c r="D119" s="35"/>
      <c r="E119" s="35"/>
      <c r="F119" s="35"/>
      <c r="G119" s="37"/>
      <c r="H119" s="36">
        <f t="shared" si="7"/>
        <v>0</v>
      </c>
      <c r="I119" s="35"/>
      <c r="J119" s="35"/>
      <c r="K119" s="35"/>
      <c r="L119" s="34"/>
    </row>
    <row r="120" spans="1:12" ht="24" hidden="1" x14ac:dyDescent="0.25">
      <c r="A120" s="74">
        <v>2264</v>
      </c>
      <c r="B120" s="78" t="s">
        <v>193</v>
      </c>
      <c r="C120" s="36">
        <f t="shared" si="6"/>
        <v>0</v>
      </c>
      <c r="D120" s="35"/>
      <c r="E120" s="35"/>
      <c r="F120" s="35"/>
      <c r="G120" s="37"/>
      <c r="H120" s="36">
        <f t="shared" si="7"/>
        <v>0</v>
      </c>
      <c r="I120" s="35"/>
      <c r="J120" s="35"/>
      <c r="K120" s="35"/>
      <c r="L120" s="34"/>
    </row>
    <row r="121" spans="1:12" hidden="1" x14ac:dyDescent="0.25">
      <c r="A121" s="74">
        <v>2269</v>
      </c>
      <c r="B121" s="78" t="s">
        <v>192</v>
      </c>
      <c r="C121" s="36">
        <f t="shared" si="6"/>
        <v>0</v>
      </c>
      <c r="D121" s="35"/>
      <c r="E121" s="35"/>
      <c r="F121" s="35"/>
      <c r="G121" s="37"/>
      <c r="H121" s="36">
        <f t="shared" si="7"/>
        <v>0</v>
      </c>
      <c r="I121" s="35"/>
      <c r="J121" s="35"/>
      <c r="K121" s="35"/>
      <c r="L121" s="34"/>
    </row>
    <row r="122" spans="1:12" hidden="1" x14ac:dyDescent="0.25">
      <c r="A122" s="88">
        <v>2270</v>
      </c>
      <c r="B122" s="78" t="s">
        <v>191</v>
      </c>
      <c r="C122" s="36">
        <f t="shared" si="6"/>
        <v>0</v>
      </c>
      <c r="D122" s="76">
        <f>SUM(D123:D127)</f>
        <v>0</v>
      </c>
      <c r="E122" s="76">
        <f>SUM(E123:E127)</f>
        <v>0</v>
      </c>
      <c r="F122" s="76">
        <f>SUM(F123:F127)</f>
        <v>0</v>
      </c>
      <c r="G122" s="77">
        <f>SUM(G123:G127)</f>
        <v>0</v>
      </c>
      <c r="H122" s="36">
        <f t="shared" si="7"/>
        <v>0</v>
      </c>
      <c r="I122" s="76">
        <f>SUM(I123:I127)</f>
        <v>0</v>
      </c>
      <c r="J122" s="76">
        <f>SUM(J123:J127)</f>
        <v>0</v>
      </c>
      <c r="K122" s="76">
        <f>SUM(K123:K127)</f>
        <v>0</v>
      </c>
      <c r="L122" s="75">
        <f>SUM(L123:L127)</f>
        <v>0</v>
      </c>
    </row>
    <row r="123" spans="1:12" hidden="1" x14ac:dyDescent="0.25">
      <c r="A123" s="74">
        <v>2272</v>
      </c>
      <c r="B123" s="1" t="s">
        <v>190</v>
      </c>
      <c r="C123" s="36">
        <f t="shared" si="6"/>
        <v>0</v>
      </c>
      <c r="D123" s="35"/>
      <c r="E123" s="35"/>
      <c r="F123" s="35"/>
      <c r="G123" s="37"/>
      <c r="H123" s="36">
        <f t="shared" si="7"/>
        <v>0</v>
      </c>
      <c r="I123" s="35"/>
      <c r="J123" s="35"/>
      <c r="K123" s="35"/>
      <c r="L123" s="34"/>
    </row>
    <row r="124" spans="1:12" ht="24" hidden="1" x14ac:dyDescent="0.25">
      <c r="A124" s="74">
        <v>2275</v>
      </c>
      <c r="B124" s="78" t="s">
        <v>189</v>
      </c>
      <c r="C124" s="36">
        <f t="shared" si="6"/>
        <v>0</v>
      </c>
      <c r="D124" s="35"/>
      <c r="E124" s="35"/>
      <c r="F124" s="35"/>
      <c r="G124" s="37"/>
      <c r="H124" s="36">
        <f t="shared" si="7"/>
        <v>0</v>
      </c>
      <c r="I124" s="35"/>
      <c r="J124" s="35"/>
      <c r="K124" s="35"/>
      <c r="L124" s="34"/>
    </row>
    <row r="125" spans="1:12" ht="36" hidden="1" x14ac:dyDescent="0.25">
      <c r="A125" s="74">
        <v>2276</v>
      </c>
      <c r="B125" s="78" t="s">
        <v>188</v>
      </c>
      <c r="C125" s="36">
        <f t="shared" si="6"/>
        <v>0</v>
      </c>
      <c r="D125" s="35"/>
      <c r="E125" s="35"/>
      <c r="F125" s="35"/>
      <c r="G125" s="37"/>
      <c r="H125" s="36">
        <f t="shared" si="7"/>
        <v>0</v>
      </c>
      <c r="I125" s="35"/>
      <c r="J125" s="35"/>
      <c r="K125" s="35"/>
      <c r="L125" s="34"/>
    </row>
    <row r="126" spans="1:12" ht="24" hidden="1" customHeight="1" x14ac:dyDescent="0.25">
      <c r="A126" s="74">
        <v>2278</v>
      </c>
      <c r="B126" s="78" t="s">
        <v>187</v>
      </c>
      <c r="C126" s="36">
        <f t="shared" si="6"/>
        <v>0</v>
      </c>
      <c r="D126" s="35"/>
      <c r="E126" s="35"/>
      <c r="F126" s="35"/>
      <c r="G126" s="37"/>
      <c r="H126" s="36">
        <f t="shared" si="7"/>
        <v>0</v>
      </c>
      <c r="I126" s="35"/>
      <c r="J126" s="35"/>
      <c r="K126" s="35"/>
      <c r="L126" s="34"/>
    </row>
    <row r="127" spans="1:12" ht="24" hidden="1" x14ac:dyDescent="0.25">
      <c r="A127" s="74">
        <v>2279</v>
      </c>
      <c r="B127" s="78" t="s">
        <v>186</v>
      </c>
      <c r="C127" s="36">
        <f t="shared" si="6"/>
        <v>0</v>
      </c>
      <c r="D127" s="35"/>
      <c r="E127" s="35"/>
      <c r="F127" s="35"/>
      <c r="G127" s="37"/>
      <c r="H127" s="36">
        <f t="shared" si="7"/>
        <v>0</v>
      </c>
      <c r="I127" s="35"/>
      <c r="J127" s="35"/>
      <c r="K127" s="35"/>
      <c r="L127" s="34"/>
    </row>
    <row r="128" spans="1:12" ht="24" hidden="1" x14ac:dyDescent="0.25">
      <c r="A128" s="91">
        <v>2280</v>
      </c>
      <c r="B128" s="79" t="s">
        <v>185</v>
      </c>
      <c r="C128" s="69">
        <f t="shared" ref="C128:L128" si="8">SUM(C129)</f>
        <v>0</v>
      </c>
      <c r="D128" s="107">
        <f t="shared" si="8"/>
        <v>0</v>
      </c>
      <c r="E128" s="107">
        <f t="shared" si="8"/>
        <v>0</v>
      </c>
      <c r="F128" s="107">
        <f t="shared" si="8"/>
        <v>0</v>
      </c>
      <c r="G128" s="107">
        <f t="shared" si="8"/>
        <v>0</v>
      </c>
      <c r="H128" s="69">
        <f t="shared" si="8"/>
        <v>0</v>
      </c>
      <c r="I128" s="107">
        <f t="shared" si="8"/>
        <v>0</v>
      </c>
      <c r="J128" s="107">
        <f t="shared" si="8"/>
        <v>0</v>
      </c>
      <c r="K128" s="107">
        <f t="shared" si="8"/>
        <v>0</v>
      </c>
      <c r="L128" s="104">
        <f t="shared" si="8"/>
        <v>0</v>
      </c>
    </row>
    <row r="129" spans="1:12" ht="24" hidden="1" x14ac:dyDescent="0.25">
      <c r="A129" s="74">
        <v>2283</v>
      </c>
      <c r="B129" s="78" t="s">
        <v>184</v>
      </c>
      <c r="C129" s="36">
        <f t="shared" ref="C129:C160" si="9">SUM(D129:G129)</f>
        <v>0</v>
      </c>
      <c r="D129" s="35"/>
      <c r="E129" s="35"/>
      <c r="F129" s="35"/>
      <c r="G129" s="37"/>
      <c r="H129" s="36">
        <f t="shared" ref="H129:H160" si="10">SUM(I129:L129)</f>
        <v>0</v>
      </c>
      <c r="I129" s="35"/>
      <c r="J129" s="35"/>
      <c r="K129" s="35"/>
      <c r="L129" s="34"/>
    </row>
    <row r="130" spans="1:12" ht="38.25" customHeight="1" x14ac:dyDescent="0.25">
      <c r="A130" s="97">
        <v>2300</v>
      </c>
      <c r="B130" s="96" t="s">
        <v>183</v>
      </c>
      <c r="C130" s="94">
        <f t="shared" si="9"/>
        <v>3357</v>
      </c>
      <c r="D130" s="93">
        <f>SUM(D131,D136,D140,D141,D144,D151,D159,D160,D163)</f>
        <v>3357</v>
      </c>
      <c r="E130" s="93">
        <f>SUM(E131,E136,E140,E141,E144,E151,E159,E160,E163)</f>
        <v>0</v>
      </c>
      <c r="F130" s="93">
        <f>SUM(F131,F136,F140,F141,F144,F151,F159,F160,F163)</f>
        <v>0</v>
      </c>
      <c r="G130" s="142">
        <f>SUM(G131,G136,G140,G141,G144,G151,G159,G160,G163)</f>
        <v>0</v>
      </c>
      <c r="H130" s="94">
        <f t="shared" si="10"/>
        <v>3250</v>
      </c>
      <c r="I130" s="93">
        <f>SUM(I131,I136,I140,I141,I144,I151,I159,I160,I163)</f>
        <v>3250</v>
      </c>
      <c r="J130" s="93">
        <f>SUM(J131,J136,J140,J141,J144,J151,J159,J160,J163)</f>
        <v>0</v>
      </c>
      <c r="K130" s="93">
        <f>SUM(K131,K136,K140,K141,K144,K151,K159,K160,K163)</f>
        <v>0</v>
      </c>
      <c r="L130" s="141">
        <f>SUM(L131,L136,L140,L141,L144,L151,L159,L160,L163)</f>
        <v>0</v>
      </c>
    </row>
    <row r="131" spans="1:12" ht="24" x14ac:dyDescent="0.25">
      <c r="A131" s="91">
        <v>2310</v>
      </c>
      <c r="B131" s="79" t="s">
        <v>182</v>
      </c>
      <c r="C131" s="69">
        <f t="shared" si="9"/>
        <v>297</v>
      </c>
      <c r="D131" s="107">
        <f>SUM(D132:D135)</f>
        <v>297</v>
      </c>
      <c r="E131" s="107">
        <f>SUM(E132:E135)</f>
        <v>0</v>
      </c>
      <c r="F131" s="107">
        <f>SUM(F132:F135)</f>
        <v>0</v>
      </c>
      <c r="G131" s="150">
        <f>SUM(G132:G135)</f>
        <v>0</v>
      </c>
      <c r="H131" s="69">
        <f t="shared" si="10"/>
        <v>255</v>
      </c>
      <c r="I131" s="107">
        <f>SUM(I132:I135)</f>
        <v>255</v>
      </c>
      <c r="J131" s="107">
        <f>SUM(J132:J135)</f>
        <v>0</v>
      </c>
      <c r="K131" s="107">
        <f>SUM(K132:K135)</f>
        <v>0</v>
      </c>
      <c r="L131" s="149">
        <f>SUM(L132:L135)</f>
        <v>0</v>
      </c>
    </row>
    <row r="132" spans="1:12" x14ac:dyDescent="0.25">
      <c r="A132" s="74">
        <v>2311</v>
      </c>
      <c r="B132" s="78" t="s">
        <v>181</v>
      </c>
      <c r="C132" s="36">
        <f t="shared" si="9"/>
        <v>142</v>
      </c>
      <c r="D132" s="35">
        <v>142</v>
      </c>
      <c r="E132" s="35"/>
      <c r="F132" s="35"/>
      <c r="G132" s="37"/>
      <c r="H132" s="36">
        <f t="shared" si="10"/>
        <v>100</v>
      </c>
      <c r="I132" s="35">
        <v>100</v>
      </c>
      <c r="J132" s="35"/>
      <c r="K132" s="35"/>
      <c r="L132" s="34"/>
    </row>
    <row r="133" spans="1:12" x14ac:dyDescent="0.25">
      <c r="A133" s="74">
        <v>2312</v>
      </c>
      <c r="B133" s="78" t="s">
        <v>180</v>
      </c>
      <c r="C133" s="36">
        <f t="shared" si="9"/>
        <v>155</v>
      </c>
      <c r="D133" s="35">
        <v>155</v>
      </c>
      <c r="E133" s="35"/>
      <c r="F133" s="35"/>
      <c r="G133" s="37"/>
      <c r="H133" s="36">
        <f t="shared" si="10"/>
        <v>155</v>
      </c>
      <c r="I133" s="35">
        <v>155</v>
      </c>
      <c r="J133" s="35"/>
      <c r="K133" s="35"/>
      <c r="L133" s="34"/>
    </row>
    <row r="134" spans="1:12" hidden="1" x14ac:dyDescent="0.25">
      <c r="A134" s="74">
        <v>2313</v>
      </c>
      <c r="B134" s="78" t="s">
        <v>179</v>
      </c>
      <c r="C134" s="36">
        <f t="shared" si="9"/>
        <v>0</v>
      </c>
      <c r="D134" s="35"/>
      <c r="E134" s="35"/>
      <c r="F134" s="35"/>
      <c r="G134" s="37"/>
      <c r="H134" s="36">
        <f t="shared" si="10"/>
        <v>0</v>
      </c>
      <c r="I134" s="35"/>
      <c r="J134" s="35"/>
      <c r="K134" s="35"/>
      <c r="L134" s="34"/>
    </row>
    <row r="135" spans="1:12" ht="36" hidden="1" x14ac:dyDescent="0.25">
      <c r="A135" s="74">
        <v>2314</v>
      </c>
      <c r="B135" s="78" t="s">
        <v>178</v>
      </c>
      <c r="C135" s="36">
        <f t="shared" si="9"/>
        <v>0</v>
      </c>
      <c r="D135" s="35"/>
      <c r="E135" s="35"/>
      <c r="F135" s="35"/>
      <c r="G135" s="37"/>
      <c r="H135" s="36">
        <f t="shared" si="10"/>
        <v>0</v>
      </c>
      <c r="I135" s="35"/>
      <c r="J135" s="35"/>
      <c r="K135" s="35"/>
      <c r="L135" s="34"/>
    </row>
    <row r="136" spans="1:12" hidden="1" x14ac:dyDescent="0.25">
      <c r="A136" s="88">
        <v>2320</v>
      </c>
      <c r="B136" s="78" t="s">
        <v>177</v>
      </c>
      <c r="C136" s="36">
        <f t="shared" si="9"/>
        <v>0</v>
      </c>
      <c r="D136" s="76">
        <f>SUM(D137:D139)</f>
        <v>0</v>
      </c>
      <c r="E136" s="76">
        <f>SUM(E137:E139)</f>
        <v>0</v>
      </c>
      <c r="F136" s="76">
        <f>SUM(F137:F139)</f>
        <v>0</v>
      </c>
      <c r="G136" s="77">
        <f>SUM(G137:G139)</f>
        <v>0</v>
      </c>
      <c r="H136" s="36">
        <f t="shared" si="10"/>
        <v>0</v>
      </c>
      <c r="I136" s="76">
        <f>SUM(I137:I139)</f>
        <v>0</v>
      </c>
      <c r="J136" s="76">
        <f>SUM(J137:J139)</f>
        <v>0</v>
      </c>
      <c r="K136" s="76">
        <f>SUM(K137:K139)</f>
        <v>0</v>
      </c>
      <c r="L136" s="75">
        <f>SUM(L137:L139)</f>
        <v>0</v>
      </c>
    </row>
    <row r="137" spans="1:12" hidden="1" x14ac:dyDescent="0.25">
      <c r="A137" s="74">
        <v>2321</v>
      </c>
      <c r="B137" s="78" t="s">
        <v>176</v>
      </c>
      <c r="C137" s="36">
        <f t="shared" si="9"/>
        <v>0</v>
      </c>
      <c r="D137" s="35"/>
      <c r="E137" s="35"/>
      <c r="F137" s="35"/>
      <c r="G137" s="37"/>
      <c r="H137" s="36">
        <f t="shared" si="10"/>
        <v>0</v>
      </c>
      <c r="I137" s="35"/>
      <c r="J137" s="35"/>
      <c r="K137" s="35"/>
      <c r="L137" s="34"/>
    </row>
    <row r="138" spans="1:12" hidden="1" x14ac:dyDescent="0.25">
      <c r="A138" s="74">
        <v>2322</v>
      </c>
      <c r="B138" s="78" t="s">
        <v>175</v>
      </c>
      <c r="C138" s="36">
        <f t="shared" si="9"/>
        <v>0</v>
      </c>
      <c r="D138" s="35"/>
      <c r="E138" s="35"/>
      <c r="F138" s="35"/>
      <c r="G138" s="37"/>
      <c r="H138" s="36">
        <f t="shared" si="10"/>
        <v>0</v>
      </c>
      <c r="I138" s="35"/>
      <c r="J138" s="35"/>
      <c r="K138" s="35"/>
      <c r="L138" s="34"/>
    </row>
    <row r="139" spans="1:12" ht="10.5" hidden="1" customHeight="1" x14ac:dyDescent="0.25">
      <c r="A139" s="74">
        <v>2329</v>
      </c>
      <c r="B139" s="78" t="s">
        <v>174</v>
      </c>
      <c r="C139" s="36">
        <f t="shared" si="9"/>
        <v>0</v>
      </c>
      <c r="D139" s="35"/>
      <c r="E139" s="35"/>
      <c r="F139" s="35"/>
      <c r="G139" s="37"/>
      <c r="H139" s="36">
        <f t="shared" si="10"/>
        <v>0</v>
      </c>
      <c r="I139" s="35"/>
      <c r="J139" s="35"/>
      <c r="K139" s="35"/>
      <c r="L139" s="34"/>
    </row>
    <row r="140" spans="1:12" hidden="1" x14ac:dyDescent="0.25">
      <c r="A140" s="88">
        <v>2330</v>
      </c>
      <c r="B140" s="78" t="s">
        <v>173</v>
      </c>
      <c r="C140" s="36">
        <f t="shared" si="9"/>
        <v>0</v>
      </c>
      <c r="D140" s="35"/>
      <c r="E140" s="35"/>
      <c r="F140" s="35"/>
      <c r="G140" s="37"/>
      <c r="H140" s="36">
        <f t="shared" si="10"/>
        <v>0</v>
      </c>
      <c r="I140" s="35"/>
      <c r="J140" s="35"/>
      <c r="K140" s="35"/>
      <c r="L140" s="34"/>
    </row>
    <row r="141" spans="1:12" ht="48" hidden="1" x14ac:dyDescent="0.25">
      <c r="A141" s="88">
        <v>2340</v>
      </c>
      <c r="B141" s="78" t="s">
        <v>172</v>
      </c>
      <c r="C141" s="36">
        <f t="shared" si="9"/>
        <v>0</v>
      </c>
      <c r="D141" s="76">
        <f>SUM(D142:D143)</f>
        <v>0</v>
      </c>
      <c r="E141" s="76">
        <f>SUM(E142:E143)</f>
        <v>0</v>
      </c>
      <c r="F141" s="76">
        <f>SUM(F142:F143)</f>
        <v>0</v>
      </c>
      <c r="G141" s="77">
        <f>SUM(G142:G143)</f>
        <v>0</v>
      </c>
      <c r="H141" s="36">
        <f t="shared" si="10"/>
        <v>0</v>
      </c>
      <c r="I141" s="76">
        <f>SUM(I142:I143)</f>
        <v>0</v>
      </c>
      <c r="J141" s="76">
        <f>SUM(J142:J143)</f>
        <v>0</v>
      </c>
      <c r="K141" s="76">
        <f>SUM(K142:K143)</f>
        <v>0</v>
      </c>
      <c r="L141" s="75">
        <f>SUM(L142:L143)</f>
        <v>0</v>
      </c>
    </row>
    <row r="142" spans="1:12" hidden="1" x14ac:dyDescent="0.25">
      <c r="A142" s="74">
        <v>2341</v>
      </c>
      <c r="B142" s="78" t="s">
        <v>171</v>
      </c>
      <c r="C142" s="36">
        <f t="shared" si="9"/>
        <v>0</v>
      </c>
      <c r="D142" s="35"/>
      <c r="E142" s="35"/>
      <c r="F142" s="35"/>
      <c r="G142" s="37"/>
      <c r="H142" s="36">
        <f t="shared" si="10"/>
        <v>0</v>
      </c>
      <c r="I142" s="35"/>
      <c r="J142" s="35"/>
      <c r="K142" s="35"/>
      <c r="L142" s="34"/>
    </row>
    <row r="143" spans="1:12" ht="24" hidden="1" x14ac:dyDescent="0.25">
      <c r="A143" s="74">
        <v>2344</v>
      </c>
      <c r="B143" s="78" t="s">
        <v>170</v>
      </c>
      <c r="C143" s="36">
        <f t="shared" si="9"/>
        <v>0</v>
      </c>
      <c r="D143" s="35"/>
      <c r="E143" s="35"/>
      <c r="F143" s="35"/>
      <c r="G143" s="37"/>
      <c r="H143" s="36">
        <f t="shared" si="10"/>
        <v>0</v>
      </c>
      <c r="I143" s="35"/>
      <c r="J143" s="35"/>
      <c r="K143" s="35"/>
      <c r="L143" s="34"/>
    </row>
    <row r="144" spans="1:12" ht="24" x14ac:dyDescent="0.25">
      <c r="A144" s="80">
        <v>2350</v>
      </c>
      <c r="B144" s="137" t="s">
        <v>169</v>
      </c>
      <c r="C144" s="134">
        <f t="shared" si="9"/>
        <v>450</v>
      </c>
      <c r="D144" s="139">
        <f>SUM(D145:D150)</f>
        <v>450</v>
      </c>
      <c r="E144" s="139">
        <f>SUM(E145:E150)</f>
        <v>0</v>
      </c>
      <c r="F144" s="139">
        <f>SUM(F145:F150)</f>
        <v>0</v>
      </c>
      <c r="G144" s="140">
        <f>SUM(G145:G150)</f>
        <v>0</v>
      </c>
      <c r="H144" s="134">
        <f t="shared" si="10"/>
        <v>385</v>
      </c>
      <c r="I144" s="139">
        <f>SUM(I145:I150)</f>
        <v>385</v>
      </c>
      <c r="J144" s="139">
        <f>SUM(J145:J150)</f>
        <v>0</v>
      </c>
      <c r="K144" s="139">
        <f>SUM(K145:K150)</f>
        <v>0</v>
      </c>
      <c r="L144" s="138">
        <f>SUM(L145:L150)</f>
        <v>0</v>
      </c>
    </row>
    <row r="145" spans="1:12" hidden="1" x14ac:dyDescent="0.25">
      <c r="A145" s="114">
        <v>2351</v>
      </c>
      <c r="B145" s="79" t="s">
        <v>168</v>
      </c>
      <c r="C145" s="69">
        <f t="shared" si="9"/>
        <v>0</v>
      </c>
      <c r="D145" s="68"/>
      <c r="E145" s="68"/>
      <c r="F145" s="68"/>
      <c r="G145" s="70"/>
      <c r="H145" s="69">
        <f t="shared" si="10"/>
        <v>0</v>
      </c>
      <c r="I145" s="68"/>
      <c r="J145" s="68"/>
      <c r="K145" s="68"/>
      <c r="L145" s="67"/>
    </row>
    <row r="146" spans="1:12" x14ac:dyDescent="0.25">
      <c r="A146" s="74">
        <v>2352</v>
      </c>
      <c r="B146" s="78" t="s">
        <v>167</v>
      </c>
      <c r="C146" s="36">
        <f t="shared" si="9"/>
        <v>450</v>
      </c>
      <c r="D146" s="35">
        <v>450</v>
      </c>
      <c r="E146" s="35"/>
      <c r="F146" s="35"/>
      <c r="G146" s="37"/>
      <c r="H146" s="36">
        <f t="shared" si="10"/>
        <v>385</v>
      </c>
      <c r="I146" s="35">
        <v>385</v>
      </c>
      <c r="J146" s="35"/>
      <c r="K146" s="35"/>
      <c r="L146" s="34"/>
    </row>
    <row r="147" spans="1:12" ht="24" hidden="1" x14ac:dyDescent="0.25">
      <c r="A147" s="74">
        <v>2353</v>
      </c>
      <c r="B147" s="78" t="s">
        <v>166</v>
      </c>
      <c r="C147" s="36">
        <f t="shared" si="9"/>
        <v>0</v>
      </c>
      <c r="D147" s="35"/>
      <c r="E147" s="35"/>
      <c r="F147" s="35"/>
      <c r="G147" s="37"/>
      <c r="H147" s="36">
        <f t="shared" si="10"/>
        <v>0</v>
      </c>
      <c r="I147" s="35"/>
      <c r="J147" s="35"/>
      <c r="K147" s="35"/>
      <c r="L147" s="34"/>
    </row>
    <row r="148" spans="1:12" ht="24" hidden="1" x14ac:dyDescent="0.25">
      <c r="A148" s="74">
        <v>2354</v>
      </c>
      <c r="B148" s="78" t="s">
        <v>165</v>
      </c>
      <c r="C148" s="36">
        <f t="shared" si="9"/>
        <v>0</v>
      </c>
      <c r="D148" s="35"/>
      <c r="E148" s="35"/>
      <c r="F148" s="35"/>
      <c r="G148" s="37"/>
      <c r="H148" s="36">
        <f t="shared" si="10"/>
        <v>0</v>
      </c>
      <c r="I148" s="35"/>
      <c r="J148" s="35"/>
      <c r="K148" s="35"/>
      <c r="L148" s="34"/>
    </row>
    <row r="149" spans="1:12" ht="24" hidden="1" x14ac:dyDescent="0.25">
      <c r="A149" s="74">
        <v>2355</v>
      </c>
      <c r="B149" s="78" t="s">
        <v>164</v>
      </c>
      <c r="C149" s="36">
        <f t="shared" si="9"/>
        <v>0</v>
      </c>
      <c r="D149" s="35"/>
      <c r="E149" s="35"/>
      <c r="F149" s="35"/>
      <c r="G149" s="37"/>
      <c r="H149" s="36">
        <f t="shared" si="10"/>
        <v>0</v>
      </c>
      <c r="I149" s="35"/>
      <c r="J149" s="35"/>
      <c r="K149" s="35"/>
      <c r="L149" s="34"/>
    </row>
    <row r="150" spans="1:12" ht="24" hidden="1" x14ac:dyDescent="0.25">
      <c r="A150" s="74">
        <v>2359</v>
      </c>
      <c r="B150" s="78" t="s">
        <v>163</v>
      </c>
      <c r="C150" s="36">
        <f t="shared" si="9"/>
        <v>0</v>
      </c>
      <c r="D150" s="35"/>
      <c r="E150" s="35"/>
      <c r="F150" s="35"/>
      <c r="G150" s="37"/>
      <c r="H150" s="36">
        <f t="shared" si="10"/>
        <v>0</v>
      </c>
      <c r="I150" s="35"/>
      <c r="J150" s="35"/>
      <c r="K150" s="35"/>
      <c r="L150" s="34"/>
    </row>
    <row r="151" spans="1:12" ht="24.75" customHeight="1" x14ac:dyDescent="0.25">
      <c r="A151" s="88">
        <v>2360</v>
      </c>
      <c r="B151" s="78" t="s">
        <v>162</v>
      </c>
      <c r="C151" s="36">
        <f t="shared" si="9"/>
        <v>2160</v>
      </c>
      <c r="D151" s="76">
        <f>SUM(D152:D158)</f>
        <v>2160</v>
      </c>
      <c r="E151" s="76">
        <f>SUM(E152:E158)</f>
        <v>0</v>
      </c>
      <c r="F151" s="76">
        <f>SUM(F152:F158)</f>
        <v>0</v>
      </c>
      <c r="G151" s="77">
        <f>SUM(G152:G158)</f>
        <v>0</v>
      </c>
      <c r="H151" s="36">
        <f t="shared" si="10"/>
        <v>2160</v>
      </c>
      <c r="I151" s="76">
        <f>SUM(I152:I158)</f>
        <v>2160</v>
      </c>
      <c r="J151" s="76">
        <f>SUM(J152:J158)</f>
        <v>0</v>
      </c>
      <c r="K151" s="76">
        <f>SUM(K152:K158)</f>
        <v>0</v>
      </c>
      <c r="L151" s="75">
        <f>SUM(L152:L158)</f>
        <v>0</v>
      </c>
    </row>
    <row r="152" spans="1:12" hidden="1" x14ac:dyDescent="0.25">
      <c r="A152" s="38">
        <v>2361</v>
      </c>
      <c r="B152" s="78" t="s">
        <v>161</v>
      </c>
      <c r="C152" s="36">
        <f t="shared" si="9"/>
        <v>0</v>
      </c>
      <c r="D152" s="35"/>
      <c r="E152" s="35"/>
      <c r="F152" s="35"/>
      <c r="G152" s="37"/>
      <c r="H152" s="36">
        <f t="shared" si="10"/>
        <v>0</v>
      </c>
      <c r="I152" s="35"/>
      <c r="J152" s="35"/>
      <c r="K152" s="35"/>
      <c r="L152" s="34"/>
    </row>
    <row r="153" spans="1:12" ht="24" hidden="1" x14ac:dyDescent="0.25">
      <c r="A153" s="38">
        <v>2362</v>
      </c>
      <c r="B153" s="78" t="s">
        <v>160</v>
      </c>
      <c r="C153" s="36">
        <f t="shared" si="9"/>
        <v>0</v>
      </c>
      <c r="D153" s="35"/>
      <c r="E153" s="35"/>
      <c r="F153" s="35"/>
      <c r="G153" s="37"/>
      <c r="H153" s="36">
        <f t="shared" si="10"/>
        <v>0</v>
      </c>
      <c r="I153" s="35"/>
      <c r="J153" s="35"/>
      <c r="K153" s="35"/>
      <c r="L153" s="34"/>
    </row>
    <row r="154" spans="1:12" x14ac:dyDescent="0.25">
      <c r="A154" s="38">
        <v>2363</v>
      </c>
      <c r="B154" s="78" t="s">
        <v>159</v>
      </c>
      <c r="C154" s="36">
        <f t="shared" si="9"/>
        <v>2160</v>
      </c>
      <c r="D154" s="35">
        <v>2160</v>
      </c>
      <c r="E154" s="35"/>
      <c r="F154" s="35"/>
      <c r="G154" s="37"/>
      <c r="H154" s="36">
        <f t="shared" si="10"/>
        <v>2160</v>
      </c>
      <c r="I154" s="35">
        <v>2160</v>
      </c>
      <c r="J154" s="35"/>
      <c r="K154" s="35"/>
      <c r="L154" s="34"/>
    </row>
    <row r="155" spans="1:12" hidden="1" x14ac:dyDescent="0.25">
      <c r="A155" s="38">
        <v>2364</v>
      </c>
      <c r="B155" s="78" t="s">
        <v>158</v>
      </c>
      <c r="C155" s="36">
        <f t="shared" si="9"/>
        <v>0</v>
      </c>
      <c r="D155" s="35"/>
      <c r="E155" s="35"/>
      <c r="F155" s="35"/>
      <c r="G155" s="37"/>
      <c r="H155" s="36">
        <f t="shared" si="10"/>
        <v>0</v>
      </c>
      <c r="I155" s="35"/>
      <c r="J155" s="35"/>
      <c r="K155" s="35"/>
      <c r="L155" s="34"/>
    </row>
    <row r="156" spans="1:12" ht="12.75" hidden="1" customHeight="1" x14ac:dyDescent="0.25">
      <c r="A156" s="38">
        <v>2365</v>
      </c>
      <c r="B156" s="78" t="s">
        <v>157</v>
      </c>
      <c r="C156" s="36">
        <f t="shared" si="9"/>
        <v>0</v>
      </c>
      <c r="D156" s="35"/>
      <c r="E156" s="35"/>
      <c r="F156" s="35"/>
      <c r="G156" s="37"/>
      <c r="H156" s="36">
        <f t="shared" si="10"/>
        <v>0</v>
      </c>
      <c r="I156" s="35"/>
      <c r="J156" s="35"/>
      <c r="K156" s="35"/>
      <c r="L156" s="34"/>
    </row>
    <row r="157" spans="1:12" ht="36" hidden="1" x14ac:dyDescent="0.25">
      <c r="A157" s="38">
        <v>2366</v>
      </c>
      <c r="B157" s="78" t="s">
        <v>156</v>
      </c>
      <c r="C157" s="36">
        <f t="shared" si="9"/>
        <v>0</v>
      </c>
      <c r="D157" s="35"/>
      <c r="E157" s="35"/>
      <c r="F157" s="35"/>
      <c r="G157" s="37"/>
      <c r="H157" s="36">
        <f t="shared" si="10"/>
        <v>0</v>
      </c>
      <c r="I157" s="35"/>
      <c r="J157" s="35"/>
      <c r="K157" s="35"/>
      <c r="L157" s="34"/>
    </row>
    <row r="158" spans="1:12" ht="48" hidden="1" x14ac:dyDescent="0.25">
      <c r="A158" s="38">
        <v>2369</v>
      </c>
      <c r="B158" s="78" t="s">
        <v>155</v>
      </c>
      <c r="C158" s="36">
        <f t="shared" si="9"/>
        <v>0</v>
      </c>
      <c r="D158" s="35"/>
      <c r="E158" s="35"/>
      <c r="F158" s="35"/>
      <c r="G158" s="37"/>
      <c r="H158" s="36">
        <f t="shared" si="10"/>
        <v>0</v>
      </c>
      <c r="I158" s="35"/>
      <c r="J158" s="35"/>
      <c r="K158" s="35"/>
      <c r="L158" s="34"/>
    </row>
    <row r="159" spans="1:12" x14ac:dyDescent="0.25">
      <c r="A159" s="80">
        <v>2370</v>
      </c>
      <c r="B159" s="137" t="s">
        <v>154</v>
      </c>
      <c r="C159" s="134">
        <f t="shared" si="9"/>
        <v>450</v>
      </c>
      <c r="D159" s="133">
        <v>450</v>
      </c>
      <c r="E159" s="133"/>
      <c r="F159" s="133"/>
      <c r="G159" s="135"/>
      <c r="H159" s="134">
        <f t="shared" si="10"/>
        <v>450</v>
      </c>
      <c r="I159" s="133">
        <v>450</v>
      </c>
      <c r="J159" s="133"/>
      <c r="K159" s="133"/>
      <c r="L159" s="132"/>
    </row>
    <row r="160" spans="1:12" hidden="1" x14ac:dyDescent="0.25">
      <c r="A160" s="80">
        <v>2380</v>
      </c>
      <c r="B160" s="137" t="s">
        <v>153</v>
      </c>
      <c r="C160" s="134">
        <f t="shared" si="9"/>
        <v>0</v>
      </c>
      <c r="D160" s="139">
        <f>SUM(D161:D162)</f>
        <v>0</v>
      </c>
      <c r="E160" s="139">
        <f>SUM(E161:E162)</f>
        <v>0</v>
      </c>
      <c r="F160" s="139">
        <f>SUM(F161:F162)</f>
        <v>0</v>
      </c>
      <c r="G160" s="140">
        <f>SUM(G161:G162)</f>
        <v>0</v>
      </c>
      <c r="H160" s="134">
        <f t="shared" si="10"/>
        <v>0</v>
      </c>
      <c r="I160" s="139">
        <f>SUM(I161:I162)</f>
        <v>0</v>
      </c>
      <c r="J160" s="139">
        <f>SUM(J161:J162)</f>
        <v>0</v>
      </c>
      <c r="K160" s="139">
        <f>SUM(K161:K162)</f>
        <v>0</v>
      </c>
      <c r="L160" s="138">
        <f>SUM(L161:L162)</f>
        <v>0</v>
      </c>
    </row>
    <row r="161" spans="1:12" hidden="1" x14ac:dyDescent="0.25">
      <c r="A161" s="163">
        <v>2381</v>
      </c>
      <c r="B161" s="79" t="s">
        <v>152</v>
      </c>
      <c r="C161" s="69">
        <f t="shared" ref="C161:C192" si="11">SUM(D161:G161)</f>
        <v>0</v>
      </c>
      <c r="D161" s="68"/>
      <c r="E161" s="68"/>
      <c r="F161" s="68"/>
      <c r="G161" s="70"/>
      <c r="H161" s="69">
        <f t="shared" ref="H161:H192" si="12">SUM(I161:L161)</f>
        <v>0</v>
      </c>
      <c r="I161" s="68"/>
      <c r="J161" s="68"/>
      <c r="K161" s="68"/>
      <c r="L161" s="67"/>
    </row>
    <row r="162" spans="1:12" ht="24" hidden="1" x14ac:dyDescent="0.25">
      <c r="A162" s="38">
        <v>2389</v>
      </c>
      <c r="B162" s="78" t="s">
        <v>151</v>
      </c>
      <c r="C162" s="36">
        <f t="shared" si="11"/>
        <v>0</v>
      </c>
      <c r="D162" s="35"/>
      <c r="E162" s="35"/>
      <c r="F162" s="35"/>
      <c r="G162" s="37"/>
      <c r="H162" s="36">
        <f t="shared" si="12"/>
        <v>0</v>
      </c>
      <c r="I162" s="35"/>
      <c r="J162" s="35"/>
      <c r="K162" s="35"/>
      <c r="L162" s="34"/>
    </row>
    <row r="163" spans="1:12" hidden="1" x14ac:dyDescent="0.25">
      <c r="A163" s="80">
        <v>2390</v>
      </c>
      <c r="B163" s="137" t="s">
        <v>150</v>
      </c>
      <c r="C163" s="134">
        <f t="shared" si="11"/>
        <v>0</v>
      </c>
      <c r="D163" s="133"/>
      <c r="E163" s="133"/>
      <c r="F163" s="133"/>
      <c r="G163" s="135"/>
      <c r="H163" s="134">
        <f t="shared" si="12"/>
        <v>0</v>
      </c>
      <c r="I163" s="133"/>
      <c r="J163" s="133"/>
      <c r="K163" s="133"/>
      <c r="L163" s="132"/>
    </row>
    <row r="164" spans="1:12" hidden="1" x14ac:dyDescent="0.25">
      <c r="A164" s="97">
        <v>2400</v>
      </c>
      <c r="B164" s="96" t="s">
        <v>149</v>
      </c>
      <c r="C164" s="94">
        <f t="shared" si="11"/>
        <v>0</v>
      </c>
      <c r="D164" s="17"/>
      <c r="E164" s="17"/>
      <c r="F164" s="17"/>
      <c r="G164" s="19"/>
      <c r="H164" s="94">
        <f t="shared" si="12"/>
        <v>0</v>
      </c>
      <c r="I164" s="17"/>
      <c r="J164" s="17"/>
      <c r="K164" s="17"/>
      <c r="L164" s="16"/>
    </row>
    <row r="165" spans="1:12" ht="24" hidden="1" x14ac:dyDescent="0.25">
      <c r="A165" s="97">
        <v>2500</v>
      </c>
      <c r="B165" s="96" t="s">
        <v>148</v>
      </c>
      <c r="C165" s="94">
        <f t="shared" si="11"/>
        <v>0</v>
      </c>
      <c r="D165" s="93">
        <f>SUM(D166,D171)</f>
        <v>0</v>
      </c>
      <c r="E165" s="93">
        <f>SUM(E166,E171)</f>
        <v>0</v>
      </c>
      <c r="F165" s="93">
        <f>SUM(F166,F171)</f>
        <v>0</v>
      </c>
      <c r="G165" s="93">
        <f>SUM(G166,G171)</f>
        <v>0</v>
      </c>
      <c r="H165" s="94">
        <f t="shared" si="12"/>
        <v>0</v>
      </c>
      <c r="I165" s="93">
        <f>SUM(I166,I171)</f>
        <v>0</v>
      </c>
      <c r="J165" s="93">
        <f>SUM(J166,J171)</f>
        <v>0</v>
      </c>
      <c r="K165" s="93">
        <f>SUM(K166,K171)</f>
        <v>0</v>
      </c>
      <c r="L165" s="92">
        <f>SUM(L166,L171)</f>
        <v>0</v>
      </c>
    </row>
    <row r="166" spans="1:12" ht="16.5" hidden="1" customHeight="1" x14ac:dyDescent="0.25">
      <c r="A166" s="91">
        <v>2510</v>
      </c>
      <c r="B166" s="79" t="s">
        <v>147</v>
      </c>
      <c r="C166" s="69">
        <f t="shared" si="11"/>
        <v>0</v>
      </c>
      <c r="D166" s="107">
        <f>SUM(D167:D170)</f>
        <v>0</v>
      </c>
      <c r="E166" s="107">
        <f>SUM(E167:E170)</f>
        <v>0</v>
      </c>
      <c r="F166" s="107">
        <f>SUM(F167:F170)</f>
        <v>0</v>
      </c>
      <c r="G166" s="107">
        <f>SUM(G167:G170)</f>
        <v>0</v>
      </c>
      <c r="H166" s="69">
        <f t="shared" si="12"/>
        <v>0</v>
      </c>
      <c r="I166" s="107">
        <f>SUM(I167:I170)</f>
        <v>0</v>
      </c>
      <c r="J166" s="107">
        <f>SUM(J167:J170)</f>
        <v>0</v>
      </c>
      <c r="K166" s="107">
        <f>SUM(K167:K170)</f>
        <v>0</v>
      </c>
      <c r="L166" s="106">
        <f>SUM(L167:L170)</f>
        <v>0</v>
      </c>
    </row>
    <row r="167" spans="1:12" ht="24" hidden="1" x14ac:dyDescent="0.25">
      <c r="A167" s="74">
        <v>2512</v>
      </c>
      <c r="B167" s="78" t="s">
        <v>146</v>
      </c>
      <c r="C167" s="36">
        <f t="shared" si="11"/>
        <v>0</v>
      </c>
      <c r="D167" s="35"/>
      <c r="E167" s="35"/>
      <c r="F167" s="35"/>
      <c r="G167" s="37"/>
      <c r="H167" s="36">
        <f t="shared" si="12"/>
        <v>0</v>
      </c>
      <c r="I167" s="35"/>
      <c r="J167" s="35"/>
      <c r="K167" s="35"/>
      <c r="L167" s="34"/>
    </row>
    <row r="168" spans="1:12" ht="36" hidden="1" x14ac:dyDescent="0.25">
      <c r="A168" s="74">
        <v>2513</v>
      </c>
      <c r="B168" s="78" t="s">
        <v>145</v>
      </c>
      <c r="C168" s="36">
        <f t="shared" si="11"/>
        <v>0</v>
      </c>
      <c r="D168" s="35"/>
      <c r="E168" s="35"/>
      <c r="F168" s="35"/>
      <c r="G168" s="37"/>
      <c r="H168" s="36">
        <f t="shared" si="12"/>
        <v>0</v>
      </c>
      <c r="I168" s="35"/>
      <c r="J168" s="35"/>
      <c r="K168" s="35"/>
      <c r="L168" s="34"/>
    </row>
    <row r="169" spans="1:12" ht="24" hidden="1" x14ac:dyDescent="0.25">
      <c r="A169" s="74">
        <v>2515</v>
      </c>
      <c r="B169" s="78" t="s">
        <v>144</v>
      </c>
      <c r="C169" s="36">
        <f t="shared" si="11"/>
        <v>0</v>
      </c>
      <c r="D169" s="35"/>
      <c r="E169" s="35"/>
      <c r="F169" s="35"/>
      <c r="G169" s="37"/>
      <c r="H169" s="36">
        <f t="shared" si="12"/>
        <v>0</v>
      </c>
      <c r="I169" s="35"/>
      <c r="J169" s="35"/>
      <c r="K169" s="35"/>
      <c r="L169" s="34"/>
    </row>
    <row r="170" spans="1:12" ht="24" hidden="1" x14ac:dyDescent="0.25">
      <c r="A170" s="74">
        <v>2519</v>
      </c>
      <c r="B170" s="78" t="s">
        <v>143</v>
      </c>
      <c r="C170" s="36">
        <f t="shared" si="11"/>
        <v>0</v>
      </c>
      <c r="D170" s="35"/>
      <c r="E170" s="35"/>
      <c r="F170" s="35"/>
      <c r="G170" s="37"/>
      <c r="H170" s="36">
        <f t="shared" si="12"/>
        <v>0</v>
      </c>
      <c r="I170" s="35"/>
      <c r="J170" s="35"/>
      <c r="K170" s="35"/>
      <c r="L170" s="34"/>
    </row>
    <row r="171" spans="1:12" ht="24" hidden="1" x14ac:dyDescent="0.25">
      <c r="A171" s="88">
        <v>2520</v>
      </c>
      <c r="B171" s="78" t="s">
        <v>142</v>
      </c>
      <c r="C171" s="36">
        <f t="shared" si="11"/>
        <v>0</v>
      </c>
      <c r="D171" s="35"/>
      <c r="E171" s="35"/>
      <c r="F171" s="35"/>
      <c r="G171" s="37"/>
      <c r="H171" s="36">
        <f t="shared" si="12"/>
        <v>0</v>
      </c>
      <c r="I171" s="35"/>
      <c r="J171" s="35"/>
      <c r="K171" s="35"/>
      <c r="L171" s="34"/>
    </row>
    <row r="172" spans="1:12" s="158" customFormat="1" ht="48" hidden="1" x14ac:dyDescent="0.25">
      <c r="A172" s="147">
        <v>2800</v>
      </c>
      <c r="B172" s="79" t="s">
        <v>141</v>
      </c>
      <c r="C172" s="69">
        <f t="shared" si="11"/>
        <v>0</v>
      </c>
      <c r="D172" s="161"/>
      <c r="E172" s="161"/>
      <c r="F172" s="161"/>
      <c r="G172" s="162"/>
      <c r="H172" s="69">
        <f t="shared" si="12"/>
        <v>0</v>
      </c>
      <c r="I172" s="161"/>
      <c r="J172" s="161"/>
      <c r="K172" s="161"/>
      <c r="L172" s="160"/>
    </row>
    <row r="173" spans="1:12" hidden="1" x14ac:dyDescent="0.25">
      <c r="A173" s="131">
        <v>3000</v>
      </c>
      <c r="B173" s="131" t="s">
        <v>140</v>
      </c>
      <c r="C173" s="128">
        <f t="shared" si="11"/>
        <v>0</v>
      </c>
      <c r="D173" s="127">
        <f>SUM(D174,D184)</f>
        <v>0</v>
      </c>
      <c r="E173" s="127">
        <f>SUM(E174,E184)</f>
        <v>0</v>
      </c>
      <c r="F173" s="127">
        <f>SUM(F174,F184)</f>
        <v>0</v>
      </c>
      <c r="G173" s="129">
        <f>SUM(G174,G184)</f>
        <v>0</v>
      </c>
      <c r="H173" s="128">
        <f t="shared" si="12"/>
        <v>0</v>
      </c>
      <c r="I173" s="127">
        <f>SUM(I174,I184)</f>
        <v>0</v>
      </c>
      <c r="J173" s="127">
        <f>SUM(J174,J184)</f>
        <v>0</v>
      </c>
      <c r="K173" s="127">
        <f>SUM(K174,K184)</f>
        <v>0</v>
      </c>
      <c r="L173" s="126">
        <f>SUM(L174,L184)</f>
        <v>0</v>
      </c>
    </row>
    <row r="174" spans="1:12" ht="24" hidden="1" x14ac:dyDescent="0.25">
      <c r="A174" s="97">
        <v>3200</v>
      </c>
      <c r="B174" s="124" t="s">
        <v>139</v>
      </c>
      <c r="C174" s="95">
        <f t="shared" si="11"/>
        <v>0</v>
      </c>
      <c r="D174" s="93">
        <f>SUM(D175,D179)</f>
        <v>0</v>
      </c>
      <c r="E174" s="93">
        <f>SUM(E175,E179)</f>
        <v>0</v>
      </c>
      <c r="F174" s="93">
        <f>SUM(F175,F179)</f>
        <v>0</v>
      </c>
      <c r="G174" s="93">
        <f>SUM(G175,G179)</f>
        <v>0</v>
      </c>
      <c r="H174" s="94">
        <f t="shared" si="12"/>
        <v>0</v>
      </c>
      <c r="I174" s="93">
        <f>SUM(I175,I179)</f>
        <v>0</v>
      </c>
      <c r="J174" s="93">
        <f>SUM(J175,J179)</f>
        <v>0</v>
      </c>
      <c r="K174" s="93">
        <f>SUM(K175,K179)</f>
        <v>0</v>
      </c>
      <c r="L174" s="92">
        <f>SUM(L175,L179)</f>
        <v>0</v>
      </c>
    </row>
    <row r="175" spans="1:12" ht="36" hidden="1" x14ac:dyDescent="0.25">
      <c r="A175" s="91">
        <v>3260</v>
      </c>
      <c r="B175" s="79" t="s">
        <v>138</v>
      </c>
      <c r="C175" s="69">
        <f t="shared" si="11"/>
        <v>0</v>
      </c>
      <c r="D175" s="107">
        <f>SUM(D176:D178)</f>
        <v>0</v>
      </c>
      <c r="E175" s="107">
        <f>SUM(E176:E178)</f>
        <v>0</v>
      </c>
      <c r="F175" s="107">
        <f>SUM(F176:F178)</f>
        <v>0</v>
      </c>
      <c r="G175" s="150">
        <f>SUM(G176:G178)</f>
        <v>0</v>
      </c>
      <c r="H175" s="69">
        <f t="shared" si="12"/>
        <v>0</v>
      </c>
      <c r="I175" s="107">
        <f>SUM(I176:I178)</f>
        <v>0</v>
      </c>
      <c r="J175" s="107">
        <f>SUM(J176:J178)</f>
        <v>0</v>
      </c>
      <c r="K175" s="107">
        <f>SUM(K176:K178)</f>
        <v>0</v>
      </c>
      <c r="L175" s="149">
        <f>SUM(L176:L178)</f>
        <v>0</v>
      </c>
    </row>
    <row r="176" spans="1:12" ht="24" hidden="1" x14ac:dyDescent="0.25">
      <c r="A176" s="74">
        <v>3261</v>
      </c>
      <c r="B176" s="78" t="s">
        <v>137</v>
      </c>
      <c r="C176" s="36">
        <f t="shared" si="11"/>
        <v>0</v>
      </c>
      <c r="D176" s="35"/>
      <c r="E176" s="35"/>
      <c r="F176" s="35"/>
      <c r="G176" s="37"/>
      <c r="H176" s="36">
        <f t="shared" si="12"/>
        <v>0</v>
      </c>
      <c r="I176" s="35"/>
      <c r="J176" s="35"/>
      <c r="K176" s="35"/>
      <c r="L176" s="34"/>
    </row>
    <row r="177" spans="1:12" ht="36" hidden="1" x14ac:dyDescent="0.25">
      <c r="A177" s="74">
        <v>3262</v>
      </c>
      <c r="B177" s="78" t="s">
        <v>136</v>
      </c>
      <c r="C177" s="36">
        <f t="shared" si="11"/>
        <v>0</v>
      </c>
      <c r="D177" s="35"/>
      <c r="E177" s="35"/>
      <c r="F177" s="35"/>
      <c r="G177" s="37"/>
      <c r="H177" s="36">
        <f t="shared" si="12"/>
        <v>0</v>
      </c>
      <c r="I177" s="35"/>
      <c r="J177" s="35"/>
      <c r="K177" s="35"/>
      <c r="L177" s="34"/>
    </row>
    <row r="178" spans="1:12" ht="24" hidden="1" x14ac:dyDescent="0.25">
      <c r="A178" s="74">
        <v>3263</v>
      </c>
      <c r="B178" s="78" t="s">
        <v>135</v>
      </c>
      <c r="C178" s="36">
        <f t="shared" si="11"/>
        <v>0</v>
      </c>
      <c r="D178" s="35"/>
      <c r="E178" s="35"/>
      <c r="F178" s="35"/>
      <c r="G178" s="37"/>
      <c r="H178" s="36">
        <f t="shared" si="12"/>
        <v>0</v>
      </c>
      <c r="I178" s="35"/>
      <c r="J178" s="35"/>
      <c r="K178" s="35"/>
      <c r="L178" s="34"/>
    </row>
    <row r="179" spans="1:12" ht="84" hidden="1" x14ac:dyDescent="0.25">
      <c r="A179" s="91">
        <v>3290</v>
      </c>
      <c r="B179" s="79" t="s">
        <v>134</v>
      </c>
      <c r="C179" s="30">
        <f t="shared" si="11"/>
        <v>0</v>
      </c>
      <c r="D179" s="107">
        <f>SUM(D180:D183)</f>
        <v>0</v>
      </c>
      <c r="E179" s="107">
        <f>SUM(E180:E183)</f>
        <v>0</v>
      </c>
      <c r="F179" s="107">
        <f>SUM(F180:F183)</f>
        <v>0</v>
      </c>
      <c r="G179" s="107">
        <f>SUM(G180:G183)</f>
        <v>0</v>
      </c>
      <c r="H179" s="30">
        <f t="shared" si="12"/>
        <v>0</v>
      </c>
      <c r="I179" s="107">
        <f>SUM(I180:I183)</f>
        <v>0</v>
      </c>
      <c r="J179" s="107">
        <f>SUM(J180:J183)</f>
        <v>0</v>
      </c>
      <c r="K179" s="107">
        <f>SUM(K180:K183)</f>
        <v>0</v>
      </c>
      <c r="L179" s="117">
        <f>SUM(L180:L183)</f>
        <v>0</v>
      </c>
    </row>
    <row r="180" spans="1:12" ht="72" hidden="1" x14ac:dyDescent="0.25">
      <c r="A180" s="74">
        <v>3291</v>
      </c>
      <c r="B180" s="78" t="s">
        <v>133</v>
      </c>
      <c r="C180" s="36">
        <f t="shared" si="11"/>
        <v>0</v>
      </c>
      <c r="D180" s="35"/>
      <c r="E180" s="35"/>
      <c r="F180" s="35"/>
      <c r="G180" s="157"/>
      <c r="H180" s="36">
        <f t="shared" si="12"/>
        <v>0</v>
      </c>
      <c r="I180" s="35"/>
      <c r="J180" s="35"/>
      <c r="K180" s="35"/>
      <c r="L180" s="34"/>
    </row>
    <row r="181" spans="1:12" ht="72" hidden="1" x14ac:dyDescent="0.25">
      <c r="A181" s="74">
        <v>3292</v>
      </c>
      <c r="B181" s="78" t="s">
        <v>132</v>
      </c>
      <c r="C181" s="36">
        <f t="shared" si="11"/>
        <v>0</v>
      </c>
      <c r="D181" s="35"/>
      <c r="E181" s="35"/>
      <c r="F181" s="35"/>
      <c r="G181" s="157"/>
      <c r="H181" s="36">
        <f t="shared" si="12"/>
        <v>0</v>
      </c>
      <c r="I181" s="35"/>
      <c r="J181" s="35"/>
      <c r="K181" s="35"/>
      <c r="L181" s="34"/>
    </row>
    <row r="182" spans="1:12" ht="72" hidden="1" x14ac:dyDescent="0.25">
      <c r="A182" s="74">
        <v>3293</v>
      </c>
      <c r="B182" s="78" t="s">
        <v>131</v>
      </c>
      <c r="C182" s="36">
        <f t="shared" si="11"/>
        <v>0</v>
      </c>
      <c r="D182" s="35"/>
      <c r="E182" s="35"/>
      <c r="F182" s="35"/>
      <c r="G182" s="157"/>
      <c r="H182" s="36">
        <f t="shared" si="12"/>
        <v>0</v>
      </c>
      <c r="I182" s="35"/>
      <c r="J182" s="35"/>
      <c r="K182" s="35"/>
      <c r="L182" s="34"/>
    </row>
    <row r="183" spans="1:12" ht="60" hidden="1" x14ac:dyDescent="0.25">
      <c r="A183" s="156">
        <v>3294</v>
      </c>
      <c r="B183" s="78" t="s">
        <v>130</v>
      </c>
      <c r="C183" s="30">
        <f t="shared" si="11"/>
        <v>0</v>
      </c>
      <c r="D183" s="29"/>
      <c r="E183" s="29"/>
      <c r="F183" s="29"/>
      <c r="G183" s="155"/>
      <c r="H183" s="30">
        <f t="shared" si="12"/>
        <v>0</v>
      </c>
      <c r="I183" s="29"/>
      <c r="J183" s="29"/>
      <c r="K183" s="29"/>
      <c r="L183" s="28"/>
    </row>
    <row r="184" spans="1:12" ht="48" hidden="1" x14ac:dyDescent="0.25">
      <c r="A184" s="125">
        <v>3300</v>
      </c>
      <c r="B184" s="124" t="s">
        <v>129</v>
      </c>
      <c r="C184" s="122">
        <f t="shared" si="11"/>
        <v>0</v>
      </c>
      <c r="D184" s="121">
        <f>SUM(D185:D186)</f>
        <v>0</v>
      </c>
      <c r="E184" s="121">
        <f>SUM(E185:E186)</f>
        <v>0</v>
      </c>
      <c r="F184" s="121">
        <f>SUM(F185:F186)</f>
        <v>0</v>
      </c>
      <c r="G184" s="121">
        <f>SUM(G185:G186)</f>
        <v>0</v>
      </c>
      <c r="H184" s="122">
        <f t="shared" si="12"/>
        <v>0</v>
      </c>
      <c r="I184" s="121">
        <f>SUM(I185:I186)</f>
        <v>0</v>
      </c>
      <c r="J184" s="121">
        <f>SUM(J185:J186)</f>
        <v>0</v>
      </c>
      <c r="K184" s="121">
        <f>SUM(K185:K186)</f>
        <v>0</v>
      </c>
      <c r="L184" s="92">
        <f>SUM(L185:L186)</f>
        <v>0</v>
      </c>
    </row>
    <row r="185" spans="1:12" ht="48" hidden="1" x14ac:dyDescent="0.25">
      <c r="A185" s="154">
        <v>3310</v>
      </c>
      <c r="B185" s="137" t="s">
        <v>128</v>
      </c>
      <c r="C185" s="153">
        <f t="shared" si="11"/>
        <v>0</v>
      </c>
      <c r="D185" s="133"/>
      <c r="E185" s="133"/>
      <c r="F185" s="133"/>
      <c r="G185" s="135"/>
      <c r="H185" s="153">
        <f t="shared" si="12"/>
        <v>0</v>
      </c>
      <c r="I185" s="133"/>
      <c r="J185" s="133"/>
      <c r="K185" s="133"/>
      <c r="L185" s="132"/>
    </row>
    <row r="186" spans="1:12" ht="60" hidden="1" x14ac:dyDescent="0.25">
      <c r="A186" s="114">
        <v>3320</v>
      </c>
      <c r="B186" s="79" t="s">
        <v>127</v>
      </c>
      <c r="C186" s="69">
        <f t="shared" si="11"/>
        <v>0</v>
      </c>
      <c r="D186" s="68"/>
      <c r="E186" s="68"/>
      <c r="F186" s="68"/>
      <c r="G186" s="70"/>
      <c r="H186" s="69">
        <f t="shared" si="12"/>
        <v>0</v>
      </c>
      <c r="I186" s="68"/>
      <c r="J186" s="68"/>
      <c r="K186" s="68"/>
      <c r="L186" s="67"/>
    </row>
    <row r="187" spans="1:12" hidden="1" x14ac:dyDescent="0.25">
      <c r="A187" s="152">
        <v>4000</v>
      </c>
      <c r="B187" s="131" t="s">
        <v>126</v>
      </c>
      <c r="C187" s="128">
        <f t="shared" si="11"/>
        <v>0</v>
      </c>
      <c r="D187" s="127">
        <f>SUM(D188,D191)</f>
        <v>0</v>
      </c>
      <c r="E187" s="127">
        <f>SUM(E188,E191)</f>
        <v>0</v>
      </c>
      <c r="F187" s="127">
        <f>SUM(F188,F191)</f>
        <v>0</v>
      </c>
      <c r="G187" s="129">
        <f>SUM(G188,G191)</f>
        <v>0</v>
      </c>
      <c r="H187" s="128">
        <f t="shared" si="12"/>
        <v>0</v>
      </c>
      <c r="I187" s="127">
        <f>SUM(I188,I191)</f>
        <v>0</v>
      </c>
      <c r="J187" s="127">
        <f>SUM(J188,J191)</f>
        <v>0</v>
      </c>
      <c r="K187" s="127">
        <f>SUM(K188,K191)</f>
        <v>0</v>
      </c>
      <c r="L187" s="126">
        <f>SUM(L188,L191)</f>
        <v>0</v>
      </c>
    </row>
    <row r="188" spans="1:12" ht="24" hidden="1" x14ac:dyDescent="0.25">
      <c r="A188" s="151">
        <v>4200</v>
      </c>
      <c r="B188" s="96" t="s">
        <v>125</v>
      </c>
      <c r="C188" s="94">
        <f t="shared" si="11"/>
        <v>0</v>
      </c>
      <c r="D188" s="93">
        <f>SUM(D189,D190)</f>
        <v>0</v>
      </c>
      <c r="E188" s="93">
        <f>SUM(E189,E190)</f>
        <v>0</v>
      </c>
      <c r="F188" s="93">
        <f>SUM(F189,F190)</f>
        <v>0</v>
      </c>
      <c r="G188" s="142">
        <f>SUM(G189,G190)</f>
        <v>0</v>
      </c>
      <c r="H188" s="94">
        <f t="shared" si="12"/>
        <v>0</v>
      </c>
      <c r="I188" s="93">
        <f>SUM(I189,I190)</f>
        <v>0</v>
      </c>
      <c r="J188" s="93">
        <f>SUM(J189,J190)</f>
        <v>0</v>
      </c>
      <c r="K188" s="93">
        <f>SUM(K189,K190)</f>
        <v>0</v>
      </c>
      <c r="L188" s="141">
        <f>SUM(L189,L190)</f>
        <v>0</v>
      </c>
    </row>
    <row r="189" spans="1:12" ht="36" hidden="1" x14ac:dyDescent="0.25">
      <c r="A189" s="91">
        <v>4240</v>
      </c>
      <c r="B189" s="79" t="s">
        <v>124</v>
      </c>
      <c r="C189" s="69">
        <f t="shared" si="11"/>
        <v>0</v>
      </c>
      <c r="D189" s="68"/>
      <c r="E189" s="68"/>
      <c r="F189" s="68"/>
      <c r="G189" s="70"/>
      <c r="H189" s="69">
        <f t="shared" si="12"/>
        <v>0</v>
      </c>
      <c r="I189" s="68"/>
      <c r="J189" s="68"/>
      <c r="K189" s="68"/>
      <c r="L189" s="67"/>
    </row>
    <row r="190" spans="1:12" ht="24" hidden="1" x14ac:dyDescent="0.25">
      <c r="A190" s="88">
        <v>4250</v>
      </c>
      <c r="B190" s="78" t="s">
        <v>123</v>
      </c>
      <c r="C190" s="36">
        <f t="shared" si="11"/>
        <v>0</v>
      </c>
      <c r="D190" s="35"/>
      <c r="E190" s="35"/>
      <c r="F190" s="35"/>
      <c r="G190" s="37"/>
      <c r="H190" s="36">
        <f t="shared" si="12"/>
        <v>0</v>
      </c>
      <c r="I190" s="35"/>
      <c r="J190" s="35"/>
      <c r="K190" s="35"/>
      <c r="L190" s="34"/>
    </row>
    <row r="191" spans="1:12" hidden="1" x14ac:dyDescent="0.25">
      <c r="A191" s="97">
        <v>4300</v>
      </c>
      <c r="B191" s="96" t="s">
        <v>122</v>
      </c>
      <c r="C191" s="94">
        <f t="shared" si="11"/>
        <v>0</v>
      </c>
      <c r="D191" s="93">
        <f>SUM(D192)</f>
        <v>0</v>
      </c>
      <c r="E191" s="93">
        <f>SUM(E192)</f>
        <v>0</v>
      </c>
      <c r="F191" s="93">
        <f>SUM(F192)</f>
        <v>0</v>
      </c>
      <c r="G191" s="142">
        <f>SUM(G192)</f>
        <v>0</v>
      </c>
      <c r="H191" s="94">
        <f t="shared" si="12"/>
        <v>0</v>
      </c>
      <c r="I191" s="93">
        <f>SUM(I192)</f>
        <v>0</v>
      </c>
      <c r="J191" s="93">
        <f>SUM(J192)</f>
        <v>0</v>
      </c>
      <c r="K191" s="93">
        <f>SUM(K192)</f>
        <v>0</v>
      </c>
      <c r="L191" s="141">
        <f>SUM(L192)</f>
        <v>0</v>
      </c>
    </row>
    <row r="192" spans="1:12" ht="24" hidden="1" x14ac:dyDescent="0.25">
      <c r="A192" s="91">
        <v>4310</v>
      </c>
      <c r="B192" s="79" t="s">
        <v>121</v>
      </c>
      <c r="C192" s="69">
        <f t="shared" si="11"/>
        <v>0</v>
      </c>
      <c r="D192" s="107">
        <f>SUM(D193:D193)</f>
        <v>0</v>
      </c>
      <c r="E192" s="107">
        <f>SUM(E193:E193)</f>
        <v>0</v>
      </c>
      <c r="F192" s="107">
        <f>SUM(F193:F193)</f>
        <v>0</v>
      </c>
      <c r="G192" s="150">
        <f>SUM(G193:G193)</f>
        <v>0</v>
      </c>
      <c r="H192" s="69">
        <f t="shared" si="12"/>
        <v>0</v>
      </c>
      <c r="I192" s="107">
        <f>SUM(I193:I193)</f>
        <v>0</v>
      </c>
      <c r="J192" s="107">
        <f>SUM(J193:J193)</f>
        <v>0</v>
      </c>
      <c r="K192" s="107">
        <f>SUM(K193:K193)</f>
        <v>0</v>
      </c>
      <c r="L192" s="149">
        <f>SUM(L193:L193)</f>
        <v>0</v>
      </c>
    </row>
    <row r="193" spans="1:12" ht="36" hidden="1" x14ac:dyDescent="0.25">
      <c r="A193" s="74">
        <v>4311</v>
      </c>
      <c r="B193" s="78" t="s">
        <v>120</v>
      </c>
      <c r="C193" s="36">
        <f t="shared" ref="C193:C224" si="13">SUM(D193:G193)</f>
        <v>0</v>
      </c>
      <c r="D193" s="35"/>
      <c r="E193" s="35"/>
      <c r="F193" s="35"/>
      <c r="G193" s="37"/>
      <c r="H193" s="36">
        <f t="shared" ref="H193:H224" si="14">SUM(I193:L193)</f>
        <v>0</v>
      </c>
      <c r="I193" s="35"/>
      <c r="J193" s="35"/>
      <c r="K193" s="35"/>
      <c r="L193" s="34"/>
    </row>
    <row r="194" spans="1:12" s="14" customFormat="1" ht="24" hidden="1" x14ac:dyDescent="0.25">
      <c r="A194" s="148"/>
      <c r="B194" s="147" t="s">
        <v>119</v>
      </c>
      <c r="C194" s="146">
        <f t="shared" si="13"/>
        <v>0</v>
      </c>
      <c r="D194" s="145">
        <f>SUM(D195,D230,D268)</f>
        <v>0</v>
      </c>
      <c r="E194" s="145">
        <f>SUM(E195,E230,E268)</f>
        <v>0</v>
      </c>
      <c r="F194" s="145">
        <f>SUM(F195,F230,F268)</f>
        <v>0</v>
      </c>
      <c r="G194" s="145">
        <f>SUM(G195,G230,G268)</f>
        <v>0</v>
      </c>
      <c r="H194" s="146">
        <f t="shared" si="14"/>
        <v>0</v>
      </c>
      <c r="I194" s="145">
        <f>SUM(I195,I230,I268)</f>
        <v>0</v>
      </c>
      <c r="J194" s="145">
        <f>SUM(J195,J230,J268)</f>
        <v>0</v>
      </c>
      <c r="K194" s="145">
        <f>SUM(K195,K230,K268)</f>
        <v>0</v>
      </c>
      <c r="L194" s="144">
        <f>SUM(L195,L230,L268)</f>
        <v>0</v>
      </c>
    </row>
    <row r="195" spans="1:12" hidden="1" x14ac:dyDescent="0.25">
      <c r="A195" s="131">
        <v>5000</v>
      </c>
      <c r="B195" s="131" t="s">
        <v>118</v>
      </c>
      <c r="C195" s="128">
        <f t="shared" si="13"/>
        <v>0</v>
      </c>
      <c r="D195" s="127">
        <f>D196+D204</f>
        <v>0</v>
      </c>
      <c r="E195" s="127">
        <f>E196+E204</f>
        <v>0</v>
      </c>
      <c r="F195" s="127">
        <f>F196+F204</f>
        <v>0</v>
      </c>
      <c r="G195" s="127">
        <f>G196+G204</f>
        <v>0</v>
      </c>
      <c r="H195" s="128">
        <f t="shared" si="14"/>
        <v>0</v>
      </c>
      <c r="I195" s="127">
        <f>I196+I204</f>
        <v>0</v>
      </c>
      <c r="J195" s="127">
        <f>J196+J204</f>
        <v>0</v>
      </c>
      <c r="K195" s="127">
        <f>K196+K204</f>
        <v>0</v>
      </c>
      <c r="L195" s="143">
        <f>L196+L204</f>
        <v>0</v>
      </c>
    </row>
    <row r="196" spans="1:12" hidden="1" x14ac:dyDescent="0.25">
      <c r="A196" s="97">
        <v>5100</v>
      </c>
      <c r="B196" s="96" t="s">
        <v>117</v>
      </c>
      <c r="C196" s="94">
        <f t="shared" si="13"/>
        <v>0</v>
      </c>
      <c r="D196" s="93">
        <f>D197+D198+D201+D202+D203</f>
        <v>0</v>
      </c>
      <c r="E196" s="93">
        <f>E197+E198+E201+E202+E203</f>
        <v>0</v>
      </c>
      <c r="F196" s="93">
        <f>F197+F198+F201+F202+F203</f>
        <v>0</v>
      </c>
      <c r="G196" s="142">
        <f>G197+G198+G201+G202+G203</f>
        <v>0</v>
      </c>
      <c r="H196" s="94">
        <f t="shared" si="14"/>
        <v>0</v>
      </c>
      <c r="I196" s="93">
        <f>I197+I198+I201+I202+I203</f>
        <v>0</v>
      </c>
      <c r="J196" s="93">
        <f>J197+J198+J201+J202+J203</f>
        <v>0</v>
      </c>
      <c r="K196" s="93">
        <f>K197+K198+K201+K202+K203</f>
        <v>0</v>
      </c>
      <c r="L196" s="141">
        <f>L197+L198+L201+L202+L203</f>
        <v>0</v>
      </c>
    </row>
    <row r="197" spans="1:12" hidden="1" x14ac:dyDescent="0.25">
      <c r="A197" s="91">
        <v>5110</v>
      </c>
      <c r="B197" s="79" t="s">
        <v>116</v>
      </c>
      <c r="C197" s="69">
        <f t="shared" si="13"/>
        <v>0</v>
      </c>
      <c r="D197" s="68"/>
      <c r="E197" s="68"/>
      <c r="F197" s="68"/>
      <c r="G197" s="70"/>
      <c r="H197" s="69">
        <f t="shared" si="14"/>
        <v>0</v>
      </c>
      <c r="I197" s="68"/>
      <c r="J197" s="68"/>
      <c r="K197" s="68"/>
      <c r="L197" s="67"/>
    </row>
    <row r="198" spans="1:12" ht="24" hidden="1" x14ac:dyDescent="0.25">
      <c r="A198" s="88">
        <v>5120</v>
      </c>
      <c r="B198" s="78" t="s">
        <v>115</v>
      </c>
      <c r="C198" s="36">
        <f t="shared" si="13"/>
        <v>0</v>
      </c>
      <c r="D198" s="76">
        <f>D199+D200</f>
        <v>0</v>
      </c>
      <c r="E198" s="76">
        <f>E199+E200</f>
        <v>0</v>
      </c>
      <c r="F198" s="76">
        <f>F199+F200</f>
        <v>0</v>
      </c>
      <c r="G198" s="77">
        <f>G199+G200</f>
        <v>0</v>
      </c>
      <c r="H198" s="36">
        <f t="shared" si="14"/>
        <v>0</v>
      </c>
      <c r="I198" s="76">
        <f>I199+I200</f>
        <v>0</v>
      </c>
      <c r="J198" s="76">
        <f>J199+J200</f>
        <v>0</v>
      </c>
      <c r="K198" s="76">
        <f>K199+K200</f>
        <v>0</v>
      </c>
      <c r="L198" s="75">
        <f>L199+L200</f>
        <v>0</v>
      </c>
    </row>
    <row r="199" spans="1:12" hidden="1" x14ac:dyDescent="0.25">
      <c r="A199" s="74">
        <v>5121</v>
      </c>
      <c r="B199" s="78" t="s">
        <v>114</v>
      </c>
      <c r="C199" s="36">
        <f t="shared" si="13"/>
        <v>0</v>
      </c>
      <c r="D199" s="35"/>
      <c r="E199" s="35"/>
      <c r="F199" s="35"/>
      <c r="G199" s="37"/>
      <c r="H199" s="36">
        <f t="shared" si="14"/>
        <v>0</v>
      </c>
      <c r="I199" s="35"/>
      <c r="J199" s="35"/>
      <c r="K199" s="35"/>
      <c r="L199" s="34"/>
    </row>
    <row r="200" spans="1:12" ht="24" hidden="1" x14ac:dyDescent="0.25">
      <c r="A200" s="74">
        <v>5129</v>
      </c>
      <c r="B200" s="78" t="s">
        <v>113</v>
      </c>
      <c r="C200" s="36">
        <f t="shared" si="13"/>
        <v>0</v>
      </c>
      <c r="D200" s="35"/>
      <c r="E200" s="35"/>
      <c r="F200" s="35"/>
      <c r="G200" s="37"/>
      <c r="H200" s="36">
        <f t="shared" si="14"/>
        <v>0</v>
      </c>
      <c r="I200" s="35"/>
      <c r="J200" s="35"/>
      <c r="K200" s="35"/>
      <c r="L200" s="34"/>
    </row>
    <row r="201" spans="1:12" hidden="1" x14ac:dyDescent="0.25">
      <c r="A201" s="88">
        <v>5130</v>
      </c>
      <c r="B201" s="78" t="s">
        <v>112</v>
      </c>
      <c r="C201" s="36">
        <f t="shared" si="13"/>
        <v>0</v>
      </c>
      <c r="D201" s="35"/>
      <c r="E201" s="35"/>
      <c r="F201" s="35"/>
      <c r="G201" s="37"/>
      <c r="H201" s="36">
        <f t="shared" si="14"/>
        <v>0</v>
      </c>
      <c r="I201" s="35"/>
      <c r="J201" s="35"/>
      <c r="K201" s="35"/>
      <c r="L201" s="34"/>
    </row>
    <row r="202" spans="1:12" hidden="1" x14ac:dyDescent="0.25">
      <c r="A202" s="88">
        <v>5140</v>
      </c>
      <c r="B202" s="78" t="s">
        <v>111</v>
      </c>
      <c r="C202" s="36">
        <f t="shared" si="13"/>
        <v>0</v>
      </c>
      <c r="D202" s="35"/>
      <c r="E202" s="35"/>
      <c r="F202" s="35"/>
      <c r="G202" s="37"/>
      <c r="H202" s="36">
        <f t="shared" si="14"/>
        <v>0</v>
      </c>
      <c r="I202" s="35"/>
      <c r="J202" s="35"/>
      <c r="K202" s="35"/>
      <c r="L202" s="34"/>
    </row>
    <row r="203" spans="1:12" ht="24" hidden="1" x14ac:dyDescent="0.25">
      <c r="A203" s="88">
        <v>5170</v>
      </c>
      <c r="B203" s="78" t="s">
        <v>110</v>
      </c>
      <c r="C203" s="36">
        <f t="shared" si="13"/>
        <v>0</v>
      </c>
      <c r="D203" s="35"/>
      <c r="E203" s="35"/>
      <c r="F203" s="35"/>
      <c r="G203" s="37"/>
      <c r="H203" s="36">
        <f t="shared" si="14"/>
        <v>0</v>
      </c>
      <c r="I203" s="35"/>
      <c r="J203" s="35"/>
      <c r="K203" s="35"/>
      <c r="L203" s="34"/>
    </row>
    <row r="204" spans="1:12" hidden="1" x14ac:dyDescent="0.25">
      <c r="A204" s="97">
        <v>5200</v>
      </c>
      <c r="B204" s="96" t="s">
        <v>109</v>
      </c>
      <c r="C204" s="94">
        <f t="shared" si="13"/>
        <v>0</v>
      </c>
      <c r="D204" s="93">
        <f>D205+D215+D216+D225+D226+D227+D229</f>
        <v>0</v>
      </c>
      <c r="E204" s="93">
        <f>E205+E215+E216+E225+E226+E227+E229</f>
        <v>0</v>
      </c>
      <c r="F204" s="93">
        <f>F205+F215+F216+F225+F226+F227+F229</f>
        <v>0</v>
      </c>
      <c r="G204" s="142">
        <f>G205+G215+G216+G225+G226+G227+G229</f>
        <v>0</v>
      </c>
      <c r="H204" s="94">
        <f t="shared" si="14"/>
        <v>0</v>
      </c>
      <c r="I204" s="93">
        <f>I205+I215+I216+I225+I226+I227+I229</f>
        <v>0</v>
      </c>
      <c r="J204" s="93">
        <f>J205+J215+J216+J225+J226+J227+J229</f>
        <v>0</v>
      </c>
      <c r="K204" s="93">
        <f>K205+K215+K216+K225+K226+K227+K229</f>
        <v>0</v>
      </c>
      <c r="L204" s="141">
        <f>L205+L215+L216+L225+L226+L227+L229</f>
        <v>0</v>
      </c>
    </row>
    <row r="205" spans="1:12" hidden="1" x14ac:dyDescent="0.25">
      <c r="A205" s="80">
        <v>5210</v>
      </c>
      <c r="B205" s="137" t="s">
        <v>108</v>
      </c>
      <c r="C205" s="134">
        <f t="shared" si="13"/>
        <v>0</v>
      </c>
      <c r="D205" s="139">
        <f>SUM(D206:D214)</f>
        <v>0</v>
      </c>
      <c r="E205" s="139">
        <f>SUM(E206:E214)</f>
        <v>0</v>
      </c>
      <c r="F205" s="139">
        <f>SUM(F206:F214)</f>
        <v>0</v>
      </c>
      <c r="G205" s="140">
        <f>SUM(G206:G214)</f>
        <v>0</v>
      </c>
      <c r="H205" s="134">
        <f t="shared" si="14"/>
        <v>0</v>
      </c>
      <c r="I205" s="139">
        <f>SUM(I206:I214)</f>
        <v>0</v>
      </c>
      <c r="J205" s="139">
        <f>SUM(J206:J214)</f>
        <v>0</v>
      </c>
      <c r="K205" s="139">
        <f>SUM(K206:K214)</f>
        <v>0</v>
      </c>
      <c r="L205" s="138">
        <f>SUM(L206:L214)</f>
        <v>0</v>
      </c>
    </row>
    <row r="206" spans="1:12" hidden="1" x14ac:dyDescent="0.25">
      <c r="A206" s="114">
        <v>5211</v>
      </c>
      <c r="B206" s="79" t="s">
        <v>107</v>
      </c>
      <c r="C206" s="69">
        <f t="shared" si="13"/>
        <v>0</v>
      </c>
      <c r="D206" s="68"/>
      <c r="E206" s="68"/>
      <c r="F206" s="68"/>
      <c r="G206" s="70"/>
      <c r="H206" s="69">
        <f t="shared" si="14"/>
        <v>0</v>
      </c>
      <c r="I206" s="68"/>
      <c r="J206" s="68"/>
      <c r="K206" s="68"/>
      <c r="L206" s="67"/>
    </row>
    <row r="207" spans="1:12" hidden="1" x14ac:dyDescent="0.25">
      <c r="A207" s="74">
        <v>5212</v>
      </c>
      <c r="B207" s="78" t="s">
        <v>106</v>
      </c>
      <c r="C207" s="36">
        <f t="shared" si="13"/>
        <v>0</v>
      </c>
      <c r="D207" s="35"/>
      <c r="E207" s="35"/>
      <c r="F207" s="35"/>
      <c r="G207" s="37"/>
      <c r="H207" s="36">
        <f t="shared" si="14"/>
        <v>0</v>
      </c>
      <c r="I207" s="35"/>
      <c r="J207" s="35"/>
      <c r="K207" s="35"/>
      <c r="L207" s="34"/>
    </row>
    <row r="208" spans="1:12" hidden="1" x14ac:dyDescent="0.25">
      <c r="A208" s="74">
        <v>5213</v>
      </c>
      <c r="B208" s="78" t="s">
        <v>105</v>
      </c>
      <c r="C208" s="36">
        <f t="shared" si="13"/>
        <v>0</v>
      </c>
      <c r="D208" s="35"/>
      <c r="E208" s="35"/>
      <c r="F208" s="35"/>
      <c r="G208" s="37"/>
      <c r="H208" s="36">
        <f t="shared" si="14"/>
        <v>0</v>
      </c>
      <c r="I208" s="35"/>
      <c r="J208" s="35"/>
      <c r="K208" s="35"/>
      <c r="L208" s="34"/>
    </row>
    <row r="209" spans="1:12" hidden="1" x14ac:dyDescent="0.25">
      <c r="A209" s="74">
        <v>5214</v>
      </c>
      <c r="B209" s="78" t="s">
        <v>104</v>
      </c>
      <c r="C209" s="36">
        <f t="shared" si="13"/>
        <v>0</v>
      </c>
      <c r="D209" s="35"/>
      <c r="E209" s="35"/>
      <c r="F209" s="35"/>
      <c r="G209" s="37"/>
      <c r="H209" s="36">
        <f t="shared" si="14"/>
        <v>0</v>
      </c>
      <c r="I209" s="35"/>
      <c r="J209" s="35"/>
      <c r="K209" s="35"/>
      <c r="L209" s="34"/>
    </row>
    <row r="210" spans="1:12" hidden="1" x14ac:dyDescent="0.25">
      <c r="A210" s="74">
        <v>5215</v>
      </c>
      <c r="B210" s="78" t="s">
        <v>103</v>
      </c>
      <c r="C210" s="36">
        <f t="shared" si="13"/>
        <v>0</v>
      </c>
      <c r="D210" s="35"/>
      <c r="E210" s="35"/>
      <c r="F210" s="35"/>
      <c r="G210" s="37"/>
      <c r="H210" s="36">
        <f t="shared" si="14"/>
        <v>0</v>
      </c>
      <c r="I210" s="35"/>
      <c r="J210" s="35"/>
      <c r="K210" s="35"/>
      <c r="L210" s="34"/>
    </row>
    <row r="211" spans="1:12" ht="24" hidden="1" x14ac:dyDescent="0.25">
      <c r="A211" s="74">
        <v>5216</v>
      </c>
      <c r="B211" s="78" t="s">
        <v>102</v>
      </c>
      <c r="C211" s="36">
        <f t="shared" si="13"/>
        <v>0</v>
      </c>
      <c r="D211" s="35"/>
      <c r="E211" s="35"/>
      <c r="F211" s="35"/>
      <c r="G211" s="37"/>
      <c r="H211" s="36">
        <f t="shared" si="14"/>
        <v>0</v>
      </c>
      <c r="I211" s="35"/>
      <c r="J211" s="35"/>
      <c r="K211" s="35"/>
      <c r="L211" s="34"/>
    </row>
    <row r="212" spans="1:12" hidden="1" x14ac:dyDescent="0.25">
      <c r="A212" s="74">
        <v>5217</v>
      </c>
      <c r="B212" s="78" t="s">
        <v>101</v>
      </c>
      <c r="C212" s="36">
        <f t="shared" si="13"/>
        <v>0</v>
      </c>
      <c r="D212" s="35"/>
      <c r="E212" s="35"/>
      <c r="F212" s="35"/>
      <c r="G212" s="37"/>
      <c r="H212" s="36">
        <f t="shared" si="14"/>
        <v>0</v>
      </c>
      <c r="I212" s="35"/>
      <c r="J212" s="35"/>
      <c r="K212" s="35"/>
      <c r="L212" s="34"/>
    </row>
    <row r="213" spans="1:12" hidden="1" x14ac:dyDescent="0.25">
      <c r="A213" s="74">
        <v>5218</v>
      </c>
      <c r="B213" s="78" t="s">
        <v>100</v>
      </c>
      <c r="C213" s="36">
        <f t="shared" si="13"/>
        <v>0</v>
      </c>
      <c r="D213" s="35"/>
      <c r="E213" s="35"/>
      <c r="F213" s="35"/>
      <c r="G213" s="37"/>
      <c r="H213" s="36">
        <f t="shared" si="14"/>
        <v>0</v>
      </c>
      <c r="I213" s="35"/>
      <c r="J213" s="35"/>
      <c r="K213" s="35"/>
      <c r="L213" s="34"/>
    </row>
    <row r="214" spans="1:12" hidden="1" x14ac:dyDescent="0.25">
      <c r="A214" s="74">
        <v>5219</v>
      </c>
      <c r="B214" s="78" t="s">
        <v>99</v>
      </c>
      <c r="C214" s="36">
        <f t="shared" si="13"/>
        <v>0</v>
      </c>
      <c r="D214" s="35"/>
      <c r="E214" s="35"/>
      <c r="F214" s="35"/>
      <c r="G214" s="37"/>
      <c r="H214" s="36">
        <f t="shared" si="14"/>
        <v>0</v>
      </c>
      <c r="I214" s="35"/>
      <c r="J214" s="35"/>
      <c r="K214" s="35"/>
      <c r="L214" s="34"/>
    </row>
    <row r="215" spans="1:12" ht="13.5" hidden="1" customHeight="1" x14ac:dyDescent="0.25">
      <c r="A215" s="88">
        <v>5220</v>
      </c>
      <c r="B215" s="78" t="s">
        <v>98</v>
      </c>
      <c r="C215" s="36">
        <f t="shared" si="13"/>
        <v>0</v>
      </c>
      <c r="D215" s="35"/>
      <c r="E215" s="35"/>
      <c r="F215" s="35"/>
      <c r="G215" s="37"/>
      <c r="H215" s="36">
        <f t="shared" si="14"/>
        <v>0</v>
      </c>
      <c r="I215" s="35"/>
      <c r="J215" s="35"/>
      <c r="K215" s="35"/>
      <c r="L215" s="34"/>
    </row>
    <row r="216" spans="1:12" hidden="1" x14ac:dyDescent="0.25">
      <c r="A216" s="88">
        <v>5230</v>
      </c>
      <c r="B216" s="78" t="s">
        <v>97</v>
      </c>
      <c r="C216" s="36">
        <f t="shared" si="13"/>
        <v>0</v>
      </c>
      <c r="D216" s="76">
        <f>SUM(D217:D224)</f>
        <v>0</v>
      </c>
      <c r="E216" s="76">
        <f>SUM(E217:E224)</f>
        <v>0</v>
      </c>
      <c r="F216" s="76">
        <f>SUM(F217:F224)</f>
        <v>0</v>
      </c>
      <c r="G216" s="77">
        <f>SUM(G217:G224)</f>
        <v>0</v>
      </c>
      <c r="H216" s="36">
        <f t="shared" si="14"/>
        <v>0</v>
      </c>
      <c r="I216" s="76">
        <f>SUM(I217:I224)</f>
        <v>0</v>
      </c>
      <c r="J216" s="76">
        <f>SUM(J217:J224)</f>
        <v>0</v>
      </c>
      <c r="K216" s="76">
        <f>SUM(K217:K224)</f>
        <v>0</v>
      </c>
      <c r="L216" s="75">
        <f>SUM(L217:L224)</f>
        <v>0</v>
      </c>
    </row>
    <row r="217" spans="1:12" hidden="1" x14ac:dyDescent="0.25">
      <c r="A217" s="74">
        <v>5231</v>
      </c>
      <c r="B217" s="78" t="s">
        <v>96</v>
      </c>
      <c r="C217" s="36">
        <f t="shared" si="13"/>
        <v>0</v>
      </c>
      <c r="D217" s="35"/>
      <c r="E217" s="35"/>
      <c r="F217" s="35"/>
      <c r="G217" s="37"/>
      <c r="H217" s="36">
        <f t="shared" si="14"/>
        <v>0</v>
      </c>
      <c r="I217" s="35"/>
      <c r="J217" s="35"/>
      <c r="K217" s="35"/>
      <c r="L217" s="34"/>
    </row>
    <row r="218" spans="1:12" hidden="1" x14ac:dyDescent="0.25">
      <c r="A218" s="74">
        <v>5232</v>
      </c>
      <c r="B218" s="78" t="s">
        <v>95</v>
      </c>
      <c r="C218" s="36">
        <f t="shared" si="13"/>
        <v>0</v>
      </c>
      <c r="D218" s="35"/>
      <c r="E218" s="35"/>
      <c r="F218" s="35"/>
      <c r="G218" s="37"/>
      <c r="H218" s="36">
        <f t="shared" si="14"/>
        <v>0</v>
      </c>
      <c r="I218" s="35"/>
      <c r="J218" s="35"/>
      <c r="K218" s="35"/>
      <c r="L218" s="34"/>
    </row>
    <row r="219" spans="1:12" hidden="1" x14ac:dyDescent="0.25">
      <c r="A219" s="74">
        <v>5233</v>
      </c>
      <c r="B219" s="78" t="s">
        <v>94</v>
      </c>
      <c r="C219" s="73">
        <f t="shared" si="13"/>
        <v>0</v>
      </c>
      <c r="D219" s="35"/>
      <c r="E219" s="35"/>
      <c r="F219" s="35"/>
      <c r="G219" s="37"/>
      <c r="H219" s="36">
        <f t="shared" si="14"/>
        <v>0</v>
      </c>
      <c r="I219" s="35"/>
      <c r="J219" s="35"/>
      <c r="K219" s="35"/>
      <c r="L219" s="34"/>
    </row>
    <row r="220" spans="1:12" ht="24" hidden="1" x14ac:dyDescent="0.25">
      <c r="A220" s="74">
        <v>5234</v>
      </c>
      <c r="B220" s="78" t="s">
        <v>93</v>
      </c>
      <c r="C220" s="73">
        <f t="shared" si="13"/>
        <v>0</v>
      </c>
      <c r="D220" s="35"/>
      <c r="E220" s="35"/>
      <c r="F220" s="35"/>
      <c r="G220" s="37"/>
      <c r="H220" s="36">
        <f t="shared" si="14"/>
        <v>0</v>
      </c>
      <c r="I220" s="35"/>
      <c r="J220" s="35"/>
      <c r="K220" s="35"/>
      <c r="L220" s="34"/>
    </row>
    <row r="221" spans="1:12" ht="14.25" hidden="1" customHeight="1" x14ac:dyDescent="0.25">
      <c r="A221" s="74">
        <v>5236</v>
      </c>
      <c r="B221" s="78" t="s">
        <v>92</v>
      </c>
      <c r="C221" s="73">
        <f t="shared" si="13"/>
        <v>0</v>
      </c>
      <c r="D221" s="35"/>
      <c r="E221" s="35"/>
      <c r="F221" s="35"/>
      <c r="G221" s="37"/>
      <c r="H221" s="36">
        <f t="shared" si="14"/>
        <v>0</v>
      </c>
      <c r="I221" s="35"/>
      <c r="J221" s="35"/>
      <c r="K221" s="35"/>
      <c r="L221" s="34"/>
    </row>
    <row r="222" spans="1:12" ht="14.25" hidden="1" customHeight="1" x14ac:dyDescent="0.25">
      <c r="A222" s="74">
        <v>5237</v>
      </c>
      <c r="B222" s="78" t="s">
        <v>91</v>
      </c>
      <c r="C222" s="73">
        <f t="shared" si="13"/>
        <v>0</v>
      </c>
      <c r="D222" s="35"/>
      <c r="E222" s="35"/>
      <c r="F222" s="35"/>
      <c r="G222" s="37"/>
      <c r="H222" s="36">
        <f t="shared" si="14"/>
        <v>0</v>
      </c>
      <c r="I222" s="35"/>
      <c r="J222" s="35"/>
      <c r="K222" s="35"/>
      <c r="L222" s="34"/>
    </row>
    <row r="223" spans="1:12" ht="24" hidden="1" x14ac:dyDescent="0.25">
      <c r="A223" s="74">
        <v>5238</v>
      </c>
      <c r="B223" s="78" t="s">
        <v>90</v>
      </c>
      <c r="C223" s="73">
        <f t="shared" si="13"/>
        <v>0</v>
      </c>
      <c r="D223" s="35"/>
      <c r="E223" s="35"/>
      <c r="F223" s="35"/>
      <c r="G223" s="37"/>
      <c r="H223" s="36">
        <f t="shared" si="14"/>
        <v>0</v>
      </c>
      <c r="I223" s="35"/>
      <c r="J223" s="35"/>
      <c r="K223" s="35"/>
      <c r="L223" s="34"/>
    </row>
    <row r="224" spans="1:12" ht="24" hidden="1" x14ac:dyDescent="0.25">
      <c r="A224" s="74">
        <v>5239</v>
      </c>
      <c r="B224" s="78" t="s">
        <v>89</v>
      </c>
      <c r="C224" s="73">
        <f t="shared" si="13"/>
        <v>0</v>
      </c>
      <c r="D224" s="35"/>
      <c r="E224" s="35"/>
      <c r="F224" s="35"/>
      <c r="G224" s="37"/>
      <c r="H224" s="36">
        <f t="shared" si="14"/>
        <v>0</v>
      </c>
      <c r="I224" s="35"/>
      <c r="J224" s="35"/>
      <c r="K224" s="35"/>
      <c r="L224" s="34"/>
    </row>
    <row r="225" spans="1:12" ht="24" hidden="1" x14ac:dyDescent="0.25">
      <c r="A225" s="88">
        <v>5240</v>
      </c>
      <c r="B225" s="78" t="s">
        <v>88</v>
      </c>
      <c r="C225" s="73">
        <f t="shared" ref="C225:C256" si="15">SUM(D225:G225)</f>
        <v>0</v>
      </c>
      <c r="D225" s="35"/>
      <c r="E225" s="35"/>
      <c r="F225" s="35"/>
      <c r="G225" s="37"/>
      <c r="H225" s="36">
        <f t="shared" ref="H225:H256" si="16">SUM(I225:L225)</f>
        <v>0</v>
      </c>
      <c r="I225" s="35"/>
      <c r="J225" s="35"/>
      <c r="K225" s="35"/>
      <c r="L225" s="34"/>
    </row>
    <row r="226" spans="1:12" hidden="1" x14ac:dyDescent="0.25">
      <c r="A226" s="88">
        <v>5250</v>
      </c>
      <c r="B226" s="78" t="s">
        <v>87</v>
      </c>
      <c r="C226" s="73">
        <f t="shared" si="15"/>
        <v>0</v>
      </c>
      <c r="D226" s="35"/>
      <c r="E226" s="35"/>
      <c r="F226" s="35"/>
      <c r="G226" s="37"/>
      <c r="H226" s="36">
        <f t="shared" si="16"/>
        <v>0</v>
      </c>
      <c r="I226" s="35"/>
      <c r="J226" s="35"/>
      <c r="K226" s="35"/>
      <c r="L226" s="34"/>
    </row>
    <row r="227" spans="1:12" hidden="1" x14ac:dyDescent="0.25">
      <c r="A227" s="88">
        <v>5260</v>
      </c>
      <c r="B227" s="78" t="s">
        <v>86</v>
      </c>
      <c r="C227" s="73">
        <f t="shared" si="15"/>
        <v>0</v>
      </c>
      <c r="D227" s="76">
        <f>SUM(D228)</f>
        <v>0</v>
      </c>
      <c r="E227" s="76">
        <f>SUM(E228)</f>
        <v>0</v>
      </c>
      <c r="F227" s="76">
        <f>SUM(F228)</f>
        <v>0</v>
      </c>
      <c r="G227" s="77">
        <f>SUM(G228)</f>
        <v>0</v>
      </c>
      <c r="H227" s="36">
        <f t="shared" si="16"/>
        <v>0</v>
      </c>
      <c r="I227" s="76">
        <f>SUM(I228)</f>
        <v>0</v>
      </c>
      <c r="J227" s="76">
        <f>SUM(J228)</f>
        <v>0</v>
      </c>
      <c r="K227" s="76">
        <f>SUM(K228)</f>
        <v>0</v>
      </c>
      <c r="L227" s="75">
        <f>SUM(L228)</f>
        <v>0</v>
      </c>
    </row>
    <row r="228" spans="1:12" ht="24" hidden="1" x14ac:dyDescent="0.25">
      <c r="A228" s="74">
        <v>5269</v>
      </c>
      <c r="B228" s="78" t="s">
        <v>85</v>
      </c>
      <c r="C228" s="73">
        <f t="shared" si="15"/>
        <v>0</v>
      </c>
      <c r="D228" s="35"/>
      <c r="E228" s="35"/>
      <c r="F228" s="35"/>
      <c r="G228" s="37"/>
      <c r="H228" s="36">
        <f t="shared" si="16"/>
        <v>0</v>
      </c>
      <c r="I228" s="35"/>
      <c r="J228" s="35"/>
      <c r="K228" s="35"/>
      <c r="L228" s="34"/>
    </row>
    <row r="229" spans="1:12" ht="24" hidden="1" x14ac:dyDescent="0.25">
      <c r="A229" s="80">
        <v>5270</v>
      </c>
      <c r="B229" s="137" t="s">
        <v>84</v>
      </c>
      <c r="C229" s="136">
        <f t="shared" si="15"/>
        <v>0</v>
      </c>
      <c r="D229" s="133"/>
      <c r="E229" s="133"/>
      <c r="F229" s="133"/>
      <c r="G229" s="135"/>
      <c r="H229" s="134">
        <f t="shared" si="16"/>
        <v>0</v>
      </c>
      <c r="I229" s="133"/>
      <c r="J229" s="133"/>
      <c r="K229" s="133"/>
      <c r="L229" s="132"/>
    </row>
    <row r="230" spans="1:12" hidden="1" x14ac:dyDescent="0.25">
      <c r="A230" s="131">
        <v>6000</v>
      </c>
      <c r="B230" s="131" t="s">
        <v>83</v>
      </c>
      <c r="C230" s="130">
        <f t="shared" si="15"/>
        <v>0</v>
      </c>
      <c r="D230" s="127">
        <f>D231+D251+D258</f>
        <v>0</v>
      </c>
      <c r="E230" s="127">
        <f>E231+E251+E258</f>
        <v>0</v>
      </c>
      <c r="F230" s="127">
        <f>F231+F251+F258</f>
        <v>0</v>
      </c>
      <c r="G230" s="129">
        <f>G231+G251+G258</f>
        <v>0</v>
      </c>
      <c r="H230" s="128">
        <f t="shared" si="16"/>
        <v>0</v>
      </c>
      <c r="I230" s="127">
        <f>I231+I251+I258</f>
        <v>0</v>
      </c>
      <c r="J230" s="127">
        <f>J231+J251+J258</f>
        <v>0</v>
      </c>
      <c r="K230" s="127">
        <f>K231+K251+K258</f>
        <v>0</v>
      </c>
      <c r="L230" s="126">
        <f>L231+L251+L258</f>
        <v>0</v>
      </c>
    </row>
    <row r="231" spans="1:12" ht="14.25" hidden="1" customHeight="1" x14ac:dyDescent="0.25">
      <c r="A231" s="125">
        <v>6200</v>
      </c>
      <c r="B231" s="124" t="s">
        <v>82</v>
      </c>
      <c r="C231" s="123">
        <f t="shared" si="15"/>
        <v>0</v>
      </c>
      <c r="D231" s="121">
        <f>SUM(D232,D233,D235,D238,D244,D245,D246)</f>
        <v>0</v>
      </c>
      <c r="E231" s="121">
        <f>SUM(E232,E233,E235,E238,E244,E245,E246)</f>
        <v>0</v>
      </c>
      <c r="F231" s="121">
        <f>SUM(F232,F233,F235,F238,F244,F245,F246)</f>
        <v>0</v>
      </c>
      <c r="G231" s="121">
        <f>SUM(G232,G233,G235,G238,G244,G245,G246)</f>
        <v>0</v>
      </c>
      <c r="H231" s="122">
        <f t="shared" si="16"/>
        <v>0</v>
      </c>
      <c r="I231" s="121">
        <f>SUM(I232,I233,I235,I238,I244,I245,I246)</f>
        <v>0</v>
      </c>
      <c r="J231" s="121">
        <f>SUM(J232,J233,J235,J238,J244,J245,J246)</f>
        <v>0</v>
      </c>
      <c r="K231" s="121">
        <f>SUM(K232,K233,K235,K238,K244,K245,K246)</f>
        <v>0</v>
      </c>
      <c r="L231" s="92">
        <f>SUM(L232,L233,L235,L238,L244,L245,L246)</f>
        <v>0</v>
      </c>
    </row>
    <row r="232" spans="1:12" ht="24" hidden="1" x14ac:dyDescent="0.25">
      <c r="A232" s="91">
        <v>6220</v>
      </c>
      <c r="B232" s="79" t="s">
        <v>81</v>
      </c>
      <c r="C232" s="71">
        <f t="shared" si="15"/>
        <v>0</v>
      </c>
      <c r="D232" s="68"/>
      <c r="E232" s="68"/>
      <c r="F232" s="68"/>
      <c r="G232" s="120"/>
      <c r="H232" s="119">
        <f t="shared" si="16"/>
        <v>0</v>
      </c>
      <c r="I232" s="68"/>
      <c r="J232" s="68"/>
      <c r="K232" s="68"/>
      <c r="L232" s="67"/>
    </row>
    <row r="233" spans="1:12" hidden="1" x14ac:dyDescent="0.25">
      <c r="A233" s="88">
        <v>6230</v>
      </c>
      <c r="B233" s="78" t="s">
        <v>80</v>
      </c>
      <c r="C233" s="73">
        <f t="shared" si="15"/>
        <v>0</v>
      </c>
      <c r="D233" s="76">
        <f>SUM(D234)</f>
        <v>0</v>
      </c>
      <c r="E233" s="76">
        <f>SUM(E234)</f>
        <v>0</v>
      </c>
      <c r="F233" s="76">
        <f>SUM(F234)</f>
        <v>0</v>
      </c>
      <c r="G233" s="77">
        <f>SUM(G234)</f>
        <v>0</v>
      </c>
      <c r="H233" s="103">
        <f t="shared" si="16"/>
        <v>0</v>
      </c>
      <c r="I233" s="76">
        <f>SUM(I234)</f>
        <v>0</v>
      </c>
      <c r="J233" s="76">
        <f>SUM(J234)</f>
        <v>0</v>
      </c>
      <c r="K233" s="76">
        <f>SUM(K234)</f>
        <v>0</v>
      </c>
      <c r="L233" s="75">
        <f>SUM(L234)</f>
        <v>0</v>
      </c>
    </row>
    <row r="234" spans="1:12" ht="24" hidden="1" x14ac:dyDescent="0.25">
      <c r="A234" s="74">
        <v>6239</v>
      </c>
      <c r="B234" s="79" t="s">
        <v>79</v>
      </c>
      <c r="C234" s="73">
        <f t="shared" si="15"/>
        <v>0</v>
      </c>
      <c r="D234" s="68"/>
      <c r="E234" s="68"/>
      <c r="F234" s="68"/>
      <c r="G234" s="70"/>
      <c r="H234" s="103">
        <f t="shared" si="16"/>
        <v>0</v>
      </c>
      <c r="I234" s="68"/>
      <c r="J234" s="68"/>
      <c r="K234" s="68"/>
      <c r="L234" s="67"/>
    </row>
    <row r="235" spans="1:12" ht="24" hidden="1" x14ac:dyDescent="0.25">
      <c r="A235" s="88">
        <v>6240</v>
      </c>
      <c r="B235" s="78" t="s">
        <v>78</v>
      </c>
      <c r="C235" s="73">
        <f t="shared" si="15"/>
        <v>0</v>
      </c>
      <c r="D235" s="76">
        <f>SUM(D236:D237)</f>
        <v>0</v>
      </c>
      <c r="E235" s="76">
        <f>SUM(E236:E237)</f>
        <v>0</v>
      </c>
      <c r="F235" s="76">
        <f>SUM(F236:F237)</f>
        <v>0</v>
      </c>
      <c r="G235" s="77">
        <f>SUM(G236:G237)</f>
        <v>0</v>
      </c>
      <c r="H235" s="103">
        <f t="shared" si="16"/>
        <v>0</v>
      </c>
      <c r="I235" s="76">
        <f>SUM(I236:I237)</f>
        <v>0</v>
      </c>
      <c r="J235" s="76">
        <f>SUM(J236:J237)</f>
        <v>0</v>
      </c>
      <c r="K235" s="76">
        <f>SUM(K236:K237)</f>
        <v>0</v>
      </c>
      <c r="L235" s="75">
        <f>SUM(L236:L237)</f>
        <v>0</v>
      </c>
    </row>
    <row r="236" spans="1:12" hidden="1" x14ac:dyDescent="0.25">
      <c r="A236" s="74">
        <v>6241</v>
      </c>
      <c r="B236" s="78" t="s">
        <v>77</v>
      </c>
      <c r="C236" s="73">
        <f t="shared" si="15"/>
        <v>0</v>
      </c>
      <c r="D236" s="35"/>
      <c r="E236" s="35"/>
      <c r="F236" s="35"/>
      <c r="G236" s="37"/>
      <c r="H236" s="103">
        <f t="shared" si="16"/>
        <v>0</v>
      </c>
      <c r="I236" s="35"/>
      <c r="J236" s="35"/>
      <c r="K236" s="35"/>
      <c r="L236" s="34"/>
    </row>
    <row r="237" spans="1:12" hidden="1" x14ac:dyDescent="0.25">
      <c r="A237" s="74">
        <v>6242</v>
      </c>
      <c r="B237" s="78" t="s">
        <v>76</v>
      </c>
      <c r="C237" s="73">
        <f t="shared" si="15"/>
        <v>0</v>
      </c>
      <c r="D237" s="35"/>
      <c r="E237" s="35"/>
      <c r="F237" s="35"/>
      <c r="G237" s="37"/>
      <c r="H237" s="103">
        <f t="shared" si="16"/>
        <v>0</v>
      </c>
      <c r="I237" s="35"/>
      <c r="J237" s="35"/>
      <c r="K237" s="35"/>
      <c r="L237" s="34"/>
    </row>
    <row r="238" spans="1:12" ht="25.5" hidden="1" customHeight="1" x14ac:dyDescent="0.25">
      <c r="A238" s="88">
        <v>6250</v>
      </c>
      <c r="B238" s="78" t="s">
        <v>75</v>
      </c>
      <c r="C238" s="73">
        <f t="shared" si="15"/>
        <v>0</v>
      </c>
      <c r="D238" s="76">
        <f>SUM(D239:D243)</f>
        <v>0</v>
      </c>
      <c r="E238" s="76">
        <f>SUM(E239:E243)</f>
        <v>0</v>
      </c>
      <c r="F238" s="76">
        <f>SUM(F239:F243)</f>
        <v>0</v>
      </c>
      <c r="G238" s="77">
        <f>SUM(G239:G243)</f>
        <v>0</v>
      </c>
      <c r="H238" s="103">
        <f t="shared" si="16"/>
        <v>0</v>
      </c>
      <c r="I238" s="76">
        <f>SUM(I239:I243)</f>
        <v>0</v>
      </c>
      <c r="J238" s="76">
        <f>SUM(J239:J243)</f>
        <v>0</v>
      </c>
      <c r="K238" s="76">
        <f>SUM(K239:K243)</f>
        <v>0</v>
      </c>
      <c r="L238" s="75">
        <f>SUM(L239:L243)</f>
        <v>0</v>
      </c>
    </row>
    <row r="239" spans="1:12" ht="14.25" hidden="1" customHeight="1" x14ac:dyDescent="0.25">
      <c r="A239" s="74">
        <v>6252</v>
      </c>
      <c r="B239" s="78" t="s">
        <v>74</v>
      </c>
      <c r="C239" s="73">
        <f t="shared" si="15"/>
        <v>0</v>
      </c>
      <c r="D239" s="35"/>
      <c r="E239" s="35"/>
      <c r="F239" s="35"/>
      <c r="G239" s="37"/>
      <c r="H239" s="103">
        <f t="shared" si="16"/>
        <v>0</v>
      </c>
      <c r="I239" s="35"/>
      <c r="J239" s="35"/>
      <c r="K239" s="35"/>
      <c r="L239" s="34"/>
    </row>
    <row r="240" spans="1:12" ht="14.25" hidden="1" customHeight="1" x14ac:dyDescent="0.25">
      <c r="A240" s="74">
        <v>6253</v>
      </c>
      <c r="B240" s="78" t="s">
        <v>73</v>
      </c>
      <c r="C240" s="73">
        <f t="shared" si="15"/>
        <v>0</v>
      </c>
      <c r="D240" s="35"/>
      <c r="E240" s="35"/>
      <c r="F240" s="35"/>
      <c r="G240" s="37"/>
      <c r="H240" s="103">
        <f t="shared" si="16"/>
        <v>0</v>
      </c>
      <c r="I240" s="35"/>
      <c r="J240" s="35"/>
      <c r="K240" s="35"/>
      <c r="L240" s="34"/>
    </row>
    <row r="241" spans="1:12" ht="24" hidden="1" x14ac:dyDescent="0.25">
      <c r="A241" s="74">
        <v>6254</v>
      </c>
      <c r="B241" s="78" t="s">
        <v>72</v>
      </c>
      <c r="C241" s="73">
        <f t="shared" si="15"/>
        <v>0</v>
      </c>
      <c r="D241" s="35"/>
      <c r="E241" s="35"/>
      <c r="F241" s="35"/>
      <c r="G241" s="37"/>
      <c r="H241" s="103">
        <f t="shared" si="16"/>
        <v>0</v>
      </c>
      <c r="I241" s="35"/>
      <c r="J241" s="35"/>
      <c r="K241" s="35"/>
      <c r="L241" s="34"/>
    </row>
    <row r="242" spans="1:12" ht="24" hidden="1" x14ac:dyDescent="0.25">
      <c r="A242" s="74">
        <v>6255</v>
      </c>
      <c r="B242" s="78" t="s">
        <v>71</v>
      </c>
      <c r="C242" s="73">
        <f t="shared" si="15"/>
        <v>0</v>
      </c>
      <c r="D242" s="35"/>
      <c r="E242" s="35"/>
      <c r="F242" s="35"/>
      <c r="G242" s="37"/>
      <c r="H242" s="103">
        <f t="shared" si="16"/>
        <v>0</v>
      </c>
      <c r="I242" s="35"/>
      <c r="J242" s="35"/>
      <c r="K242" s="35"/>
      <c r="L242" s="34"/>
    </row>
    <row r="243" spans="1:12" hidden="1" x14ac:dyDescent="0.25">
      <c r="A243" s="74">
        <v>6259</v>
      </c>
      <c r="B243" s="78" t="s">
        <v>70</v>
      </c>
      <c r="C243" s="73">
        <f t="shared" si="15"/>
        <v>0</v>
      </c>
      <c r="D243" s="35"/>
      <c r="E243" s="35"/>
      <c r="F243" s="35"/>
      <c r="G243" s="37"/>
      <c r="H243" s="103">
        <f t="shared" si="16"/>
        <v>0</v>
      </c>
      <c r="I243" s="35"/>
      <c r="J243" s="35"/>
      <c r="K243" s="35"/>
      <c r="L243" s="34"/>
    </row>
    <row r="244" spans="1:12" ht="24" hidden="1" x14ac:dyDescent="0.25">
      <c r="A244" s="88">
        <v>6260</v>
      </c>
      <c r="B244" s="78" t="s">
        <v>69</v>
      </c>
      <c r="C244" s="73">
        <f t="shared" si="15"/>
        <v>0</v>
      </c>
      <c r="D244" s="35"/>
      <c r="E244" s="35"/>
      <c r="F244" s="35"/>
      <c r="G244" s="37"/>
      <c r="H244" s="103">
        <f t="shared" si="16"/>
        <v>0</v>
      </c>
      <c r="I244" s="35"/>
      <c r="J244" s="35"/>
      <c r="K244" s="35"/>
      <c r="L244" s="34"/>
    </row>
    <row r="245" spans="1:12" hidden="1" x14ac:dyDescent="0.25">
      <c r="A245" s="88">
        <v>6270</v>
      </c>
      <c r="B245" s="78" t="s">
        <v>68</v>
      </c>
      <c r="C245" s="73">
        <f t="shared" si="15"/>
        <v>0</v>
      </c>
      <c r="D245" s="35"/>
      <c r="E245" s="35"/>
      <c r="F245" s="35"/>
      <c r="G245" s="37"/>
      <c r="H245" s="103">
        <f t="shared" si="16"/>
        <v>0</v>
      </c>
      <c r="I245" s="35"/>
      <c r="J245" s="35"/>
      <c r="K245" s="35"/>
      <c r="L245" s="34"/>
    </row>
    <row r="246" spans="1:12" ht="24" hidden="1" x14ac:dyDescent="0.25">
      <c r="A246" s="91">
        <v>6290</v>
      </c>
      <c r="B246" s="79" t="s">
        <v>67</v>
      </c>
      <c r="C246" s="110">
        <f t="shared" si="15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118">
        <f>SUM(G247:G250)</f>
        <v>0</v>
      </c>
      <c r="H246" s="110">
        <f t="shared" si="16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17">
        <f>SUM(L247:L250)</f>
        <v>0</v>
      </c>
    </row>
    <row r="247" spans="1:12" hidden="1" x14ac:dyDescent="0.25">
      <c r="A247" s="74">
        <v>6291</v>
      </c>
      <c r="B247" s="78" t="s">
        <v>66</v>
      </c>
      <c r="C247" s="73">
        <f t="shared" si="15"/>
        <v>0</v>
      </c>
      <c r="D247" s="35"/>
      <c r="E247" s="35"/>
      <c r="F247" s="35"/>
      <c r="G247" s="111"/>
      <c r="H247" s="73">
        <f t="shared" si="16"/>
        <v>0</v>
      </c>
      <c r="I247" s="35"/>
      <c r="J247" s="35"/>
      <c r="K247" s="35"/>
      <c r="L247" s="34"/>
    </row>
    <row r="248" spans="1:12" hidden="1" x14ac:dyDescent="0.25">
      <c r="A248" s="74">
        <v>6292</v>
      </c>
      <c r="B248" s="78" t="s">
        <v>65</v>
      </c>
      <c r="C248" s="73">
        <f t="shared" si="15"/>
        <v>0</v>
      </c>
      <c r="D248" s="35"/>
      <c r="E248" s="35"/>
      <c r="F248" s="35"/>
      <c r="G248" s="111"/>
      <c r="H248" s="73">
        <f t="shared" si="16"/>
        <v>0</v>
      </c>
      <c r="I248" s="35"/>
      <c r="J248" s="35"/>
      <c r="K248" s="35"/>
      <c r="L248" s="34"/>
    </row>
    <row r="249" spans="1:12" ht="72" hidden="1" x14ac:dyDescent="0.25">
      <c r="A249" s="74">
        <v>6296</v>
      </c>
      <c r="B249" s="78" t="s">
        <v>64</v>
      </c>
      <c r="C249" s="73">
        <f t="shared" si="15"/>
        <v>0</v>
      </c>
      <c r="D249" s="35"/>
      <c r="E249" s="35"/>
      <c r="F249" s="35"/>
      <c r="G249" s="111"/>
      <c r="H249" s="73">
        <f t="shared" si="16"/>
        <v>0</v>
      </c>
      <c r="I249" s="35"/>
      <c r="J249" s="35"/>
      <c r="K249" s="35"/>
      <c r="L249" s="34"/>
    </row>
    <row r="250" spans="1:12" ht="39.75" hidden="1" customHeight="1" x14ac:dyDescent="0.25">
      <c r="A250" s="74">
        <v>6299</v>
      </c>
      <c r="B250" s="78" t="s">
        <v>63</v>
      </c>
      <c r="C250" s="73">
        <f t="shared" si="15"/>
        <v>0</v>
      </c>
      <c r="D250" s="35"/>
      <c r="E250" s="35"/>
      <c r="F250" s="35"/>
      <c r="G250" s="111"/>
      <c r="H250" s="73">
        <f t="shared" si="16"/>
        <v>0</v>
      </c>
      <c r="I250" s="35"/>
      <c r="J250" s="35"/>
      <c r="K250" s="35"/>
      <c r="L250" s="34"/>
    </row>
    <row r="251" spans="1:12" hidden="1" x14ac:dyDescent="0.25">
      <c r="A251" s="97">
        <v>6300</v>
      </c>
      <c r="B251" s="96" t="s">
        <v>62</v>
      </c>
      <c r="C251" s="95">
        <f t="shared" si="15"/>
        <v>0</v>
      </c>
      <c r="D251" s="93">
        <f>SUM(D252,D256,D257)</f>
        <v>0</v>
      </c>
      <c r="E251" s="93">
        <f>SUM(E252,E256,E257)</f>
        <v>0</v>
      </c>
      <c r="F251" s="93">
        <f>SUM(F252,F256,F257)</f>
        <v>0</v>
      </c>
      <c r="G251" s="93">
        <f>SUM(G252,G256,G257)</f>
        <v>0</v>
      </c>
      <c r="H251" s="94">
        <f t="shared" si="16"/>
        <v>0</v>
      </c>
      <c r="I251" s="93">
        <f>SUM(I252,I256,I257)</f>
        <v>0</v>
      </c>
      <c r="J251" s="93">
        <f>SUM(J252,J256,J257)</f>
        <v>0</v>
      </c>
      <c r="K251" s="93">
        <f>SUM(K252,K256,K257)</f>
        <v>0</v>
      </c>
      <c r="L251" s="109">
        <f>SUM(L252,L256,L257)</f>
        <v>0</v>
      </c>
    </row>
    <row r="252" spans="1:12" ht="24" hidden="1" x14ac:dyDescent="0.25">
      <c r="A252" s="91">
        <v>6320</v>
      </c>
      <c r="B252" s="79" t="s">
        <v>61</v>
      </c>
      <c r="C252" s="110">
        <f t="shared" si="15"/>
        <v>0</v>
      </c>
      <c r="D252" s="107">
        <f>SUM(D253:D255)</f>
        <v>0</v>
      </c>
      <c r="E252" s="107">
        <f>SUM(E253:E255)</f>
        <v>0</v>
      </c>
      <c r="F252" s="107">
        <f>SUM(F253:F255)</f>
        <v>0</v>
      </c>
      <c r="G252" s="116">
        <f>SUM(G253:G255)</f>
        <v>0</v>
      </c>
      <c r="H252" s="110">
        <f t="shared" si="16"/>
        <v>0</v>
      </c>
      <c r="I252" s="107">
        <f>SUM(I253:I255)</f>
        <v>0</v>
      </c>
      <c r="J252" s="107">
        <f>SUM(J253:J255)</f>
        <v>0</v>
      </c>
      <c r="K252" s="107">
        <f>SUM(K253:K255)</f>
        <v>0</v>
      </c>
      <c r="L252" s="115">
        <f>SUM(L253:L255)</f>
        <v>0</v>
      </c>
    </row>
    <row r="253" spans="1:12" hidden="1" x14ac:dyDescent="0.25">
      <c r="A253" s="74">
        <v>6322</v>
      </c>
      <c r="B253" s="78" t="s">
        <v>60</v>
      </c>
      <c r="C253" s="73">
        <f t="shared" si="15"/>
        <v>0</v>
      </c>
      <c r="D253" s="35"/>
      <c r="E253" s="35"/>
      <c r="F253" s="35"/>
      <c r="G253" s="111"/>
      <c r="H253" s="73">
        <f t="shared" si="16"/>
        <v>0</v>
      </c>
      <c r="I253" s="35"/>
      <c r="J253" s="35"/>
      <c r="K253" s="35"/>
      <c r="L253" s="34"/>
    </row>
    <row r="254" spans="1:12" ht="24" hidden="1" x14ac:dyDescent="0.25">
      <c r="A254" s="74">
        <v>6323</v>
      </c>
      <c r="B254" s="78" t="s">
        <v>59</v>
      </c>
      <c r="C254" s="73">
        <f t="shared" si="15"/>
        <v>0</v>
      </c>
      <c r="D254" s="35"/>
      <c r="E254" s="35"/>
      <c r="F254" s="35"/>
      <c r="G254" s="111"/>
      <c r="H254" s="73">
        <f t="shared" si="16"/>
        <v>0</v>
      </c>
      <c r="I254" s="35"/>
      <c r="J254" s="35"/>
      <c r="K254" s="35"/>
      <c r="L254" s="34"/>
    </row>
    <row r="255" spans="1:12" ht="24" hidden="1" x14ac:dyDescent="0.25">
      <c r="A255" s="114">
        <v>6324</v>
      </c>
      <c r="B255" s="79" t="s">
        <v>58</v>
      </c>
      <c r="C255" s="71">
        <f t="shared" si="15"/>
        <v>0</v>
      </c>
      <c r="D255" s="68"/>
      <c r="E255" s="68"/>
      <c r="F255" s="68"/>
      <c r="G255" s="113"/>
      <c r="H255" s="71">
        <f t="shared" si="16"/>
        <v>0</v>
      </c>
      <c r="I255" s="68"/>
      <c r="J255" s="68"/>
      <c r="K255" s="68"/>
      <c r="L255" s="67"/>
    </row>
    <row r="256" spans="1:12" ht="24" hidden="1" x14ac:dyDescent="0.25">
      <c r="A256" s="87">
        <v>6330</v>
      </c>
      <c r="B256" s="112" t="s">
        <v>57</v>
      </c>
      <c r="C256" s="110">
        <f t="shared" si="15"/>
        <v>0</v>
      </c>
      <c r="D256" s="29"/>
      <c r="E256" s="29"/>
      <c r="F256" s="29"/>
      <c r="G256" s="111"/>
      <c r="H256" s="110">
        <f t="shared" si="16"/>
        <v>0</v>
      </c>
      <c r="I256" s="29"/>
      <c r="J256" s="29"/>
      <c r="K256" s="29"/>
      <c r="L256" s="28"/>
    </row>
    <row r="257" spans="1:13" hidden="1" x14ac:dyDescent="0.25">
      <c r="A257" s="88">
        <v>6360</v>
      </c>
      <c r="B257" s="78" t="s">
        <v>56</v>
      </c>
      <c r="C257" s="73">
        <f t="shared" ref="C257:C283" si="17">SUM(D257:G257)</f>
        <v>0</v>
      </c>
      <c r="D257" s="35"/>
      <c r="E257" s="35"/>
      <c r="F257" s="35"/>
      <c r="G257" s="37"/>
      <c r="H257" s="103">
        <f t="shared" ref="H257:H283" si="18">SUM(I257:L257)</f>
        <v>0</v>
      </c>
      <c r="I257" s="35"/>
      <c r="J257" s="35"/>
      <c r="K257" s="35"/>
      <c r="L257" s="34"/>
    </row>
    <row r="258" spans="1:13" ht="36" hidden="1" x14ac:dyDescent="0.25">
      <c r="A258" s="97">
        <v>6400</v>
      </c>
      <c r="B258" s="96" t="s">
        <v>55</v>
      </c>
      <c r="C258" s="95">
        <f t="shared" si="17"/>
        <v>0</v>
      </c>
      <c r="D258" s="93">
        <f>SUM(D259,D263)</f>
        <v>0</v>
      </c>
      <c r="E258" s="93">
        <f>SUM(E259,E263)</f>
        <v>0</v>
      </c>
      <c r="F258" s="93">
        <f>SUM(F259,F263)</f>
        <v>0</v>
      </c>
      <c r="G258" s="93">
        <f>SUM(G259,G263)</f>
        <v>0</v>
      </c>
      <c r="H258" s="94">
        <f t="shared" si="18"/>
        <v>0</v>
      </c>
      <c r="I258" s="93">
        <f>SUM(I259,I263)</f>
        <v>0</v>
      </c>
      <c r="J258" s="93">
        <f>SUM(J259,J263)</f>
        <v>0</v>
      </c>
      <c r="K258" s="93">
        <f>SUM(K259,K263)</f>
        <v>0</v>
      </c>
      <c r="L258" s="109">
        <f>SUM(L259,L263)</f>
        <v>0</v>
      </c>
    </row>
    <row r="259" spans="1:13" ht="24" hidden="1" x14ac:dyDescent="0.25">
      <c r="A259" s="91">
        <v>6410</v>
      </c>
      <c r="B259" s="79" t="s">
        <v>54</v>
      </c>
      <c r="C259" s="71">
        <f t="shared" si="17"/>
        <v>0</v>
      </c>
      <c r="D259" s="107">
        <f>SUM(D260:D262)</f>
        <v>0</v>
      </c>
      <c r="E259" s="107">
        <f>SUM(E260:E262)</f>
        <v>0</v>
      </c>
      <c r="F259" s="107">
        <f>SUM(F260:F262)</f>
        <v>0</v>
      </c>
      <c r="G259" s="108">
        <f>SUM(G260:G262)</f>
        <v>0</v>
      </c>
      <c r="H259" s="71">
        <f t="shared" si="18"/>
        <v>0</v>
      </c>
      <c r="I259" s="107">
        <f>SUM(I260:I262)</f>
        <v>0</v>
      </c>
      <c r="J259" s="107">
        <f>SUM(J260:J262)</f>
        <v>0</v>
      </c>
      <c r="K259" s="107">
        <f>SUM(K260:K262)</f>
        <v>0</v>
      </c>
      <c r="L259" s="106">
        <f>SUM(L260:L262)</f>
        <v>0</v>
      </c>
    </row>
    <row r="260" spans="1:13" hidden="1" x14ac:dyDescent="0.25">
      <c r="A260" s="74">
        <v>6411</v>
      </c>
      <c r="B260" s="39" t="s">
        <v>53</v>
      </c>
      <c r="C260" s="73">
        <f t="shared" si="17"/>
        <v>0</v>
      </c>
      <c r="D260" s="35"/>
      <c r="E260" s="35"/>
      <c r="F260" s="35"/>
      <c r="G260" s="37"/>
      <c r="H260" s="103">
        <f t="shared" si="18"/>
        <v>0</v>
      </c>
      <c r="I260" s="35"/>
      <c r="J260" s="35"/>
      <c r="K260" s="35"/>
      <c r="L260" s="34"/>
    </row>
    <row r="261" spans="1:13" ht="36" hidden="1" x14ac:dyDescent="0.25">
      <c r="A261" s="74">
        <v>6412</v>
      </c>
      <c r="B261" s="78" t="s">
        <v>52</v>
      </c>
      <c r="C261" s="73">
        <f t="shared" si="17"/>
        <v>0</v>
      </c>
      <c r="D261" s="35"/>
      <c r="E261" s="35"/>
      <c r="F261" s="35"/>
      <c r="G261" s="37"/>
      <c r="H261" s="103">
        <f t="shared" si="18"/>
        <v>0</v>
      </c>
      <c r="I261" s="35"/>
      <c r="J261" s="35"/>
      <c r="K261" s="35"/>
      <c r="L261" s="34"/>
    </row>
    <row r="262" spans="1:13" ht="36" hidden="1" x14ac:dyDescent="0.25">
      <c r="A262" s="74">
        <v>6419</v>
      </c>
      <c r="B262" s="78" t="s">
        <v>51</v>
      </c>
      <c r="C262" s="73">
        <f t="shared" si="17"/>
        <v>0</v>
      </c>
      <c r="D262" s="35"/>
      <c r="E262" s="35"/>
      <c r="F262" s="35"/>
      <c r="G262" s="37"/>
      <c r="H262" s="103">
        <f t="shared" si="18"/>
        <v>0</v>
      </c>
      <c r="I262" s="35"/>
      <c r="J262" s="35"/>
      <c r="K262" s="35"/>
      <c r="L262" s="34"/>
    </row>
    <row r="263" spans="1:13" ht="36" hidden="1" x14ac:dyDescent="0.25">
      <c r="A263" s="88">
        <v>6420</v>
      </c>
      <c r="B263" s="78" t="s">
        <v>50</v>
      </c>
      <c r="C263" s="73">
        <f t="shared" si="17"/>
        <v>0</v>
      </c>
      <c r="D263" s="76">
        <f>SUM(D264:D267)</f>
        <v>0</v>
      </c>
      <c r="E263" s="76">
        <f>SUM(E264:E267)</f>
        <v>0</v>
      </c>
      <c r="F263" s="76">
        <f>SUM(F264:F267)</f>
        <v>0</v>
      </c>
      <c r="G263" s="105">
        <f>SUM(G264:G267)</f>
        <v>0</v>
      </c>
      <c r="H263" s="73">
        <f t="shared" si="18"/>
        <v>0</v>
      </c>
      <c r="I263" s="76">
        <f>SUM(I264:I267)</f>
        <v>0</v>
      </c>
      <c r="J263" s="76">
        <f>SUM(J264:J267)</f>
        <v>0</v>
      </c>
      <c r="K263" s="76">
        <f>SUM(K264:K267)</f>
        <v>0</v>
      </c>
      <c r="L263" s="104">
        <f>SUM(L264:L267)</f>
        <v>0</v>
      </c>
    </row>
    <row r="264" spans="1:13" hidden="1" x14ac:dyDescent="0.25">
      <c r="A264" s="74">
        <v>6421</v>
      </c>
      <c r="B264" s="78" t="s">
        <v>49</v>
      </c>
      <c r="C264" s="73">
        <f t="shared" si="17"/>
        <v>0</v>
      </c>
      <c r="D264" s="35"/>
      <c r="E264" s="35"/>
      <c r="F264" s="35"/>
      <c r="G264" s="37"/>
      <c r="H264" s="103">
        <f t="shared" si="18"/>
        <v>0</v>
      </c>
      <c r="I264" s="35"/>
      <c r="J264" s="35"/>
      <c r="K264" s="35"/>
      <c r="L264" s="34"/>
    </row>
    <row r="265" spans="1:13" hidden="1" x14ac:dyDescent="0.25">
      <c r="A265" s="74">
        <v>6422</v>
      </c>
      <c r="B265" s="78" t="s">
        <v>48</v>
      </c>
      <c r="C265" s="73">
        <f t="shared" si="17"/>
        <v>0</v>
      </c>
      <c r="D265" s="35"/>
      <c r="E265" s="35"/>
      <c r="F265" s="35"/>
      <c r="G265" s="37"/>
      <c r="H265" s="103">
        <f t="shared" si="18"/>
        <v>0</v>
      </c>
      <c r="I265" s="35"/>
      <c r="J265" s="35"/>
      <c r="K265" s="35"/>
      <c r="L265" s="34"/>
    </row>
    <row r="266" spans="1:13" ht="24" hidden="1" x14ac:dyDescent="0.25">
      <c r="A266" s="74">
        <v>6423</v>
      </c>
      <c r="B266" s="78" t="s">
        <v>47</v>
      </c>
      <c r="C266" s="73">
        <f t="shared" si="17"/>
        <v>0</v>
      </c>
      <c r="D266" s="35"/>
      <c r="E266" s="35"/>
      <c r="F266" s="35"/>
      <c r="G266" s="37"/>
      <c r="H266" s="103">
        <f t="shared" si="18"/>
        <v>0</v>
      </c>
      <c r="I266" s="35"/>
      <c r="J266" s="35"/>
      <c r="K266" s="35"/>
      <c r="L266" s="34"/>
    </row>
    <row r="267" spans="1:13" ht="36" hidden="1" x14ac:dyDescent="0.25">
      <c r="A267" s="74">
        <v>6424</v>
      </c>
      <c r="B267" s="78" t="s">
        <v>46</v>
      </c>
      <c r="C267" s="73">
        <f t="shared" si="17"/>
        <v>0</v>
      </c>
      <c r="D267" s="35"/>
      <c r="E267" s="35"/>
      <c r="F267" s="35"/>
      <c r="G267" s="37"/>
      <c r="H267" s="103">
        <f t="shared" si="18"/>
        <v>0</v>
      </c>
      <c r="I267" s="35"/>
      <c r="J267" s="35"/>
      <c r="K267" s="35"/>
      <c r="L267" s="34"/>
      <c r="M267" s="89"/>
    </row>
    <row r="268" spans="1:13" ht="36" hidden="1" x14ac:dyDescent="0.25">
      <c r="A268" s="102">
        <v>7000</v>
      </c>
      <c r="B268" s="102" t="s">
        <v>45</v>
      </c>
      <c r="C268" s="101">
        <f t="shared" si="17"/>
        <v>0</v>
      </c>
      <c r="D268" s="99">
        <f>SUM(D269,D279)</f>
        <v>0</v>
      </c>
      <c r="E268" s="99">
        <f>SUM(E269,E279)</f>
        <v>0</v>
      </c>
      <c r="F268" s="99">
        <f>SUM(F269,F279)</f>
        <v>0</v>
      </c>
      <c r="G268" s="99">
        <f>SUM(G269,G279)</f>
        <v>0</v>
      </c>
      <c r="H268" s="100">
        <f t="shared" si="18"/>
        <v>0</v>
      </c>
      <c r="I268" s="99">
        <f>SUM(I269,I279)</f>
        <v>0</v>
      </c>
      <c r="J268" s="99">
        <f>SUM(J269,J279)</f>
        <v>0</v>
      </c>
      <c r="K268" s="99">
        <f>SUM(K269,K279)</f>
        <v>0</v>
      </c>
      <c r="L268" s="98">
        <f>SUM(L269,L279)</f>
        <v>0</v>
      </c>
    </row>
    <row r="269" spans="1:13" ht="24" hidden="1" x14ac:dyDescent="0.25">
      <c r="A269" s="97">
        <v>7200</v>
      </c>
      <c r="B269" s="96" t="s">
        <v>44</v>
      </c>
      <c r="C269" s="95">
        <f t="shared" si="17"/>
        <v>0</v>
      </c>
      <c r="D269" s="93">
        <f>SUM(D270,D271,D274,D275,D278)</f>
        <v>0</v>
      </c>
      <c r="E269" s="93">
        <f>SUM(E270,E271,E274,E275,E278)</f>
        <v>0</v>
      </c>
      <c r="F269" s="93">
        <f>SUM(F270,F271,F274,F275,F278)</f>
        <v>0</v>
      </c>
      <c r="G269" s="93">
        <f>SUM(G270,G271,G274,G275,G278)</f>
        <v>0</v>
      </c>
      <c r="H269" s="94">
        <f t="shared" si="18"/>
        <v>0</v>
      </c>
      <c r="I269" s="93">
        <f>SUM(I270,I271,I274,I275,I278)</f>
        <v>0</v>
      </c>
      <c r="J269" s="93">
        <f>SUM(J270,J271,J274,J275,J278)</f>
        <v>0</v>
      </c>
      <c r="K269" s="93">
        <f>SUM(K270,K271,K274,K275,K278)</f>
        <v>0</v>
      </c>
      <c r="L269" s="92">
        <f>SUM(L270,L271,L274,L275,L278)</f>
        <v>0</v>
      </c>
    </row>
    <row r="270" spans="1:13" ht="24" hidden="1" x14ac:dyDescent="0.25">
      <c r="A270" s="91">
        <v>7210</v>
      </c>
      <c r="B270" s="79" t="s">
        <v>43</v>
      </c>
      <c r="C270" s="71">
        <f t="shared" si="17"/>
        <v>0</v>
      </c>
      <c r="D270" s="68"/>
      <c r="E270" s="68"/>
      <c r="F270" s="68"/>
      <c r="G270" s="70"/>
      <c r="H270" s="69">
        <f t="shared" si="18"/>
        <v>0</v>
      </c>
      <c r="I270" s="68"/>
      <c r="J270" s="68"/>
      <c r="K270" s="68"/>
      <c r="L270" s="67"/>
    </row>
    <row r="271" spans="1:13" s="89" customFormat="1" ht="36" hidden="1" x14ac:dyDescent="0.25">
      <c r="A271" s="88">
        <v>7220</v>
      </c>
      <c r="B271" s="78" t="s">
        <v>42</v>
      </c>
      <c r="C271" s="73">
        <f t="shared" si="17"/>
        <v>0</v>
      </c>
      <c r="D271" s="76">
        <f>SUM(D272:D273)</f>
        <v>0</v>
      </c>
      <c r="E271" s="76">
        <f>SUM(E272:E273)</f>
        <v>0</v>
      </c>
      <c r="F271" s="76">
        <f>SUM(F272:F273)</f>
        <v>0</v>
      </c>
      <c r="G271" s="76">
        <f>SUM(G272:G273)</f>
        <v>0</v>
      </c>
      <c r="H271" s="36">
        <f t="shared" si="18"/>
        <v>0</v>
      </c>
      <c r="I271" s="76">
        <f>SUM(I272:I273)</f>
        <v>0</v>
      </c>
      <c r="J271" s="76">
        <f>SUM(J272:J273)</f>
        <v>0</v>
      </c>
      <c r="K271" s="76">
        <f>SUM(K272:K273)</f>
        <v>0</v>
      </c>
      <c r="L271" s="75">
        <f>SUM(L272:L273)</f>
        <v>0</v>
      </c>
    </row>
    <row r="272" spans="1:13" s="89" customFormat="1" ht="36" hidden="1" x14ac:dyDescent="0.25">
      <c r="A272" s="74">
        <v>7221</v>
      </c>
      <c r="B272" s="78" t="s">
        <v>41</v>
      </c>
      <c r="C272" s="73">
        <f t="shared" si="17"/>
        <v>0</v>
      </c>
      <c r="D272" s="35"/>
      <c r="E272" s="35"/>
      <c r="F272" s="35"/>
      <c r="G272" s="37"/>
      <c r="H272" s="36">
        <f t="shared" si="18"/>
        <v>0</v>
      </c>
      <c r="I272" s="35"/>
      <c r="J272" s="35"/>
      <c r="K272" s="35"/>
      <c r="L272" s="34"/>
    </row>
    <row r="273" spans="1:12" s="89" customFormat="1" ht="36" hidden="1" x14ac:dyDescent="0.25">
      <c r="A273" s="74">
        <v>7222</v>
      </c>
      <c r="B273" s="78" t="s">
        <v>40</v>
      </c>
      <c r="C273" s="73">
        <f t="shared" si="17"/>
        <v>0</v>
      </c>
      <c r="D273" s="35"/>
      <c r="E273" s="35"/>
      <c r="F273" s="35"/>
      <c r="G273" s="37"/>
      <c r="H273" s="36">
        <f t="shared" si="18"/>
        <v>0</v>
      </c>
      <c r="I273" s="35"/>
      <c r="J273" s="35"/>
      <c r="K273" s="35"/>
      <c r="L273" s="34"/>
    </row>
    <row r="274" spans="1:12" ht="24" hidden="1" x14ac:dyDescent="0.25">
      <c r="A274" s="88">
        <v>7230</v>
      </c>
      <c r="B274" s="78" t="s">
        <v>39</v>
      </c>
      <c r="C274" s="73">
        <f t="shared" si="17"/>
        <v>0</v>
      </c>
      <c r="D274" s="35"/>
      <c r="E274" s="35"/>
      <c r="F274" s="35"/>
      <c r="G274" s="37"/>
      <c r="H274" s="36">
        <f t="shared" si="18"/>
        <v>0</v>
      </c>
      <c r="I274" s="35"/>
      <c r="J274" s="35"/>
      <c r="K274" s="35"/>
      <c r="L274" s="34"/>
    </row>
    <row r="275" spans="1:12" ht="24" hidden="1" x14ac:dyDescent="0.25">
      <c r="A275" s="88">
        <v>7240</v>
      </c>
      <c r="B275" s="78" t="s">
        <v>38</v>
      </c>
      <c r="C275" s="73">
        <f t="shared" si="17"/>
        <v>0</v>
      </c>
      <c r="D275" s="76">
        <f>SUM(D276:D277)</f>
        <v>0</v>
      </c>
      <c r="E275" s="76">
        <f>SUM(E276:E277)</f>
        <v>0</v>
      </c>
      <c r="F275" s="76">
        <f>SUM(F276:F277)</f>
        <v>0</v>
      </c>
      <c r="G275" s="77">
        <f>SUM(G276:G277)</f>
        <v>0</v>
      </c>
      <c r="H275" s="36">
        <f t="shared" si="18"/>
        <v>0</v>
      </c>
      <c r="I275" s="76">
        <f>SUM(I276:I277)</f>
        <v>0</v>
      </c>
      <c r="J275" s="76">
        <f>SUM(J276:J277)</f>
        <v>0</v>
      </c>
      <c r="K275" s="76">
        <f>SUM(K276:K277)</f>
        <v>0</v>
      </c>
      <c r="L275" s="75">
        <f>SUM(L276:L277)</f>
        <v>0</v>
      </c>
    </row>
    <row r="276" spans="1:12" ht="48" hidden="1" x14ac:dyDescent="0.25">
      <c r="A276" s="74">
        <v>7245</v>
      </c>
      <c r="B276" s="78" t="s">
        <v>37</v>
      </c>
      <c r="C276" s="73">
        <f t="shared" si="17"/>
        <v>0</v>
      </c>
      <c r="D276" s="35"/>
      <c r="E276" s="35"/>
      <c r="F276" s="35"/>
      <c r="G276" s="37"/>
      <c r="H276" s="36">
        <f t="shared" si="18"/>
        <v>0</v>
      </c>
      <c r="I276" s="35"/>
      <c r="J276" s="35"/>
      <c r="K276" s="35"/>
      <c r="L276" s="34"/>
    </row>
    <row r="277" spans="1:12" ht="96" hidden="1" x14ac:dyDescent="0.25">
      <c r="A277" s="74">
        <v>7246</v>
      </c>
      <c r="B277" s="78" t="s">
        <v>36</v>
      </c>
      <c r="C277" s="73">
        <f t="shared" si="17"/>
        <v>0</v>
      </c>
      <c r="D277" s="35"/>
      <c r="E277" s="35"/>
      <c r="F277" s="35"/>
      <c r="G277" s="37"/>
      <c r="H277" s="36">
        <f t="shared" si="18"/>
        <v>0</v>
      </c>
      <c r="I277" s="35"/>
      <c r="J277" s="35"/>
      <c r="K277" s="35"/>
      <c r="L277" s="34"/>
    </row>
    <row r="278" spans="1:12" ht="24" hidden="1" x14ac:dyDescent="0.25">
      <c r="A278" s="87">
        <v>7260</v>
      </c>
      <c r="B278" s="79" t="s">
        <v>35</v>
      </c>
      <c r="C278" s="71">
        <f t="shared" si="17"/>
        <v>0</v>
      </c>
      <c r="D278" s="68"/>
      <c r="E278" s="68"/>
      <c r="F278" s="68"/>
      <c r="G278" s="70"/>
      <c r="H278" s="69">
        <f t="shared" si="18"/>
        <v>0</v>
      </c>
      <c r="I278" s="68"/>
      <c r="J278" s="68"/>
      <c r="K278" s="68"/>
      <c r="L278" s="67"/>
    </row>
    <row r="279" spans="1:12" hidden="1" x14ac:dyDescent="0.25">
      <c r="A279" s="86">
        <v>7700</v>
      </c>
      <c r="B279" s="85" t="s">
        <v>34</v>
      </c>
      <c r="C279" s="83">
        <f t="shared" si="17"/>
        <v>0</v>
      </c>
      <c r="D279" s="82">
        <f>D280</f>
        <v>0</v>
      </c>
      <c r="E279" s="82">
        <f>E280</f>
        <v>0</v>
      </c>
      <c r="F279" s="82">
        <f>F280</f>
        <v>0</v>
      </c>
      <c r="G279" s="84">
        <f>G280</f>
        <v>0</v>
      </c>
      <c r="H279" s="83">
        <f t="shared" si="18"/>
        <v>0</v>
      </c>
      <c r="I279" s="82">
        <f>I280</f>
        <v>0</v>
      </c>
      <c r="J279" s="82">
        <f>J280</f>
        <v>0</v>
      </c>
      <c r="K279" s="82">
        <f>K280</f>
        <v>0</v>
      </c>
      <c r="L279" s="81">
        <f>L280</f>
        <v>0</v>
      </c>
    </row>
    <row r="280" spans="1:12" hidden="1" x14ac:dyDescent="0.25">
      <c r="A280" s="80">
        <v>7720</v>
      </c>
      <c r="B280" s="79" t="s">
        <v>33</v>
      </c>
      <c r="C280" s="42">
        <f t="shared" si="17"/>
        <v>0</v>
      </c>
      <c r="D280" s="41"/>
      <c r="E280" s="41"/>
      <c r="F280" s="41"/>
      <c r="G280" s="43"/>
      <c r="H280" s="42">
        <f t="shared" si="18"/>
        <v>0</v>
      </c>
      <c r="I280" s="41"/>
      <c r="J280" s="41"/>
      <c r="K280" s="41"/>
      <c r="L280" s="40"/>
    </row>
    <row r="281" spans="1:12" hidden="1" x14ac:dyDescent="0.25">
      <c r="A281" s="39"/>
      <c r="B281" s="78" t="s">
        <v>32</v>
      </c>
      <c r="C281" s="73">
        <f t="shared" si="17"/>
        <v>0</v>
      </c>
      <c r="D281" s="76">
        <f>SUM(D282:D283)</f>
        <v>0</v>
      </c>
      <c r="E281" s="76">
        <f>SUM(E282:E283)</f>
        <v>0</v>
      </c>
      <c r="F281" s="76">
        <f>SUM(F282:F283)</f>
        <v>0</v>
      </c>
      <c r="G281" s="77">
        <f>SUM(G282:G283)</f>
        <v>0</v>
      </c>
      <c r="H281" s="36">
        <f t="shared" si="18"/>
        <v>0</v>
      </c>
      <c r="I281" s="76">
        <f>SUM(I282:I283)</f>
        <v>0</v>
      </c>
      <c r="J281" s="76">
        <f>SUM(J282:J283)</f>
        <v>0</v>
      </c>
      <c r="K281" s="76">
        <f>SUM(K282:K283)</f>
        <v>0</v>
      </c>
      <c r="L281" s="75">
        <f>SUM(L282:L283)</f>
        <v>0</v>
      </c>
    </row>
    <row r="282" spans="1:12" hidden="1" x14ac:dyDescent="0.25">
      <c r="A282" s="39" t="s">
        <v>31</v>
      </c>
      <c r="B282" s="74" t="s">
        <v>30</v>
      </c>
      <c r="C282" s="73">
        <f t="shared" si="17"/>
        <v>0</v>
      </c>
      <c r="D282" s="35"/>
      <c r="E282" s="35"/>
      <c r="F282" s="35"/>
      <c r="G282" s="37"/>
      <c r="H282" s="36">
        <f t="shared" si="18"/>
        <v>0</v>
      </c>
      <c r="I282" s="35"/>
      <c r="J282" s="35"/>
      <c r="K282" s="35"/>
      <c r="L282" s="34"/>
    </row>
    <row r="283" spans="1:12" ht="24" hidden="1" x14ac:dyDescent="0.25">
      <c r="A283" s="39" t="s">
        <v>29</v>
      </c>
      <c r="B283" s="72" t="s">
        <v>28</v>
      </c>
      <c r="C283" s="71">
        <f t="shared" si="17"/>
        <v>0</v>
      </c>
      <c r="D283" s="68"/>
      <c r="E283" s="68"/>
      <c r="F283" s="68"/>
      <c r="G283" s="70"/>
      <c r="H283" s="69">
        <f t="shared" si="18"/>
        <v>0</v>
      </c>
      <c r="I283" s="68"/>
      <c r="J283" s="68"/>
      <c r="K283" s="68"/>
      <c r="L283" s="67"/>
    </row>
    <row r="284" spans="1:12" ht="12.75" thickBot="1" x14ac:dyDescent="0.3">
      <c r="A284" s="66"/>
      <c r="B284" s="66" t="s">
        <v>27</v>
      </c>
      <c r="C284" s="63">
        <f t="shared" ref="C284:L284" si="19">SUM(C281,C268,C230,C195,C187,C173,C75,C53)</f>
        <v>54370</v>
      </c>
      <c r="D284" s="63">
        <f t="shared" si="19"/>
        <v>54370</v>
      </c>
      <c r="E284" s="63">
        <f t="shared" si="19"/>
        <v>0</v>
      </c>
      <c r="F284" s="63">
        <f t="shared" si="19"/>
        <v>0</v>
      </c>
      <c r="G284" s="65">
        <f t="shared" si="19"/>
        <v>0</v>
      </c>
      <c r="H284" s="64">
        <f t="shared" si="19"/>
        <v>59177</v>
      </c>
      <c r="I284" s="63">
        <f t="shared" si="19"/>
        <v>59177</v>
      </c>
      <c r="J284" s="63">
        <f t="shared" si="19"/>
        <v>0</v>
      </c>
      <c r="K284" s="63">
        <f t="shared" si="19"/>
        <v>0</v>
      </c>
      <c r="L284" s="62">
        <f t="shared" si="19"/>
        <v>0</v>
      </c>
    </row>
    <row r="285" spans="1:12" s="14" customFormat="1" ht="13.5" hidden="1" thickTop="1" thickBot="1" x14ac:dyDescent="0.3">
      <c r="A285" s="291" t="s">
        <v>26</v>
      </c>
      <c r="B285" s="292"/>
      <c r="C285" s="60">
        <f>SUM(D285:G285)</f>
        <v>0</v>
      </c>
      <c r="D285" s="59">
        <f>SUM(D25,D26,D42)-D51</f>
        <v>0</v>
      </c>
      <c r="E285" s="59">
        <f>SUM(E25,E26,E42)-E51</f>
        <v>0</v>
      </c>
      <c r="F285" s="59">
        <f>(F27+F43)-F51</f>
        <v>0</v>
      </c>
      <c r="G285" s="61">
        <f>G45-G51</f>
        <v>0</v>
      </c>
      <c r="H285" s="60">
        <f>SUM(I285:L285)</f>
        <v>0</v>
      </c>
      <c r="I285" s="59">
        <f>SUM(I25,I26,I42)-I51</f>
        <v>0</v>
      </c>
      <c r="J285" s="59">
        <f>SUM(J25,J26,J42)-J51</f>
        <v>0</v>
      </c>
      <c r="K285" s="59">
        <f>(K27+K43)-K51</f>
        <v>0</v>
      </c>
      <c r="L285" s="58">
        <f>L45-L51</f>
        <v>0</v>
      </c>
    </row>
    <row r="286" spans="1:12" s="14" customFormat="1" ht="12.75" hidden="1" thickTop="1" x14ac:dyDescent="0.25">
      <c r="A286" s="285" t="s">
        <v>25</v>
      </c>
      <c r="B286" s="286"/>
      <c r="C286" s="50">
        <f t="shared" ref="C286:L286" si="20">SUM(C287,C288)-C295+C296</f>
        <v>0</v>
      </c>
      <c r="D286" s="47">
        <f t="shared" si="20"/>
        <v>0</v>
      </c>
      <c r="E286" s="47">
        <f t="shared" si="20"/>
        <v>0</v>
      </c>
      <c r="F286" s="47">
        <f t="shared" si="20"/>
        <v>0</v>
      </c>
      <c r="G286" s="57">
        <f t="shared" si="20"/>
        <v>0</v>
      </c>
      <c r="H286" s="48">
        <f t="shared" si="20"/>
        <v>0</v>
      </c>
      <c r="I286" s="47">
        <f t="shared" si="20"/>
        <v>0</v>
      </c>
      <c r="J286" s="47">
        <f t="shared" si="20"/>
        <v>0</v>
      </c>
      <c r="K286" s="47">
        <f t="shared" si="20"/>
        <v>0</v>
      </c>
      <c r="L286" s="46">
        <f t="shared" si="20"/>
        <v>0</v>
      </c>
    </row>
    <row r="287" spans="1:12" s="14" customFormat="1" ht="13.5" hidden="1" thickTop="1" thickBot="1" x14ac:dyDescent="0.3">
      <c r="A287" s="56" t="s">
        <v>24</v>
      </c>
      <c r="B287" s="56" t="s">
        <v>23</v>
      </c>
      <c r="C287" s="55">
        <f t="shared" ref="C287:L287" si="21">C22-C281</f>
        <v>0</v>
      </c>
      <c r="D287" s="52">
        <f t="shared" si="21"/>
        <v>0</v>
      </c>
      <c r="E287" s="52">
        <f t="shared" si="21"/>
        <v>0</v>
      </c>
      <c r="F287" s="52">
        <f t="shared" si="21"/>
        <v>0</v>
      </c>
      <c r="G287" s="54">
        <f t="shared" si="21"/>
        <v>0</v>
      </c>
      <c r="H287" s="53">
        <f t="shared" si="21"/>
        <v>0</v>
      </c>
      <c r="I287" s="52">
        <f t="shared" si="21"/>
        <v>0</v>
      </c>
      <c r="J287" s="52">
        <f t="shared" si="21"/>
        <v>0</v>
      </c>
      <c r="K287" s="52">
        <f t="shared" si="21"/>
        <v>0</v>
      </c>
      <c r="L287" s="51">
        <f t="shared" si="21"/>
        <v>0</v>
      </c>
    </row>
    <row r="288" spans="1:12" s="14" customFormat="1" ht="12.75" hidden="1" thickTop="1" x14ac:dyDescent="0.25">
      <c r="A288" s="21" t="s">
        <v>22</v>
      </c>
      <c r="B288" s="21" t="s">
        <v>21</v>
      </c>
      <c r="C288" s="50">
        <f t="shared" ref="C288:L288" si="22">SUM(C289,C291,C293)-SUM(C290,C292,C294)</f>
        <v>0</v>
      </c>
      <c r="D288" s="47">
        <f t="shared" si="22"/>
        <v>0</v>
      </c>
      <c r="E288" s="47">
        <f t="shared" si="22"/>
        <v>0</v>
      </c>
      <c r="F288" s="47">
        <f t="shared" si="22"/>
        <v>0</v>
      </c>
      <c r="G288" s="49">
        <f t="shared" si="22"/>
        <v>0</v>
      </c>
      <c r="H288" s="48">
        <f t="shared" si="22"/>
        <v>0</v>
      </c>
      <c r="I288" s="47">
        <f t="shared" si="22"/>
        <v>0</v>
      </c>
      <c r="J288" s="47">
        <f t="shared" si="22"/>
        <v>0</v>
      </c>
      <c r="K288" s="47">
        <f t="shared" si="22"/>
        <v>0</v>
      </c>
      <c r="L288" s="46">
        <f t="shared" si="22"/>
        <v>0</v>
      </c>
    </row>
    <row r="289" spans="1:12" ht="12.75" hidden="1" thickTop="1" x14ac:dyDescent="0.25">
      <c r="A289" s="45" t="s">
        <v>20</v>
      </c>
      <c r="B289" s="44" t="s">
        <v>19</v>
      </c>
      <c r="C289" s="42">
        <f t="shared" ref="C289:C296" si="23">SUM(D289:G289)</f>
        <v>0</v>
      </c>
      <c r="D289" s="41"/>
      <c r="E289" s="41"/>
      <c r="F289" s="41"/>
      <c r="G289" s="43"/>
      <c r="H289" s="42">
        <f t="shared" ref="H289:H296" si="24">SUM(I289:L289)</f>
        <v>0</v>
      </c>
      <c r="I289" s="41"/>
      <c r="J289" s="41"/>
      <c r="K289" s="41"/>
      <c r="L289" s="40"/>
    </row>
    <row r="290" spans="1:12" ht="24.75" hidden="1" thickTop="1" x14ac:dyDescent="0.25">
      <c r="A290" s="39" t="s">
        <v>18</v>
      </c>
      <c r="B290" s="38" t="s">
        <v>17</v>
      </c>
      <c r="C290" s="36">
        <f t="shared" si="23"/>
        <v>0</v>
      </c>
      <c r="D290" s="35"/>
      <c r="E290" s="35"/>
      <c r="F290" s="35"/>
      <c r="G290" s="37"/>
      <c r="H290" s="36">
        <f t="shared" si="24"/>
        <v>0</v>
      </c>
      <c r="I290" s="35"/>
      <c r="J290" s="35"/>
      <c r="K290" s="35"/>
      <c r="L290" s="34"/>
    </row>
    <row r="291" spans="1:12" ht="12.75" hidden="1" thickTop="1" x14ac:dyDescent="0.25">
      <c r="A291" s="39" t="s">
        <v>16</v>
      </c>
      <c r="B291" s="38" t="s">
        <v>15</v>
      </c>
      <c r="C291" s="36">
        <f t="shared" si="23"/>
        <v>0</v>
      </c>
      <c r="D291" s="35"/>
      <c r="E291" s="35"/>
      <c r="F291" s="35"/>
      <c r="G291" s="37"/>
      <c r="H291" s="36">
        <f t="shared" si="24"/>
        <v>0</v>
      </c>
      <c r="I291" s="35"/>
      <c r="J291" s="35"/>
      <c r="K291" s="35"/>
      <c r="L291" s="34"/>
    </row>
    <row r="292" spans="1:12" ht="24.75" hidden="1" thickTop="1" x14ac:dyDescent="0.25">
      <c r="A292" s="39" t="s">
        <v>14</v>
      </c>
      <c r="B292" s="38" t="s">
        <v>13</v>
      </c>
      <c r="C292" s="36">
        <f t="shared" si="23"/>
        <v>0</v>
      </c>
      <c r="D292" s="35"/>
      <c r="E292" s="35"/>
      <c r="F292" s="35"/>
      <c r="G292" s="37"/>
      <c r="H292" s="36">
        <f t="shared" si="24"/>
        <v>0</v>
      </c>
      <c r="I292" s="35"/>
      <c r="J292" s="35"/>
      <c r="K292" s="35"/>
      <c r="L292" s="34"/>
    </row>
    <row r="293" spans="1:12" ht="12.75" hidden="1" thickTop="1" x14ac:dyDescent="0.25">
      <c r="A293" s="39" t="s">
        <v>12</v>
      </c>
      <c r="B293" s="38" t="s">
        <v>11</v>
      </c>
      <c r="C293" s="36">
        <f t="shared" si="23"/>
        <v>0</v>
      </c>
      <c r="D293" s="35"/>
      <c r="E293" s="35"/>
      <c r="F293" s="35"/>
      <c r="G293" s="37"/>
      <c r="H293" s="36">
        <f t="shared" si="24"/>
        <v>0</v>
      </c>
      <c r="I293" s="35"/>
      <c r="J293" s="35"/>
      <c r="K293" s="35"/>
      <c r="L293" s="34"/>
    </row>
    <row r="294" spans="1:12" ht="24.75" hidden="1" thickTop="1" x14ac:dyDescent="0.25">
      <c r="A294" s="33" t="s">
        <v>10</v>
      </c>
      <c r="B294" s="32" t="s">
        <v>9</v>
      </c>
      <c r="C294" s="30">
        <f t="shared" si="23"/>
        <v>0</v>
      </c>
      <c r="D294" s="29"/>
      <c r="E294" s="29"/>
      <c r="F294" s="29"/>
      <c r="G294" s="31"/>
      <c r="H294" s="30">
        <f t="shared" si="24"/>
        <v>0</v>
      </c>
      <c r="I294" s="29"/>
      <c r="J294" s="29"/>
      <c r="K294" s="29"/>
      <c r="L294" s="28"/>
    </row>
    <row r="295" spans="1:12" s="14" customFormat="1" ht="13.5" hidden="1" thickTop="1" thickBot="1" x14ac:dyDescent="0.3">
      <c r="A295" s="26" t="s">
        <v>8</v>
      </c>
      <c r="B295" s="26" t="s">
        <v>7</v>
      </c>
      <c r="C295" s="24">
        <f t="shared" si="23"/>
        <v>0</v>
      </c>
      <c r="D295" s="23"/>
      <c r="E295" s="23"/>
      <c r="F295" s="23"/>
      <c r="G295" s="25"/>
      <c r="H295" s="24">
        <f t="shared" si="24"/>
        <v>0</v>
      </c>
      <c r="I295" s="23"/>
      <c r="J295" s="23"/>
      <c r="K295" s="23"/>
      <c r="L295" s="22"/>
    </row>
    <row r="296" spans="1:12" s="14" customFormat="1" ht="48.75" hidden="1" thickTop="1" x14ac:dyDescent="0.25">
      <c r="A296" s="21" t="s">
        <v>6</v>
      </c>
      <c r="B296" s="20" t="s">
        <v>5</v>
      </c>
      <c r="C296" s="18">
        <f t="shared" si="23"/>
        <v>0</v>
      </c>
      <c r="D296" s="17"/>
      <c r="E296" s="17"/>
      <c r="F296" s="17"/>
      <c r="G296" s="19"/>
      <c r="H296" s="18">
        <f t="shared" si="24"/>
        <v>0</v>
      </c>
      <c r="I296" s="17"/>
      <c r="J296" s="17"/>
      <c r="K296" s="17"/>
      <c r="L296" s="16"/>
    </row>
    <row r="297" spans="1:12" ht="12.75" thickTop="1" x14ac:dyDescent="0.2">
      <c r="A297" s="13" t="s">
        <v>4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1"/>
    </row>
    <row r="298" spans="1:12" x14ac:dyDescent="0.25">
      <c r="A298" s="9" t="s">
        <v>358</v>
      </c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7"/>
    </row>
    <row r="299" spans="1:12" x14ac:dyDescent="0.25">
      <c r="A299" s="317" t="s">
        <v>379</v>
      </c>
      <c r="B299" s="318"/>
      <c r="C299" s="319"/>
      <c r="D299" s="319"/>
      <c r="E299" s="319"/>
      <c r="F299" s="319"/>
      <c r="G299" s="319"/>
      <c r="H299" s="318"/>
      <c r="I299" s="318"/>
      <c r="J299" s="318"/>
      <c r="K299" s="318"/>
      <c r="L299" s="320"/>
    </row>
    <row r="300" spans="1:12" x14ac:dyDescent="0.25">
      <c r="A300" s="317"/>
      <c r="B300" s="318"/>
      <c r="C300" s="319"/>
      <c r="D300" s="319"/>
      <c r="E300" s="319"/>
      <c r="F300" s="319"/>
      <c r="G300" s="319"/>
      <c r="H300" s="318"/>
      <c r="I300" s="318"/>
      <c r="J300" s="318"/>
      <c r="K300" s="318"/>
      <c r="L300" s="320"/>
    </row>
    <row r="301" spans="1:12" ht="12.75" hidden="1" customHeight="1" x14ac:dyDescent="0.25">
      <c r="A301" s="9" t="s">
        <v>3</v>
      </c>
      <c r="B301" s="10"/>
      <c r="C301" s="8" t="s">
        <v>325</v>
      </c>
      <c r="D301" s="8"/>
      <c r="E301" s="8"/>
      <c r="F301" s="8"/>
      <c r="G301" s="8"/>
      <c r="H301" s="8"/>
      <c r="I301" s="8"/>
      <c r="J301" s="8"/>
      <c r="K301" s="8"/>
      <c r="L301" s="7"/>
    </row>
    <row r="302" spans="1:12" hidden="1" x14ac:dyDescent="0.25">
      <c r="A302" s="9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7"/>
    </row>
    <row r="303" spans="1:12" hidden="1" x14ac:dyDescent="0.25">
      <c r="A303" s="9" t="s">
        <v>1</v>
      </c>
      <c r="B303" s="10"/>
      <c r="C303" s="8" t="s">
        <v>325</v>
      </c>
      <c r="D303" s="8"/>
      <c r="E303" s="8"/>
      <c r="F303" s="8"/>
      <c r="G303" s="8"/>
      <c r="H303" s="8"/>
      <c r="I303" s="8"/>
      <c r="J303" s="8"/>
      <c r="K303" s="8"/>
      <c r="L303" s="7"/>
    </row>
    <row r="304" spans="1:12" ht="12.75" thickBot="1" x14ac:dyDescent="0.3">
      <c r="A304" s="6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4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">
      <c r="A312" s="1"/>
      <c r="B312" s="1"/>
      <c r="C312" s="3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">
      <c r="A313" s="1"/>
      <c r="B313" s="1"/>
      <c r="C313" s="3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">
      <c r="A314" s="1"/>
      <c r="B314" s="1"/>
      <c r="C314" s="3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</sheetData>
  <sheetProtection algorithmName="SHA-512" hashValue="IStWAQOxaj2T7Yjnk2ONS3OL39unDW/LiEQ2wxIwI3s+R8OOIcHoBH2MCjRRDKvxHgLkyXMcjB7UUAeV1x31eg==" saltValue="4M78mC8J07gHVC2EHkRFmw==" spinCount="100000" sheet="1" objects="1" scenarios="1" formatCells="0" formatColumns="0" formatRows="0"/>
  <autoFilter ref="A19:L299">
    <filterColumn colId="7">
      <filters blank="1">
        <filter val="1 080"/>
        <filter val="100"/>
        <filter val="12 758"/>
        <filter val="120"/>
        <filter val="155"/>
        <filter val="2 118"/>
        <filter val="2 143"/>
        <filter val="2 160"/>
        <filter val="2 824"/>
        <filter val="255"/>
        <filter val="3 021"/>
        <filter val="3 064"/>
        <filter val="3 250"/>
        <filter val="33 158"/>
        <filter val="38 948"/>
        <filter val="385"/>
        <filter val="4 221"/>
        <filter val="450"/>
        <filter val="5 790"/>
        <filter val="51 706"/>
        <filter val="59 177"/>
        <filter val="7 471"/>
        <filter val="848"/>
        <filter val="9 694"/>
        <filter val="921"/>
      </filters>
    </filterColumn>
  </autoFilter>
  <mergeCells count="30">
    <mergeCell ref="K17:K18"/>
    <mergeCell ref="L17:L18"/>
    <mergeCell ref="A285:B285"/>
    <mergeCell ref="E17:E18"/>
    <mergeCell ref="F17:F18"/>
    <mergeCell ref="G17:G18"/>
    <mergeCell ref="H17:H18"/>
    <mergeCell ref="I17:I18"/>
    <mergeCell ref="J17:J18"/>
    <mergeCell ref="A1:L1"/>
    <mergeCell ref="A2:L2"/>
    <mergeCell ref="C3:L3"/>
    <mergeCell ref="C4:L4"/>
    <mergeCell ref="C5:L5"/>
    <mergeCell ref="C6:L6"/>
    <mergeCell ref="C7:L7"/>
    <mergeCell ref="C10:L10"/>
    <mergeCell ref="C11:L11"/>
    <mergeCell ref="A299:L300"/>
    <mergeCell ref="C12:L12"/>
    <mergeCell ref="C13:L13"/>
    <mergeCell ref="C8:L8"/>
    <mergeCell ref="A286:B286"/>
    <mergeCell ref="A16:A18"/>
    <mergeCell ref="B16:B18"/>
    <mergeCell ref="C16:G16"/>
    <mergeCell ref="H16:L16"/>
    <mergeCell ref="C17:C18"/>
    <mergeCell ref="D17:D18"/>
    <mergeCell ref="C14:L14"/>
  </mergeCells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&amp;L&amp;"Times New Roman,Regular"&amp;10&amp;D; &amp;T&amp;R&amp;"Times New Roman,Regular"&amp;10&amp;P (&amp;N)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M323"/>
  <sheetViews>
    <sheetView showGridLines="0" view="pageLayout" zoomScaleNormal="100" workbookViewId="0">
      <selection activeCell="C12" sqref="C12:L12"/>
    </sheetView>
  </sheetViews>
  <sheetFormatPr defaultRowHeight="12" x14ac:dyDescent="0.25"/>
  <cols>
    <col min="1" max="1" width="10.85546875" style="2" customWidth="1"/>
    <col min="2" max="2" width="28" style="2" customWidth="1"/>
    <col min="3" max="3" width="9.7109375" style="2" hidden="1" customWidth="1"/>
    <col min="4" max="4" width="9.5703125" style="2" hidden="1" customWidth="1"/>
    <col min="5" max="6" width="8.7109375" style="2" hidden="1" customWidth="1"/>
    <col min="7" max="7" width="8.28515625" style="2" hidden="1" customWidth="1"/>
    <col min="8" max="11" width="8.7109375" style="2" customWidth="1"/>
    <col min="12" max="12" width="7.5703125" style="2" customWidth="1"/>
    <col min="13" max="13" width="0" style="1" hidden="1" customWidth="1"/>
    <col min="14" max="16384" width="9.140625" style="1"/>
  </cols>
  <sheetData>
    <row r="1" spans="1:12" x14ac:dyDescent="0.25">
      <c r="A1" s="281" t="s">
        <v>357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35.25" customHeight="1" x14ac:dyDescent="0.25">
      <c r="A2" s="282" t="s">
        <v>320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/>
    </row>
    <row r="3" spans="1:12" ht="12.75" customHeight="1" x14ac:dyDescent="0.25">
      <c r="A3" s="266" t="s">
        <v>319</v>
      </c>
      <c r="B3" s="265"/>
      <c r="C3" s="324" t="s">
        <v>341</v>
      </c>
      <c r="D3" s="324"/>
      <c r="E3" s="324"/>
      <c r="F3" s="324"/>
      <c r="G3" s="324"/>
      <c r="H3" s="324"/>
      <c r="I3" s="324"/>
      <c r="J3" s="324"/>
      <c r="K3" s="324"/>
      <c r="L3" s="325"/>
    </row>
    <row r="4" spans="1:12" ht="12.75" customHeight="1" x14ac:dyDescent="0.25">
      <c r="A4" s="266" t="s">
        <v>317</v>
      </c>
      <c r="B4" s="265"/>
      <c r="C4" s="324" t="s">
        <v>340</v>
      </c>
      <c r="D4" s="324"/>
      <c r="E4" s="324"/>
      <c r="F4" s="324"/>
      <c r="G4" s="324"/>
      <c r="H4" s="324"/>
      <c r="I4" s="324"/>
      <c r="J4" s="324"/>
      <c r="K4" s="324"/>
      <c r="L4" s="325"/>
    </row>
    <row r="5" spans="1:12" ht="12.75" customHeight="1" x14ac:dyDescent="0.25">
      <c r="A5" s="261" t="s">
        <v>315</v>
      </c>
      <c r="B5" s="260"/>
      <c r="C5" s="322" t="s">
        <v>339</v>
      </c>
      <c r="D5" s="275"/>
      <c r="E5" s="275"/>
      <c r="F5" s="275"/>
      <c r="G5" s="275"/>
      <c r="H5" s="275"/>
      <c r="I5" s="275"/>
      <c r="J5" s="275"/>
      <c r="K5" s="275"/>
      <c r="L5" s="276"/>
    </row>
    <row r="6" spans="1:12" ht="12.75" customHeight="1" x14ac:dyDescent="0.25">
      <c r="A6" s="261" t="s">
        <v>313</v>
      </c>
      <c r="B6" s="260"/>
      <c r="C6" s="322" t="s">
        <v>344</v>
      </c>
      <c r="D6" s="275"/>
      <c r="E6" s="275"/>
      <c r="F6" s="275"/>
      <c r="G6" s="275"/>
      <c r="H6" s="275"/>
      <c r="I6" s="275"/>
      <c r="J6" s="275"/>
      <c r="K6" s="275"/>
      <c r="L6" s="276"/>
    </row>
    <row r="7" spans="1:12" x14ac:dyDescent="0.25">
      <c r="A7" s="261" t="s">
        <v>311</v>
      </c>
      <c r="B7" s="260"/>
      <c r="C7" s="326" t="s">
        <v>356</v>
      </c>
      <c r="D7" s="277"/>
      <c r="E7" s="277"/>
      <c r="F7" s="277"/>
      <c r="G7" s="277"/>
      <c r="H7" s="277"/>
      <c r="I7" s="277"/>
      <c r="J7" s="277"/>
      <c r="K7" s="277"/>
      <c r="L7" s="278"/>
    </row>
    <row r="8" spans="1:12" x14ac:dyDescent="0.25">
      <c r="A8" s="261" t="s">
        <v>309</v>
      </c>
      <c r="B8" s="260"/>
      <c r="C8" s="315" t="s">
        <v>338</v>
      </c>
      <c r="D8" s="315"/>
      <c r="E8" s="315"/>
      <c r="F8" s="315"/>
      <c r="G8" s="315"/>
      <c r="H8" s="315"/>
      <c r="I8" s="315"/>
      <c r="J8" s="315"/>
      <c r="K8" s="315"/>
      <c r="L8" s="316"/>
    </row>
    <row r="9" spans="1:12" ht="12.75" customHeight="1" x14ac:dyDescent="0.25">
      <c r="A9" s="262" t="s">
        <v>308</v>
      </c>
      <c r="B9" s="260"/>
      <c r="C9" s="279"/>
      <c r="D9" s="279"/>
      <c r="E9" s="279"/>
      <c r="F9" s="279"/>
      <c r="G9" s="279"/>
      <c r="H9" s="279"/>
      <c r="I9" s="279"/>
      <c r="J9" s="279"/>
      <c r="K9" s="279"/>
      <c r="L9" s="280"/>
    </row>
    <row r="10" spans="1:12" ht="12.75" customHeight="1" x14ac:dyDescent="0.25">
      <c r="A10" s="261"/>
      <c r="B10" s="260" t="s">
        <v>307</v>
      </c>
      <c r="C10" s="279" t="s">
        <v>337</v>
      </c>
      <c r="D10" s="279"/>
      <c r="E10" s="279"/>
      <c r="F10" s="279"/>
      <c r="G10" s="279"/>
      <c r="H10" s="279"/>
      <c r="I10" s="279"/>
      <c r="J10" s="279"/>
      <c r="K10" s="279"/>
      <c r="L10" s="280"/>
    </row>
    <row r="11" spans="1:12" ht="12.75" customHeight="1" x14ac:dyDescent="0.25">
      <c r="A11" s="261"/>
      <c r="B11" s="260" t="s">
        <v>305</v>
      </c>
      <c r="C11" s="279" t="s">
        <v>337</v>
      </c>
      <c r="D11" s="279"/>
      <c r="E11" s="279"/>
      <c r="F11" s="279"/>
      <c r="G11" s="279"/>
      <c r="H11" s="279"/>
      <c r="I11" s="279"/>
      <c r="J11" s="279"/>
      <c r="K11" s="279"/>
      <c r="L11" s="280"/>
    </row>
    <row r="12" spans="1:12" ht="12.75" customHeight="1" x14ac:dyDescent="0.25">
      <c r="A12" s="261"/>
      <c r="B12" s="260" t="s">
        <v>304</v>
      </c>
      <c r="C12" s="322"/>
      <c r="D12" s="275"/>
      <c r="E12" s="275"/>
      <c r="F12" s="275"/>
      <c r="G12" s="275"/>
      <c r="H12" s="275"/>
      <c r="I12" s="275"/>
      <c r="J12" s="275"/>
      <c r="K12" s="275"/>
      <c r="L12" s="276"/>
    </row>
    <row r="13" spans="1:12" ht="12.75" customHeight="1" x14ac:dyDescent="0.25">
      <c r="A13" s="261"/>
      <c r="B13" s="260" t="s">
        <v>303</v>
      </c>
      <c r="C13" s="322" t="s">
        <v>355</v>
      </c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ht="12.75" customHeight="1" x14ac:dyDescent="0.25">
      <c r="A14" s="261"/>
      <c r="B14" s="260" t="s">
        <v>302</v>
      </c>
      <c r="C14" s="323" t="s">
        <v>354</v>
      </c>
      <c r="D14" s="315"/>
      <c r="E14" s="315"/>
      <c r="F14" s="315"/>
      <c r="G14" s="315"/>
      <c r="H14" s="315"/>
      <c r="I14" s="315"/>
      <c r="J14" s="315"/>
      <c r="K14" s="315"/>
      <c r="L14" s="316"/>
    </row>
    <row r="15" spans="1:12" ht="12.75" customHeight="1" x14ac:dyDescent="0.25">
      <c r="A15" s="259"/>
      <c r="B15" s="258"/>
      <c r="C15" s="257"/>
      <c r="D15" s="257"/>
      <c r="E15" s="257"/>
      <c r="F15" s="257"/>
      <c r="G15" s="257"/>
      <c r="H15" s="257"/>
      <c r="I15" s="257"/>
      <c r="J15" s="257"/>
      <c r="K15" s="257"/>
      <c r="L15" s="256"/>
    </row>
    <row r="16" spans="1:12" s="255" customFormat="1" ht="12.75" customHeight="1" x14ac:dyDescent="0.25">
      <c r="A16" s="293" t="s">
        <v>301</v>
      </c>
      <c r="B16" s="296" t="s">
        <v>300</v>
      </c>
      <c r="C16" s="298" t="s">
        <v>299</v>
      </c>
      <c r="D16" s="299"/>
      <c r="E16" s="299"/>
      <c r="F16" s="299"/>
      <c r="G16" s="300"/>
      <c r="H16" s="298" t="s">
        <v>298</v>
      </c>
      <c r="I16" s="299"/>
      <c r="J16" s="299"/>
      <c r="K16" s="299"/>
      <c r="L16" s="301"/>
    </row>
    <row r="17" spans="1:12" s="255" customFormat="1" ht="12.75" customHeight="1" x14ac:dyDescent="0.25">
      <c r="A17" s="294"/>
      <c r="B17" s="297"/>
      <c r="C17" s="287" t="s">
        <v>297</v>
      </c>
      <c r="D17" s="302" t="s">
        <v>296</v>
      </c>
      <c r="E17" s="304" t="s">
        <v>295</v>
      </c>
      <c r="F17" s="306" t="s">
        <v>294</v>
      </c>
      <c r="G17" s="310" t="s">
        <v>293</v>
      </c>
      <c r="H17" s="287" t="s">
        <v>297</v>
      </c>
      <c r="I17" s="302" t="s">
        <v>296</v>
      </c>
      <c r="J17" s="304" t="s">
        <v>295</v>
      </c>
      <c r="K17" s="306" t="s">
        <v>294</v>
      </c>
      <c r="L17" s="289" t="s">
        <v>293</v>
      </c>
    </row>
    <row r="18" spans="1:12" s="249" customFormat="1" ht="61.5" customHeight="1" thickBot="1" x14ac:dyDescent="0.3">
      <c r="A18" s="295"/>
      <c r="B18" s="297"/>
      <c r="C18" s="287"/>
      <c r="D18" s="308"/>
      <c r="E18" s="309"/>
      <c r="F18" s="307"/>
      <c r="G18" s="310"/>
      <c r="H18" s="288"/>
      <c r="I18" s="303"/>
      <c r="J18" s="305"/>
      <c r="K18" s="307"/>
      <c r="L18" s="290"/>
    </row>
    <row r="19" spans="1:12" s="249" customFormat="1" ht="9.75" customHeight="1" thickTop="1" x14ac:dyDescent="0.25">
      <c r="A19" s="254" t="s">
        <v>292</v>
      </c>
      <c r="B19" s="254">
        <v>2</v>
      </c>
      <c r="C19" s="252">
        <v>3</v>
      </c>
      <c r="D19" s="251">
        <v>4</v>
      </c>
      <c r="E19" s="251">
        <v>5</v>
      </c>
      <c r="F19" s="251">
        <v>6</v>
      </c>
      <c r="G19" s="253">
        <v>7</v>
      </c>
      <c r="H19" s="252">
        <v>8</v>
      </c>
      <c r="I19" s="251">
        <v>9</v>
      </c>
      <c r="J19" s="251">
        <v>10</v>
      </c>
      <c r="K19" s="251">
        <v>11</v>
      </c>
      <c r="L19" s="250">
        <v>12</v>
      </c>
    </row>
    <row r="20" spans="1:12" s="14" customFormat="1" x14ac:dyDescent="0.25">
      <c r="A20" s="168"/>
      <c r="B20" s="147" t="s">
        <v>291</v>
      </c>
      <c r="C20" s="247"/>
      <c r="D20" s="246"/>
      <c r="E20" s="246"/>
      <c r="F20" s="246"/>
      <c r="G20" s="248"/>
      <c r="H20" s="247"/>
      <c r="I20" s="246"/>
      <c r="J20" s="246"/>
      <c r="K20" s="246"/>
      <c r="L20" s="245"/>
    </row>
    <row r="21" spans="1:12" s="14" customFormat="1" ht="12.75" thickBot="1" x14ac:dyDescent="0.3">
      <c r="A21" s="177"/>
      <c r="B21" s="244" t="s">
        <v>290</v>
      </c>
      <c r="C21" s="242">
        <f t="shared" ref="C21:C47" si="0">SUM(D21:G21)</f>
        <v>1174716.07614</v>
      </c>
      <c r="D21" s="241">
        <f>SUM(D22,D25,D26,D42,D43)</f>
        <v>505488.91</v>
      </c>
      <c r="E21" s="241">
        <f>SUM(E22,E25,E43)</f>
        <v>25620</v>
      </c>
      <c r="F21" s="241">
        <f>SUM(F22,F27,F43)</f>
        <v>642703.16613999999</v>
      </c>
      <c r="G21" s="243">
        <f>SUM(G22,G45)</f>
        <v>904</v>
      </c>
      <c r="H21" s="242">
        <f t="shared" ref="H21:H47" si="1">SUM(I21:L21)</f>
        <v>1254043</v>
      </c>
      <c r="I21" s="241">
        <f>SUM(I22,I25,I26,I42,I43)</f>
        <v>584856</v>
      </c>
      <c r="J21" s="241">
        <f>SUM(J22,J25,J43)</f>
        <v>25620</v>
      </c>
      <c r="K21" s="241">
        <f>SUM(K22,K27,K43)</f>
        <v>642663</v>
      </c>
      <c r="L21" s="240">
        <f>SUM(L22,L45)</f>
        <v>904</v>
      </c>
    </row>
    <row r="22" spans="1:12" ht="12.75" thickTop="1" x14ac:dyDescent="0.25">
      <c r="A22" s="239"/>
      <c r="B22" s="238" t="s">
        <v>289</v>
      </c>
      <c r="C22" s="236">
        <f t="shared" si="0"/>
        <v>31044</v>
      </c>
      <c r="D22" s="235">
        <f>SUM(D23:D24)</f>
        <v>0</v>
      </c>
      <c r="E22" s="235">
        <f>SUM(E23:E24)</f>
        <v>0</v>
      </c>
      <c r="F22" s="235">
        <f>SUM(F23:F24)</f>
        <v>30200</v>
      </c>
      <c r="G22" s="237">
        <f>SUM(G23:G24)</f>
        <v>844</v>
      </c>
      <c r="H22" s="236">
        <f t="shared" si="1"/>
        <v>31044</v>
      </c>
      <c r="I22" s="235">
        <f>SUM(I23:I24)</f>
        <v>0</v>
      </c>
      <c r="J22" s="235">
        <f>SUM(J23:J24)</f>
        <v>0</v>
      </c>
      <c r="K22" s="235">
        <f>SUM(K23:K24)</f>
        <v>30200</v>
      </c>
      <c r="L22" s="234">
        <f>SUM(L23:L24)</f>
        <v>844</v>
      </c>
    </row>
    <row r="23" spans="1:12" hidden="1" x14ac:dyDescent="0.25">
      <c r="A23" s="163"/>
      <c r="B23" s="114" t="s">
        <v>288</v>
      </c>
      <c r="C23" s="233">
        <f t="shared" si="0"/>
        <v>0</v>
      </c>
      <c r="D23" s="161"/>
      <c r="E23" s="161"/>
      <c r="F23" s="161"/>
      <c r="G23" s="162"/>
      <c r="H23" s="233">
        <f t="shared" si="1"/>
        <v>0</v>
      </c>
      <c r="I23" s="161"/>
      <c r="J23" s="161"/>
      <c r="K23" s="161"/>
      <c r="L23" s="160"/>
    </row>
    <row r="24" spans="1:12" x14ac:dyDescent="0.25">
      <c r="A24" s="38"/>
      <c r="B24" s="74" t="s">
        <v>287</v>
      </c>
      <c r="C24" s="231">
        <f t="shared" si="0"/>
        <v>31044</v>
      </c>
      <c r="D24" s="230"/>
      <c r="E24" s="230"/>
      <c r="F24" s="230">
        <v>30200</v>
      </c>
      <c r="G24" s="232">
        <v>844</v>
      </c>
      <c r="H24" s="231">
        <f t="shared" si="1"/>
        <v>31044</v>
      </c>
      <c r="I24" s="230"/>
      <c r="J24" s="230"/>
      <c r="K24" s="230">
        <v>30200</v>
      </c>
      <c r="L24" s="229">
        <v>844</v>
      </c>
    </row>
    <row r="25" spans="1:12" s="14" customFormat="1" ht="24.75" thickBot="1" x14ac:dyDescent="0.3">
      <c r="A25" s="228">
        <v>19300</v>
      </c>
      <c r="B25" s="228" t="s">
        <v>286</v>
      </c>
      <c r="C25" s="226">
        <f t="shared" si="0"/>
        <v>531108.90999999992</v>
      </c>
      <c r="D25" s="225">
        <f>D50</f>
        <v>505488.91</v>
      </c>
      <c r="E25" s="225">
        <f>E50</f>
        <v>25620</v>
      </c>
      <c r="F25" s="224" t="s">
        <v>263</v>
      </c>
      <c r="G25" s="227" t="s">
        <v>263</v>
      </c>
      <c r="H25" s="226">
        <f t="shared" si="1"/>
        <v>610476</v>
      </c>
      <c r="I25" s="225">
        <f>I51</f>
        <v>584856</v>
      </c>
      <c r="J25" s="225">
        <f>J51</f>
        <v>25620</v>
      </c>
      <c r="K25" s="224" t="s">
        <v>263</v>
      </c>
      <c r="L25" s="223" t="s">
        <v>263</v>
      </c>
    </row>
    <row r="26" spans="1:12" s="14" customFormat="1" ht="24.75" hidden="1" thickTop="1" x14ac:dyDescent="0.25">
      <c r="A26" s="97"/>
      <c r="B26" s="97" t="s">
        <v>285</v>
      </c>
      <c r="C26" s="94">
        <f t="shared" si="0"/>
        <v>0</v>
      </c>
      <c r="D26" s="209"/>
      <c r="E26" s="196" t="s">
        <v>263</v>
      </c>
      <c r="F26" s="196" t="s">
        <v>263</v>
      </c>
      <c r="G26" s="207" t="s">
        <v>263</v>
      </c>
      <c r="H26" s="94">
        <f t="shared" si="1"/>
        <v>0</v>
      </c>
      <c r="I26" s="222"/>
      <c r="J26" s="196" t="s">
        <v>263</v>
      </c>
      <c r="K26" s="196" t="s">
        <v>263</v>
      </c>
      <c r="L26" s="204" t="s">
        <v>263</v>
      </c>
    </row>
    <row r="27" spans="1:12" s="14" customFormat="1" ht="36.75" thickTop="1" x14ac:dyDescent="0.25">
      <c r="A27" s="97">
        <v>21300</v>
      </c>
      <c r="B27" s="97" t="s">
        <v>284</v>
      </c>
      <c r="C27" s="94">
        <f t="shared" si="0"/>
        <v>612503.16613999999</v>
      </c>
      <c r="D27" s="196" t="s">
        <v>263</v>
      </c>
      <c r="E27" s="196" t="s">
        <v>263</v>
      </c>
      <c r="F27" s="93">
        <f>SUM(F28,F32,F34,F37)</f>
        <v>612503.16613999999</v>
      </c>
      <c r="G27" s="207" t="s">
        <v>263</v>
      </c>
      <c r="H27" s="94">
        <f t="shared" si="1"/>
        <v>612463</v>
      </c>
      <c r="I27" s="196" t="s">
        <v>263</v>
      </c>
      <c r="J27" s="196" t="s">
        <v>263</v>
      </c>
      <c r="K27" s="93">
        <f>SUM(K28,K32,K34,K37)</f>
        <v>612463</v>
      </c>
      <c r="L27" s="204" t="s">
        <v>263</v>
      </c>
    </row>
    <row r="28" spans="1:12" s="14" customFormat="1" ht="24" hidden="1" x14ac:dyDescent="0.25">
      <c r="A28" s="210">
        <v>21350</v>
      </c>
      <c r="B28" s="97" t="s">
        <v>283</v>
      </c>
      <c r="C28" s="94">
        <f t="shared" si="0"/>
        <v>0</v>
      </c>
      <c r="D28" s="196" t="s">
        <v>263</v>
      </c>
      <c r="E28" s="196" t="s">
        <v>263</v>
      </c>
      <c r="F28" s="93">
        <f>SUM(F29:F31)</f>
        <v>0</v>
      </c>
      <c r="G28" s="207" t="s">
        <v>263</v>
      </c>
      <c r="H28" s="94">
        <f t="shared" si="1"/>
        <v>0</v>
      </c>
      <c r="I28" s="196" t="s">
        <v>263</v>
      </c>
      <c r="J28" s="196" t="s">
        <v>263</v>
      </c>
      <c r="K28" s="93">
        <f>SUM(K29:K31)</f>
        <v>0</v>
      </c>
      <c r="L28" s="204" t="s">
        <v>263</v>
      </c>
    </row>
    <row r="29" spans="1:12" hidden="1" x14ac:dyDescent="0.25">
      <c r="A29" s="163">
        <v>21351</v>
      </c>
      <c r="B29" s="79" t="s">
        <v>282</v>
      </c>
      <c r="C29" s="69">
        <f t="shared" si="0"/>
        <v>0</v>
      </c>
      <c r="D29" s="215" t="s">
        <v>263</v>
      </c>
      <c r="E29" s="215" t="s">
        <v>263</v>
      </c>
      <c r="F29" s="68"/>
      <c r="G29" s="216" t="s">
        <v>263</v>
      </c>
      <c r="H29" s="69">
        <f t="shared" si="1"/>
        <v>0</v>
      </c>
      <c r="I29" s="215" t="s">
        <v>263</v>
      </c>
      <c r="J29" s="215" t="s">
        <v>263</v>
      </c>
      <c r="K29" s="68"/>
      <c r="L29" s="214" t="s">
        <v>263</v>
      </c>
    </row>
    <row r="30" spans="1:12" hidden="1" x14ac:dyDescent="0.25">
      <c r="A30" s="38">
        <v>21352</v>
      </c>
      <c r="B30" s="78" t="s">
        <v>281</v>
      </c>
      <c r="C30" s="36">
        <f t="shared" si="0"/>
        <v>0</v>
      </c>
      <c r="D30" s="212" t="s">
        <v>263</v>
      </c>
      <c r="E30" s="212" t="s">
        <v>263</v>
      </c>
      <c r="F30" s="35"/>
      <c r="G30" s="213" t="s">
        <v>263</v>
      </c>
      <c r="H30" s="36">
        <f t="shared" si="1"/>
        <v>0</v>
      </c>
      <c r="I30" s="212" t="s">
        <v>263</v>
      </c>
      <c r="J30" s="212" t="s">
        <v>263</v>
      </c>
      <c r="K30" s="35"/>
      <c r="L30" s="211" t="s">
        <v>263</v>
      </c>
    </row>
    <row r="31" spans="1:12" ht="24" hidden="1" x14ac:dyDescent="0.25">
      <c r="A31" s="38">
        <v>21359</v>
      </c>
      <c r="B31" s="78" t="s">
        <v>280</v>
      </c>
      <c r="C31" s="36">
        <f t="shared" si="0"/>
        <v>0</v>
      </c>
      <c r="D31" s="212" t="s">
        <v>263</v>
      </c>
      <c r="E31" s="212" t="s">
        <v>263</v>
      </c>
      <c r="F31" s="35"/>
      <c r="G31" s="213" t="s">
        <v>263</v>
      </c>
      <c r="H31" s="36">
        <f t="shared" si="1"/>
        <v>0</v>
      </c>
      <c r="I31" s="212" t="s">
        <v>263</v>
      </c>
      <c r="J31" s="212" t="s">
        <v>263</v>
      </c>
      <c r="K31" s="35"/>
      <c r="L31" s="211" t="s">
        <v>263</v>
      </c>
    </row>
    <row r="32" spans="1:12" s="14" customFormat="1" ht="36" hidden="1" x14ac:dyDescent="0.25">
      <c r="A32" s="210">
        <v>21370</v>
      </c>
      <c r="B32" s="97" t="s">
        <v>279</v>
      </c>
      <c r="C32" s="94">
        <f t="shared" si="0"/>
        <v>0</v>
      </c>
      <c r="D32" s="196" t="s">
        <v>263</v>
      </c>
      <c r="E32" s="196" t="s">
        <v>263</v>
      </c>
      <c r="F32" s="93">
        <f>SUM(F33)</f>
        <v>0</v>
      </c>
      <c r="G32" s="207" t="s">
        <v>263</v>
      </c>
      <c r="H32" s="94">
        <f t="shared" si="1"/>
        <v>0</v>
      </c>
      <c r="I32" s="196" t="s">
        <v>263</v>
      </c>
      <c r="J32" s="196" t="s">
        <v>263</v>
      </c>
      <c r="K32" s="93">
        <f>SUM(K33)</f>
        <v>0</v>
      </c>
      <c r="L32" s="204" t="s">
        <v>263</v>
      </c>
    </row>
    <row r="33" spans="1:12" ht="36" hidden="1" x14ac:dyDescent="0.25">
      <c r="A33" s="221">
        <v>21379</v>
      </c>
      <c r="B33" s="220" t="s">
        <v>278</v>
      </c>
      <c r="C33" s="42">
        <f t="shared" si="0"/>
        <v>0</v>
      </c>
      <c r="D33" s="218" t="s">
        <v>263</v>
      </c>
      <c r="E33" s="218" t="s">
        <v>263</v>
      </c>
      <c r="F33" s="41"/>
      <c r="G33" s="219" t="s">
        <v>263</v>
      </c>
      <c r="H33" s="42">
        <f t="shared" si="1"/>
        <v>0</v>
      </c>
      <c r="I33" s="218" t="s">
        <v>263</v>
      </c>
      <c r="J33" s="218" t="s">
        <v>263</v>
      </c>
      <c r="K33" s="41"/>
      <c r="L33" s="217" t="s">
        <v>263</v>
      </c>
    </row>
    <row r="34" spans="1:12" s="14" customFormat="1" x14ac:dyDescent="0.25">
      <c r="A34" s="210">
        <v>21380</v>
      </c>
      <c r="B34" s="97" t="s">
        <v>277</v>
      </c>
      <c r="C34" s="94">
        <f t="shared" si="0"/>
        <v>11808.80134</v>
      </c>
      <c r="D34" s="196" t="s">
        <v>263</v>
      </c>
      <c r="E34" s="196" t="s">
        <v>263</v>
      </c>
      <c r="F34" s="93">
        <f>SUM(F35:F36)</f>
        <v>11808.80134</v>
      </c>
      <c r="G34" s="207" t="s">
        <v>263</v>
      </c>
      <c r="H34" s="94">
        <f t="shared" si="1"/>
        <v>11809</v>
      </c>
      <c r="I34" s="196" t="s">
        <v>263</v>
      </c>
      <c r="J34" s="196" t="s">
        <v>263</v>
      </c>
      <c r="K34" s="93">
        <f>SUM(K35:K36)</f>
        <v>11809</v>
      </c>
      <c r="L34" s="204" t="s">
        <v>263</v>
      </c>
    </row>
    <row r="35" spans="1:12" x14ac:dyDescent="0.25">
      <c r="A35" s="114">
        <v>21381</v>
      </c>
      <c r="B35" s="79" t="s">
        <v>276</v>
      </c>
      <c r="C35" s="69">
        <f t="shared" si="0"/>
        <v>11808.80134</v>
      </c>
      <c r="D35" s="215" t="s">
        <v>263</v>
      </c>
      <c r="E35" s="215" t="s">
        <v>263</v>
      </c>
      <c r="F35" s="68">
        <v>11808.80134</v>
      </c>
      <c r="G35" s="216" t="s">
        <v>263</v>
      </c>
      <c r="H35" s="69">
        <f t="shared" si="1"/>
        <v>11809</v>
      </c>
      <c r="I35" s="215" t="s">
        <v>263</v>
      </c>
      <c r="J35" s="215" t="s">
        <v>263</v>
      </c>
      <c r="K35" s="68">
        <v>11809</v>
      </c>
      <c r="L35" s="214" t="s">
        <v>263</v>
      </c>
    </row>
    <row r="36" spans="1:12" ht="24" hidden="1" x14ac:dyDescent="0.25">
      <c r="A36" s="74">
        <v>21383</v>
      </c>
      <c r="B36" s="78" t="s">
        <v>275</v>
      </c>
      <c r="C36" s="36">
        <f t="shared" si="0"/>
        <v>0</v>
      </c>
      <c r="D36" s="212" t="s">
        <v>263</v>
      </c>
      <c r="E36" s="212" t="s">
        <v>263</v>
      </c>
      <c r="F36" s="35"/>
      <c r="G36" s="213" t="s">
        <v>263</v>
      </c>
      <c r="H36" s="36">
        <f t="shared" si="1"/>
        <v>0</v>
      </c>
      <c r="I36" s="212" t="s">
        <v>263</v>
      </c>
      <c r="J36" s="212" t="s">
        <v>263</v>
      </c>
      <c r="K36" s="35"/>
      <c r="L36" s="211" t="s">
        <v>263</v>
      </c>
    </row>
    <row r="37" spans="1:12" s="14" customFormat="1" ht="24" x14ac:dyDescent="0.25">
      <c r="A37" s="210">
        <v>21390</v>
      </c>
      <c r="B37" s="97" t="s">
        <v>274</v>
      </c>
      <c r="C37" s="94">
        <f t="shared" si="0"/>
        <v>600694.36479999998</v>
      </c>
      <c r="D37" s="196" t="s">
        <v>263</v>
      </c>
      <c r="E37" s="196" t="s">
        <v>263</v>
      </c>
      <c r="F37" s="93">
        <f>SUM(F38:F41)</f>
        <v>600694.36479999998</v>
      </c>
      <c r="G37" s="207" t="s">
        <v>263</v>
      </c>
      <c r="H37" s="94">
        <f t="shared" si="1"/>
        <v>600654</v>
      </c>
      <c r="I37" s="196" t="s">
        <v>263</v>
      </c>
      <c r="J37" s="196" t="s">
        <v>263</v>
      </c>
      <c r="K37" s="93">
        <f>SUM(K38:K41)</f>
        <v>600654</v>
      </c>
      <c r="L37" s="204" t="s">
        <v>263</v>
      </c>
    </row>
    <row r="38" spans="1:12" ht="24" x14ac:dyDescent="0.25">
      <c r="A38" s="114">
        <v>21391</v>
      </c>
      <c r="B38" s="79" t="s">
        <v>273</v>
      </c>
      <c r="C38" s="69">
        <f t="shared" si="0"/>
        <v>533183.36479999998</v>
      </c>
      <c r="D38" s="215" t="s">
        <v>263</v>
      </c>
      <c r="E38" s="215" t="s">
        <v>263</v>
      </c>
      <c r="F38" s="68">
        <f>256613+256200-'10.3.2.'!F38+23683</f>
        <v>533183.36479999998</v>
      </c>
      <c r="G38" s="216" t="s">
        <v>263</v>
      </c>
      <c r="H38" s="69">
        <f t="shared" si="1"/>
        <v>533143</v>
      </c>
      <c r="I38" s="215" t="s">
        <v>263</v>
      </c>
      <c r="J38" s="215" t="s">
        <v>263</v>
      </c>
      <c r="K38" s="68">
        <f>533183-40</f>
        <v>533143</v>
      </c>
      <c r="L38" s="214" t="s">
        <v>263</v>
      </c>
    </row>
    <row r="39" spans="1:12" hidden="1" x14ac:dyDescent="0.25">
      <c r="A39" s="74">
        <v>21393</v>
      </c>
      <c r="B39" s="78" t="s">
        <v>272</v>
      </c>
      <c r="C39" s="36">
        <f t="shared" si="0"/>
        <v>0</v>
      </c>
      <c r="D39" s="212" t="s">
        <v>263</v>
      </c>
      <c r="E39" s="212" t="s">
        <v>263</v>
      </c>
      <c r="F39" s="35"/>
      <c r="G39" s="213" t="s">
        <v>263</v>
      </c>
      <c r="H39" s="36">
        <f t="shared" si="1"/>
        <v>0</v>
      </c>
      <c r="I39" s="212" t="s">
        <v>263</v>
      </c>
      <c r="J39" s="212" t="s">
        <v>263</v>
      </c>
      <c r="K39" s="35"/>
      <c r="L39" s="211" t="s">
        <v>263</v>
      </c>
    </row>
    <row r="40" spans="1:12" hidden="1" x14ac:dyDescent="0.25">
      <c r="A40" s="74">
        <v>21395</v>
      </c>
      <c r="B40" s="78" t="s">
        <v>271</v>
      </c>
      <c r="C40" s="36">
        <f t="shared" si="0"/>
        <v>0</v>
      </c>
      <c r="D40" s="212" t="s">
        <v>263</v>
      </c>
      <c r="E40" s="212" t="s">
        <v>263</v>
      </c>
      <c r="F40" s="35"/>
      <c r="G40" s="213" t="s">
        <v>263</v>
      </c>
      <c r="H40" s="36">
        <f t="shared" si="1"/>
        <v>0</v>
      </c>
      <c r="I40" s="212" t="s">
        <v>263</v>
      </c>
      <c r="J40" s="212" t="s">
        <v>263</v>
      </c>
      <c r="K40" s="35"/>
      <c r="L40" s="211" t="s">
        <v>263</v>
      </c>
    </row>
    <row r="41" spans="1:12" ht="24" x14ac:dyDescent="0.25">
      <c r="A41" s="74">
        <v>21399</v>
      </c>
      <c r="B41" s="78" t="s">
        <v>270</v>
      </c>
      <c r="C41" s="36">
        <f t="shared" si="0"/>
        <v>67511</v>
      </c>
      <c r="D41" s="212" t="s">
        <v>263</v>
      </c>
      <c r="E41" s="212" t="s">
        <v>263</v>
      </c>
      <c r="F41" s="35">
        <f>31152+300+14283+4980+14200+2396+200</f>
        <v>67511</v>
      </c>
      <c r="G41" s="213" t="s">
        <v>263</v>
      </c>
      <c r="H41" s="36">
        <f t="shared" si="1"/>
        <v>67511</v>
      </c>
      <c r="I41" s="212" t="s">
        <v>263</v>
      </c>
      <c r="J41" s="212" t="s">
        <v>263</v>
      </c>
      <c r="K41" s="35">
        <v>67511</v>
      </c>
      <c r="L41" s="211" t="s">
        <v>263</v>
      </c>
    </row>
    <row r="42" spans="1:12" s="14" customFormat="1" ht="36.75" hidden="1" customHeight="1" x14ac:dyDescent="0.25">
      <c r="A42" s="210">
        <v>21420</v>
      </c>
      <c r="B42" s="97" t="s">
        <v>269</v>
      </c>
      <c r="C42" s="94">
        <f t="shared" si="0"/>
        <v>0</v>
      </c>
      <c r="D42" s="209"/>
      <c r="E42" s="196" t="s">
        <v>263</v>
      </c>
      <c r="F42" s="196" t="s">
        <v>263</v>
      </c>
      <c r="G42" s="207" t="s">
        <v>263</v>
      </c>
      <c r="H42" s="206">
        <f t="shared" si="1"/>
        <v>0</v>
      </c>
      <c r="I42" s="209"/>
      <c r="J42" s="196" t="s">
        <v>263</v>
      </c>
      <c r="K42" s="196" t="s">
        <v>263</v>
      </c>
      <c r="L42" s="204" t="s">
        <v>263</v>
      </c>
    </row>
    <row r="43" spans="1:12" s="14" customFormat="1" ht="24" hidden="1" x14ac:dyDescent="0.25">
      <c r="A43" s="208">
        <v>21490</v>
      </c>
      <c r="B43" s="125" t="s">
        <v>268</v>
      </c>
      <c r="C43" s="94">
        <f t="shared" si="0"/>
        <v>0</v>
      </c>
      <c r="D43" s="205">
        <f>D44</f>
        <v>0</v>
      </c>
      <c r="E43" s="205">
        <f>E44</f>
        <v>0</v>
      </c>
      <c r="F43" s="205">
        <f>F44</f>
        <v>0</v>
      </c>
      <c r="G43" s="207" t="s">
        <v>263</v>
      </c>
      <c r="H43" s="206">
        <f t="shared" si="1"/>
        <v>0</v>
      </c>
      <c r="I43" s="205">
        <f>I44</f>
        <v>0</v>
      </c>
      <c r="J43" s="205">
        <f>J44</f>
        <v>0</v>
      </c>
      <c r="K43" s="205">
        <f>K44</f>
        <v>0</v>
      </c>
      <c r="L43" s="204" t="s">
        <v>263</v>
      </c>
    </row>
    <row r="44" spans="1:12" s="14" customFormat="1" ht="24" hidden="1" x14ac:dyDescent="0.25">
      <c r="A44" s="74">
        <v>21499</v>
      </c>
      <c r="B44" s="78" t="s">
        <v>267</v>
      </c>
      <c r="C44" s="42">
        <f t="shared" si="0"/>
        <v>0</v>
      </c>
      <c r="D44" s="203"/>
      <c r="E44" s="202"/>
      <c r="F44" s="202"/>
      <c r="G44" s="201" t="s">
        <v>263</v>
      </c>
      <c r="H44" s="200">
        <f t="shared" si="1"/>
        <v>0</v>
      </c>
      <c r="I44" s="161"/>
      <c r="J44" s="199"/>
      <c r="K44" s="199"/>
      <c r="L44" s="198" t="s">
        <v>263</v>
      </c>
    </row>
    <row r="45" spans="1:12" ht="24" x14ac:dyDescent="0.25">
      <c r="A45" s="197">
        <v>23000</v>
      </c>
      <c r="B45" s="86" t="s">
        <v>266</v>
      </c>
      <c r="C45" s="194">
        <f t="shared" si="0"/>
        <v>60</v>
      </c>
      <c r="D45" s="196" t="s">
        <v>263</v>
      </c>
      <c r="E45" s="196" t="s">
        <v>263</v>
      </c>
      <c r="F45" s="196" t="s">
        <v>263</v>
      </c>
      <c r="G45" s="195">
        <f>SUM(G46:G47)</f>
        <v>60</v>
      </c>
      <c r="H45" s="194">
        <f t="shared" si="1"/>
        <v>60</v>
      </c>
      <c r="I45" s="193" t="s">
        <v>263</v>
      </c>
      <c r="J45" s="193" t="s">
        <v>263</v>
      </c>
      <c r="K45" s="193" t="s">
        <v>263</v>
      </c>
      <c r="L45" s="192">
        <f>SUM(L46:L47)</f>
        <v>60</v>
      </c>
    </row>
    <row r="46" spans="1:12" ht="24" hidden="1" x14ac:dyDescent="0.25">
      <c r="A46" s="154">
        <v>23410</v>
      </c>
      <c r="B46" s="137" t="s">
        <v>265</v>
      </c>
      <c r="C46" s="191">
        <f t="shared" si="0"/>
        <v>0</v>
      </c>
      <c r="D46" s="186" t="s">
        <v>263</v>
      </c>
      <c r="E46" s="186" t="s">
        <v>263</v>
      </c>
      <c r="F46" s="186" t="s">
        <v>263</v>
      </c>
      <c r="G46" s="190"/>
      <c r="H46" s="191">
        <f t="shared" si="1"/>
        <v>0</v>
      </c>
      <c r="I46" s="186" t="s">
        <v>263</v>
      </c>
      <c r="J46" s="186" t="s">
        <v>263</v>
      </c>
      <c r="K46" s="186" t="s">
        <v>263</v>
      </c>
      <c r="L46" s="188"/>
    </row>
    <row r="47" spans="1:12" ht="24" x14ac:dyDescent="0.25">
      <c r="A47" s="154">
        <v>23510</v>
      </c>
      <c r="B47" s="137" t="s">
        <v>264</v>
      </c>
      <c r="C47" s="189">
        <f t="shared" si="0"/>
        <v>60</v>
      </c>
      <c r="D47" s="186" t="s">
        <v>263</v>
      </c>
      <c r="E47" s="186" t="s">
        <v>263</v>
      </c>
      <c r="F47" s="186" t="s">
        <v>263</v>
      </c>
      <c r="G47" s="190">
        <v>60</v>
      </c>
      <c r="H47" s="189">
        <f t="shared" si="1"/>
        <v>60</v>
      </c>
      <c r="I47" s="186" t="s">
        <v>263</v>
      </c>
      <c r="J47" s="186" t="s">
        <v>263</v>
      </c>
      <c r="K47" s="186" t="s">
        <v>263</v>
      </c>
      <c r="L47" s="188">
        <v>60</v>
      </c>
    </row>
    <row r="48" spans="1:12" x14ac:dyDescent="0.25">
      <c r="A48" s="44"/>
      <c r="B48" s="137"/>
      <c r="C48" s="134"/>
      <c r="D48" s="186"/>
      <c r="E48" s="186"/>
      <c r="F48" s="185"/>
      <c r="G48" s="187"/>
      <c r="H48" s="134"/>
      <c r="I48" s="186"/>
      <c r="J48" s="186"/>
      <c r="K48" s="185"/>
      <c r="L48" s="184"/>
    </row>
    <row r="49" spans="1:12" s="14" customFormat="1" x14ac:dyDescent="0.25">
      <c r="A49" s="183"/>
      <c r="B49" s="182" t="s">
        <v>262</v>
      </c>
      <c r="C49" s="180"/>
      <c r="D49" s="179"/>
      <c r="E49" s="179"/>
      <c r="F49" s="179"/>
      <c r="G49" s="181"/>
      <c r="H49" s="180"/>
      <c r="I49" s="179"/>
      <c r="J49" s="179"/>
      <c r="K49" s="179"/>
      <c r="L49" s="178"/>
    </row>
    <row r="50" spans="1:12" s="14" customFormat="1" ht="12.75" thickBot="1" x14ac:dyDescent="0.3">
      <c r="A50" s="56"/>
      <c r="B50" s="177" t="s">
        <v>261</v>
      </c>
      <c r="C50" s="176">
        <f t="shared" ref="C50:C81" si="2">SUM(D50:G50)</f>
        <v>1174716.0538859998</v>
      </c>
      <c r="D50" s="52">
        <f>SUM(D51,D281)</f>
        <v>505488.91</v>
      </c>
      <c r="E50" s="52">
        <f>SUM(E51,E281)</f>
        <v>25620</v>
      </c>
      <c r="F50" s="52">
        <f>SUM(F51,F281)</f>
        <v>642703.14388599992</v>
      </c>
      <c r="G50" s="54">
        <f>SUM(G51,G281)</f>
        <v>904</v>
      </c>
      <c r="H50" s="176">
        <f t="shared" ref="H50:H81" si="3">SUM(I50:L50)</f>
        <v>1254043</v>
      </c>
      <c r="I50" s="52">
        <f>SUM(I51,I281)</f>
        <v>584856</v>
      </c>
      <c r="J50" s="52">
        <f>SUM(J51,J281)</f>
        <v>25620</v>
      </c>
      <c r="K50" s="52">
        <f>SUM(K51,K281)</f>
        <v>642663</v>
      </c>
      <c r="L50" s="51">
        <f>SUM(L51,L281)</f>
        <v>904</v>
      </c>
    </row>
    <row r="51" spans="1:12" s="14" customFormat="1" ht="36.75" thickTop="1" x14ac:dyDescent="0.25">
      <c r="A51" s="175"/>
      <c r="B51" s="174" t="s">
        <v>260</v>
      </c>
      <c r="C51" s="172">
        <f t="shared" si="2"/>
        <v>1174716.0538859998</v>
      </c>
      <c r="D51" s="171">
        <f>SUM(D52,D194)</f>
        <v>505488.91</v>
      </c>
      <c r="E51" s="171">
        <f>SUM(E52,E194)</f>
        <v>25620</v>
      </c>
      <c r="F51" s="171">
        <f>SUM(F52,F194)</f>
        <v>642703.14388599992</v>
      </c>
      <c r="G51" s="173">
        <f>SUM(G52,G194)</f>
        <v>904</v>
      </c>
      <c r="H51" s="172">
        <f t="shared" si="3"/>
        <v>1254043</v>
      </c>
      <c r="I51" s="171">
        <f>SUM(I52,I194)</f>
        <v>584856</v>
      </c>
      <c r="J51" s="171">
        <f>SUM(J52,J194)</f>
        <v>25620</v>
      </c>
      <c r="K51" s="171">
        <f>SUM(K52,K194)</f>
        <v>642663</v>
      </c>
      <c r="L51" s="170">
        <f>SUM(L52,L194)</f>
        <v>904</v>
      </c>
    </row>
    <row r="52" spans="1:12" s="14" customFormat="1" ht="24" x14ac:dyDescent="0.25">
      <c r="A52" s="169"/>
      <c r="B52" s="168" t="s">
        <v>259</v>
      </c>
      <c r="C52" s="146">
        <f t="shared" si="2"/>
        <v>1117319.0538859998</v>
      </c>
      <c r="D52" s="145">
        <f>SUM(D53,D75,D173,D187)</f>
        <v>505488.91</v>
      </c>
      <c r="E52" s="145">
        <f>SUM(E53,E75,E173,E187)</f>
        <v>25620</v>
      </c>
      <c r="F52" s="145">
        <f>SUM(F53,F75,F173,F187)</f>
        <v>585306.14388599992</v>
      </c>
      <c r="G52" s="167">
        <f>SUM(G53,G75,G173,G187)</f>
        <v>904</v>
      </c>
      <c r="H52" s="146">
        <f t="shared" si="3"/>
        <v>1184906</v>
      </c>
      <c r="I52" s="145">
        <f>SUM(I53,I75,I173,I187)</f>
        <v>573116</v>
      </c>
      <c r="J52" s="145">
        <f>SUM(J53,J75,J173,J187)</f>
        <v>25620</v>
      </c>
      <c r="K52" s="145">
        <f>SUM(K53,K75,K173,K187)</f>
        <v>585266</v>
      </c>
      <c r="L52" s="166">
        <f>SUM(L53,L75,L173,L187)</f>
        <v>904</v>
      </c>
    </row>
    <row r="53" spans="1:12" s="14" customFormat="1" x14ac:dyDescent="0.25">
      <c r="A53" s="131">
        <v>1000</v>
      </c>
      <c r="B53" s="131" t="s">
        <v>258</v>
      </c>
      <c r="C53" s="128">
        <f t="shared" si="2"/>
        <v>669146.25388600002</v>
      </c>
      <c r="D53" s="127">
        <f>SUM(D54,D67)</f>
        <v>501011.91</v>
      </c>
      <c r="E53" s="127">
        <f>SUM(E54,E67)</f>
        <v>0</v>
      </c>
      <c r="F53" s="127">
        <f>SUM(F54,F67)</f>
        <v>168134.34388599999</v>
      </c>
      <c r="G53" s="129">
        <f>SUM(G54,G67)</f>
        <v>0</v>
      </c>
      <c r="H53" s="128">
        <f t="shared" si="3"/>
        <v>736244</v>
      </c>
      <c r="I53" s="127">
        <f>SUM(I54,I67)</f>
        <v>568109</v>
      </c>
      <c r="J53" s="127">
        <f>SUM(J54,J67)</f>
        <v>0</v>
      </c>
      <c r="K53" s="127">
        <f>SUM(K54,K67)</f>
        <v>168135</v>
      </c>
      <c r="L53" s="126">
        <f>SUM(L54,L67)</f>
        <v>0</v>
      </c>
    </row>
    <row r="54" spans="1:12" x14ac:dyDescent="0.25">
      <c r="A54" s="97">
        <v>1100</v>
      </c>
      <c r="B54" s="96" t="s">
        <v>257</v>
      </c>
      <c r="C54" s="94">
        <f t="shared" si="2"/>
        <v>506267.91</v>
      </c>
      <c r="D54" s="93">
        <f>SUM(D55,D58,D66)</f>
        <v>501011.91</v>
      </c>
      <c r="E54" s="93">
        <f>SUM(E55,E58,E66)</f>
        <v>0</v>
      </c>
      <c r="F54" s="93">
        <f>SUM(F55,F58,F66)</f>
        <v>5256</v>
      </c>
      <c r="G54" s="165">
        <f>SUM(G55,G58,G66)</f>
        <v>0</v>
      </c>
      <c r="H54" s="94">
        <f t="shared" si="3"/>
        <v>559896</v>
      </c>
      <c r="I54" s="93">
        <f>SUM(I55,I58,I66)</f>
        <v>555850</v>
      </c>
      <c r="J54" s="93">
        <f>SUM(J55,J58,J66)</f>
        <v>0</v>
      </c>
      <c r="K54" s="93">
        <f>SUM(K55,K58,K66)</f>
        <v>4046</v>
      </c>
      <c r="L54" s="92">
        <f>SUM(L55,L58,L66)</f>
        <v>0</v>
      </c>
    </row>
    <row r="55" spans="1:12" x14ac:dyDescent="0.25">
      <c r="A55" s="80">
        <v>1110</v>
      </c>
      <c r="B55" s="137" t="s">
        <v>256</v>
      </c>
      <c r="C55" s="134">
        <f t="shared" si="2"/>
        <v>474283.05</v>
      </c>
      <c r="D55" s="139">
        <f>SUM(D56:D57)</f>
        <v>474283.05</v>
      </c>
      <c r="E55" s="139">
        <f>SUM(E56:E57)</f>
        <v>0</v>
      </c>
      <c r="F55" s="139">
        <f>SUM(F56:F57)</f>
        <v>0</v>
      </c>
      <c r="G55" s="140">
        <f>SUM(G56:G57)</f>
        <v>0</v>
      </c>
      <c r="H55" s="134">
        <f t="shared" si="3"/>
        <v>471430</v>
      </c>
      <c r="I55" s="139">
        <f>SUM(I56:I57)</f>
        <v>471430</v>
      </c>
      <c r="J55" s="139">
        <f>SUM(J56:J57)</f>
        <v>0</v>
      </c>
      <c r="K55" s="139">
        <f>SUM(K56:K57)</f>
        <v>0</v>
      </c>
      <c r="L55" s="138">
        <f>SUM(L56:L57)</f>
        <v>0</v>
      </c>
    </row>
    <row r="56" spans="1:12" hidden="1" x14ac:dyDescent="0.25">
      <c r="A56" s="114">
        <v>1111</v>
      </c>
      <c r="B56" s="79" t="s">
        <v>255</v>
      </c>
      <c r="C56" s="69">
        <f t="shared" si="2"/>
        <v>0</v>
      </c>
      <c r="D56" s="68"/>
      <c r="E56" s="68"/>
      <c r="F56" s="68"/>
      <c r="G56" s="70"/>
      <c r="H56" s="69">
        <f t="shared" si="3"/>
        <v>0</v>
      </c>
      <c r="I56" s="68"/>
      <c r="J56" s="68"/>
      <c r="K56" s="68"/>
      <c r="L56" s="67"/>
    </row>
    <row r="57" spans="1:12" ht="24" x14ac:dyDescent="0.25">
      <c r="A57" s="74">
        <v>1119</v>
      </c>
      <c r="B57" s="78" t="s">
        <v>254</v>
      </c>
      <c r="C57" s="36">
        <f t="shared" si="2"/>
        <v>474283.05</v>
      </c>
      <c r="D57" s="35">
        <f>474282.55+0.5</f>
        <v>474283.05</v>
      </c>
      <c r="E57" s="35"/>
      <c r="F57" s="35"/>
      <c r="G57" s="37"/>
      <c r="H57" s="36">
        <f t="shared" si="3"/>
        <v>471430</v>
      </c>
      <c r="I57" s="35">
        <v>471430</v>
      </c>
      <c r="J57" s="35"/>
      <c r="K57" s="35"/>
      <c r="L57" s="34"/>
    </row>
    <row r="58" spans="1:12" ht="23.25" customHeight="1" x14ac:dyDescent="0.25">
      <c r="A58" s="88">
        <v>1140</v>
      </c>
      <c r="B58" s="78" t="s">
        <v>253</v>
      </c>
      <c r="C58" s="36">
        <f t="shared" si="2"/>
        <v>31484.86</v>
      </c>
      <c r="D58" s="76">
        <f>SUM(D59:D65)</f>
        <v>26728.86</v>
      </c>
      <c r="E58" s="76">
        <f>SUM(E59:E65)</f>
        <v>0</v>
      </c>
      <c r="F58" s="76">
        <f>SUM(F59:F65)</f>
        <v>4756</v>
      </c>
      <c r="G58" s="77">
        <f>SUM(G59:G65)</f>
        <v>0</v>
      </c>
      <c r="H58" s="36">
        <f t="shared" si="3"/>
        <v>87966</v>
      </c>
      <c r="I58" s="76">
        <f>SUM(I59:I65)</f>
        <v>84420</v>
      </c>
      <c r="J58" s="76">
        <f>SUM(J59:J65)</f>
        <v>0</v>
      </c>
      <c r="K58" s="76">
        <f>SUM(K59:K65)</f>
        <v>3546</v>
      </c>
      <c r="L58" s="75">
        <f>SUM(L59:L65)</f>
        <v>0</v>
      </c>
    </row>
    <row r="59" spans="1:12" x14ac:dyDescent="0.25">
      <c r="A59" s="74">
        <v>1141</v>
      </c>
      <c r="B59" s="78" t="s">
        <v>252</v>
      </c>
      <c r="C59" s="36">
        <f t="shared" si="2"/>
        <v>12222.49</v>
      </c>
      <c r="D59" s="35">
        <v>12222.49</v>
      </c>
      <c r="E59" s="35"/>
      <c r="F59" s="35"/>
      <c r="G59" s="37"/>
      <c r="H59" s="36">
        <f t="shared" si="3"/>
        <v>12223</v>
      </c>
      <c r="I59" s="35">
        <v>12223</v>
      </c>
      <c r="J59" s="35"/>
      <c r="K59" s="35"/>
      <c r="L59" s="34"/>
    </row>
    <row r="60" spans="1:12" ht="24.75" customHeight="1" x14ac:dyDescent="0.25">
      <c r="A60" s="74">
        <v>1142</v>
      </c>
      <c r="B60" s="78" t="s">
        <v>251</v>
      </c>
      <c r="C60" s="36">
        <f t="shared" si="2"/>
        <v>12884.37</v>
      </c>
      <c r="D60" s="35">
        <v>12884.37</v>
      </c>
      <c r="E60" s="35"/>
      <c r="F60" s="35"/>
      <c r="G60" s="37"/>
      <c r="H60" s="36">
        <f t="shared" si="3"/>
        <v>12885</v>
      </c>
      <c r="I60" s="35">
        <v>12885</v>
      </c>
      <c r="J60" s="35"/>
      <c r="K60" s="35"/>
      <c r="L60" s="34"/>
    </row>
    <row r="61" spans="1:12" ht="24" hidden="1" x14ac:dyDescent="0.25">
      <c r="A61" s="74">
        <v>1145</v>
      </c>
      <c r="B61" s="78" t="s">
        <v>250</v>
      </c>
      <c r="C61" s="36">
        <f t="shared" si="2"/>
        <v>0</v>
      </c>
      <c r="D61" s="35"/>
      <c r="E61" s="35"/>
      <c r="F61" s="35"/>
      <c r="G61" s="37"/>
      <c r="H61" s="36">
        <f t="shared" si="3"/>
        <v>0</v>
      </c>
      <c r="I61" s="35"/>
      <c r="J61" s="35"/>
      <c r="K61" s="35"/>
      <c r="L61" s="34"/>
    </row>
    <row r="62" spans="1:12" ht="27.75" customHeight="1" x14ac:dyDescent="0.25">
      <c r="A62" s="74">
        <v>1146</v>
      </c>
      <c r="B62" s="78" t="s">
        <v>249</v>
      </c>
      <c r="C62" s="36">
        <f t="shared" si="2"/>
        <v>0</v>
      </c>
      <c r="D62" s="35"/>
      <c r="E62" s="35"/>
      <c r="F62" s="35"/>
      <c r="G62" s="37"/>
      <c r="H62" s="36">
        <f t="shared" si="3"/>
        <v>28273</v>
      </c>
      <c r="I62" s="35">
        <v>28273</v>
      </c>
      <c r="J62" s="35"/>
      <c r="K62" s="35"/>
      <c r="L62" s="34"/>
    </row>
    <row r="63" spans="1:12" x14ac:dyDescent="0.25">
      <c r="A63" s="74">
        <v>1147</v>
      </c>
      <c r="B63" s="78" t="s">
        <v>248</v>
      </c>
      <c r="C63" s="36">
        <f t="shared" si="2"/>
        <v>4756</v>
      </c>
      <c r="D63" s="35"/>
      <c r="E63" s="35"/>
      <c r="F63" s="35">
        <v>4756</v>
      </c>
      <c r="G63" s="37"/>
      <c r="H63" s="36">
        <f t="shared" si="3"/>
        <v>3546</v>
      </c>
      <c r="I63" s="35"/>
      <c r="J63" s="35"/>
      <c r="K63" s="35">
        <v>3546</v>
      </c>
      <c r="L63" s="34"/>
    </row>
    <row r="64" spans="1:12" x14ac:dyDescent="0.25">
      <c r="A64" s="74">
        <v>1148</v>
      </c>
      <c r="B64" s="78" t="s">
        <v>247</v>
      </c>
      <c r="C64" s="36">
        <f t="shared" si="2"/>
        <v>1622</v>
      </c>
      <c r="D64" s="35">
        <f>1129+493</f>
        <v>1622</v>
      </c>
      <c r="E64" s="35"/>
      <c r="F64" s="35"/>
      <c r="G64" s="37"/>
      <c r="H64" s="36">
        <f t="shared" si="3"/>
        <v>31039</v>
      </c>
      <c r="I64" s="35">
        <v>31039</v>
      </c>
      <c r="J64" s="35"/>
      <c r="K64" s="35"/>
      <c r="L64" s="34"/>
    </row>
    <row r="65" spans="1:12" ht="36" hidden="1" x14ac:dyDescent="0.25">
      <c r="A65" s="74">
        <v>1149</v>
      </c>
      <c r="B65" s="78" t="s">
        <v>246</v>
      </c>
      <c r="C65" s="36">
        <f t="shared" si="2"/>
        <v>0</v>
      </c>
      <c r="D65" s="35"/>
      <c r="E65" s="35"/>
      <c r="F65" s="35"/>
      <c r="G65" s="37"/>
      <c r="H65" s="36">
        <f t="shared" si="3"/>
        <v>0</v>
      </c>
      <c r="I65" s="35"/>
      <c r="J65" s="35"/>
      <c r="K65" s="35"/>
      <c r="L65" s="34"/>
    </row>
    <row r="66" spans="1:12" ht="36" x14ac:dyDescent="0.25">
      <c r="A66" s="80">
        <v>1150</v>
      </c>
      <c r="B66" s="137" t="s">
        <v>245</v>
      </c>
      <c r="C66" s="134">
        <f t="shared" si="2"/>
        <v>500</v>
      </c>
      <c r="D66" s="133"/>
      <c r="E66" s="133"/>
      <c r="F66" s="133">
        <v>500</v>
      </c>
      <c r="G66" s="135"/>
      <c r="H66" s="134">
        <f t="shared" si="3"/>
        <v>500</v>
      </c>
      <c r="I66" s="133"/>
      <c r="J66" s="133"/>
      <c r="K66" s="133">
        <v>500</v>
      </c>
      <c r="L66" s="132"/>
    </row>
    <row r="67" spans="1:12" ht="36" x14ac:dyDescent="0.25">
      <c r="A67" s="97">
        <v>1200</v>
      </c>
      <c r="B67" s="96" t="s">
        <v>244</v>
      </c>
      <c r="C67" s="94">
        <f t="shared" si="2"/>
        <v>162878.34388599999</v>
      </c>
      <c r="D67" s="93">
        <f>SUM(D68:D69)</f>
        <v>0</v>
      </c>
      <c r="E67" s="93">
        <f>SUM(E68:E69)</f>
        <v>0</v>
      </c>
      <c r="F67" s="93">
        <f>SUM(F68:F69)</f>
        <v>162878.34388599999</v>
      </c>
      <c r="G67" s="142">
        <f>SUM(G68:G69)</f>
        <v>0</v>
      </c>
      <c r="H67" s="94">
        <f t="shared" si="3"/>
        <v>176348</v>
      </c>
      <c r="I67" s="93">
        <f>SUM(I68:I69)</f>
        <v>12259</v>
      </c>
      <c r="J67" s="93">
        <f>SUM(J68:J69)</f>
        <v>0</v>
      </c>
      <c r="K67" s="93">
        <f>SUM(K68:K69)</f>
        <v>164089</v>
      </c>
      <c r="L67" s="141">
        <f>SUM(L68:L69)</f>
        <v>0</v>
      </c>
    </row>
    <row r="68" spans="1:12" ht="24" x14ac:dyDescent="0.25">
      <c r="A68" s="91">
        <v>1210</v>
      </c>
      <c r="B68" s="79" t="s">
        <v>243</v>
      </c>
      <c r="C68" s="69">
        <f t="shared" si="2"/>
        <v>124633.336386</v>
      </c>
      <c r="D68" s="68">
        <v>0</v>
      </c>
      <c r="E68" s="68">
        <f>SUM(E54+E70)*0.2359</f>
        <v>0</v>
      </c>
      <c r="F68" s="68">
        <f>SUM(F54+F70+D57)*0.2359+6327</f>
        <v>124633.336386</v>
      </c>
      <c r="G68" s="70"/>
      <c r="H68" s="69">
        <f t="shared" si="3"/>
        <v>137245</v>
      </c>
      <c r="I68" s="68"/>
      <c r="J68" s="68"/>
      <c r="K68" s="68">
        <v>137245</v>
      </c>
      <c r="L68" s="67"/>
    </row>
    <row r="69" spans="1:12" ht="24" x14ac:dyDescent="0.25">
      <c r="A69" s="88">
        <v>1220</v>
      </c>
      <c r="B69" s="78" t="s">
        <v>242</v>
      </c>
      <c r="C69" s="36">
        <f t="shared" si="2"/>
        <v>38245.0075</v>
      </c>
      <c r="D69" s="76">
        <f>SUM(D70:D74)</f>
        <v>0</v>
      </c>
      <c r="E69" s="76">
        <f>SUM(E70:E74)</f>
        <v>0</v>
      </c>
      <c r="F69" s="76">
        <f>SUM(F70:F74)</f>
        <v>38245.0075</v>
      </c>
      <c r="G69" s="77">
        <f>SUM(G70:G74)</f>
        <v>0</v>
      </c>
      <c r="H69" s="36">
        <f t="shared" si="3"/>
        <v>39103</v>
      </c>
      <c r="I69" s="76">
        <f>SUM(I70:I74)</f>
        <v>12259</v>
      </c>
      <c r="J69" s="76">
        <f>SUM(J70:J74)</f>
        <v>0</v>
      </c>
      <c r="K69" s="76">
        <f>SUM(K70:K74)</f>
        <v>26844</v>
      </c>
      <c r="L69" s="75">
        <f>SUM(L70:L74)</f>
        <v>0</v>
      </c>
    </row>
    <row r="70" spans="1:12" ht="60" x14ac:dyDescent="0.25">
      <c r="A70" s="74">
        <v>1221</v>
      </c>
      <c r="B70" s="78" t="s">
        <v>241</v>
      </c>
      <c r="C70" s="36">
        <f t="shared" si="2"/>
        <v>21971.49</v>
      </c>
      <c r="D70" s="35">
        <v>0</v>
      </c>
      <c r="E70" s="35">
        <v>0</v>
      </c>
      <c r="F70" s="35">
        <f>18504.49-243+3800+7-97</f>
        <v>21971.49</v>
      </c>
      <c r="G70" s="37"/>
      <c r="H70" s="36">
        <f t="shared" si="3"/>
        <v>22401</v>
      </c>
      <c r="I70" s="35">
        <v>11831</v>
      </c>
      <c r="J70" s="35"/>
      <c r="K70" s="35">
        <f>22401-11831</f>
        <v>10570</v>
      </c>
      <c r="L70" s="34"/>
    </row>
    <row r="71" spans="1:12" hidden="1" x14ac:dyDescent="0.25">
      <c r="A71" s="74">
        <v>1223</v>
      </c>
      <c r="B71" s="78" t="s">
        <v>240</v>
      </c>
      <c r="C71" s="36">
        <f t="shared" si="2"/>
        <v>0</v>
      </c>
      <c r="D71" s="35"/>
      <c r="E71" s="35"/>
      <c r="F71" s="35"/>
      <c r="G71" s="37"/>
      <c r="H71" s="36">
        <f t="shared" si="3"/>
        <v>0</v>
      </c>
      <c r="I71" s="35"/>
      <c r="J71" s="35"/>
      <c r="K71" s="35"/>
      <c r="L71" s="34"/>
    </row>
    <row r="72" spans="1:12" hidden="1" x14ac:dyDescent="0.25">
      <c r="A72" s="74">
        <v>1225</v>
      </c>
      <c r="B72" s="78" t="s">
        <v>239</v>
      </c>
      <c r="C72" s="36">
        <f t="shared" si="2"/>
        <v>0</v>
      </c>
      <c r="D72" s="35"/>
      <c r="E72" s="35"/>
      <c r="F72" s="35"/>
      <c r="G72" s="37"/>
      <c r="H72" s="36">
        <f t="shared" si="3"/>
        <v>0</v>
      </c>
      <c r="I72" s="35"/>
      <c r="J72" s="35"/>
      <c r="K72" s="35"/>
      <c r="L72" s="34"/>
    </row>
    <row r="73" spans="1:12" ht="36" x14ac:dyDescent="0.25">
      <c r="A73" s="74">
        <v>1227</v>
      </c>
      <c r="B73" s="78" t="s">
        <v>238</v>
      </c>
      <c r="C73" s="36">
        <f t="shared" si="2"/>
        <v>16273.5175</v>
      </c>
      <c r="D73" s="35">
        <v>0</v>
      </c>
      <c r="E73" s="35">
        <v>0</v>
      </c>
      <c r="F73" s="35">
        <f>76.25*213.43-0.52</f>
        <v>16273.5175</v>
      </c>
      <c r="G73" s="37"/>
      <c r="H73" s="36">
        <f t="shared" si="3"/>
        <v>16274</v>
      </c>
      <c r="I73" s="35"/>
      <c r="J73" s="35"/>
      <c r="K73" s="35">
        <v>16274</v>
      </c>
      <c r="L73" s="34"/>
    </row>
    <row r="74" spans="1:12" ht="60" x14ac:dyDescent="0.25">
      <c r="A74" s="74">
        <v>1228</v>
      </c>
      <c r="B74" s="78" t="s">
        <v>237</v>
      </c>
      <c r="C74" s="36">
        <f t="shared" si="2"/>
        <v>0</v>
      </c>
      <c r="D74" s="35"/>
      <c r="E74" s="35"/>
      <c r="F74" s="35"/>
      <c r="G74" s="37"/>
      <c r="H74" s="36">
        <f t="shared" si="3"/>
        <v>428</v>
      </c>
      <c r="I74" s="35">
        <v>428</v>
      </c>
      <c r="J74" s="35"/>
      <c r="K74" s="35"/>
      <c r="L74" s="34"/>
    </row>
    <row r="75" spans="1:12" x14ac:dyDescent="0.25">
      <c r="A75" s="131">
        <v>2000</v>
      </c>
      <c r="B75" s="131" t="s">
        <v>236</v>
      </c>
      <c r="C75" s="128">
        <f t="shared" si="2"/>
        <v>448172.79999999999</v>
      </c>
      <c r="D75" s="127">
        <f>SUM(D76,D83,D130,D164,D165,D172)</f>
        <v>4477</v>
      </c>
      <c r="E75" s="127">
        <f>SUM(E76,E83,E130,E164,E165,E172)</f>
        <v>25620</v>
      </c>
      <c r="F75" s="127">
        <f>SUM(F76,F83,F130,F164,F165,F172)</f>
        <v>417171.8</v>
      </c>
      <c r="G75" s="129">
        <f>SUM(G76,G83,G130,G164,G165,G172)</f>
        <v>904</v>
      </c>
      <c r="H75" s="128">
        <f t="shared" si="3"/>
        <v>448662</v>
      </c>
      <c r="I75" s="127">
        <f>SUM(I76,I83,I130,I164,I165,I172)</f>
        <v>5007</v>
      </c>
      <c r="J75" s="127">
        <f>SUM(J76,J83,J130,J164,J165,J172)</f>
        <v>25620</v>
      </c>
      <c r="K75" s="127">
        <f>SUM(K76,K83,K130,K164,K165,K172)</f>
        <v>417131</v>
      </c>
      <c r="L75" s="126">
        <f>SUM(L76,L83,L130,L164,L165,L172)</f>
        <v>904</v>
      </c>
    </row>
    <row r="76" spans="1:12" ht="24" hidden="1" x14ac:dyDescent="0.25">
      <c r="A76" s="97">
        <v>2100</v>
      </c>
      <c r="B76" s="96" t="s">
        <v>235</v>
      </c>
      <c r="C76" s="94">
        <f t="shared" si="2"/>
        <v>0</v>
      </c>
      <c r="D76" s="93">
        <f>SUM(D77,D80)</f>
        <v>0</v>
      </c>
      <c r="E76" s="93">
        <f>SUM(E77,E80)</f>
        <v>0</v>
      </c>
      <c r="F76" s="93">
        <f>SUM(F77,F80)</f>
        <v>0</v>
      </c>
      <c r="G76" s="142">
        <f>SUM(G77,G80)</f>
        <v>0</v>
      </c>
      <c r="H76" s="94">
        <f t="shared" si="3"/>
        <v>0</v>
      </c>
      <c r="I76" s="93">
        <f>SUM(I77,I80)</f>
        <v>0</v>
      </c>
      <c r="J76" s="93">
        <f>SUM(J77,J80)</f>
        <v>0</v>
      </c>
      <c r="K76" s="93">
        <f>SUM(K77,K80)</f>
        <v>0</v>
      </c>
      <c r="L76" s="141">
        <f>SUM(L77,L80)</f>
        <v>0</v>
      </c>
    </row>
    <row r="77" spans="1:12" ht="24" hidden="1" x14ac:dyDescent="0.25">
      <c r="A77" s="91">
        <v>2110</v>
      </c>
      <c r="B77" s="79" t="s">
        <v>234</v>
      </c>
      <c r="C77" s="69">
        <f t="shared" si="2"/>
        <v>0</v>
      </c>
      <c r="D77" s="107">
        <f>SUM(D78:D79)</f>
        <v>0</v>
      </c>
      <c r="E77" s="107">
        <f>SUM(E78:E79)</f>
        <v>0</v>
      </c>
      <c r="F77" s="107">
        <f>SUM(F78:F79)</f>
        <v>0</v>
      </c>
      <c r="G77" s="150">
        <f>SUM(G78:G79)</f>
        <v>0</v>
      </c>
      <c r="H77" s="69">
        <f t="shared" si="3"/>
        <v>0</v>
      </c>
      <c r="I77" s="107">
        <f>SUM(I78:I79)</f>
        <v>0</v>
      </c>
      <c r="J77" s="107">
        <f>SUM(J78:J79)</f>
        <v>0</v>
      </c>
      <c r="K77" s="107">
        <f>SUM(K78:K79)</f>
        <v>0</v>
      </c>
      <c r="L77" s="149">
        <f>SUM(L78:L79)</f>
        <v>0</v>
      </c>
    </row>
    <row r="78" spans="1:12" hidden="1" x14ac:dyDescent="0.25">
      <c r="A78" s="74">
        <v>2111</v>
      </c>
      <c r="B78" s="78" t="s">
        <v>232</v>
      </c>
      <c r="C78" s="36">
        <f t="shared" si="2"/>
        <v>0</v>
      </c>
      <c r="D78" s="35"/>
      <c r="E78" s="35"/>
      <c r="F78" s="35"/>
      <c r="G78" s="37"/>
      <c r="H78" s="36">
        <f t="shared" si="3"/>
        <v>0</v>
      </c>
      <c r="I78" s="35"/>
      <c r="J78" s="35"/>
      <c r="K78" s="35"/>
      <c r="L78" s="34"/>
    </row>
    <row r="79" spans="1:12" ht="24" hidden="1" x14ac:dyDescent="0.25">
      <c r="A79" s="74">
        <v>2112</v>
      </c>
      <c r="B79" s="78" t="s">
        <v>231</v>
      </c>
      <c r="C79" s="36">
        <f t="shared" si="2"/>
        <v>0</v>
      </c>
      <c r="D79" s="35"/>
      <c r="E79" s="35"/>
      <c r="F79" s="35"/>
      <c r="G79" s="37"/>
      <c r="H79" s="36">
        <f t="shared" si="3"/>
        <v>0</v>
      </c>
      <c r="I79" s="35"/>
      <c r="J79" s="35"/>
      <c r="K79" s="35"/>
      <c r="L79" s="34"/>
    </row>
    <row r="80" spans="1:12" ht="24" hidden="1" x14ac:dyDescent="0.25">
      <c r="A80" s="88">
        <v>2120</v>
      </c>
      <c r="B80" s="78" t="s">
        <v>233</v>
      </c>
      <c r="C80" s="36">
        <f t="shared" si="2"/>
        <v>0</v>
      </c>
      <c r="D80" s="76">
        <f>SUM(D81:D82)</f>
        <v>0</v>
      </c>
      <c r="E80" s="76">
        <f>SUM(E81:E82)</f>
        <v>0</v>
      </c>
      <c r="F80" s="76">
        <f>SUM(F81:F82)</f>
        <v>0</v>
      </c>
      <c r="G80" s="77">
        <f>SUM(G81:G82)</f>
        <v>0</v>
      </c>
      <c r="H80" s="36">
        <f t="shared" si="3"/>
        <v>0</v>
      </c>
      <c r="I80" s="76">
        <f>SUM(I81:I82)</f>
        <v>0</v>
      </c>
      <c r="J80" s="76">
        <f>SUM(J81:J82)</f>
        <v>0</v>
      </c>
      <c r="K80" s="76">
        <f>SUM(K81:K82)</f>
        <v>0</v>
      </c>
      <c r="L80" s="75">
        <f>SUM(L81:L82)</f>
        <v>0</v>
      </c>
    </row>
    <row r="81" spans="1:12" hidden="1" x14ac:dyDescent="0.25">
      <c r="A81" s="74">
        <v>2121</v>
      </c>
      <c r="B81" s="78" t="s">
        <v>232</v>
      </c>
      <c r="C81" s="36">
        <f t="shared" si="2"/>
        <v>0</v>
      </c>
      <c r="D81" s="35"/>
      <c r="E81" s="35"/>
      <c r="F81" s="35"/>
      <c r="G81" s="37"/>
      <c r="H81" s="36">
        <f t="shared" si="3"/>
        <v>0</v>
      </c>
      <c r="I81" s="35"/>
      <c r="J81" s="35"/>
      <c r="K81" s="35"/>
      <c r="L81" s="34"/>
    </row>
    <row r="82" spans="1:12" ht="24" hidden="1" x14ac:dyDescent="0.25">
      <c r="A82" s="74">
        <v>2122</v>
      </c>
      <c r="B82" s="78" t="s">
        <v>231</v>
      </c>
      <c r="C82" s="36">
        <f t="shared" ref="C82:C113" si="4">SUM(D82:G82)</f>
        <v>0</v>
      </c>
      <c r="D82" s="35"/>
      <c r="E82" s="35"/>
      <c r="F82" s="35"/>
      <c r="G82" s="37"/>
      <c r="H82" s="36">
        <f t="shared" ref="H82:H113" si="5">SUM(I82:L82)</f>
        <v>0</v>
      </c>
      <c r="I82" s="35"/>
      <c r="J82" s="35"/>
      <c r="K82" s="35"/>
      <c r="L82" s="34"/>
    </row>
    <row r="83" spans="1:12" x14ac:dyDescent="0.25">
      <c r="A83" s="97">
        <v>2200</v>
      </c>
      <c r="B83" s="96" t="s">
        <v>230</v>
      </c>
      <c r="C83" s="94">
        <f t="shared" si="4"/>
        <v>203576.6</v>
      </c>
      <c r="D83" s="93">
        <f>SUM(D84,D89,D95,D103,D112,D116,D122,D128)</f>
        <v>4477</v>
      </c>
      <c r="E83" s="93">
        <f>SUM(E84,E89,E95,E103,E112,E116,E122,E128)</f>
        <v>25620</v>
      </c>
      <c r="F83" s="93">
        <f>SUM(F84,F89,F95,F103,F112,F116,F122,F128)</f>
        <v>173479.6</v>
      </c>
      <c r="G83" s="142">
        <f>SUM(G84,G89,G95,G103,G112,G116,G122,G128)</f>
        <v>0</v>
      </c>
      <c r="H83" s="94">
        <f t="shared" si="5"/>
        <v>205037</v>
      </c>
      <c r="I83" s="93">
        <f>SUM(I84,I89,I95,I103,I112,I116,I122,I128)</f>
        <v>4477</v>
      </c>
      <c r="J83" s="93">
        <f>SUM(J84,J89,J95,J103,J112,J116,J122,J128)</f>
        <v>25620</v>
      </c>
      <c r="K83" s="93">
        <f>SUM(K84,K89,K95,K103,K112,K116,K122,K128)</f>
        <v>174940</v>
      </c>
      <c r="L83" s="109">
        <f>SUM(L84,L89,L95,L103,L112,L116,L122,L128)</f>
        <v>0</v>
      </c>
    </row>
    <row r="84" spans="1:12" ht="24" x14ac:dyDescent="0.25">
      <c r="A84" s="80">
        <v>2210</v>
      </c>
      <c r="B84" s="137" t="s">
        <v>229</v>
      </c>
      <c r="C84" s="134">
        <f t="shared" si="4"/>
        <v>3274</v>
      </c>
      <c r="D84" s="139">
        <f>SUM(D85:D88)</f>
        <v>0</v>
      </c>
      <c r="E84" s="139">
        <f>SUM(E85:E88)</f>
        <v>0</v>
      </c>
      <c r="F84" s="139">
        <f>SUM(F85:F88)</f>
        <v>3274</v>
      </c>
      <c r="G84" s="139">
        <f>SUM(G85:G88)</f>
        <v>0</v>
      </c>
      <c r="H84" s="134">
        <f t="shared" si="5"/>
        <v>3274</v>
      </c>
      <c r="I84" s="139">
        <f>SUM(I85:I88)</f>
        <v>0</v>
      </c>
      <c r="J84" s="139">
        <f>SUM(J85:J88)</f>
        <v>0</v>
      </c>
      <c r="K84" s="139">
        <f>SUM(K85:K88)</f>
        <v>3274</v>
      </c>
      <c r="L84" s="138">
        <f>SUM(L85:L88)</f>
        <v>0</v>
      </c>
    </row>
    <row r="85" spans="1:12" ht="24" hidden="1" x14ac:dyDescent="0.25">
      <c r="A85" s="114">
        <v>2211</v>
      </c>
      <c r="B85" s="79" t="s">
        <v>228</v>
      </c>
      <c r="C85" s="69">
        <f t="shared" si="4"/>
        <v>0</v>
      </c>
      <c r="D85" s="68"/>
      <c r="E85" s="68"/>
      <c r="F85" s="68"/>
      <c r="G85" s="70"/>
      <c r="H85" s="69">
        <f t="shared" si="5"/>
        <v>0</v>
      </c>
      <c r="I85" s="68"/>
      <c r="J85" s="68"/>
      <c r="K85" s="68"/>
      <c r="L85" s="67"/>
    </row>
    <row r="86" spans="1:12" ht="36" x14ac:dyDescent="0.25">
      <c r="A86" s="74">
        <v>2212</v>
      </c>
      <c r="B86" s="78" t="s">
        <v>227</v>
      </c>
      <c r="C86" s="36">
        <f t="shared" si="4"/>
        <v>2686</v>
      </c>
      <c r="D86" s="35"/>
      <c r="E86" s="35"/>
      <c r="F86" s="35">
        <v>2686</v>
      </c>
      <c r="G86" s="37"/>
      <c r="H86" s="36">
        <f t="shared" si="5"/>
        <v>2686</v>
      </c>
      <c r="I86" s="35"/>
      <c r="J86" s="35"/>
      <c r="K86" s="35">
        <v>2686</v>
      </c>
      <c r="L86" s="34"/>
    </row>
    <row r="87" spans="1:12" ht="24" x14ac:dyDescent="0.25">
      <c r="A87" s="74">
        <v>2214</v>
      </c>
      <c r="B87" s="78" t="s">
        <v>226</v>
      </c>
      <c r="C87" s="36">
        <f t="shared" si="4"/>
        <v>445</v>
      </c>
      <c r="D87" s="35"/>
      <c r="E87" s="35"/>
      <c r="F87" s="35">
        <v>445</v>
      </c>
      <c r="G87" s="37"/>
      <c r="H87" s="36">
        <f t="shared" si="5"/>
        <v>445</v>
      </c>
      <c r="I87" s="35"/>
      <c r="J87" s="35"/>
      <c r="K87" s="35">
        <v>445</v>
      </c>
      <c r="L87" s="34"/>
    </row>
    <row r="88" spans="1:12" x14ac:dyDescent="0.25">
      <c r="A88" s="74">
        <v>2219</v>
      </c>
      <c r="B88" s="78" t="s">
        <v>225</v>
      </c>
      <c r="C88" s="36">
        <f t="shared" si="4"/>
        <v>143</v>
      </c>
      <c r="D88" s="35"/>
      <c r="E88" s="35"/>
      <c r="F88" s="35">
        <v>143</v>
      </c>
      <c r="G88" s="37"/>
      <c r="H88" s="36">
        <f t="shared" si="5"/>
        <v>143</v>
      </c>
      <c r="I88" s="35"/>
      <c r="J88" s="35"/>
      <c r="K88" s="35">
        <v>143</v>
      </c>
      <c r="L88" s="34"/>
    </row>
    <row r="89" spans="1:12" ht="24" x14ac:dyDescent="0.25">
      <c r="A89" s="88">
        <v>2220</v>
      </c>
      <c r="B89" s="78" t="s">
        <v>224</v>
      </c>
      <c r="C89" s="36">
        <f t="shared" si="4"/>
        <v>159187</v>
      </c>
      <c r="D89" s="76">
        <f>SUM(D90:D94)</f>
        <v>0</v>
      </c>
      <c r="E89" s="76">
        <f>SUM(E90:E94)</f>
        <v>25620</v>
      </c>
      <c r="F89" s="76">
        <f>SUM(F90:F94)</f>
        <v>133567</v>
      </c>
      <c r="G89" s="77">
        <f>SUM(G90:G94)</f>
        <v>0</v>
      </c>
      <c r="H89" s="36">
        <f t="shared" si="5"/>
        <v>161253</v>
      </c>
      <c r="I89" s="76">
        <f>SUM(I90:I94)</f>
        <v>0</v>
      </c>
      <c r="J89" s="76">
        <f>SUM(J90:J94)</f>
        <v>25620</v>
      </c>
      <c r="K89" s="76">
        <f>SUM(K90:K94)</f>
        <v>135633</v>
      </c>
      <c r="L89" s="75">
        <f>SUM(L90:L94)</f>
        <v>0</v>
      </c>
    </row>
    <row r="90" spans="1:12" x14ac:dyDescent="0.25">
      <c r="A90" s="74">
        <v>2221</v>
      </c>
      <c r="B90" s="78" t="s">
        <v>223</v>
      </c>
      <c r="C90" s="36">
        <f t="shared" si="4"/>
        <v>87424</v>
      </c>
      <c r="D90" s="35"/>
      <c r="E90" s="35">
        <v>25620</v>
      </c>
      <c r="F90" s="35">
        <f>60737+1067</f>
        <v>61804</v>
      </c>
      <c r="G90" s="37"/>
      <c r="H90" s="36">
        <f t="shared" si="5"/>
        <v>87424</v>
      </c>
      <c r="I90" s="35"/>
      <c r="J90" s="35">
        <v>25620</v>
      </c>
      <c r="K90" s="35">
        <v>61804</v>
      </c>
      <c r="L90" s="34"/>
    </row>
    <row r="91" spans="1:12" x14ac:dyDescent="0.25">
      <c r="A91" s="74">
        <v>2222</v>
      </c>
      <c r="B91" s="78" t="s">
        <v>222</v>
      </c>
      <c r="C91" s="36">
        <f t="shared" si="4"/>
        <v>22618</v>
      </c>
      <c r="D91" s="35"/>
      <c r="E91" s="35"/>
      <c r="F91" s="35">
        <f>23182-'10.3.2.'!F91</f>
        <v>22618</v>
      </c>
      <c r="G91" s="37"/>
      <c r="H91" s="36">
        <f t="shared" si="5"/>
        <v>24201</v>
      </c>
      <c r="I91" s="35"/>
      <c r="J91" s="35"/>
      <c r="K91" s="35">
        <v>24201</v>
      </c>
      <c r="L91" s="34"/>
    </row>
    <row r="92" spans="1:12" x14ac:dyDescent="0.25">
      <c r="A92" s="74">
        <v>2223</v>
      </c>
      <c r="B92" s="78" t="s">
        <v>221</v>
      </c>
      <c r="C92" s="36">
        <f t="shared" si="4"/>
        <v>46309</v>
      </c>
      <c r="D92" s="35"/>
      <c r="E92" s="35"/>
      <c r="F92" s="35">
        <f>46366-'10.3.2.'!F92+225</f>
        <v>46309</v>
      </c>
      <c r="G92" s="37"/>
      <c r="H92" s="36">
        <f t="shared" si="5"/>
        <v>46309</v>
      </c>
      <c r="I92" s="35"/>
      <c r="J92" s="35"/>
      <c r="K92" s="35">
        <v>46309</v>
      </c>
      <c r="L92" s="34"/>
    </row>
    <row r="93" spans="1:12" ht="48" x14ac:dyDescent="0.25">
      <c r="A93" s="74">
        <v>2224</v>
      </c>
      <c r="B93" s="78" t="s">
        <v>220</v>
      </c>
      <c r="C93" s="36">
        <f t="shared" si="4"/>
        <v>2836</v>
      </c>
      <c r="D93" s="35"/>
      <c r="E93" s="35"/>
      <c r="F93" s="35">
        <v>2836</v>
      </c>
      <c r="G93" s="37"/>
      <c r="H93" s="36">
        <f t="shared" si="5"/>
        <v>3319</v>
      </c>
      <c r="I93" s="35"/>
      <c r="J93" s="35"/>
      <c r="K93" s="35">
        <v>3319</v>
      </c>
      <c r="L93" s="34"/>
    </row>
    <row r="94" spans="1:12" ht="24" hidden="1" x14ac:dyDescent="0.25">
      <c r="A94" s="74">
        <v>2229</v>
      </c>
      <c r="B94" s="78" t="s">
        <v>219</v>
      </c>
      <c r="C94" s="36">
        <f t="shared" si="4"/>
        <v>0</v>
      </c>
      <c r="D94" s="35"/>
      <c r="E94" s="35"/>
      <c r="F94" s="35"/>
      <c r="G94" s="37"/>
      <c r="H94" s="36">
        <f t="shared" si="5"/>
        <v>0</v>
      </c>
      <c r="I94" s="35"/>
      <c r="J94" s="35"/>
      <c r="K94" s="35"/>
      <c r="L94" s="34"/>
    </row>
    <row r="95" spans="1:12" ht="36" x14ac:dyDescent="0.25">
      <c r="A95" s="88">
        <v>2230</v>
      </c>
      <c r="B95" s="78" t="s">
        <v>218</v>
      </c>
      <c r="C95" s="36">
        <f t="shared" si="4"/>
        <v>7616</v>
      </c>
      <c r="D95" s="76">
        <f>SUM(D96:D102)</f>
        <v>4477</v>
      </c>
      <c r="E95" s="76">
        <f>SUM(E96:E102)</f>
        <v>0</v>
      </c>
      <c r="F95" s="76">
        <f>SUM(F96:F102)</f>
        <v>3139</v>
      </c>
      <c r="G95" s="77">
        <f>SUM(G96:G102)</f>
        <v>0</v>
      </c>
      <c r="H95" s="36">
        <f t="shared" si="5"/>
        <v>7616</v>
      </c>
      <c r="I95" s="76">
        <f>SUM(I96:I102)</f>
        <v>4477</v>
      </c>
      <c r="J95" s="76">
        <f>SUM(J96:J102)</f>
        <v>0</v>
      </c>
      <c r="K95" s="76">
        <f>SUM(K96:K102)</f>
        <v>3139</v>
      </c>
      <c r="L95" s="75">
        <f>SUM(L96:L102)</f>
        <v>0</v>
      </c>
    </row>
    <row r="96" spans="1:12" ht="24" hidden="1" x14ac:dyDescent="0.25">
      <c r="A96" s="74">
        <v>2231</v>
      </c>
      <c r="B96" s="78" t="s">
        <v>217</v>
      </c>
      <c r="C96" s="36">
        <f t="shared" si="4"/>
        <v>0</v>
      </c>
      <c r="D96" s="35"/>
      <c r="E96" s="35"/>
      <c r="F96" s="35"/>
      <c r="G96" s="37"/>
      <c r="H96" s="36">
        <f t="shared" si="5"/>
        <v>0</v>
      </c>
      <c r="I96" s="35"/>
      <c r="J96" s="35"/>
      <c r="K96" s="35"/>
      <c r="L96" s="34"/>
    </row>
    <row r="97" spans="1:12" ht="36" x14ac:dyDescent="0.25">
      <c r="A97" s="74">
        <v>2232</v>
      </c>
      <c r="B97" s="78" t="s">
        <v>216</v>
      </c>
      <c r="C97" s="36">
        <f t="shared" si="4"/>
        <v>4477</v>
      </c>
      <c r="D97" s="35">
        <v>4477</v>
      </c>
      <c r="E97" s="35"/>
      <c r="F97" s="35"/>
      <c r="G97" s="37"/>
      <c r="H97" s="36">
        <f t="shared" si="5"/>
        <v>4477</v>
      </c>
      <c r="I97" s="35">
        <v>4477</v>
      </c>
      <c r="J97" s="35"/>
      <c r="K97" s="35"/>
      <c r="L97" s="34"/>
    </row>
    <row r="98" spans="1:12" ht="24" hidden="1" x14ac:dyDescent="0.25">
      <c r="A98" s="114">
        <v>2233</v>
      </c>
      <c r="B98" s="79" t="s">
        <v>215</v>
      </c>
      <c r="C98" s="69">
        <f t="shared" si="4"/>
        <v>0</v>
      </c>
      <c r="D98" s="68"/>
      <c r="E98" s="68"/>
      <c r="F98" s="68"/>
      <c r="G98" s="70"/>
      <c r="H98" s="69">
        <f t="shared" si="5"/>
        <v>0</v>
      </c>
      <c r="I98" s="68"/>
      <c r="J98" s="68"/>
      <c r="K98" s="68"/>
      <c r="L98" s="67"/>
    </row>
    <row r="99" spans="1:12" ht="36" hidden="1" x14ac:dyDescent="0.25">
      <c r="A99" s="74">
        <v>2234</v>
      </c>
      <c r="B99" s="78" t="s">
        <v>214</v>
      </c>
      <c r="C99" s="36">
        <f t="shared" si="4"/>
        <v>0</v>
      </c>
      <c r="D99" s="35"/>
      <c r="E99" s="35"/>
      <c r="F99" s="35"/>
      <c r="G99" s="37"/>
      <c r="H99" s="36">
        <f t="shared" si="5"/>
        <v>0</v>
      </c>
      <c r="I99" s="35"/>
      <c r="J99" s="35"/>
      <c r="K99" s="35"/>
      <c r="L99" s="34"/>
    </row>
    <row r="100" spans="1:12" ht="24" x14ac:dyDescent="0.25">
      <c r="A100" s="74">
        <v>2235</v>
      </c>
      <c r="B100" s="78" t="s">
        <v>213</v>
      </c>
      <c r="C100" s="36">
        <f t="shared" si="4"/>
        <v>1036</v>
      </c>
      <c r="D100" s="35"/>
      <c r="E100" s="35"/>
      <c r="F100" s="35">
        <v>1036</v>
      </c>
      <c r="G100" s="37"/>
      <c r="H100" s="36">
        <f t="shared" si="5"/>
        <v>1036</v>
      </c>
      <c r="I100" s="35"/>
      <c r="J100" s="35"/>
      <c r="K100" s="35">
        <v>1036</v>
      </c>
      <c r="L100" s="34"/>
    </row>
    <row r="101" spans="1:12" x14ac:dyDescent="0.25">
      <c r="A101" s="74">
        <v>2236</v>
      </c>
      <c r="B101" s="78" t="s">
        <v>212</v>
      </c>
      <c r="C101" s="36">
        <f t="shared" si="4"/>
        <v>145</v>
      </c>
      <c r="D101" s="35"/>
      <c r="E101" s="35"/>
      <c r="F101" s="35">
        <v>145</v>
      </c>
      <c r="G101" s="37"/>
      <c r="H101" s="36">
        <f t="shared" si="5"/>
        <v>145</v>
      </c>
      <c r="I101" s="35"/>
      <c r="J101" s="35"/>
      <c r="K101" s="35">
        <v>145</v>
      </c>
      <c r="L101" s="34"/>
    </row>
    <row r="102" spans="1:12" ht="24" x14ac:dyDescent="0.25">
      <c r="A102" s="74">
        <v>2239</v>
      </c>
      <c r="B102" s="78" t="s">
        <v>211</v>
      </c>
      <c r="C102" s="36">
        <f t="shared" si="4"/>
        <v>1958</v>
      </c>
      <c r="D102" s="35"/>
      <c r="E102" s="35"/>
      <c r="F102" s="35">
        <v>1958</v>
      </c>
      <c r="G102" s="37"/>
      <c r="H102" s="36">
        <f t="shared" si="5"/>
        <v>1958</v>
      </c>
      <c r="I102" s="35"/>
      <c r="J102" s="35"/>
      <c r="K102" s="35">
        <v>1958</v>
      </c>
      <c r="L102" s="34"/>
    </row>
    <row r="103" spans="1:12" ht="36" x14ac:dyDescent="0.25">
      <c r="A103" s="88">
        <v>2240</v>
      </c>
      <c r="B103" s="78" t="s">
        <v>210</v>
      </c>
      <c r="C103" s="36">
        <f t="shared" si="4"/>
        <v>31319</v>
      </c>
      <c r="D103" s="76">
        <f>SUM(D104:D111)</f>
        <v>0</v>
      </c>
      <c r="E103" s="76">
        <f>SUM(E104:E111)</f>
        <v>0</v>
      </c>
      <c r="F103" s="76">
        <f>SUM(F104:F111)</f>
        <v>31319</v>
      </c>
      <c r="G103" s="77">
        <f>SUM(G104:G111)</f>
        <v>0</v>
      </c>
      <c r="H103" s="36">
        <f t="shared" si="5"/>
        <v>30714</v>
      </c>
      <c r="I103" s="76">
        <f>SUM(I104:I111)</f>
        <v>0</v>
      </c>
      <c r="J103" s="76">
        <f>SUM(J104:J111)</f>
        <v>0</v>
      </c>
      <c r="K103" s="76">
        <f>SUM(K104:K111)</f>
        <v>30714</v>
      </c>
      <c r="L103" s="75">
        <f>SUM(L104:L111)</f>
        <v>0</v>
      </c>
    </row>
    <row r="104" spans="1:12" x14ac:dyDescent="0.25">
      <c r="A104" s="74">
        <v>2241</v>
      </c>
      <c r="B104" s="78" t="s">
        <v>209</v>
      </c>
      <c r="C104" s="36">
        <f t="shared" si="4"/>
        <v>6360</v>
      </c>
      <c r="D104" s="35"/>
      <c r="E104" s="35"/>
      <c r="F104" s="35">
        <v>6360</v>
      </c>
      <c r="G104" s="37"/>
      <c r="H104" s="36">
        <f t="shared" si="5"/>
        <v>6360</v>
      </c>
      <c r="I104" s="35"/>
      <c r="J104" s="35"/>
      <c r="K104" s="35">
        <v>6360</v>
      </c>
      <c r="L104" s="34"/>
    </row>
    <row r="105" spans="1:12" ht="24" x14ac:dyDescent="0.25">
      <c r="A105" s="74">
        <v>2242</v>
      </c>
      <c r="B105" s="78" t="s">
        <v>208</v>
      </c>
      <c r="C105" s="36">
        <f t="shared" si="4"/>
        <v>2741</v>
      </c>
      <c r="D105" s="35"/>
      <c r="E105" s="35"/>
      <c r="F105" s="35">
        <v>2741</v>
      </c>
      <c r="G105" s="37"/>
      <c r="H105" s="36">
        <f t="shared" si="5"/>
        <v>2741</v>
      </c>
      <c r="I105" s="35"/>
      <c r="J105" s="35"/>
      <c r="K105" s="35">
        <v>2741</v>
      </c>
      <c r="L105" s="34"/>
    </row>
    <row r="106" spans="1:12" ht="24" x14ac:dyDescent="0.25">
      <c r="A106" s="74">
        <v>2243</v>
      </c>
      <c r="B106" s="78" t="s">
        <v>207</v>
      </c>
      <c r="C106" s="36">
        <f t="shared" si="4"/>
        <v>2105</v>
      </c>
      <c r="D106" s="35"/>
      <c r="E106" s="35"/>
      <c r="F106" s="35">
        <v>2105</v>
      </c>
      <c r="G106" s="37"/>
      <c r="H106" s="36">
        <f t="shared" si="5"/>
        <v>1500</v>
      </c>
      <c r="I106" s="35"/>
      <c r="J106" s="35"/>
      <c r="K106" s="35">
        <v>1500</v>
      </c>
      <c r="L106" s="34"/>
    </row>
    <row r="107" spans="1:12" x14ac:dyDescent="0.25">
      <c r="A107" s="74">
        <v>2244</v>
      </c>
      <c r="B107" s="78" t="s">
        <v>206</v>
      </c>
      <c r="C107" s="36">
        <f t="shared" si="4"/>
        <v>9449</v>
      </c>
      <c r="D107" s="35"/>
      <c r="E107" s="35"/>
      <c r="F107" s="35">
        <f>8426+1023</f>
        <v>9449</v>
      </c>
      <c r="G107" s="37"/>
      <c r="H107" s="36">
        <f t="shared" si="5"/>
        <v>9449</v>
      </c>
      <c r="I107" s="35"/>
      <c r="J107" s="35"/>
      <c r="K107" s="35">
        <v>9449</v>
      </c>
      <c r="L107" s="34"/>
    </row>
    <row r="108" spans="1:12" ht="24" hidden="1" x14ac:dyDescent="0.25">
      <c r="A108" s="74">
        <v>2246</v>
      </c>
      <c r="B108" s="78" t="s">
        <v>205</v>
      </c>
      <c r="C108" s="36">
        <f t="shared" si="4"/>
        <v>0</v>
      </c>
      <c r="D108" s="35"/>
      <c r="E108" s="35"/>
      <c r="F108" s="35"/>
      <c r="G108" s="37"/>
      <c r="H108" s="36">
        <f t="shared" si="5"/>
        <v>0</v>
      </c>
      <c r="I108" s="35"/>
      <c r="J108" s="35"/>
      <c r="K108" s="35"/>
      <c r="L108" s="34"/>
    </row>
    <row r="109" spans="1:12" x14ac:dyDescent="0.25">
      <c r="A109" s="74">
        <v>2247</v>
      </c>
      <c r="B109" s="78" t="s">
        <v>204</v>
      </c>
      <c r="C109" s="36">
        <f t="shared" si="4"/>
        <v>210</v>
      </c>
      <c r="D109" s="35"/>
      <c r="E109" s="35"/>
      <c r="F109" s="35">
        <v>210</v>
      </c>
      <c r="G109" s="37"/>
      <c r="H109" s="36">
        <f t="shared" si="5"/>
        <v>210</v>
      </c>
      <c r="I109" s="35"/>
      <c r="J109" s="35"/>
      <c r="K109" s="35">
        <v>210</v>
      </c>
      <c r="L109" s="34"/>
    </row>
    <row r="110" spans="1:12" ht="24" hidden="1" x14ac:dyDescent="0.25">
      <c r="A110" s="74">
        <v>2248</v>
      </c>
      <c r="B110" s="78" t="s">
        <v>203</v>
      </c>
      <c r="C110" s="36">
        <f t="shared" si="4"/>
        <v>0</v>
      </c>
      <c r="D110" s="35"/>
      <c r="E110" s="35"/>
      <c r="F110" s="35"/>
      <c r="G110" s="37"/>
      <c r="H110" s="36">
        <f t="shared" si="5"/>
        <v>0</v>
      </c>
      <c r="I110" s="35"/>
      <c r="J110" s="35"/>
      <c r="K110" s="35"/>
      <c r="L110" s="34"/>
    </row>
    <row r="111" spans="1:12" ht="24" x14ac:dyDescent="0.25">
      <c r="A111" s="74">
        <v>2249</v>
      </c>
      <c r="B111" s="78" t="s">
        <v>202</v>
      </c>
      <c r="C111" s="36">
        <f t="shared" si="4"/>
        <v>10454</v>
      </c>
      <c r="D111" s="35"/>
      <c r="E111" s="35"/>
      <c r="F111" s="35">
        <v>10454</v>
      </c>
      <c r="G111" s="37"/>
      <c r="H111" s="36">
        <f t="shared" si="5"/>
        <v>10454</v>
      </c>
      <c r="I111" s="35"/>
      <c r="J111" s="35"/>
      <c r="K111" s="35">
        <v>10454</v>
      </c>
      <c r="L111" s="34"/>
    </row>
    <row r="112" spans="1:12" x14ac:dyDescent="0.25">
      <c r="A112" s="88">
        <v>2250</v>
      </c>
      <c r="B112" s="78" t="s">
        <v>201</v>
      </c>
      <c r="C112" s="36">
        <f t="shared" si="4"/>
        <v>625.48</v>
      </c>
      <c r="D112" s="76">
        <f>SUM(D113:D115)</f>
        <v>0</v>
      </c>
      <c r="E112" s="76">
        <f>SUM(E113:E115)</f>
        <v>0</v>
      </c>
      <c r="F112" s="76">
        <f>SUM(F113:F115)</f>
        <v>625.48</v>
      </c>
      <c r="G112" s="164">
        <f>SUM(G113:G115)</f>
        <v>0</v>
      </c>
      <c r="H112" s="36">
        <f t="shared" si="5"/>
        <v>625</v>
      </c>
      <c r="I112" s="76">
        <f>SUM(I113:I115)</f>
        <v>0</v>
      </c>
      <c r="J112" s="76">
        <f>SUM(J113:J115)</f>
        <v>0</v>
      </c>
      <c r="K112" s="76">
        <f>SUM(K113:K115)</f>
        <v>625</v>
      </c>
      <c r="L112" s="75">
        <f>SUM(L113:L115)</f>
        <v>0</v>
      </c>
    </row>
    <row r="113" spans="1:12" x14ac:dyDescent="0.25">
      <c r="A113" s="74">
        <v>2251</v>
      </c>
      <c r="B113" s="78" t="s">
        <v>200</v>
      </c>
      <c r="C113" s="36">
        <f t="shared" si="4"/>
        <v>360.48</v>
      </c>
      <c r="D113" s="35"/>
      <c r="E113" s="35"/>
      <c r="F113" s="35">
        <f>82.62*4+30</f>
        <v>360.48</v>
      </c>
      <c r="G113" s="37"/>
      <c r="H113" s="36">
        <f t="shared" si="5"/>
        <v>360</v>
      </c>
      <c r="I113" s="35"/>
      <c r="J113" s="35"/>
      <c r="K113" s="35">
        <v>360</v>
      </c>
      <c r="L113" s="34"/>
    </row>
    <row r="114" spans="1:12" ht="24" hidden="1" x14ac:dyDescent="0.25">
      <c r="A114" s="74">
        <v>2252</v>
      </c>
      <c r="B114" s="78" t="s">
        <v>199</v>
      </c>
      <c r="C114" s="36">
        <f t="shared" ref="C114:C127" si="6">SUM(D114:G114)</f>
        <v>0</v>
      </c>
      <c r="D114" s="35"/>
      <c r="E114" s="35"/>
      <c r="F114" s="35"/>
      <c r="G114" s="37"/>
      <c r="H114" s="36">
        <f t="shared" ref="H114:H127" si="7">SUM(I114:L114)</f>
        <v>0</v>
      </c>
      <c r="I114" s="35"/>
      <c r="J114" s="35"/>
      <c r="K114" s="35"/>
      <c r="L114" s="34"/>
    </row>
    <row r="115" spans="1:12" ht="24" x14ac:dyDescent="0.25">
      <c r="A115" s="74">
        <v>2259</v>
      </c>
      <c r="B115" s="78" t="s">
        <v>198</v>
      </c>
      <c r="C115" s="36">
        <f t="shared" si="6"/>
        <v>265</v>
      </c>
      <c r="D115" s="35"/>
      <c r="E115" s="35"/>
      <c r="F115" s="35">
        <v>265</v>
      </c>
      <c r="G115" s="37"/>
      <c r="H115" s="36">
        <f t="shared" si="7"/>
        <v>265</v>
      </c>
      <c r="I115" s="35"/>
      <c r="J115" s="35"/>
      <c r="K115" s="35">
        <v>265</v>
      </c>
      <c r="L115" s="34"/>
    </row>
    <row r="116" spans="1:12" x14ac:dyDescent="0.25">
      <c r="A116" s="88">
        <v>2260</v>
      </c>
      <c r="B116" s="78" t="s">
        <v>197</v>
      </c>
      <c r="C116" s="36">
        <f t="shared" si="6"/>
        <v>593.12</v>
      </c>
      <c r="D116" s="76">
        <f>SUM(D117:D121)</f>
        <v>0</v>
      </c>
      <c r="E116" s="76">
        <f>SUM(E117:E121)</f>
        <v>0</v>
      </c>
      <c r="F116" s="76">
        <f>SUM(F117:F121)</f>
        <v>593.12</v>
      </c>
      <c r="G116" s="77">
        <f>SUM(G117:G121)</f>
        <v>0</v>
      </c>
      <c r="H116" s="36">
        <f t="shared" si="7"/>
        <v>593</v>
      </c>
      <c r="I116" s="76">
        <f>SUM(I117:I121)</f>
        <v>0</v>
      </c>
      <c r="J116" s="76">
        <f>SUM(J117:J121)</f>
        <v>0</v>
      </c>
      <c r="K116" s="76">
        <f>SUM(K117:K121)</f>
        <v>593</v>
      </c>
      <c r="L116" s="75">
        <f>SUM(L117:L121)</f>
        <v>0</v>
      </c>
    </row>
    <row r="117" spans="1:12" hidden="1" x14ac:dyDescent="0.25">
      <c r="A117" s="74">
        <v>2261</v>
      </c>
      <c r="B117" s="78" t="s">
        <v>196</v>
      </c>
      <c r="C117" s="36">
        <f t="shared" si="6"/>
        <v>0</v>
      </c>
      <c r="D117" s="35"/>
      <c r="E117" s="35"/>
      <c r="F117" s="35"/>
      <c r="G117" s="37"/>
      <c r="H117" s="36">
        <f t="shared" si="7"/>
        <v>0</v>
      </c>
      <c r="I117" s="35"/>
      <c r="J117" s="35"/>
      <c r="K117" s="35"/>
      <c r="L117" s="34"/>
    </row>
    <row r="118" spans="1:12" x14ac:dyDescent="0.25">
      <c r="A118" s="74">
        <v>2262</v>
      </c>
      <c r="B118" s="78" t="s">
        <v>195</v>
      </c>
      <c r="C118" s="36">
        <f t="shared" si="6"/>
        <v>500</v>
      </c>
      <c r="D118" s="35"/>
      <c r="E118" s="35"/>
      <c r="F118" s="35">
        <v>500</v>
      </c>
      <c r="G118" s="37"/>
      <c r="H118" s="36">
        <f t="shared" si="7"/>
        <v>500</v>
      </c>
      <c r="I118" s="35"/>
      <c r="J118" s="35"/>
      <c r="K118" s="35">
        <v>500</v>
      </c>
      <c r="L118" s="34"/>
    </row>
    <row r="119" spans="1:12" hidden="1" x14ac:dyDescent="0.25">
      <c r="A119" s="74">
        <v>2263</v>
      </c>
      <c r="B119" s="78" t="s">
        <v>194</v>
      </c>
      <c r="C119" s="36">
        <f t="shared" si="6"/>
        <v>0</v>
      </c>
      <c r="D119" s="35"/>
      <c r="E119" s="35"/>
      <c r="F119" s="35"/>
      <c r="G119" s="37"/>
      <c r="H119" s="36">
        <f t="shared" si="7"/>
        <v>0</v>
      </c>
      <c r="I119" s="35"/>
      <c r="J119" s="35"/>
      <c r="K119" s="35"/>
      <c r="L119" s="34"/>
    </row>
    <row r="120" spans="1:12" ht="24" hidden="1" x14ac:dyDescent="0.25">
      <c r="A120" s="74">
        <v>2264</v>
      </c>
      <c r="B120" s="78" t="s">
        <v>193</v>
      </c>
      <c r="C120" s="36">
        <f t="shared" si="6"/>
        <v>0</v>
      </c>
      <c r="D120" s="35"/>
      <c r="E120" s="35"/>
      <c r="F120" s="35"/>
      <c r="G120" s="37"/>
      <c r="H120" s="36">
        <f t="shared" si="7"/>
        <v>0</v>
      </c>
      <c r="I120" s="35"/>
      <c r="J120" s="35"/>
      <c r="K120" s="35"/>
      <c r="L120" s="34"/>
    </row>
    <row r="121" spans="1:12" x14ac:dyDescent="0.25">
      <c r="A121" s="74">
        <v>2269</v>
      </c>
      <c r="B121" s="78" t="s">
        <v>192</v>
      </c>
      <c r="C121" s="36">
        <f t="shared" si="6"/>
        <v>93.12</v>
      </c>
      <c r="D121" s="35"/>
      <c r="E121" s="35"/>
      <c r="F121" s="35">
        <f>7.76*12</f>
        <v>93.12</v>
      </c>
      <c r="G121" s="37"/>
      <c r="H121" s="36">
        <f t="shared" si="7"/>
        <v>93</v>
      </c>
      <c r="I121" s="35"/>
      <c r="J121" s="35"/>
      <c r="K121" s="35">
        <v>93</v>
      </c>
      <c r="L121" s="34"/>
    </row>
    <row r="122" spans="1:12" x14ac:dyDescent="0.25">
      <c r="A122" s="88">
        <v>2270</v>
      </c>
      <c r="B122" s="78" t="s">
        <v>191</v>
      </c>
      <c r="C122" s="36">
        <f t="shared" si="6"/>
        <v>962</v>
      </c>
      <c r="D122" s="76">
        <f>SUM(D123:D127)</f>
        <v>0</v>
      </c>
      <c r="E122" s="76">
        <f>SUM(E123:E127)</f>
        <v>0</v>
      </c>
      <c r="F122" s="76">
        <f>SUM(F123:F127)</f>
        <v>962</v>
      </c>
      <c r="G122" s="77">
        <f>SUM(G123:G127)</f>
        <v>0</v>
      </c>
      <c r="H122" s="36">
        <f t="shared" si="7"/>
        <v>962</v>
      </c>
      <c r="I122" s="76">
        <f>SUM(I123:I127)</f>
        <v>0</v>
      </c>
      <c r="J122" s="76">
        <f>SUM(J123:J127)</f>
        <v>0</v>
      </c>
      <c r="K122" s="76">
        <f>SUM(K123:K127)</f>
        <v>962</v>
      </c>
      <c r="L122" s="75">
        <f>SUM(L123:L127)</f>
        <v>0</v>
      </c>
    </row>
    <row r="123" spans="1:12" hidden="1" x14ac:dyDescent="0.25">
      <c r="A123" s="74">
        <v>2272</v>
      </c>
      <c r="B123" s="1" t="s">
        <v>190</v>
      </c>
      <c r="C123" s="36">
        <f t="shared" si="6"/>
        <v>0</v>
      </c>
      <c r="D123" s="35"/>
      <c r="E123" s="35"/>
      <c r="F123" s="35"/>
      <c r="G123" s="37"/>
      <c r="H123" s="36">
        <f t="shared" si="7"/>
        <v>0</v>
      </c>
      <c r="I123" s="35"/>
      <c r="J123" s="35"/>
      <c r="K123" s="35"/>
      <c r="L123" s="34"/>
    </row>
    <row r="124" spans="1:12" ht="24" hidden="1" x14ac:dyDescent="0.25">
      <c r="A124" s="74">
        <v>2275</v>
      </c>
      <c r="B124" s="78" t="s">
        <v>189</v>
      </c>
      <c r="C124" s="36">
        <f t="shared" si="6"/>
        <v>0</v>
      </c>
      <c r="D124" s="35"/>
      <c r="E124" s="35"/>
      <c r="F124" s="35"/>
      <c r="G124" s="37"/>
      <c r="H124" s="36">
        <f t="shared" si="7"/>
        <v>0</v>
      </c>
      <c r="I124" s="35"/>
      <c r="J124" s="35"/>
      <c r="K124" s="35"/>
      <c r="L124" s="34"/>
    </row>
    <row r="125" spans="1:12" ht="36" hidden="1" x14ac:dyDescent="0.25">
      <c r="A125" s="74">
        <v>2276</v>
      </c>
      <c r="B125" s="78" t="s">
        <v>188</v>
      </c>
      <c r="C125" s="36">
        <f t="shared" si="6"/>
        <v>0</v>
      </c>
      <c r="D125" s="35"/>
      <c r="E125" s="35"/>
      <c r="F125" s="35"/>
      <c r="G125" s="37"/>
      <c r="H125" s="36">
        <f t="shared" si="7"/>
        <v>0</v>
      </c>
      <c r="I125" s="35"/>
      <c r="J125" s="35"/>
      <c r="K125" s="35"/>
      <c r="L125" s="34"/>
    </row>
    <row r="126" spans="1:12" ht="24" hidden="1" customHeight="1" x14ac:dyDescent="0.25">
      <c r="A126" s="74">
        <v>2278</v>
      </c>
      <c r="B126" s="78" t="s">
        <v>187</v>
      </c>
      <c r="C126" s="36">
        <f t="shared" si="6"/>
        <v>0</v>
      </c>
      <c r="D126" s="35"/>
      <c r="E126" s="35"/>
      <c r="F126" s="35"/>
      <c r="G126" s="37"/>
      <c r="H126" s="36">
        <f t="shared" si="7"/>
        <v>0</v>
      </c>
      <c r="I126" s="35"/>
      <c r="J126" s="35"/>
      <c r="K126" s="35"/>
      <c r="L126" s="34"/>
    </row>
    <row r="127" spans="1:12" ht="24" x14ac:dyDescent="0.25">
      <c r="A127" s="74">
        <v>2279</v>
      </c>
      <c r="B127" s="78" t="s">
        <v>186</v>
      </c>
      <c r="C127" s="36">
        <f t="shared" si="6"/>
        <v>962</v>
      </c>
      <c r="D127" s="35"/>
      <c r="E127" s="35"/>
      <c r="F127" s="35">
        <v>962</v>
      </c>
      <c r="G127" s="37"/>
      <c r="H127" s="36">
        <f t="shared" si="7"/>
        <v>962</v>
      </c>
      <c r="I127" s="35"/>
      <c r="J127" s="35"/>
      <c r="K127" s="35">
        <v>962</v>
      </c>
      <c r="L127" s="34"/>
    </row>
    <row r="128" spans="1:12" ht="24" hidden="1" x14ac:dyDescent="0.25">
      <c r="A128" s="91">
        <v>2280</v>
      </c>
      <c r="B128" s="79" t="s">
        <v>185</v>
      </c>
      <c r="C128" s="69">
        <f t="shared" ref="C128:L128" si="8">SUM(C129)</f>
        <v>0</v>
      </c>
      <c r="D128" s="107">
        <f t="shared" si="8"/>
        <v>0</v>
      </c>
      <c r="E128" s="107">
        <f t="shared" si="8"/>
        <v>0</v>
      </c>
      <c r="F128" s="107">
        <f t="shared" si="8"/>
        <v>0</v>
      </c>
      <c r="G128" s="107">
        <f t="shared" si="8"/>
        <v>0</v>
      </c>
      <c r="H128" s="69">
        <f t="shared" si="8"/>
        <v>0</v>
      </c>
      <c r="I128" s="107">
        <f t="shared" si="8"/>
        <v>0</v>
      </c>
      <c r="J128" s="107">
        <f t="shared" si="8"/>
        <v>0</v>
      </c>
      <c r="K128" s="107">
        <f t="shared" si="8"/>
        <v>0</v>
      </c>
      <c r="L128" s="104">
        <f t="shared" si="8"/>
        <v>0</v>
      </c>
    </row>
    <row r="129" spans="1:12" ht="24" hidden="1" x14ac:dyDescent="0.25">
      <c r="A129" s="74">
        <v>2283</v>
      </c>
      <c r="B129" s="78" t="s">
        <v>184</v>
      </c>
      <c r="C129" s="36">
        <f t="shared" ref="C129:C160" si="9">SUM(D129:G129)</f>
        <v>0</v>
      </c>
      <c r="D129" s="35"/>
      <c r="E129" s="35"/>
      <c r="F129" s="35"/>
      <c r="G129" s="37"/>
      <c r="H129" s="36">
        <f t="shared" ref="H129:H160" si="10">SUM(I129:L129)</f>
        <v>0</v>
      </c>
      <c r="I129" s="35"/>
      <c r="J129" s="35"/>
      <c r="K129" s="35"/>
      <c r="L129" s="34"/>
    </row>
    <row r="130" spans="1:12" ht="38.25" customHeight="1" x14ac:dyDescent="0.25">
      <c r="A130" s="97">
        <v>2300</v>
      </c>
      <c r="B130" s="96" t="s">
        <v>183</v>
      </c>
      <c r="C130" s="94">
        <f t="shared" si="9"/>
        <v>240153.19999999998</v>
      </c>
      <c r="D130" s="93">
        <f>SUM(D131,D136,D140,D141,D144,D151,D159,D160,D163)</f>
        <v>0</v>
      </c>
      <c r="E130" s="93">
        <f>SUM(E131,E136,E140,E141,E144,E151,E159,E160,E163)</f>
        <v>0</v>
      </c>
      <c r="F130" s="93">
        <f>SUM(F131,F136,F140,F141,F144,F151,F159,F160,F163)</f>
        <v>239249.19999999998</v>
      </c>
      <c r="G130" s="142">
        <f>SUM(G131,G136,G140,G141,G144,G151,G159,G160,G163)</f>
        <v>904</v>
      </c>
      <c r="H130" s="94">
        <f t="shared" si="10"/>
        <v>239182</v>
      </c>
      <c r="I130" s="93">
        <f>SUM(I131,I136,I140,I141,I144,I151,I159,I160,I163)</f>
        <v>530</v>
      </c>
      <c r="J130" s="93">
        <f>SUM(J131,J136,J140,J141,J144,J151,J159,J160,J163)</f>
        <v>0</v>
      </c>
      <c r="K130" s="93">
        <f>SUM(K131,K136,K140,K141,K144,K151,K159,K160,K163)</f>
        <v>237748</v>
      </c>
      <c r="L130" s="141">
        <f>SUM(L131,L136,L140,L141,L144,L151,L159,L160,L163)</f>
        <v>904</v>
      </c>
    </row>
    <row r="131" spans="1:12" ht="24" x14ac:dyDescent="0.25">
      <c r="A131" s="91">
        <v>2310</v>
      </c>
      <c r="B131" s="79" t="s">
        <v>182</v>
      </c>
      <c r="C131" s="69">
        <f t="shared" si="9"/>
        <v>10769</v>
      </c>
      <c r="D131" s="107">
        <f>SUM(D132:D135)</f>
        <v>0</v>
      </c>
      <c r="E131" s="107">
        <f>SUM(E132:E135)</f>
        <v>0</v>
      </c>
      <c r="F131" s="107">
        <f>SUM(F132:F135)</f>
        <v>10769</v>
      </c>
      <c r="G131" s="150">
        <f>SUM(G132:G135)</f>
        <v>0</v>
      </c>
      <c r="H131" s="69">
        <f t="shared" si="10"/>
        <v>11094</v>
      </c>
      <c r="I131" s="107">
        <f>SUM(I132:I135)</f>
        <v>530</v>
      </c>
      <c r="J131" s="107">
        <f>SUM(J132:J135)</f>
        <v>0</v>
      </c>
      <c r="K131" s="107">
        <f>SUM(K132:K135)</f>
        <v>10564</v>
      </c>
      <c r="L131" s="149">
        <f>SUM(L132:L135)</f>
        <v>0</v>
      </c>
    </row>
    <row r="132" spans="1:12" x14ac:dyDescent="0.25">
      <c r="A132" s="74">
        <v>2311</v>
      </c>
      <c r="B132" s="78" t="s">
        <v>181</v>
      </c>
      <c r="C132" s="36">
        <f t="shared" si="9"/>
        <v>2280</v>
      </c>
      <c r="D132" s="35"/>
      <c r="E132" s="35"/>
      <c r="F132" s="35">
        <v>2280</v>
      </c>
      <c r="G132" s="37"/>
      <c r="H132" s="36">
        <f t="shared" si="10"/>
        <v>2280</v>
      </c>
      <c r="I132" s="35"/>
      <c r="J132" s="35"/>
      <c r="K132" s="35">
        <v>2280</v>
      </c>
      <c r="L132" s="34"/>
    </row>
    <row r="133" spans="1:12" x14ac:dyDescent="0.25">
      <c r="A133" s="74">
        <v>2312</v>
      </c>
      <c r="B133" s="78" t="s">
        <v>180</v>
      </c>
      <c r="C133" s="36">
        <f t="shared" si="9"/>
        <v>6394</v>
      </c>
      <c r="D133" s="35"/>
      <c r="E133" s="35"/>
      <c r="F133" s="35">
        <v>6394</v>
      </c>
      <c r="G133" s="37"/>
      <c r="H133" s="36">
        <f t="shared" si="10"/>
        <v>6924</v>
      </c>
      <c r="I133" s="35">
        <v>530</v>
      </c>
      <c r="J133" s="35"/>
      <c r="K133" s="35">
        <v>6394</v>
      </c>
      <c r="L133" s="34"/>
    </row>
    <row r="134" spans="1:12" x14ac:dyDescent="0.25">
      <c r="A134" s="74">
        <v>2313</v>
      </c>
      <c r="B134" s="78" t="s">
        <v>179</v>
      </c>
      <c r="C134" s="36">
        <f t="shared" si="9"/>
        <v>1040</v>
      </c>
      <c r="D134" s="35"/>
      <c r="E134" s="35"/>
      <c r="F134" s="35">
        <v>1040</v>
      </c>
      <c r="G134" s="37"/>
      <c r="H134" s="36">
        <f t="shared" si="10"/>
        <v>1040</v>
      </c>
      <c r="I134" s="35"/>
      <c r="J134" s="35"/>
      <c r="K134" s="35">
        <v>1040</v>
      </c>
      <c r="L134" s="34"/>
    </row>
    <row r="135" spans="1:12" ht="36" x14ac:dyDescent="0.25">
      <c r="A135" s="74">
        <v>2314</v>
      </c>
      <c r="B135" s="78" t="s">
        <v>178</v>
      </c>
      <c r="C135" s="36">
        <f t="shared" si="9"/>
        <v>1055</v>
      </c>
      <c r="D135" s="35"/>
      <c r="E135" s="35"/>
      <c r="F135" s="35">
        <v>1055</v>
      </c>
      <c r="G135" s="37"/>
      <c r="H135" s="36">
        <f t="shared" si="10"/>
        <v>850</v>
      </c>
      <c r="I135" s="35"/>
      <c r="J135" s="35"/>
      <c r="K135" s="35">
        <v>850</v>
      </c>
      <c r="L135" s="34"/>
    </row>
    <row r="136" spans="1:12" x14ac:dyDescent="0.25">
      <c r="A136" s="88">
        <v>2320</v>
      </c>
      <c r="B136" s="78" t="s">
        <v>177</v>
      </c>
      <c r="C136" s="36">
        <f t="shared" si="9"/>
        <v>2396</v>
      </c>
      <c r="D136" s="76">
        <f>SUM(D137:D139)</f>
        <v>0</v>
      </c>
      <c r="E136" s="76">
        <f>SUM(E137:E139)</f>
        <v>0</v>
      </c>
      <c r="F136" s="76">
        <f>SUM(F137:F139)</f>
        <v>2396</v>
      </c>
      <c r="G136" s="77">
        <f>SUM(G137:G139)</f>
        <v>0</v>
      </c>
      <c r="H136" s="36">
        <f t="shared" si="10"/>
        <v>2396</v>
      </c>
      <c r="I136" s="76">
        <f>SUM(I137:I139)</f>
        <v>0</v>
      </c>
      <c r="J136" s="76">
        <f>SUM(J137:J139)</f>
        <v>0</v>
      </c>
      <c r="K136" s="76">
        <f>SUM(K137:K139)</f>
        <v>2396</v>
      </c>
      <c r="L136" s="75">
        <f>SUM(L137:L139)</f>
        <v>0</v>
      </c>
    </row>
    <row r="137" spans="1:12" x14ac:dyDescent="0.25">
      <c r="A137" s="74">
        <v>2321</v>
      </c>
      <c r="B137" s="78" t="s">
        <v>176</v>
      </c>
      <c r="C137" s="36">
        <f t="shared" si="9"/>
        <v>81</v>
      </c>
      <c r="D137" s="35"/>
      <c r="E137" s="35"/>
      <c r="F137" s="35">
        <v>81</v>
      </c>
      <c r="G137" s="37"/>
      <c r="H137" s="36">
        <f t="shared" si="10"/>
        <v>81</v>
      </c>
      <c r="I137" s="35"/>
      <c r="J137" s="35"/>
      <c r="K137" s="35">
        <v>81</v>
      </c>
      <c r="L137" s="34"/>
    </row>
    <row r="138" spans="1:12" x14ac:dyDescent="0.25">
      <c r="A138" s="74">
        <v>2322</v>
      </c>
      <c r="B138" s="78" t="s">
        <v>175</v>
      </c>
      <c r="C138" s="36">
        <f t="shared" si="9"/>
        <v>2315</v>
      </c>
      <c r="D138" s="35"/>
      <c r="E138" s="35"/>
      <c r="F138" s="35">
        <f>1691+564+60</f>
        <v>2315</v>
      </c>
      <c r="G138" s="37"/>
      <c r="H138" s="36">
        <f t="shared" si="10"/>
        <v>2315</v>
      </c>
      <c r="I138" s="35"/>
      <c r="J138" s="35"/>
      <c r="K138" s="35">
        <v>2315</v>
      </c>
      <c r="L138" s="34"/>
    </row>
    <row r="139" spans="1:12" ht="10.5" hidden="1" customHeight="1" x14ac:dyDescent="0.25">
      <c r="A139" s="74">
        <v>2329</v>
      </c>
      <c r="B139" s="78" t="s">
        <v>174</v>
      </c>
      <c r="C139" s="36">
        <f t="shared" si="9"/>
        <v>0</v>
      </c>
      <c r="D139" s="35"/>
      <c r="E139" s="35"/>
      <c r="F139" s="35"/>
      <c r="G139" s="37"/>
      <c r="H139" s="36">
        <f t="shared" si="10"/>
        <v>0</v>
      </c>
      <c r="I139" s="35"/>
      <c r="J139" s="35"/>
      <c r="K139" s="35"/>
      <c r="L139" s="34"/>
    </row>
    <row r="140" spans="1:12" hidden="1" x14ac:dyDescent="0.25">
      <c r="A140" s="88">
        <v>2330</v>
      </c>
      <c r="B140" s="78" t="s">
        <v>173</v>
      </c>
      <c r="C140" s="36">
        <f t="shared" si="9"/>
        <v>0</v>
      </c>
      <c r="D140" s="35"/>
      <c r="E140" s="35"/>
      <c r="F140" s="35"/>
      <c r="G140" s="37"/>
      <c r="H140" s="36">
        <f t="shared" si="10"/>
        <v>0</v>
      </c>
      <c r="I140" s="35"/>
      <c r="J140" s="35"/>
      <c r="K140" s="35"/>
      <c r="L140" s="34"/>
    </row>
    <row r="141" spans="1:12" ht="48" x14ac:dyDescent="0.25">
      <c r="A141" s="88">
        <v>2340</v>
      </c>
      <c r="B141" s="78" t="s">
        <v>172</v>
      </c>
      <c r="C141" s="36">
        <f t="shared" si="9"/>
        <v>12455</v>
      </c>
      <c r="D141" s="76">
        <f>SUM(D142:D143)</f>
        <v>0</v>
      </c>
      <c r="E141" s="76">
        <f>SUM(E142:E143)</f>
        <v>0</v>
      </c>
      <c r="F141" s="76">
        <f>SUM(F142:F143)</f>
        <v>12455</v>
      </c>
      <c r="G141" s="77">
        <f>SUM(G142:G143)</f>
        <v>0</v>
      </c>
      <c r="H141" s="36">
        <f t="shared" si="10"/>
        <v>10910</v>
      </c>
      <c r="I141" s="76">
        <f>SUM(I142:I143)</f>
        <v>0</v>
      </c>
      <c r="J141" s="76">
        <f>SUM(J142:J143)</f>
        <v>0</v>
      </c>
      <c r="K141" s="76">
        <f>SUM(K142:K143)</f>
        <v>10910</v>
      </c>
      <c r="L141" s="75">
        <f>SUM(L142:L143)</f>
        <v>0</v>
      </c>
    </row>
    <row r="142" spans="1:12" x14ac:dyDescent="0.25">
      <c r="A142" s="74">
        <v>2341</v>
      </c>
      <c r="B142" s="78" t="s">
        <v>171</v>
      </c>
      <c r="C142" s="36">
        <f t="shared" si="9"/>
        <v>12455</v>
      </c>
      <c r="D142" s="35"/>
      <c r="E142" s="35"/>
      <c r="F142" s="35">
        <v>12455</v>
      </c>
      <c r="G142" s="37"/>
      <c r="H142" s="36">
        <f t="shared" si="10"/>
        <v>10910</v>
      </c>
      <c r="I142" s="35"/>
      <c r="J142" s="35"/>
      <c r="K142" s="35">
        <v>10910</v>
      </c>
      <c r="L142" s="34"/>
    </row>
    <row r="143" spans="1:12" ht="24" hidden="1" x14ac:dyDescent="0.25">
      <c r="A143" s="74">
        <v>2344</v>
      </c>
      <c r="B143" s="78" t="s">
        <v>170</v>
      </c>
      <c r="C143" s="36">
        <f t="shared" si="9"/>
        <v>0</v>
      </c>
      <c r="D143" s="35"/>
      <c r="E143" s="35"/>
      <c r="F143" s="35"/>
      <c r="G143" s="37"/>
      <c r="H143" s="36">
        <f t="shared" si="10"/>
        <v>0</v>
      </c>
      <c r="I143" s="35"/>
      <c r="J143" s="35"/>
      <c r="K143" s="35"/>
      <c r="L143" s="34"/>
    </row>
    <row r="144" spans="1:12" ht="24" x14ac:dyDescent="0.25">
      <c r="A144" s="80">
        <v>2350</v>
      </c>
      <c r="B144" s="137" t="s">
        <v>169</v>
      </c>
      <c r="C144" s="134">
        <f t="shared" si="9"/>
        <v>14201</v>
      </c>
      <c r="D144" s="139">
        <f>SUM(D145:D150)</f>
        <v>0</v>
      </c>
      <c r="E144" s="139">
        <f>SUM(E145:E150)</f>
        <v>0</v>
      </c>
      <c r="F144" s="139">
        <f>SUM(F145:F150)</f>
        <v>14201</v>
      </c>
      <c r="G144" s="140">
        <f>SUM(G145:G150)</f>
        <v>0</v>
      </c>
      <c r="H144" s="134">
        <f t="shared" si="10"/>
        <v>14450</v>
      </c>
      <c r="I144" s="139">
        <f>SUM(I145:I150)</f>
        <v>0</v>
      </c>
      <c r="J144" s="139">
        <f>SUM(J145:J150)</f>
        <v>0</v>
      </c>
      <c r="K144" s="139">
        <f>SUM(K145:K150)</f>
        <v>14450</v>
      </c>
      <c r="L144" s="138">
        <f>SUM(L145:L150)</f>
        <v>0</v>
      </c>
    </row>
    <row r="145" spans="1:12" x14ac:dyDescent="0.25">
      <c r="A145" s="114">
        <v>2351</v>
      </c>
      <c r="B145" s="79" t="s">
        <v>168</v>
      </c>
      <c r="C145" s="69">
        <f t="shared" si="9"/>
        <v>5215</v>
      </c>
      <c r="D145" s="68"/>
      <c r="E145" s="68"/>
      <c r="F145" s="68">
        <v>5215</v>
      </c>
      <c r="G145" s="70"/>
      <c r="H145" s="69">
        <f t="shared" si="10"/>
        <v>5215</v>
      </c>
      <c r="I145" s="68"/>
      <c r="J145" s="68"/>
      <c r="K145" s="68">
        <v>5215</v>
      </c>
      <c r="L145" s="67"/>
    </row>
    <row r="146" spans="1:12" x14ac:dyDescent="0.25">
      <c r="A146" s="74">
        <v>2352</v>
      </c>
      <c r="B146" s="78" t="s">
        <v>167</v>
      </c>
      <c r="C146" s="36">
        <f t="shared" si="9"/>
        <v>8736</v>
      </c>
      <c r="D146" s="35"/>
      <c r="E146" s="35"/>
      <c r="F146" s="35">
        <v>8736</v>
      </c>
      <c r="G146" s="37"/>
      <c r="H146" s="36">
        <f t="shared" si="10"/>
        <v>8736</v>
      </c>
      <c r="I146" s="35"/>
      <c r="J146" s="35"/>
      <c r="K146" s="35">
        <v>8736</v>
      </c>
      <c r="L146" s="34"/>
    </row>
    <row r="147" spans="1:12" ht="24" x14ac:dyDescent="0.25">
      <c r="A147" s="74">
        <v>2353</v>
      </c>
      <c r="B147" s="78" t="s">
        <v>166</v>
      </c>
      <c r="C147" s="36">
        <f t="shared" si="9"/>
        <v>35</v>
      </c>
      <c r="D147" s="35"/>
      <c r="E147" s="35"/>
      <c r="F147" s="35">
        <v>35</v>
      </c>
      <c r="G147" s="37"/>
      <c r="H147" s="36">
        <f t="shared" si="10"/>
        <v>242</v>
      </c>
      <c r="I147" s="35"/>
      <c r="J147" s="35"/>
      <c r="K147" s="35">
        <v>242</v>
      </c>
      <c r="L147" s="34"/>
    </row>
    <row r="148" spans="1:12" ht="24" x14ac:dyDescent="0.25">
      <c r="A148" s="74">
        <v>2354</v>
      </c>
      <c r="B148" s="78" t="s">
        <v>165</v>
      </c>
      <c r="C148" s="36">
        <f t="shared" si="9"/>
        <v>150</v>
      </c>
      <c r="D148" s="35"/>
      <c r="E148" s="35"/>
      <c r="F148" s="35">
        <v>150</v>
      </c>
      <c r="G148" s="37"/>
      <c r="H148" s="36">
        <f t="shared" si="10"/>
        <v>150</v>
      </c>
      <c r="I148" s="35"/>
      <c r="J148" s="35"/>
      <c r="K148" s="35">
        <v>150</v>
      </c>
      <c r="L148" s="34"/>
    </row>
    <row r="149" spans="1:12" ht="24" x14ac:dyDescent="0.25">
      <c r="A149" s="74">
        <v>2355</v>
      </c>
      <c r="B149" s="78" t="s">
        <v>164</v>
      </c>
      <c r="C149" s="36">
        <f t="shared" si="9"/>
        <v>25</v>
      </c>
      <c r="D149" s="35"/>
      <c r="E149" s="35"/>
      <c r="F149" s="35">
        <v>25</v>
      </c>
      <c r="G149" s="37"/>
      <c r="H149" s="36">
        <f t="shared" si="10"/>
        <v>50</v>
      </c>
      <c r="I149" s="35"/>
      <c r="J149" s="35"/>
      <c r="K149" s="35">
        <v>50</v>
      </c>
      <c r="L149" s="34"/>
    </row>
    <row r="150" spans="1:12" ht="24" x14ac:dyDescent="0.25">
      <c r="A150" s="74">
        <v>2359</v>
      </c>
      <c r="B150" s="78" t="s">
        <v>163</v>
      </c>
      <c r="C150" s="36">
        <f t="shared" si="9"/>
        <v>40</v>
      </c>
      <c r="D150" s="35"/>
      <c r="E150" s="35"/>
      <c r="F150" s="35">
        <v>40</v>
      </c>
      <c r="G150" s="37"/>
      <c r="H150" s="36">
        <f t="shared" si="10"/>
        <v>57</v>
      </c>
      <c r="I150" s="35"/>
      <c r="J150" s="35"/>
      <c r="K150" s="35">
        <v>57</v>
      </c>
      <c r="L150" s="34"/>
    </row>
    <row r="151" spans="1:12" ht="24.75" customHeight="1" x14ac:dyDescent="0.25">
      <c r="A151" s="88">
        <v>2360</v>
      </c>
      <c r="B151" s="78" t="s">
        <v>162</v>
      </c>
      <c r="C151" s="36">
        <f t="shared" si="9"/>
        <v>198629.19999999998</v>
      </c>
      <c r="D151" s="76">
        <f>SUM(D152:D158)</f>
        <v>0</v>
      </c>
      <c r="E151" s="76">
        <f>SUM(E152:E158)</f>
        <v>0</v>
      </c>
      <c r="F151" s="76">
        <f>SUM(F152:F158)</f>
        <v>197725.19999999998</v>
      </c>
      <c r="G151" s="77">
        <f>SUM(G152:G158)</f>
        <v>904</v>
      </c>
      <c r="H151" s="36">
        <f t="shared" si="10"/>
        <v>198629</v>
      </c>
      <c r="I151" s="76">
        <f>SUM(I152:I158)</f>
        <v>0</v>
      </c>
      <c r="J151" s="76">
        <f>SUM(J152:J158)</f>
        <v>0</v>
      </c>
      <c r="K151" s="76">
        <f>SUM(K152:K158)</f>
        <v>197725</v>
      </c>
      <c r="L151" s="75">
        <f>SUM(L152:L158)</f>
        <v>904</v>
      </c>
    </row>
    <row r="152" spans="1:12" x14ac:dyDescent="0.25">
      <c r="A152" s="38">
        <v>2361</v>
      </c>
      <c r="B152" s="78" t="s">
        <v>161</v>
      </c>
      <c r="C152" s="36">
        <f t="shared" si="9"/>
        <v>8772</v>
      </c>
      <c r="D152" s="35"/>
      <c r="E152" s="35"/>
      <c r="F152" s="35">
        <v>8320</v>
      </c>
      <c r="G152" s="37">
        <v>452</v>
      </c>
      <c r="H152" s="36">
        <f t="shared" si="10"/>
        <v>8772</v>
      </c>
      <c r="I152" s="35"/>
      <c r="J152" s="35"/>
      <c r="K152" s="35">
        <v>8320</v>
      </c>
      <c r="L152" s="34">
        <v>452</v>
      </c>
    </row>
    <row r="153" spans="1:12" ht="24" x14ac:dyDescent="0.25">
      <c r="A153" s="38">
        <v>2362</v>
      </c>
      <c r="B153" s="78" t="s">
        <v>160</v>
      </c>
      <c r="C153" s="36">
        <f t="shared" si="9"/>
        <v>1224</v>
      </c>
      <c r="D153" s="35"/>
      <c r="E153" s="35"/>
      <c r="F153" s="35">
        <v>1224</v>
      </c>
      <c r="G153" s="37"/>
      <c r="H153" s="36">
        <f t="shared" si="10"/>
        <v>1224</v>
      </c>
      <c r="I153" s="35"/>
      <c r="J153" s="35"/>
      <c r="K153" s="35">
        <v>1224</v>
      </c>
      <c r="L153" s="34"/>
    </row>
    <row r="154" spans="1:12" x14ac:dyDescent="0.25">
      <c r="A154" s="38">
        <v>2363</v>
      </c>
      <c r="B154" s="78" t="s">
        <v>159</v>
      </c>
      <c r="C154" s="36">
        <f t="shared" si="9"/>
        <v>160912.19999999998</v>
      </c>
      <c r="D154" s="35"/>
      <c r="E154" s="35"/>
      <c r="F154" s="35">
        <f>154*2.52*365+14283+4980</f>
        <v>160912.19999999998</v>
      </c>
      <c r="G154" s="37"/>
      <c r="H154" s="36">
        <f t="shared" si="10"/>
        <v>160912</v>
      </c>
      <c r="I154" s="35"/>
      <c r="J154" s="35"/>
      <c r="K154" s="35">
        <v>160912</v>
      </c>
      <c r="L154" s="34"/>
    </row>
    <row r="155" spans="1:12" hidden="1" x14ac:dyDescent="0.25">
      <c r="A155" s="38">
        <v>2364</v>
      </c>
      <c r="B155" s="78" t="s">
        <v>158</v>
      </c>
      <c r="C155" s="36">
        <f t="shared" si="9"/>
        <v>0</v>
      </c>
      <c r="D155" s="35"/>
      <c r="E155" s="35"/>
      <c r="F155" s="35"/>
      <c r="G155" s="37"/>
      <c r="H155" s="36">
        <f t="shared" si="10"/>
        <v>0</v>
      </c>
      <c r="I155" s="35"/>
      <c r="J155" s="35"/>
      <c r="K155" s="35"/>
      <c r="L155" s="34"/>
    </row>
    <row r="156" spans="1:12" ht="12.75" customHeight="1" x14ac:dyDescent="0.25">
      <c r="A156" s="38">
        <v>2365</v>
      </c>
      <c r="B156" s="78" t="s">
        <v>157</v>
      </c>
      <c r="C156" s="36">
        <f t="shared" si="9"/>
        <v>214</v>
      </c>
      <c r="D156" s="35"/>
      <c r="E156" s="35"/>
      <c r="F156" s="35">
        <v>214</v>
      </c>
      <c r="G156" s="37"/>
      <c r="H156" s="36">
        <f t="shared" si="10"/>
        <v>214</v>
      </c>
      <c r="I156" s="35"/>
      <c r="J156" s="35"/>
      <c r="K156" s="35">
        <v>214</v>
      </c>
      <c r="L156" s="34"/>
    </row>
    <row r="157" spans="1:12" ht="36" hidden="1" x14ac:dyDescent="0.25">
      <c r="A157" s="38">
        <v>2366</v>
      </c>
      <c r="B157" s="78" t="s">
        <v>156</v>
      </c>
      <c r="C157" s="36">
        <f t="shared" si="9"/>
        <v>0</v>
      </c>
      <c r="D157" s="35"/>
      <c r="E157" s="35"/>
      <c r="F157" s="35"/>
      <c r="G157" s="37"/>
      <c r="H157" s="36">
        <f t="shared" si="10"/>
        <v>0</v>
      </c>
      <c r="I157" s="35"/>
      <c r="J157" s="35"/>
      <c r="K157" s="35"/>
      <c r="L157" s="34"/>
    </row>
    <row r="158" spans="1:12" ht="48" x14ac:dyDescent="0.25">
      <c r="A158" s="38">
        <v>2369</v>
      </c>
      <c r="B158" s="78" t="s">
        <v>155</v>
      </c>
      <c r="C158" s="36">
        <f t="shared" si="9"/>
        <v>27507</v>
      </c>
      <c r="D158" s="35"/>
      <c r="E158" s="35"/>
      <c r="F158" s="35">
        <v>27055</v>
      </c>
      <c r="G158" s="37">
        <v>452</v>
      </c>
      <c r="H158" s="36">
        <f t="shared" si="10"/>
        <v>27507</v>
      </c>
      <c r="I158" s="35"/>
      <c r="J158" s="35"/>
      <c r="K158" s="35">
        <v>27055</v>
      </c>
      <c r="L158" s="34">
        <v>452</v>
      </c>
    </row>
    <row r="159" spans="1:12" hidden="1" x14ac:dyDescent="0.25">
      <c r="A159" s="80">
        <v>2370</v>
      </c>
      <c r="B159" s="137" t="s">
        <v>154</v>
      </c>
      <c r="C159" s="134">
        <f t="shared" si="9"/>
        <v>0</v>
      </c>
      <c r="D159" s="133"/>
      <c r="E159" s="133"/>
      <c r="F159" s="133"/>
      <c r="G159" s="135"/>
      <c r="H159" s="134">
        <f t="shared" si="10"/>
        <v>0</v>
      </c>
      <c r="I159" s="133"/>
      <c r="J159" s="133"/>
      <c r="K159" s="133"/>
      <c r="L159" s="132"/>
    </row>
    <row r="160" spans="1:12" x14ac:dyDescent="0.25">
      <c r="A160" s="80">
        <v>2380</v>
      </c>
      <c r="B160" s="137" t="s">
        <v>153</v>
      </c>
      <c r="C160" s="134">
        <f t="shared" si="9"/>
        <v>1703</v>
      </c>
      <c r="D160" s="139">
        <f>SUM(D161:D162)</f>
        <v>0</v>
      </c>
      <c r="E160" s="139">
        <f>SUM(E161:E162)</f>
        <v>0</v>
      </c>
      <c r="F160" s="139">
        <f>SUM(F161:F162)</f>
        <v>1703</v>
      </c>
      <c r="G160" s="140">
        <f>SUM(G161:G162)</f>
        <v>0</v>
      </c>
      <c r="H160" s="134">
        <f t="shared" si="10"/>
        <v>1703</v>
      </c>
      <c r="I160" s="139">
        <f>SUM(I161:I162)</f>
        <v>0</v>
      </c>
      <c r="J160" s="139">
        <f>SUM(J161:J162)</f>
        <v>0</v>
      </c>
      <c r="K160" s="139">
        <f>SUM(K161:K162)</f>
        <v>1703</v>
      </c>
      <c r="L160" s="138">
        <f>SUM(L161:L162)</f>
        <v>0</v>
      </c>
    </row>
    <row r="161" spans="1:12" hidden="1" x14ac:dyDescent="0.25">
      <c r="A161" s="163">
        <v>2381</v>
      </c>
      <c r="B161" s="79" t="s">
        <v>152</v>
      </c>
      <c r="C161" s="69">
        <f t="shared" ref="C161:C192" si="11">SUM(D161:G161)</f>
        <v>0</v>
      </c>
      <c r="D161" s="68"/>
      <c r="E161" s="68"/>
      <c r="F161" s="68"/>
      <c r="G161" s="70"/>
      <c r="H161" s="69">
        <f t="shared" ref="H161:H192" si="12">SUM(I161:L161)</f>
        <v>0</v>
      </c>
      <c r="I161" s="68"/>
      <c r="J161" s="68"/>
      <c r="K161" s="68"/>
      <c r="L161" s="67"/>
    </row>
    <row r="162" spans="1:12" ht="24" x14ac:dyDescent="0.25">
      <c r="A162" s="38">
        <v>2389</v>
      </c>
      <c r="B162" s="78" t="s">
        <v>151</v>
      </c>
      <c r="C162" s="36">
        <f t="shared" si="11"/>
        <v>1703</v>
      </c>
      <c r="D162" s="35"/>
      <c r="E162" s="35"/>
      <c r="F162" s="35">
        <v>1703</v>
      </c>
      <c r="G162" s="37"/>
      <c r="H162" s="36">
        <f t="shared" si="12"/>
        <v>1703</v>
      </c>
      <c r="I162" s="35"/>
      <c r="J162" s="35"/>
      <c r="K162" s="35">
        <v>1703</v>
      </c>
      <c r="L162" s="34"/>
    </row>
    <row r="163" spans="1:12" hidden="1" x14ac:dyDescent="0.25">
      <c r="A163" s="80">
        <v>2390</v>
      </c>
      <c r="B163" s="137" t="s">
        <v>150</v>
      </c>
      <c r="C163" s="134">
        <f t="shared" si="11"/>
        <v>0</v>
      </c>
      <c r="D163" s="133"/>
      <c r="E163" s="133"/>
      <c r="F163" s="133"/>
      <c r="G163" s="135"/>
      <c r="H163" s="134">
        <f t="shared" si="12"/>
        <v>0</v>
      </c>
      <c r="I163" s="133"/>
      <c r="J163" s="133"/>
      <c r="K163" s="133"/>
      <c r="L163" s="132"/>
    </row>
    <row r="164" spans="1:12" ht="48" hidden="1" customHeight="1" x14ac:dyDescent="0.25">
      <c r="A164" s="97">
        <v>2400</v>
      </c>
      <c r="B164" s="96" t="s">
        <v>149</v>
      </c>
      <c r="C164" s="94">
        <f t="shared" si="11"/>
        <v>0</v>
      </c>
      <c r="D164" s="17"/>
      <c r="E164" s="17"/>
      <c r="F164" s="17"/>
      <c r="G164" s="19"/>
      <c r="H164" s="94">
        <f t="shared" si="12"/>
        <v>0</v>
      </c>
      <c r="I164" s="17"/>
      <c r="J164" s="17"/>
      <c r="K164" s="17"/>
      <c r="L164" s="16"/>
    </row>
    <row r="165" spans="1:12" ht="24" x14ac:dyDescent="0.25">
      <c r="A165" s="97">
        <v>2500</v>
      </c>
      <c r="B165" s="96" t="s">
        <v>148</v>
      </c>
      <c r="C165" s="94">
        <f t="shared" si="11"/>
        <v>4443</v>
      </c>
      <c r="D165" s="93">
        <f>SUM(D166,D171)</f>
        <v>0</v>
      </c>
      <c r="E165" s="93">
        <f>SUM(E166,E171)</f>
        <v>0</v>
      </c>
      <c r="F165" s="93">
        <f>SUM(F166,F171)</f>
        <v>4443</v>
      </c>
      <c r="G165" s="93">
        <f>SUM(G166,G171)</f>
        <v>0</v>
      </c>
      <c r="H165" s="94">
        <f t="shared" si="12"/>
        <v>4443</v>
      </c>
      <c r="I165" s="93">
        <f>SUM(I166,I171)</f>
        <v>0</v>
      </c>
      <c r="J165" s="93">
        <f>SUM(J166,J171)</f>
        <v>0</v>
      </c>
      <c r="K165" s="93">
        <f>SUM(K166,K171)</f>
        <v>4443</v>
      </c>
      <c r="L165" s="92">
        <f>SUM(L166,L171)</f>
        <v>0</v>
      </c>
    </row>
    <row r="166" spans="1:12" ht="16.5" customHeight="1" x14ac:dyDescent="0.25">
      <c r="A166" s="91">
        <v>2510</v>
      </c>
      <c r="B166" s="79" t="s">
        <v>147</v>
      </c>
      <c r="C166" s="69">
        <f t="shared" si="11"/>
        <v>4443</v>
      </c>
      <c r="D166" s="107">
        <f>SUM(D167:D170)</f>
        <v>0</v>
      </c>
      <c r="E166" s="107">
        <f>SUM(E167:E170)</f>
        <v>0</v>
      </c>
      <c r="F166" s="107">
        <f>SUM(F167:F170)</f>
        <v>4443</v>
      </c>
      <c r="G166" s="107">
        <f>SUM(G167:G170)</f>
        <v>0</v>
      </c>
      <c r="H166" s="69">
        <f t="shared" si="12"/>
        <v>4443</v>
      </c>
      <c r="I166" s="107">
        <f>SUM(I167:I170)</f>
        <v>0</v>
      </c>
      <c r="J166" s="107">
        <f>SUM(J167:J170)</f>
        <v>0</v>
      </c>
      <c r="K166" s="107">
        <f>SUM(K167:K170)</f>
        <v>4443</v>
      </c>
      <c r="L166" s="106">
        <f>SUM(L167:L170)</f>
        <v>0</v>
      </c>
    </row>
    <row r="167" spans="1:12" ht="24" x14ac:dyDescent="0.25">
      <c r="A167" s="74">
        <v>2512</v>
      </c>
      <c r="B167" s="78" t="s">
        <v>146</v>
      </c>
      <c r="C167" s="36">
        <f t="shared" si="11"/>
        <v>3870</v>
      </c>
      <c r="D167" s="35"/>
      <c r="E167" s="35"/>
      <c r="F167" s="35">
        <v>3870</v>
      </c>
      <c r="G167" s="37"/>
      <c r="H167" s="36">
        <f t="shared" si="12"/>
        <v>3870</v>
      </c>
      <c r="I167" s="35"/>
      <c r="J167" s="35"/>
      <c r="K167" s="35">
        <v>3870</v>
      </c>
      <c r="L167" s="34"/>
    </row>
    <row r="168" spans="1:12" ht="36" hidden="1" x14ac:dyDescent="0.25">
      <c r="A168" s="74">
        <v>2513</v>
      </c>
      <c r="B168" s="78" t="s">
        <v>145</v>
      </c>
      <c r="C168" s="36">
        <f t="shared" si="11"/>
        <v>0</v>
      </c>
      <c r="D168" s="35"/>
      <c r="E168" s="35"/>
      <c r="F168" s="35"/>
      <c r="G168" s="37"/>
      <c r="H168" s="36">
        <f t="shared" si="12"/>
        <v>0</v>
      </c>
      <c r="I168" s="35"/>
      <c r="J168" s="35"/>
      <c r="K168" s="35"/>
      <c r="L168" s="34"/>
    </row>
    <row r="169" spans="1:12" ht="24" hidden="1" x14ac:dyDescent="0.25">
      <c r="A169" s="74">
        <v>2515</v>
      </c>
      <c r="B169" s="78" t="s">
        <v>144</v>
      </c>
      <c r="C169" s="36">
        <f t="shared" si="11"/>
        <v>0</v>
      </c>
      <c r="D169" s="35"/>
      <c r="E169" s="35"/>
      <c r="F169" s="35"/>
      <c r="G169" s="37"/>
      <c r="H169" s="36">
        <f t="shared" si="12"/>
        <v>0</v>
      </c>
      <c r="I169" s="35"/>
      <c r="J169" s="35"/>
      <c r="K169" s="35"/>
      <c r="L169" s="34"/>
    </row>
    <row r="170" spans="1:12" ht="24" x14ac:dyDescent="0.25">
      <c r="A170" s="74">
        <v>2519</v>
      </c>
      <c r="B170" s="78" t="s">
        <v>143</v>
      </c>
      <c r="C170" s="36">
        <f t="shared" si="11"/>
        <v>573</v>
      </c>
      <c r="D170" s="35"/>
      <c r="E170" s="35"/>
      <c r="F170" s="35">
        <f>73+500</f>
        <v>573</v>
      </c>
      <c r="G170" s="37"/>
      <c r="H170" s="36">
        <f t="shared" si="12"/>
        <v>573</v>
      </c>
      <c r="I170" s="35"/>
      <c r="J170" s="35"/>
      <c r="K170" s="35">
        <v>573</v>
      </c>
      <c r="L170" s="34"/>
    </row>
    <row r="171" spans="1:12" ht="24" hidden="1" x14ac:dyDescent="0.25">
      <c r="A171" s="88">
        <v>2520</v>
      </c>
      <c r="B171" s="78" t="s">
        <v>142</v>
      </c>
      <c r="C171" s="36">
        <f t="shared" si="11"/>
        <v>0</v>
      </c>
      <c r="D171" s="35"/>
      <c r="E171" s="35"/>
      <c r="F171" s="35"/>
      <c r="G171" s="37"/>
      <c r="H171" s="36">
        <f t="shared" si="12"/>
        <v>0</v>
      </c>
      <c r="I171" s="35"/>
      <c r="J171" s="35"/>
      <c r="K171" s="35"/>
      <c r="L171" s="34"/>
    </row>
    <row r="172" spans="1:12" s="158" customFormat="1" ht="48" hidden="1" x14ac:dyDescent="0.25">
      <c r="A172" s="147">
        <v>2800</v>
      </c>
      <c r="B172" s="79" t="s">
        <v>141</v>
      </c>
      <c r="C172" s="69">
        <f t="shared" si="11"/>
        <v>0</v>
      </c>
      <c r="D172" s="161"/>
      <c r="E172" s="161"/>
      <c r="F172" s="161"/>
      <c r="G172" s="162"/>
      <c r="H172" s="69">
        <f t="shared" si="12"/>
        <v>0</v>
      </c>
      <c r="I172" s="161"/>
      <c r="J172" s="161"/>
      <c r="K172" s="161"/>
      <c r="L172" s="160"/>
    </row>
    <row r="173" spans="1:12" hidden="1" x14ac:dyDescent="0.25">
      <c r="A173" s="131">
        <v>3000</v>
      </c>
      <c r="B173" s="131" t="s">
        <v>140</v>
      </c>
      <c r="C173" s="128">
        <f t="shared" si="11"/>
        <v>0</v>
      </c>
      <c r="D173" s="127">
        <f>SUM(D174,D184)</f>
        <v>0</v>
      </c>
      <c r="E173" s="127">
        <f>SUM(E174,E184)</f>
        <v>0</v>
      </c>
      <c r="F173" s="127">
        <f>SUM(F174,F184)</f>
        <v>0</v>
      </c>
      <c r="G173" s="129">
        <f>SUM(G174,G184)</f>
        <v>0</v>
      </c>
      <c r="H173" s="128">
        <f t="shared" si="12"/>
        <v>0</v>
      </c>
      <c r="I173" s="127">
        <f>SUM(I174,I184)</f>
        <v>0</v>
      </c>
      <c r="J173" s="127">
        <f>SUM(J174,J184)</f>
        <v>0</v>
      </c>
      <c r="K173" s="127">
        <f>SUM(K174,K184)</f>
        <v>0</v>
      </c>
      <c r="L173" s="126">
        <f>SUM(L174,L184)</f>
        <v>0</v>
      </c>
    </row>
    <row r="174" spans="1:12" ht="24" hidden="1" x14ac:dyDescent="0.25">
      <c r="A174" s="97">
        <v>3200</v>
      </c>
      <c r="B174" s="124" t="s">
        <v>139</v>
      </c>
      <c r="C174" s="95">
        <f t="shared" si="11"/>
        <v>0</v>
      </c>
      <c r="D174" s="93">
        <f>SUM(D175,D179)</f>
        <v>0</v>
      </c>
      <c r="E174" s="93">
        <f>SUM(E175,E179)</f>
        <v>0</v>
      </c>
      <c r="F174" s="93">
        <f>SUM(F175,F179)</f>
        <v>0</v>
      </c>
      <c r="G174" s="93">
        <f>SUM(G175,G179)</f>
        <v>0</v>
      </c>
      <c r="H174" s="94">
        <f t="shared" si="12"/>
        <v>0</v>
      </c>
      <c r="I174" s="93">
        <f>SUM(I175,I179)</f>
        <v>0</v>
      </c>
      <c r="J174" s="93">
        <f>SUM(J175,J179)</f>
        <v>0</v>
      </c>
      <c r="K174" s="93">
        <f>SUM(K175,K179)</f>
        <v>0</v>
      </c>
      <c r="L174" s="92">
        <f>SUM(L175,L179)</f>
        <v>0</v>
      </c>
    </row>
    <row r="175" spans="1:12" ht="36" hidden="1" x14ac:dyDescent="0.25">
      <c r="A175" s="91">
        <v>3260</v>
      </c>
      <c r="B175" s="79" t="s">
        <v>138</v>
      </c>
      <c r="C175" s="69">
        <f t="shared" si="11"/>
        <v>0</v>
      </c>
      <c r="D175" s="107">
        <f>SUM(D176:D178)</f>
        <v>0</v>
      </c>
      <c r="E175" s="107">
        <f>SUM(E176:E178)</f>
        <v>0</v>
      </c>
      <c r="F175" s="107">
        <f>SUM(F176:F178)</f>
        <v>0</v>
      </c>
      <c r="G175" s="150">
        <f>SUM(G176:G178)</f>
        <v>0</v>
      </c>
      <c r="H175" s="69">
        <f t="shared" si="12"/>
        <v>0</v>
      </c>
      <c r="I175" s="107">
        <f>SUM(I176:I178)</f>
        <v>0</v>
      </c>
      <c r="J175" s="107">
        <f>SUM(J176:J178)</f>
        <v>0</v>
      </c>
      <c r="K175" s="107">
        <f>SUM(K176:K178)</f>
        <v>0</v>
      </c>
      <c r="L175" s="149">
        <f>SUM(L176:L178)</f>
        <v>0</v>
      </c>
    </row>
    <row r="176" spans="1:12" ht="24" hidden="1" x14ac:dyDescent="0.25">
      <c r="A176" s="74">
        <v>3261</v>
      </c>
      <c r="B176" s="78" t="s">
        <v>137</v>
      </c>
      <c r="C176" s="36">
        <f t="shared" si="11"/>
        <v>0</v>
      </c>
      <c r="D176" s="35"/>
      <c r="E176" s="35"/>
      <c r="F176" s="35"/>
      <c r="G176" s="37"/>
      <c r="H176" s="36">
        <f t="shared" si="12"/>
        <v>0</v>
      </c>
      <c r="I176" s="35"/>
      <c r="J176" s="35"/>
      <c r="K176" s="35"/>
      <c r="L176" s="34"/>
    </row>
    <row r="177" spans="1:12" ht="36" hidden="1" x14ac:dyDescent="0.25">
      <c r="A177" s="74">
        <v>3262</v>
      </c>
      <c r="B177" s="78" t="s">
        <v>136</v>
      </c>
      <c r="C177" s="36">
        <f t="shared" si="11"/>
        <v>0</v>
      </c>
      <c r="D177" s="35"/>
      <c r="E177" s="35"/>
      <c r="F177" s="35"/>
      <c r="G177" s="37"/>
      <c r="H177" s="36">
        <f t="shared" si="12"/>
        <v>0</v>
      </c>
      <c r="I177" s="35"/>
      <c r="J177" s="35"/>
      <c r="K177" s="35"/>
      <c r="L177" s="34"/>
    </row>
    <row r="178" spans="1:12" ht="24" hidden="1" x14ac:dyDescent="0.25">
      <c r="A178" s="74">
        <v>3263</v>
      </c>
      <c r="B178" s="78" t="s">
        <v>135</v>
      </c>
      <c r="C178" s="36">
        <f t="shared" si="11"/>
        <v>0</v>
      </c>
      <c r="D178" s="35"/>
      <c r="E178" s="35"/>
      <c r="F178" s="35"/>
      <c r="G178" s="37"/>
      <c r="H178" s="36">
        <f t="shared" si="12"/>
        <v>0</v>
      </c>
      <c r="I178" s="35"/>
      <c r="J178" s="35"/>
      <c r="K178" s="35"/>
      <c r="L178" s="34"/>
    </row>
    <row r="179" spans="1:12" ht="84" hidden="1" x14ac:dyDescent="0.25">
      <c r="A179" s="91">
        <v>3290</v>
      </c>
      <c r="B179" s="79" t="s">
        <v>134</v>
      </c>
      <c r="C179" s="30">
        <f t="shared" si="11"/>
        <v>0</v>
      </c>
      <c r="D179" s="107">
        <f>SUM(D180:D183)</f>
        <v>0</v>
      </c>
      <c r="E179" s="107">
        <f>SUM(E180:E183)</f>
        <v>0</v>
      </c>
      <c r="F179" s="107">
        <f>SUM(F180:F183)</f>
        <v>0</v>
      </c>
      <c r="G179" s="107">
        <f>SUM(G180:G183)</f>
        <v>0</v>
      </c>
      <c r="H179" s="30">
        <f t="shared" si="12"/>
        <v>0</v>
      </c>
      <c r="I179" s="107">
        <f>SUM(I180:I183)</f>
        <v>0</v>
      </c>
      <c r="J179" s="107">
        <f>SUM(J180:J183)</f>
        <v>0</v>
      </c>
      <c r="K179" s="107">
        <f>SUM(K180:K183)</f>
        <v>0</v>
      </c>
      <c r="L179" s="117">
        <f>SUM(L180:L183)</f>
        <v>0</v>
      </c>
    </row>
    <row r="180" spans="1:12" ht="72" hidden="1" x14ac:dyDescent="0.25">
      <c r="A180" s="74">
        <v>3291</v>
      </c>
      <c r="B180" s="78" t="s">
        <v>133</v>
      </c>
      <c r="C180" s="36">
        <f t="shared" si="11"/>
        <v>0</v>
      </c>
      <c r="D180" s="35"/>
      <c r="E180" s="35"/>
      <c r="F180" s="35"/>
      <c r="G180" s="157"/>
      <c r="H180" s="36">
        <f t="shared" si="12"/>
        <v>0</v>
      </c>
      <c r="I180" s="35"/>
      <c r="J180" s="35"/>
      <c r="K180" s="35"/>
      <c r="L180" s="34"/>
    </row>
    <row r="181" spans="1:12" ht="72" hidden="1" x14ac:dyDescent="0.25">
      <c r="A181" s="74">
        <v>3292</v>
      </c>
      <c r="B181" s="78" t="s">
        <v>132</v>
      </c>
      <c r="C181" s="36">
        <f t="shared" si="11"/>
        <v>0</v>
      </c>
      <c r="D181" s="35"/>
      <c r="E181" s="35"/>
      <c r="F181" s="35"/>
      <c r="G181" s="157"/>
      <c r="H181" s="36">
        <f t="shared" si="12"/>
        <v>0</v>
      </c>
      <c r="I181" s="35"/>
      <c r="J181" s="35"/>
      <c r="K181" s="35"/>
      <c r="L181" s="34"/>
    </row>
    <row r="182" spans="1:12" ht="72" hidden="1" x14ac:dyDescent="0.25">
      <c r="A182" s="74">
        <v>3293</v>
      </c>
      <c r="B182" s="78" t="s">
        <v>131</v>
      </c>
      <c r="C182" s="36">
        <f t="shared" si="11"/>
        <v>0</v>
      </c>
      <c r="D182" s="35"/>
      <c r="E182" s="35"/>
      <c r="F182" s="35"/>
      <c r="G182" s="157"/>
      <c r="H182" s="36">
        <f t="shared" si="12"/>
        <v>0</v>
      </c>
      <c r="I182" s="35"/>
      <c r="J182" s="35"/>
      <c r="K182" s="35"/>
      <c r="L182" s="34"/>
    </row>
    <row r="183" spans="1:12" ht="60" hidden="1" x14ac:dyDescent="0.25">
      <c r="A183" s="156">
        <v>3294</v>
      </c>
      <c r="B183" s="78" t="s">
        <v>130</v>
      </c>
      <c r="C183" s="30">
        <f t="shared" si="11"/>
        <v>0</v>
      </c>
      <c r="D183" s="29"/>
      <c r="E183" s="29"/>
      <c r="F183" s="29"/>
      <c r="G183" s="155"/>
      <c r="H183" s="30">
        <f t="shared" si="12"/>
        <v>0</v>
      </c>
      <c r="I183" s="29"/>
      <c r="J183" s="29"/>
      <c r="K183" s="29"/>
      <c r="L183" s="28"/>
    </row>
    <row r="184" spans="1:12" ht="48" hidden="1" x14ac:dyDescent="0.25">
      <c r="A184" s="125">
        <v>3300</v>
      </c>
      <c r="B184" s="124" t="s">
        <v>129</v>
      </c>
      <c r="C184" s="122">
        <f t="shared" si="11"/>
        <v>0</v>
      </c>
      <c r="D184" s="121">
        <f>SUM(D185:D186)</f>
        <v>0</v>
      </c>
      <c r="E184" s="121">
        <f>SUM(E185:E186)</f>
        <v>0</v>
      </c>
      <c r="F184" s="121">
        <f>SUM(F185:F186)</f>
        <v>0</v>
      </c>
      <c r="G184" s="121">
        <f>SUM(G185:G186)</f>
        <v>0</v>
      </c>
      <c r="H184" s="122">
        <f t="shared" si="12"/>
        <v>0</v>
      </c>
      <c r="I184" s="121">
        <f>SUM(I185:I186)</f>
        <v>0</v>
      </c>
      <c r="J184" s="121">
        <f>SUM(J185:J186)</f>
        <v>0</v>
      </c>
      <c r="K184" s="121">
        <f>SUM(K185:K186)</f>
        <v>0</v>
      </c>
      <c r="L184" s="92">
        <f>SUM(L185:L186)</f>
        <v>0</v>
      </c>
    </row>
    <row r="185" spans="1:12" ht="48" hidden="1" x14ac:dyDescent="0.25">
      <c r="A185" s="154">
        <v>3310</v>
      </c>
      <c r="B185" s="137" t="s">
        <v>128</v>
      </c>
      <c r="C185" s="153">
        <f t="shared" si="11"/>
        <v>0</v>
      </c>
      <c r="D185" s="133"/>
      <c r="E185" s="133"/>
      <c r="F185" s="133"/>
      <c r="G185" s="135"/>
      <c r="H185" s="153">
        <f t="shared" si="12"/>
        <v>0</v>
      </c>
      <c r="I185" s="133"/>
      <c r="J185" s="133"/>
      <c r="K185" s="133"/>
      <c r="L185" s="132"/>
    </row>
    <row r="186" spans="1:12" ht="60" hidden="1" x14ac:dyDescent="0.25">
      <c r="A186" s="114">
        <v>3320</v>
      </c>
      <c r="B186" s="79" t="s">
        <v>127</v>
      </c>
      <c r="C186" s="69">
        <f t="shared" si="11"/>
        <v>0</v>
      </c>
      <c r="D186" s="68"/>
      <c r="E186" s="68"/>
      <c r="F186" s="68"/>
      <c r="G186" s="70"/>
      <c r="H186" s="69">
        <f t="shared" si="12"/>
        <v>0</v>
      </c>
      <c r="I186" s="68"/>
      <c r="J186" s="68"/>
      <c r="K186" s="68"/>
      <c r="L186" s="67"/>
    </row>
    <row r="187" spans="1:12" hidden="1" x14ac:dyDescent="0.25">
      <c r="A187" s="152">
        <v>4000</v>
      </c>
      <c r="B187" s="131" t="s">
        <v>126</v>
      </c>
      <c r="C187" s="128">
        <f t="shared" si="11"/>
        <v>0</v>
      </c>
      <c r="D187" s="127">
        <f>SUM(D188,D191)</f>
        <v>0</v>
      </c>
      <c r="E187" s="127">
        <f>SUM(E188,E191)</f>
        <v>0</v>
      </c>
      <c r="F187" s="127">
        <f>SUM(F188,F191)</f>
        <v>0</v>
      </c>
      <c r="G187" s="129">
        <f>SUM(G188,G191)</f>
        <v>0</v>
      </c>
      <c r="H187" s="128">
        <f t="shared" si="12"/>
        <v>0</v>
      </c>
      <c r="I187" s="127">
        <f>SUM(I188,I191)</f>
        <v>0</v>
      </c>
      <c r="J187" s="127">
        <f>SUM(J188,J191)</f>
        <v>0</v>
      </c>
      <c r="K187" s="127">
        <f>SUM(K188,K191)</f>
        <v>0</v>
      </c>
      <c r="L187" s="126">
        <f>SUM(L188,L191)</f>
        <v>0</v>
      </c>
    </row>
    <row r="188" spans="1:12" ht="24" hidden="1" x14ac:dyDescent="0.25">
      <c r="A188" s="151">
        <v>4200</v>
      </c>
      <c r="B188" s="96" t="s">
        <v>125</v>
      </c>
      <c r="C188" s="94">
        <f t="shared" si="11"/>
        <v>0</v>
      </c>
      <c r="D188" s="93">
        <f>SUM(D189,D190)</f>
        <v>0</v>
      </c>
      <c r="E188" s="93">
        <f>SUM(E189,E190)</f>
        <v>0</v>
      </c>
      <c r="F188" s="93">
        <f>SUM(F189,F190)</f>
        <v>0</v>
      </c>
      <c r="G188" s="142">
        <f>SUM(G189,G190)</f>
        <v>0</v>
      </c>
      <c r="H188" s="94">
        <f t="shared" si="12"/>
        <v>0</v>
      </c>
      <c r="I188" s="93">
        <f>SUM(I189,I190)</f>
        <v>0</v>
      </c>
      <c r="J188" s="93">
        <f>SUM(J189,J190)</f>
        <v>0</v>
      </c>
      <c r="K188" s="93">
        <f>SUM(K189,K190)</f>
        <v>0</v>
      </c>
      <c r="L188" s="141">
        <f>SUM(L189,L190)</f>
        <v>0</v>
      </c>
    </row>
    <row r="189" spans="1:12" ht="36" hidden="1" x14ac:dyDescent="0.25">
      <c r="A189" s="91">
        <v>4240</v>
      </c>
      <c r="B189" s="79" t="s">
        <v>124</v>
      </c>
      <c r="C189" s="69">
        <f t="shared" si="11"/>
        <v>0</v>
      </c>
      <c r="D189" s="68"/>
      <c r="E189" s="68"/>
      <c r="F189" s="68"/>
      <c r="G189" s="70"/>
      <c r="H189" s="69">
        <f t="shared" si="12"/>
        <v>0</v>
      </c>
      <c r="I189" s="68"/>
      <c r="J189" s="68"/>
      <c r="K189" s="68"/>
      <c r="L189" s="67"/>
    </row>
    <row r="190" spans="1:12" ht="24" hidden="1" x14ac:dyDescent="0.25">
      <c r="A190" s="88">
        <v>4250</v>
      </c>
      <c r="B190" s="78" t="s">
        <v>123</v>
      </c>
      <c r="C190" s="36">
        <f t="shared" si="11"/>
        <v>0</v>
      </c>
      <c r="D190" s="35"/>
      <c r="E190" s="35"/>
      <c r="F190" s="35"/>
      <c r="G190" s="37"/>
      <c r="H190" s="36">
        <f t="shared" si="12"/>
        <v>0</v>
      </c>
      <c r="I190" s="35"/>
      <c r="J190" s="35"/>
      <c r="K190" s="35"/>
      <c r="L190" s="34"/>
    </row>
    <row r="191" spans="1:12" hidden="1" x14ac:dyDescent="0.25">
      <c r="A191" s="97">
        <v>4300</v>
      </c>
      <c r="B191" s="96" t="s">
        <v>122</v>
      </c>
      <c r="C191" s="94">
        <f t="shared" si="11"/>
        <v>0</v>
      </c>
      <c r="D191" s="93">
        <f>SUM(D192)</f>
        <v>0</v>
      </c>
      <c r="E191" s="93">
        <f>SUM(E192)</f>
        <v>0</v>
      </c>
      <c r="F191" s="93">
        <f>SUM(F192)</f>
        <v>0</v>
      </c>
      <c r="G191" s="142">
        <f>SUM(G192)</f>
        <v>0</v>
      </c>
      <c r="H191" s="94">
        <f t="shared" si="12"/>
        <v>0</v>
      </c>
      <c r="I191" s="93">
        <f>SUM(I192)</f>
        <v>0</v>
      </c>
      <c r="J191" s="93">
        <f>SUM(J192)</f>
        <v>0</v>
      </c>
      <c r="K191" s="93">
        <f>SUM(K192)</f>
        <v>0</v>
      </c>
      <c r="L191" s="141">
        <f>SUM(L192)</f>
        <v>0</v>
      </c>
    </row>
    <row r="192" spans="1:12" ht="24" hidden="1" x14ac:dyDescent="0.25">
      <c r="A192" s="91">
        <v>4310</v>
      </c>
      <c r="B192" s="79" t="s">
        <v>121</v>
      </c>
      <c r="C192" s="69">
        <f t="shared" si="11"/>
        <v>0</v>
      </c>
      <c r="D192" s="107">
        <f>SUM(D193:D193)</f>
        <v>0</v>
      </c>
      <c r="E192" s="107">
        <f>SUM(E193:E193)</f>
        <v>0</v>
      </c>
      <c r="F192" s="107">
        <f>SUM(F193:F193)</f>
        <v>0</v>
      </c>
      <c r="G192" s="150">
        <f>SUM(G193:G193)</f>
        <v>0</v>
      </c>
      <c r="H192" s="69">
        <f t="shared" si="12"/>
        <v>0</v>
      </c>
      <c r="I192" s="107">
        <f>SUM(I193:I193)</f>
        <v>0</v>
      </c>
      <c r="J192" s="107">
        <f>SUM(J193:J193)</f>
        <v>0</v>
      </c>
      <c r="K192" s="107">
        <f>SUM(K193:K193)</f>
        <v>0</v>
      </c>
      <c r="L192" s="149">
        <f>SUM(L193:L193)</f>
        <v>0</v>
      </c>
    </row>
    <row r="193" spans="1:12" ht="36" hidden="1" x14ac:dyDescent="0.25">
      <c r="A193" s="74">
        <v>4311</v>
      </c>
      <c r="B193" s="78" t="s">
        <v>120</v>
      </c>
      <c r="C193" s="36">
        <f t="shared" ref="C193:C224" si="13">SUM(D193:G193)</f>
        <v>0</v>
      </c>
      <c r="D193" s="35"/>
      <c r="E193" s="35"/>
      <c r="F193" s="35"/>
      <c r="G193" s="37"/>
      <c r="H193" s="36">
        <f t="shared" ref="H193:H224" si="14">SUM(I193:L193)</f>
        <v>0</v>
      </c>
      <c r="I193" s="35"/>
      <c r="J193" s="35"/>
      <c r="K193" s="35"/>
      <c r="L193" s="34"/>
    </row>
    <row r="194" spans="1:12" s="14" customFormat="1" ht="24" x14ac:dyDescent="0.25">
      <c r="A194" s="148"/>
      <c r="B194" s="147" t="s">
        <v>119</v>
      </c>
      <c r="C194" s="146">
        <f t="shared" si="13"/>
        <v>57397</v>
      </c>
      <c r="D194" s="145">
        <f>SUM(D195,D230,D268)</f>
        <v>0</v>
      </c>
      <c r="E194" s="145">
        <f>SUM(E195,E230,E268)</f>
        <v>0</v>
      </c>
      <c r="F194" s="145">
        <f>SUM(F195,F230,F268)</f>
        <v>57397</v>
      </c>
      <c r="G194" s="145">
        <f>SUM(G195,G230,G268)</f>
        <v>0</v>
      </c>
      <c r="H194" s="146">
        <f t="shared" si="14"/>
        <v>69137</v>
      </c>
      <c r="I194" s="145">
        <f>SUM(I195,I230,I268)</f>
        <v>11740</v>
      </c>
      <c r="J194" s="145">
        <f>SUM(J195,J230,J268)</f>
        <v>0</v>
      </c>
      <c r="K194" s="145">
        <f>SUM(K195,K230,K268)</f>
        <v>57397</v>
      </c>
      <c r="L194" s="144">
        <f>SUM(L195,L230,L268)</f>
        <v>0</v>
      </c>
    </row>
    <row r="195" spans="1:12" x14ac:dyDescent="0.25">
      <c r="A195" s="131">
        <v>5000</v>
      </c>
      <c r="B195" s="131" t="s">
        <v>118</v>
      </c>
      <c r="C195" s="128">
        <f t="shared" si="13"/>
        <v>26245</v>
      </c>
      <c r="D195" s="127">
        <f>D196+D204</f>
        <v>0</v>
      </c>
      <c r="E195" s="127">
        <f>E196+E204</f>
        <v>0</v>
      </c>
      <c r="F195" s="127">
        <f>F196+F204</f>
        <v>26245</v>
      </c>
      <c r="G195" s="127">
        <f>G196+G204</f>
        <v>0</v>
      </c>
      <c r="H195" s="128">
        <f t="shared" si="14"/>
        <v>37985</v>
      </c>
      <c r="I195" s="127">
        <f>I196+I204</f>
        <v>11740</v>
      </c>
      <c r="J195" s="127">
        <f>J196+J204</f>
        <v>0</v>
      </c>
      <c r="K195" s="127">
        <f>K196+K204</f>
        <v>26245</v>
      </c>
      <c r="L195" s="143">
        <f>L196+L204</f>
        <v>0</v>
      </c>
    </row>
    <row r="196" spans="1:12" x14ac:dyDescent="0.25">
      <c r="A196" s="97">
        <v>5100</v>
      </c>
      <c r="B196" s="96" t="s">
        <v>117</v>
      </c>
      <c r="C196" s="94">
        <f t="shared" si="13"/>
        <v>0</v>
      </c>
      <c r="D196" s="93">
        <f>D197+D198+D201+D202+D203</f>
        <v>0</v>
      </c>
      <c r="E196" s="93">
        <f>E197+E198+E201+E202+E203</f>
        <v>0</v>
      </c>
      <c r="F196" s="93">
        <f>F197+F198+F201+F202+F203</f>
        <v>0</v>
      </c>
      <c r="G196" s="142">
        <f>G197+G198+G201+G202+G203</f>
        <v>0</v>
      </c>
      <c r="H196" s="94">
        <f t="shared" si="14"/>
        <v>470</v>
      </c>
      <c r="I196" s="93">
        <f>I197+I198+I201+I202+I203</f>
        <v>470</v>
      </c>
      <c r="J196" s="93">
        <f>J197+J198+J201+J202+J203</f>
        <v>0</v>
      </c>
      <c r="K196" s="93">
        <f>K197+K198+K201+K202+K203</f>
        <v>0</v>
      </c>
      <c r="L196" s="141">
        <f>L197+L198+L201+L202+L203</f>
        <v>0</v>
      </c>
    </row>
    <row r="197" spans="1:12" hidden="1" x14ac:dyDescent="0.25">
      <c r="A197" s="91">
        <v>5110</v>
      </c>
      <c r="B197" s="79" t="s">
        <v>116</v>
      </c>
      <c r="C197" s="69">
        <f t="shared" si="13"/>
        <v>0</v>
      </c>
      <c r="D197" s="68"/>
      <c r="E197" s="68"/>
      <c r="F197" s="68"/>
      <c r="G197" s="70"/>
      <c r="H197" s="69">
        <f t="shared" si="14"/>
        <v>0</v>
      </c>
      <c r="I197" s="68"/>
      <c r="J197" s="68"/>
      <c r="K197" s="68"/>
      <c r="L197" s="67"/>
    </row>
    <row r="198" spans="1:12" ht="24" x14ac:dyDescent="0.25">
      <c r="A198" s="88">
        <v>5120</v>
      </c>
      <c r="B198" s="78" t="s">
        <v>115</v>
      </c>
      <c r="C198" s="36">
        <f t="shared" si="13"/>
        <v>0</v>
      </c>
      <c r="D198" s="76">
        <f>D199+D200</f>
        <v>0</v>
      </c>
      <c r="E198" s="76">
        <f>E199+E200</f>
        <v>0</v>
      </c>
      <c r="F198" s="76">
        <f>F199+F200</f>
        <v>0</v>
      </c>
      <c r="G198" s="77">
        <f>G199+G200</f>
        <v>0</v>
      </c>
      <c r="H198" s="36">
        <f t="shared" si="14"/>
        <v>470</v>
      </c>
      <c r="I198" s="76">
        <f>I199+I200</f>
        <v>470</v>
      </c>
      <c r="J198" s="76">
        <f>J199+J200</f>
        <v>0</v>
      </c>
      <c r="K198" s="76">
        <f>K199+K200</f>
        <v>0</v>
      </c>
      <c r="L198" s="75">
        <f>L199+L200</f>
        <v>0</v>
      </c>
    </row>
    <row r="199" spans="1:12" x14ac:dyDescent="0.25">
      <c r="A199" s="74">
        <v>5121</v>
      </c>
      <c r="B199" s="78" t="s">
        <v>114</v>
      </c>
      <c r="C199" s="36">
        <f t="shared" si="13"/>
        <v>0</v>
      </c>
      <c r="D199" s="35"/>
      <c r="E199" s="35"/>
      <c r="F199" s="35"/>
      <c r="G199" s="37"/>
      <c r="H199" s="36">
        <f t="shared" si="14"/>
        <v>470</v>
      </c>
      <c r="I199" s="35">
        <v>470</v>
      </c>
      <c r="J199" s="35"/>
      <c r="K199" s="35"/>
      <c r="L199" s="34"/>
    </row>
    <row r="200" spans="1:12" ht="24" hidden="1" x14ac:dyDescent="0.25">
      <c r="A200" s="74">
        <v>5129</v>
      </c>
      <c r="B200" s="78" t="s">
        <v>113</v>
      </c>
      <c r="C200" s="36">
        <f t="shared" si="13"/>
        <v>0</v>
      </c>
      <c r="D200" s="35"/>
      <c r="E200" s="35"/>
      <c r="F200" s="35"/>
      <c r="G200" s="37"/>
      <c r="H200" s="36">
        <f t="shared" si="14"/>
        <v>0</v>
      </c>
      <c r="I200" s="35"/>
      <c r="J200" s="35"/>
      <c r="K200" s="35"/>
      <c r="L200" s="34"/>
    </row>
    <row r="201" spans="1:12" hidden="1" x14ac:dyDescent="0.25">
      <c r="A201" s="88">
        <v>5130</v>
      </c>
      <c r="B201" s="78" t="s">
        <v>112</v>
      </c>
      <c r="C201" s="36">
        <f t="shared" si="13"/>
        <v>0</v>
      </c>
      <c r="D201" s="35"/>
      <c r="E201" s="35"/>
      <c r="F201" s="35"/>
      <c r="G201" s="37"/>
      <c r="H201" s="36">
        <f t="shared" si="14"/>
        <v>0</v>
      </c>
      <c r="I201" s="35"/>
      <c r="J201" s="35"/>
      <c r="K201" s="35"/>
      <c r="L201" s="34"/>
    </row>
    <row r="202" spans="1:12" hidden="1" x14ac:dyDescent="0.25">
      <c r="A202" s="88">
        <v>5140</v>
      </c>
      <c r="B202" s="78" t="s">
        <v>111</v>
      </c>
      <c r="C202" s="36">
        <f t="shared" si="13"/>
        <v>0</v>
      </c>
      <c r="D202" s="35"/>
      <c r="E202" s="35"/>
      <c r="F202" s="35"/>
      <c r="G202" s="37"/>
      <c r="H202" s="36">
        <f t="shared" si="14"/>
        <v>0</v>
      </c>
      <c r="I202" s="35"/>
      <c r="J202" s="35"/>
      <c r="K202" s="35"/>
      <c r="L202" s="34"/>
    </row>
    <row r="203" spans="1:12" ht="24" hidden="1" x14ac:dyDescent="0.25">
      <c r="A203" s="88">
        <v>5170</v>
      </c>
      <c r="B203" s="78" t="s">
        <v>110</v>
      </c>
      <c r="C203" s="36">
        <f t="shared" si="13"/>
        <v>0</v>
      </c>
      <c r="D203" s="35"/>
      <c r="E203" s="35"/>
      <c r="F203" s="35"/>
      <c r="G203" s="37"/>
      <c r="H203" s="36">
        <f t="shared" si="14"/>
        <v>0</v>
      </c>
      <c r="I203" s="35"/>
      <c r="J203" s="35"/>
      <c r="K203" s="35"/>
      <c r="L203" s="34"/>
    </row>
    <row r="204" spans="1:12" x14ac:dyDescent="0.25">
      <c r="A204" s="97">
        <v>5200</v>
      </c>
      <c r="B204" s="96" t="s">
        <v>109</v>
      </c>
      <c r="C204" s="94">
        <f t="shared" si="13"/>
        <v>26245</v>
      </c>
      <c r="D204" s="93">
        <f>D205+D215+D216+D225+D226+D227+D229</f>
        <v>0</v>
      </c>
      <c r="E204" s="93">
        <f>E205+E215+E216+E225+E226+E227+E229</f>
        <v>0</v>
      </c>
      <c r="F204" s="93">
        <f>F205+F215+F216+F225+F226+F227+F229</f>
        <v>26245</v>
      </c>
      <c r="G204" s="142">
        <f>G205+G215+G216+G225+G226+G227+G229</f>
        <v>0</v>
      </c>
      <c r="H204" s="94">
        <f t="shared" si="14"/>
        <v>37515</v>
      </c>
      <c r="I204" s="93">
        <f>I205+I215+I216+I225+I226+I227+I229</f>
        <v>11270</v>
      </c>
      <c r="J204" s="93">
        <f>J205+J215+J216+J225+J226+J227+J229</f>
        <v>0</v>
      </c>
      <c r="K204" s="93">
        <f>K205+K215+K216+K225+K226+K227+K229</f>
        <v>26245</v>
      </c>
      <c r="L204" s="141">
        <f>L205+L215+L216+L225+L226+L227+L229</f>
        <v>0</v>
      </c>
    </row>
    <row r="205" spans="1:12" hidden="1" x14ac:dyDescent="0.25">
      <c r="A205" s="80">
        <v>5210</v>
      </c>
      <c r="B205" s="137" t="s">
        <v>108</v>
      </c>
      <c r="C205" s="134">
        <f t="shared" si="13"/>
        <v>0</v>
      </c>
      <c r="D205" s="139">
        <f>SUM(D206:D214)</f>
        <v>0</v>
      </c>
      <c r="E205" s="139">
        <f>SUM(E206:E214)</f>
        <v>0</v>
      </c>
      <c r="F205" s="139">
        <f>SUM(F206:F214)</f>
        <v>0</v>
      </c>
      <c r="G205" s="140">
        <f>SUM(G206:G214)</f>
        <v>0</v>
      </c>
      <c r="H205" s="134">
        <f t="shared" si="14"/>
        <v>0</v>
      </c>
      <c r="I205" s="139">
        <f>SUM(I206:I214)</f>
        <v>0</v>
      </c>
      <c r="J205" s="139">
        <f>SUM(J206:J214)</f>
        <v>0</v>
      </c>
      <c r="K205" s="139">
        <f>SUM(K206:K214)</f>
        <v>0</v>
      </c>
      <c r="L205" s="138">
        <f>SUM(L206:L214)</f>
        <v>0</v>
      </c>
    </row>
    <row r="206" spans="1:12" hidden="1" x14ac:dyDescent="0.25">
      <c r="A206" s="114">
        <v>5211</v>
      </c>
      <c r="B206" s="79" t="s">
        <v>107</v>
      </c>
      <c r="C206" s="69">
        <f t="shared" si="13"/>
        <v>0</v>
      </c>
      <c r="D206" s="68"/>
      <c r="E206" s="68"/>
      <c r="F206" s="68"/>
      <c r="G206" s="70"/>
      <c r="H206" s="69">
        <f t="shared" si="14"/>
        <v>0</v>
      </c>
      <c r="I206" s="68"/>
      <c r="J206" s="68"/>
      <c r="K206" s="68"/>
      <c r="L206" s="67"/>
    </row>
    <row r="207" spans="1:12" hidden="1" x14ac:dyDescent="0.25">
      <c r="A207" s="74">
        <v>5212</v>
      </c>
      <c r="B207" s="78" t="s">
        <v>106</v>
      </c>
      <c r="C207" s="36">
        <f t="shared" si="13"/>
        <v>0</v>
      </c>
      <c r="D207" s="35"/>
      <c r="E207" s="35"/>
      <c r="F207" s="35"/>
      <c r="G207" s="37"/>
      <c r="H207" s="36">
        <f t="shared" si="14"/>
        <v>0</v>
      </c>
      <c r="I207" s="35"/>
      <c r="J207" s="35"/>
      <c r="K207" s="35"/>
      <c r="L207" s="34"/>
    </row>
    <row r="208" spans="1:12" hidden="1" x14ac:dyDescent="0.25">
      <c r="A208" s="74">
        <v>5213</v>
      </c>
      <c r="B208" s="78" t="s">
        <v>105</v>
      </c>
      <c r="C208" s="36">
        <f t="shared" si="13"/>
        <v>0</v>
      </c>
      <c r="D208" s="35"/>
      <c r="E208" s="35"/>
      <c r="F208" s="35"/>
      <c r="G208" s="37"/>
      <c r="H208" s="36">
        <f t="shared" si="14"/>
        <v>0</v>
      </c>
      <c r="I208" s="35"/>
      <c r="J208" s="35"/>
      <c r="K208" s="35"/>
      <c r="L208" s="34"/>
    </row>
    <row r="209" spans="1:12" hidden="1" x14ac:dyDescent="0.25">
      <c r="A209" s="74">
        <v>5214</v>
      </c>
      <c r="B209" s="78" t="s">
        <v>104</v>
      </c>
      <c r="C209" s="36">
        <f t="shared" si="13"/>
        <v>0</v>
      </c>
      <c r="D209" s="35"/>
      <c r="E209" s="35"/>
      <c r="F209" s="35"/>
      <c r="G209" s="37"/>
      <c r="H209" s="36">
        <f t="shared" si="14"/>
        <v>0</v>
      </c>
      <c r="I209" s="35"/>
      <c r="J209" s="35"/>
      <c r="K209" s="35"/>
      <c r="L209" s="34"/>
    </row>
    <row r="210" spans="1:12" hidden="1" x14ac:dyDescent="0.25">
      <c r="A210" s="74">
        <v>5215</v>
      </c>
      <c r="B210" s="78" t="s">
        <v>103</v>
      </c>
      <c r="C210" s="36">
        <f t="shared" si="13"/>
        <v>0</v>
      </c>
      <c r="D210" s="35"/>
      <c r="E210" s="35"/>
      <c r="F210" s="35"/>
      <c r="G210" s="37"/>
      <c r="H210" s="36">
        <f t="shared" si="14"/>
        <v>0</v>
      </c>
      <c r="I210" s="35"/>
      <c r="J210" s="35"/>
      <c r="K210" s="35"/>
      <c r="L210" s="34"/>
    </row>
    <row r="211" spans="1:12" ht="24" hidden="1" x14ac:dyDescent="0.25">
      <c r="A211" s="74">
        <v>5216</v>
      </c>
      <c r="B211" s="78" t="s">
        <v>102</v>
      </c>
      <c r="C211" s="36">
        <f t="shared" si="13"/>
        <v>0</v>
      </c>
      <c r="D211" s="35"/>
      <c r="E211" s="35"/>
      <c r="F211" s="35"/>
      <c r="G211" s="37"/>
      <c r="H211" s="36">
        <f t="shared" si="14"/>
        <v>0</v>
      </c>
      <c r="I211" s="35"/>
      <c r="J211" s="35"/>
      <c r="K211" s="35"/>
      <c r="L211" s="34"/>
    </row>
    <row r="212" spans="1:12" hidden="1" x14ac:dyDescent="0.25">
      <c r="A212" s="74">
        <v>5217</v>
      </c>
      <c r="B212" s="78" t="s">
        <v>101</v>
      </c>
      <c r="C212" s="36">
        <f t="shared" si="13"/>
        <v>0</v>
      </c>
      <c r="D212" s="35"/>
      <c r="E212" s="35"/>
      <c r="F212" s="35"/>
      <c r="G212" s="37"/>
      <c r="H212" s="36">
        <f t="shared" si="14"/>
        <v>0</v>
      </c>
      <c r="I212" s="35"/>
      <c r="J212" s="35"/>
      <c r="K212" s="35"/>
      <c r="L212" s="34"/>
    </row>
    <row r="213" spans="1:12" hidden="1" x14ac:dyDescent="0.25">
      <c r="A213" s="74">
        <v>5218</v>
      </c>
      <c r="B213" s="78" t="s">
        <v>100</v>
      </c>
      <c r="C213" s="36">
        <f t="shared" si="13"/>
        <v>0</v>
      </c>
      <c r="D213" s="35"/>
      <c r="E213" s="35"/>
      <c r="F213" s="35"/>
      <c r="G213" s="37"/>
      <c r="H213" s="36">
        <f t="shared" si="14"/>
        <v>0</v>
      </c>
      <c r="I213" s="35"/>
      <c r="J213" s="35"/>
      <c r="K213" s="35"/>
      <c r="L213" s="34"/>
    </row>
    <row r="214" spans="1:12" hidden="1" x14ac:dyDescent="0.25">
      <c r="A214" s="74">
        <v>5219</v>
      </c>
      <c r="B214" s="78" t="s">
        <v>99</v>
      </c>
      <c r="C214" s="36">
        <f t="shared" si="13"/>
        <v>0</v>
      </c>
      <c r="D214" s="35"/>
      <c r="E214" s="35"/>
      <c r="F214" s="35"/>
      <c r="G214" s="37"/>
      <c r="H214" s="36">
        <f t="shared" si="14"/>
        <v>0</v>
      </c>
      <c r="I214" s="35"/>
      <c r="J214" s="35"/>
      <c r="K214" s="35"/>
      <c r="L214" s="34"/>
    </row>
    <row r="215" spans="1:12" ht="13.5" hidden="1" customHeight="1" x14ac:dyDescent="0.25">
      <c r="A215" s="88">
        <v>5220</v>
      </c>
      <c r="B215" s="78" t="s">
        <v>98</v>
      </c>
      <c r="C215" s="36">
        <f t="shared" si="13"/>
        <v>0</v>
      </c>
      <c r="D215" s="35"/>
      <c r="E215" s="35"/>
      <c r="F215" s="35"/>
      <c r="G215" s="37"/>
      <c r="H215" s="36">
        <f t="shared" si="14"/>
        <v>0</v>
      </c>
      <c r="I215" s="35"/>
      <c r="J215" s="35"/>
      <c r="K215" s="35"/>
      <c r="L215" s="34"/>
    </row>
    <row r="216" spans="1:12" x14ac:dyDescent="0.25">
      <c r="A216" s="88">
        <v>5230</v>
      </c>
      <c r="B216" s="78" t="s">
        <v>97</v>
      </c>
      <c r="C216" s="36">
        <f t="shared" si="13"/>
        <v>26245</v>
      </c>
      <c r="D216" s="76">
        <f>SUM(D217:D224)</f>
        <v>0</v>
      </c>
      <c r="E216" s="76">
        <f>SUM(E217:E224)</f>
        <v>0</v>
      </c>
      <c r="F216" s="76">
        <f>SUM(F217:F224)</f>
        <v>26245</v>
      </c>
      <c r="G216" s="77">
        <f>SUM(G217:G224)</f>
        <v>0</v>
      </c>
      <c r="H216" s="36">
        <f t="shared" si="14"/>
        <v>37515</v>
      </c>
      <c r="I216" s="76">
        <f>SUM(I217:I224)</f>
        <v>11270</v>
      </c>
      <c r="J216" s="76">
        <f>SUM(J217:J224)</f>
        <v>0</v>
      </c>
      <c r="K216" s="76">
        <f>SUM(K217:K224)</f>
        <v>26245</v>
      </c>
      <c r="L216" s="75">
        <f>SUM(L217:L224)</f>
        <v>0</v>
      </c>
    </row>
    <row r="217" spans="1:12" hidden="1" x14ac:dyDescent="0.25">
      <c r="A217" s="74">
        <v>5231</v>
      </c>
      <c r="B217" s="78" t="s">
        <v>96</v>
      </c>
      <c r="C217" s="36">
        <f t="shared" si="13"/>
        <v>0</v>
      </c>
      <c r="D217" s="35"/>
      <c r="E217" s="35"/>
      <c r="F217" s="35"/>
      <c r="G217" s="37"/>
      <c r="H217" s="36">
        <f t="shared" si="14"/>
        <v>0</v>
      </c>
      <c r="I217" s="35"/>
      <c r="J217" s="35"/>
      <c r="K217" s="35"/>
      <c r="L217" s="34"/>
    </row>
    <row r="218" spans="1:12" x14ac:dyDescent="0.25">
      <c r="A218" s="74">
        <v>5232</v>
      </c>
      <c r="B218" s="78" t="s">
        <v>95</v>
      </c>
      <c r="C218" s="36">
        <f t="shared" si="13"/>
        <v>13064</v>
      </c>
      <c r="D218" s="35"/>
      <c r="E218" s="35"/>
      <c r="F218" s="35">
        <v>13064</v>
      </c>
      <c r="G218" s="37"/>
      <c r="H218" s="36">
        <f t="shared" si="14"/>
        <v>13064</v>
      </c>
      <c r="I218" s="35"/>
      <c r="J218" s="35"/>
      <c r="K218" s="35">
        <v>13064</v>
      </c>
      <c r="L218" s="34"/>
    </row>
    <row r="219" spans="1:12" hidden="1" x14ac:dyDescent="0.25">
      <c r="A219" s="74">
        <v>5233</v>
      </c>
      <c r="B219" s="78" t="s">
        <v>94</v>
      </c>
      <c r="C219" s="73">
        <f t="shared" si="13"/>
        <v>0</v>
      </c>
      <c r="D219" s="35"/>
      <c r="E219" s="35"/>
      <c r="F219" s="35"/>
      <c r="G219" s="37"/>
      <c r="H219" s="36">
        <f t="shared" si="14"/>
        <v>0</v>
      </c>
      <c r="I219" s="35"/>
      <c r="J219" s="35"/>
      <c r="K219" s="35"/>
      <c r="L219" s="34"/>
    </row>
    <row r="220" spans="1:12" ht="24" hidden="1" x14ac:dyDescent="0.25">
      <c r="A220" s="74">
        <v>5234</v>
      </c>
      <c r="B220" s="78" t="s">
        <v>93</v>
      </c>
      <c r="C220" s="73">
        <f t="shared" si="13"/>
        <v>0</v>
      </c>
      <c r="D220" s="35"/>
      <c r="E220" s="35"/>
      <c r="F220" s="35"/>
      <c r="G220" s="37"/>
      <c r="H220" s="36">
        <f t="shared" si="14"/>
        <v>0</v>
      </c>
      <c r="I220" s="35"/>
      <c r="J220" s="35"/>
      <c r="K220" s="35"/>
      <c r="L220" s="34"/>
    </row>
    <row r="221" spans="1:12" ht="14.25" hidden="1" customHeight="1" x14ac:dyDescent="0.25">
      <c r="A221" s="74">
        <v>5236</v>
      </c>
      <c r="B221" s="78" t="s">
        <v>92</v>
      </c>
      <c r="C221" s="73">
        <f t="shared" si="13"/>
        <v>0</v>
      </c>
      <c r="D221" s="35"/>
      <c r="E221" s="35"/>
      <c r="F221" s="35"/>
      <c r="G221" s="37"/>
      <c r="H221" s="36">
        <f t="shared" si="14"/>
        <v>0</v>
      </c>
      <c r="I221" s="35"/>
      <c r="J221" s="35"/>
      <c r="K221" s="35"/>
      <c r="L221" s="34"/>
    </row>
    <row r="222" spans="1:12" ht="14.25" hidden="1" customHeight="1" x14ac:dyDescent="0.25">
      <c r="A222" s="74">
        <v>5237</v>
      </c>
      <c r="B222" s="78" t="s">
        <v>91</v>
      </c>
      <c r="C222" s="73">
        <f t="shared" si="13"/>
        <v>0</v>
      </c>
      <c r="D222" s="35"/>
      <c r="E222" s="35"/>
      <c r="F222" s="35"/>
      <c r="G222" s="37"/>
      <c r="H222" s="36">
        <f t="shared" si="14"/>
        <v>0</v>
      </c>
      <c r="I222" s="35"/>
      <c r="J222" s="35"/>
      <c r="K222" s="35"/>
      <c r="L222" s="34"/>
    </row>
    <row r="223" spans="1:12" ht="24" x14ac:dyDescent="0.25">
      <c r="A223" s="74">
        <v>5238</v>
      </c>
      <c r="B223" s="78" t="s">
        <v>90</v>
      </c>
      <c r="C223" s="73">
        <f t="shared" si="13"/>
        <v>0</v>
      </c>
      <c r="D223" s="35"/>
      <c r="E223" s="35"/>
      <c r="F223" s="35"/>
      <c r="G223" s="37"/>
      <c r="H223" s="36">
        <f t="shared" si="14"/>
        <v>11270</v>
      </c>
      <c r="I223" s="35">
        <v>11270</v>
      </c>
      <c r="J223" s="35"/>
      <c r="K223" s="35"/>
      <c r="L223" s="34"/>
    </row>
    <row r="224" spans="1:12" ht="24" x14ac:dyDescent="0.25">
      <c r="A224" s="74">
        <v>5239</v>
      </c>
      <c r="B224" s="78" t="s">
        <v>89</v>
      </c>
      <c r="C224" s="73">
        <f t="shared" si="13"/>
        <v>13181</v>
      </c>
      <c r="D224" s="35"/>
      <c r="E224" s="35"/>
      <c r="F224" s="35">
        <v>13181</v>
      </c>
      <c r="G224" s="37"/>
      <c r="H224" s="36">
        <f t="shared" si="14"/>
        <v>13181</v>
      </c>
      <c r="I224" s="35"/>
      <c r="J224" s="35"/>
      <c r="K224" s="35">
        <v>13181</v>
      </c>
      <c r="L224" s="34"/>
    </row>
    <row r="225" spans="1:12" ht="24" hidden="1" x14ac:dyDescent="0.25">
      <c r="A225" s="88">
        <v>5240</v>
      </c>
      <c r="B225" s="78" t="s">
        <v>88</v>
      </c>
      <c r="C225" s="73">
        <f t="shared" ref="C225:C256" si="15">SUM(D225:G225)</f>
        <v>0</v>
      </c>
      <c r="D225" s="35"/>
      <c r="E225" s="35"/>
      <c r="F225" s="35"/>
      <c r="G225" s="37"/>
      <c r="H225" s="36">
        <f t="shared" ref="H225:H256" si="16">SUM(I225:L225)</f>
        <v>0</v>
      </c>
      <c r="I225" s="35"/>
      <c r="J225" s="35"/>
      <c r="K225" s="35"/>
      <c r="L225" s="34"/>
    </row>
    <row r="226" spans="1:12" hidden="1" x14ac:dyDescent="0.25">
      <c r="A226" s="88">
        <v>5250</v>
      </c>
      <c r="B226" s="78" t="s">
        <v>87</v>
      </c>
      <c r="C226" s="73">
        <f t="shared" si="15"/>
        <v>0</v>
      </c>
      <c r="D226" s="35"/>
      <c r="E226" s="35"/>
      <c r="F226" s="35"/>
      <c r="G226" s="37"/>
      <c r="H226" s="36">
        <f t="shared" si="16"/>
        <v>0</v>
      </c>
      <c r="I226" s="35"/>
      <c r="J226" s="35"/>
      <c r="K226" s="35"/>
      <c r="L226" s="34"/>
    </row>
    <row r="227" spans="1:12" hidden="1" x14ac:dyDescent="0.25">
      <c r="A227" s="88">
        <v>5260</v>
      </c>
      <c r="B227" s="78" t="s">
        <v>86</v>
      </c>
      <c r="C227" s="73">
        <f t="shared" si="15"/>
        <v>0</v>
      </c>
      <c r="D227" s="76">
        <f>SUM(D228)</f>
        <v>0</v>
      </c>
      <c r="E227" s="76">
        <f>SUM(E228)</f>
        <v>0</v>
      </c>
      <c r="F227" s="76">
        <f>SUM(F228)</f>
        <v>0</v>
      </c>
      <c r="G227" s="77">
        <f>SUM(G228)</f>
        <v>0</v>
      </c>
      <c r="H227" s="36">
        <f t="shared" si="16"/>
        <v>0</v>
      </c>
      <c r="I227" s="76">
        <f>SUM(I228)</f>
        <v>0</v>
      </c>
      <c r="J227" s="76">
        <f>SUM(J228)</f>
        <v>0</v>
      </c>
      <c r="K227" s="76">
        <f>SUM(K228)</f>
        <v>0</v>
      </c>
      <c r="L227" s="75">
        <f>SUM(L228)</f>
        <v>0</v>
      </c>
    </row>
    <row r="228" spans="1:12" ht="24" hidden="1" x14ac:dyDescent="0.25">
      <c r="A228" s="74">
        <v>5269</v>
      </c>
      <c r="B228" s="78" t="s">
        <v>85</v>
      </c>
      <c r="C228" s="73">
        <f t="shared" si="15"/>
        <v>0</v>
      </c>
      <c r="D228" s="35"/>
      <c r="E228" s="35"/>
      <c r="F228" s="35"/>
      <c r="G228" s="37"/>
      <c r="H228" s="36">
        <f t="shared" si="16"/>
        <v>0</v>
      </c>
      <c r="I228" s="35"/>
      <c r="J228" s="35"/>
      <c r="K228" s="35"/>
      <c r="L228" s="34"/>
    </row>
    <row r="229" spans="1:12" ht="24" hidden="1" x14ac:dyDescent="0.25">
      <c r="A229" s="80">
        <v>5270</v>
      </c>
      <c r="B229" s="137" t="s">
        <v>84</v>
      </c>
      <c r="C229" s="136">
        <f t="shared" si="15"/>
        <v>0</v>
      </c>
      <c r="D229" s="133"/>
      <c r="E229" s="133"/>
      <c r="F229" s="133"/>
      <c r="G229" s="135"/>
      <c r="H229" s="134">
        <f t="shared" si="16"/>
        <v>0</v>
      </c>
      <c r="I229" s="133"/>
      <c r="J229" s="133"/>
      <c r="K229" s="133"/>
      <c r="L229" s="132"/>
    </row>
    <row r="230" spans="1:12" x14ac:dyDescent="0.25">
      <c r="A230" s="131">
        <v>6000</v>
      </c>
      <c r="B230" s="131" t="s">
        <v>83</v>
      </c>
      <c r="C230" s="130">
        <f t="shared" si="15"/>
        <v>31152</v>
      </c>
      <c r="D230" s="127">
        <f>D231+D251+D258</f>
        <v>0</v>
      </c>
      <c r="E230" s="127">
        <f>E231+E251+E258</f>
        <v>0</v>
      </c>
      <c r="F230" s="127">
        <f>F231+F251+F258</f>
        <v>31152</v>
      </c>
      <c r="G230" s="129">
        <f>G231+G251+G258</f>
        <v>0</v>
      </c>
      <c r="H230" s="128">
        <f t="shared" si="16"/>
        <v>31152</v>
      </c>
      <c r="I230" s="127">
        <f>I231+I251+I258</f>
        <v>0</v>
      </c>
      <c r="J230" s="127">
        <f>J231+J251+J258</f>
        <v>0</v>
      </c>
      <c r="K230" s="127">
        <f>K231+K251+K258</f>
        <v>31152</v>
      </c>
      <c r="L230" s="126">
        <f>L231+L251+L258</f>
        <v>0</v>
      </c>
    </row>
    <row r="231" spans="1:12" ht="14.25" customHeight="1" x14ac:dyDescent="0.25">
      <c r="A231" s="125">
        <v>6200</v>
      </c>
      <c r="B231" s="124" t="s">
        <v>82</v>
      </c>
      <c r="C231" s="123">
        <f t="shared" si="15"/>
        <v>31152</v>
      </c>
      <c r="D231" s="121">
        <f>SUM(D232,D233,D235,D238,D244,D245,D246)</f>
        <v>0</v>
      </c>
      <c r="E231" s="121">
        <f>SUM(E232,E233,E235,E238,E244,E245,E246)</f>
        <v>0</v>
      </c>
      <c r="F231" s="121">
        <f>SUM(F232,F233,F235,F238,F244,F245,F246)</f>
        <v>31152</v>
      </c>
      <c r="G231" s="121">
        <f>SUM(G232,G233,G235,G238,G244,G245,G246)</f>
        <v>0</v>
      </c>
      <c r="H231" s="122">
        <f t="shared" si="16"/>
        <v>31152</v>
      </c>
      <c r="I231" s="121">
        <f>SUM(I232,I233,I235,I238,I244,I245,I246)</f>
        <v>0</v>
      </c>
      <c r="J231" s="121">
        <f>SUM(J232,J233,J235,J238,J244,J245,J246)</f>
        <v>0</v>
      </c>
      <c r="K231" s="121">
        <f>SUM(K232,K233,K235,K238,K244,K245,K246)</f>
        <v>31152</v>
      </c>
      <c r="L231" s="92">
        <f>SUM(L232,L233,L235,L238,L244,L245,L246)</f>
        <v>0</v>
      </c>
    </row>
    <row r="232" spans="1:12" ht="24" hidden="1" x14ac:dyDescent="0.25">
      <c r="A232" s="91">
        <v>6220</v>
      </c>
      <c r="B232" s="79" t="s">
        <v>81</v>
      </c>
      <c r="C232" s="71">
        <f t="shared" si="15"/>
        <v>0</v>
      </c>
      <c r="D232" s="68"/>
      <c r="E232" s="68"/>
      <c r="F232" s="68"/>
      <c r="G232" s="120"/>
      <c r="H232" s="119">
        <f t="shared" si="16"/>
        <v>0</v>
      </c>
      <c r="I232" s="68"/>
      <c r="J232" s="68"/>
      <c r="K232" s="68"/>
      <c r="L232" s="67"/>
    </row>
    <row r="233" spans="1:12" hidden="1" x14ac:dyDescent="0.25">
      <c r="A233" s="88">
        <v>6230</v>
      </c>
      <c r="B233" s="78" t="s">
        <v>80</v>
      </c>
      <c r="C233" s="73">
        <f t="shared" si="15"/>
        <v>0</v>
      </c>
      <c r="D233" s="76">
        <f>SUM(D234)</f>
        <v>0</v>
      </c>
      <c r="E233" s="76">
        <f>SUM(E234)</f>
        <v>0</v>
      </c>
      <c r="F233" s="76">
        <f>SUM(F234)</f>
        <v>0</v>
      </c>
      <c r="G233" s="77">
        <f>SUM(G234)</f>
        <v>0</v>
      </c>
      <c r="H233" s="103">
        <f t="shared" si="16"/>
        <v>0</v>
      </c>
      <c r="I233" s="76">
        <f>SUM(I234)</f>
        <v>0</v>
      </c>
      <c r="J233" s="76">
        <f>SUM(J234)</f>
        <v>0</v>
      </c>
      <c r="K233" s="76">
        <f>SUM(K234)</f>
        <v>0</v>
      </c>
      <c r="L233" s="75">
        <f>SUM(L234)</f>
        <v>0</v>
      </c>
    </row>
    <row r="234" spans="1:12" ht="24" hidden="1" x14ac:dyDescent="0.25">
      <c r="A234" s="74">
        <v>6239</v>
      </c>
      <c r="B234" s="79" t="s">
        <v>79</v>
      </c>
      <c r="C234" s="73">
        <f t="shared" si="15"/>
        <v>0</v>
      </c>
      <c r="D234" s="68"/>
      <c r="E234" s="68"/>
      <c r="F234" s="68"/>
      <c r="G234" s="70"/>
      <c r="H234" s="103">
        <f t="shared" si="16"/>
        <v>0</v>
      </c>
      <c r="I234" s="68"/>
      <c r="J234" s="68"/>
      <c r="K234" s="68"/>
      <c r="L234" s="67"/>
    </row>
    <row r="235" spans="1:12" ht="24" hidden="1" x14ac:dyDescent="0.25">
      <c r="A235" s="88">
        <v>6240</v>
      </c>
      <c r="B235" s="78" t="s">
        <v>78</v>
      </c>
      <c r="C235" s="73">
        <f t="shared" si="15"/>
        <v>0</v>
      </c>
      <c r="D235" s="76">
        <f>SUM(D236:D237)</f>
        <v>0</v>
      </c>
      <c r="E235" s="76">
        <f>SUM(E236:E237)</f>
        <v>0</v>
      </c>
      <c r="F235" s="76">
        <f>SUM(F236:F237)</f>
        <v>0</v>
      </c>
      <c r="G235" s="77">
        <f>SUM(G236:G237)</f>
        <v>0</v>
      </c>
      <c r="H235" s="103">
        <f t="shared" si="16"/>
        <v>0</v>
      </c>
      <c r="I235" s="76">
        <f>SUM(I236:I237)</f>
        <v>0</v>
      </c>
      <c r="J235" s="76">
        <f>SUM(J236:J237)</f>
        <v>0</v>
      </c>
      <c r="K235" s="76">
        <f>SUM(K236:K237)</f>
        <v>0</v>
      </c>
      <c r="L235" s="75">
        <f>SUM(L236:L237)</f>
        <v>0</v>
      </c>
    </row>
    <row r="236" spans="1:12" hidden="1" x14ac:dyDescent="0.25">
      <c r="A236" s="74">
        <v>6241</v>
      </c>
      <c r="B236" s="78" t="s">
        <v>77</v>
      </c>
      <c r="C236" s="73">
        <f t="shared" si="15"/>
        <v>0</v>
      </c>
      <c r="D236" s="35"/>
      <c r="E236" s="35"/>
      <c r="F236" s="35"/>
      <c r="G236" s="37"/>
      <c r="H236" s="103">
        <f t="shared" si="16"/>
        <v>0</v>
      </c>
      <c r="I236" s="35"/>
      <c r="J236" s="35"/>
      <c r="K236" s="35"/>
      <c r="L236" s="34"/>
    </row>
    <row r="237" spans="1:12" hidden="1" x14ac:dyDescent="0.25">
      <c r="A237" s="74">
        <v>6242</v>
      </c>
      <c r="B237" s="78" t="s">
        <v>76</v>
      </c>
      <c r="C237" s="73">
        <f t="shared" si="15"/>
        <v>0</v>
      </c>
      <c r="D237" s="35"/>
      <c r="E237" s="35"/>
      <c r="F237" s="35"/>
      <c r="G237" s="37"/>
      <c r="H237" s="103">
        <f t="shared" si="16"/>
        <v>0</v>
      </c>
      <c r="I237" s="35"/>
      <c r="J237" s="35"/>
      <c r="K237" s="35"/>
      <c r="L237" s="34"/>
    </row>
    <row r="238" spans="1:12" ht="25.5" hidden="1" customHeight="1" x14ac:dyDescent="0.25">
      <c r="A238" s="88">
        <v>6250</v>
      </c>
      <c r="B238" s="78" t="s">
        <v>75</v>
      </c>
      <c r="C238" s="73">
        <f t="shared" si="15"/>
        <v>0</v>
      </c>
      <c r="D238" s="76">
        <f>SUM(D239:D243)</f>
        <v>0</v>
      </c>
      <c r="E238" s="76">
        <f>SUM(E239:E243)</f>
        <v>0</v>
      </c>
      <c r="F238" s="76">
        <f>SUM(F239:F243)</f>
        <v>0</v>
      </c>
      <c r="G238" s="77">
        <f>SUM(G239:G243)</f>
        <v>0</v>
      </c>
      <c r="H238" s="103">
        <f t="shared" si="16"/>
        <v>0</v>
      </c>
      <c r="I238" s="76">
        <f>SUM(I239:I243)</f>
        <v>0</v>
      </c>
      <c r="J238" s="76">
        <f>SUM(J239:J243)</f>
        <v>0</v>
      </c>
      <c r="K238" s="76">
        <f>SUM(K239:K243)</f>
        <v>0</v>
      </c>
      <c r="L238" s="75">
        <f>SUM(L239:L243)</f>
        <v>0</v>
      </c>
    </row>
    <row r="239" spans="1:12" ht="14.25" hidden="1" customHeight="1" x14ac:dyDescent="0.25">
      <c r="A239" s="74">
        <v>6252</v>
      </c>
      <c r="B239" s="78" t="s">
        <v>74</v>
      </c>
      <c r="C239" s="73">
        <f t="shared" si="15"/>
        <v>0</v>
      </c>
      <c r="D239" s="35"/>
      <c r="E239" s="35"/>
      <c r="F239" s="35"/>
      <c r="G239" s="37"/>
      <c r="H239" s="103">
        <f t="shared" si="16"/>
        <v>0</v>
      </c>
      <c r="I239" s="35"/>
      <c r="J239" s="35"/>
      <c r="K239" s="35"/>
      <c r="L239" s="34"/>
    </row>
    <row r="240" spans="1:12" ht="14.25" hidden="1" customHeight="1" x14ac:dyDescent="0.25">
      <c r="A240" s="74">
        <v>6253</v>
      </c>
      <c r="B240" s="78" t="s">
        <v>73</v>
      </c>
      <c r="C240" s="73">
        <f t="shared" si="15"/>
        <v>0</v>
      </c>
      <c r="D240" s="35"/>
      <c r="E240" s="35"/>
      <c r="F240" s="35"/>
      <c r="G240" s="37"/>
      <c r="H240" s="103">
        <f t="shared" si="16"/>
        <v>0</v>
      </c>
      <c r="I240" s="35"/>
      <c r="J240" s="35"/>
      <c r="K240" s="35"/>
      <c r="L240" s="34"/>
    </row>
    <row r="241" spans="1:12" ht="24" hidden="1" x14ac:dyDescent="0.25">
      <c r="A241" s="74">
        <v>6254</v>
      </c>
      <c r="B241" s="78" t="s">
        <v>72</v>
      </c>
      <c r="C241" s="73">
        <f t="shared" si="15"/>
        <v>0</v>
      </c>
      <c r="D241" s="35"/>
      <c r="E241" s="35"/>
      <c r="F241" s="35"/>
      <c r="G241" s="37"/>
      <c r="H241" s="103">
        <f t="shared" si="16"/>
        <v>0</v>
      </c>
      <c r="I241" s="35"/>
      <c r="J241" s="35"/>
      <c r="K241" s="35"/>
      <c r="L241" s="34"/>
    </row>
    <row r="242" spans="1:12" ht="24" hidden="1" x14ac:dyDescent="0.25">
      <c r="A242" s="74">
        <v>6255</v>
      </c>
      <c r="B242" s="78" t="s">
        <v>71</v>
      </c>
      <c r="C242" s="73">
        <f t="shared" si="15"/>
        <v>0</v>
      </c>
      <c r="D242" s="35"/>
      <c r="E242" s="35"/>
      <c r="F242" s="35"/>
      <c r="G242" s="37"/>
      <c r="H242" s="103">
        <f t="shared" si="16"/>
        <v>0</v>
      </c>
      <c r="I242" s="35"/>
      <c r="J242" s="35"/>
      <c r="K242" s="35"/>
      <c r="L242" s="34"/>
    </row>
    <row r="243" spans="1:12" hidden="1" x14ac:dyDescent="0.25">
      <c r="A243" s="74">
        <v>6259</v>
      </c>
      <c r="B243" s="78" t="s">
        <v>70</v>
      </c>
      <c r="C243" s="73">
        <f t="shared" si="15"/>
        <v>0</v>
      </c>
      <c r="D243" s="35"/>
      <c r="E243" s="35"/>
      <c r="F243" s="35"/>
      <c r="G243" s="37"/>
      <c r="H243" s="103">
        <f t="shared" si="16"/>
        <v>0</v>
      </c>
      <c r="I243" s="35"/>
      <c r="J243" s="35"/>
      <c r="K243" s="35"/>
      <c r="L243" s="34"/>
    </row>
    <row r="244" spans="1:12" ht="24" hidden="1" x14ac:dyDescent="0.25">
      <c r="A244" s="88">
        <v>6260</v>
      </c>
      <c r="B244" s="78" t="s">
        <v>69</v>
      </c>
      <c r="C244" s="73">
        <f t="shared" si="15"/>
        <v>0</v>
      </c>
      <c r="D244" s="35"/>
      <c r="E244" s="35"/>
      <c r="F244" s="35"/>
      <c r="G244" s="37"/>
      <c r="H244" s="103">
        <f t="shared" si="16"/>
        <v>0</v>
      </c>
      <c r="I244" s="35"/>
      <c r="J244" s="35"/>
      <c r="K244" s="35"/>
      <c r="L244" s="34"/>
    </row>
    <row r="245" spans="1:12" hidden="1" x14ac:dyDescent="0.25">
      <c r="A245" s="88">
        <v>6270</v>
      </c>
      <c r="B245" s="78" t="s">
        <v>68</v>
      </c>
      <c r="C245" s="73">
        <f t="shared" si="15"/>
        <v>0</v>
      </c>
      <c r="D245" s="35"/>
      <c r="E245" s="35"/>
      <c r="F245" s="35"/>
      <c r="G245" s="37"/>
      <c r="H245" s="103">
        <f t="shared" si="16"/>
        <v>0</v>
      </c>
      <c r="I245" s="35"/>
      <c r="J245" s="35"/>
      <c r="K245" s="35"/>
      <c r="L245" s="34"/>
    </row>
    <row r="246" spans="1:12" ht="24" x14ac:dyDescent="0.25">
      <c r="A246" s="91">
        <v>6290</v>
      </c>
      <c r="B246" s="79" t="s">
        <v>67</v>
      </c>
      <c r="C246" s="110">
        <f t="shared" si="15"/>
        <v>31152</v>
      </c>
      <c r="D246" s="107">
        <f>SUM(D247:D250)</f>
        <v>0</v>
      </c>
      <c r="E246" s="107">
        <f>SUM(E247:E250)</f>
        <v>0</v>
      </c>
      <c r="F246" s="107">
        <f>SUM(F247:F250)</f>
        <v>31152</v>
      </c>
      <c r="G246" s="118">
        <f>SUM(G247:G250)</f>
        <v>0</v>
      </c>
      <c r="H246" s="110">
        <f t="shared" si="16"/>
        <v>31152</v>
      </c>
      <c r="I246" s="107">
        <f>SUM(I247:I250)</f>
        <v>0</v>
      </c>
      <c r="J246" s="107">
        <f>SUM(J247:J250)</f>
        <v>0</v>
      </c>
      <c r="K246" s="107">
        <f>SUM(K247:K250)</f>
        <v>31152</v>
      </c>
      <c r="L246" s="117">
        <f>SUM(L247:L250)</f>
        <v>0</v>
      </c>
    </row>
    <row r="247" spans="1:12" hidden="1" x14ac:dyDescent="0.25">
      <c r="A247" s="74">
        <v>6291</v>
      </c>
      <c r="B247" s="78" t="s">
        <v>66</v>
      </c>
      <c r="C247" s="73">
        <f t="shared" si="15"/>
        <v>0</v>
      </c>
      <c r="D247" s="35"/>
      <c r="E247" s="35"/>
      <c r="F247" s="35"/>
      <c r="G247" s="111"/>
      <c r="H247" s="73">
        <f t="shared" si="16"/>
        <v>0</v>
      </c>
      <c r="I247" s="35"/>
      <c r="J247" s="35"/>
      <c r="K247" s="35"/>
      <c r="L247" s="34"/>
    </row>
    <row r="248" spans="1:12" hidden="1" x14ac:dyDescent="0.25">
      <c r="A248" s="74">
        <v>6292</v>
      </c>
      <c r="B248" s="78" t="s">
        <v>65</v>
      </c>
      <c r="C248" s="73">
        <f t="shared" si="15"/>
        <v>0</v>
      </c>
      <c r="D248" s="35"/>
      <c r="E248" s="35"/>
      <c r="F248" s="35"/>
      <c r="G248" s="111"/>
      <c r="H248" s="73">
        <f t="shared" si="16"/>
        <v>0</v>
      </c>
      <c r="I248" s="35"/>
      <c r="J248" s="35"/>
      <c r="K248" s="35"/>
      <c r="L248" s="34"/>
    </row>
    <row r="249" spans="1:12" ht="72" x14ac:dyDescent="0.25">
      <c r="A249" s="74">
        <v>6296</v>
      </c>
      <c r="B249" s="78" t="s">
        <v>64</v>
      </c>
      <c r="C249" s="73">
        <f t="shared" si="15"/>
        <v>31152</v>
      </c>
      <c r="D249" s="35"/>
      <c r="E249" s="35"/>
      <c r="F249" s="35">
        <f>28512+1920+720</f>
        <v>31152</v>
      </c>
      <c r="G249" s="111"/>
      <c r="H249" s="73">
        <f t="shared" si="16"/>
        <v>31152</v>
      </c>
      <c r="I249" s="35"/>
      <c r="J249" s="35"/>
      <c r="K249" s="35">
        <v>31152</v>
      </c>
      <c r="L249" s="34"/>
    </row>
    <row r="250" spans="1:12" ht="39.75" hidden="1" customHeight="1" x14ac:dyDescent="0.25">
      <c r="A250" s="74">
        <v>6299</v>
      </c>
      <c r="B250" s="78" t="s">
        <v>63</v>
      </c>
      <c r="C250" s="73">
        <f t="shared" si="15"/>
        <v>0</v>
      </c>
      <c r="D250" s="35"/>
      <c r="E250" s="35"/>
      <c r="F250" s="35"/>
      <c r="G250" s="111"/>
      <c r="H250" s="73">
        <f t="shared" si="16"/>
        <v>0</v>
      </c>
      <c r="I250" s="35"/>
      <c r="J250" s="35"/>
      <c r="K250" s="35"/>
      <c r="L250" s="34"/>
    </row>
    <row r="251" spans="1:12" hidden="1" x14ac:dyDescent="0.25">
      <c r="A251" s="97">
        <v>6300</v>
      </c>
      <c r="B251" s="96" t="s">
        <v>62</v>
      </c>
      <c r="C251" s="95">
        <f t="shared" si="15"/>
        <v>0</v>
      </c>
      <c r="D251" s="93">
        <f>SUM(D252,D256,D257)</f>
        <v>0</v>
      </c>
      <c r="E251" s="93">
        <f>SUM(E252,E256,E257)</f>
        <v>0</v>
      </c>
      <c r="F251" s="93">
        <f>SUM(F252,F256,F257)</f>
        <v>0</v>
      </c>
      <c r="G251" s="93">
        <f>SUM(G252,G256,G257)</f>
        <v>0</v>
      </c>
      <c r="H251" s="94">
        <f t="shared" si="16"/>
        <v>0</v>
      </c>
      <c r="I251" s="93">
        <f>SUM(I252,I256,I257)</f>
        <v>0</v>
      </c>
      <c r="J251" s="93">
        <f>SUM(J252,J256,J257)</f>
        <v>0</v>
      </c>
      <c r="K251" s="93">
        <f>SUM(K252,K256,K257)</f>
        <v>0</v>
      </c>
      <c r="L251" s="109">
        <f>SUM(L252,L256,L257)</f>
        <v>0</v>
      </c>
    </row>
    <row r="252" spans="1:12" ht="24" hidden="1" x14ac:dyDescent="0.25">
      <c r="A252" s="91">
        <v>6320</v>
      </c>
      <c r="B252" s="79" t="s">
        <v>61</v>
      </c>
      <c r="C252" s="110">
        <f t="shared" si="15"/>
        <v>0</v>
      </c>
      <c r="D252" s="107">
        <f>SUM(D253:D255)</f>
        <v>0</v>
      </c>
      <c r="E252" s="107">
        <f>SUM(E253:E255)</f>
        <v>0</v>
      </c>
      <c r="F252" s="107">
        <f>SUM(F253:F255)</f>
        <v>0</v>
      </c>
      <c r="G252" s="116">
        <f>SUM(G253:G255)</f>
        <v>0</v>
      </c>
      <c r="H252" s="110">
        <f t="shared" si="16"/>
        <v>0</v>
      </c>
      <c r="I252" s="107">
        <f>SUM(I253:I255)</f>
        <v>0</v>
      </c>
      <c r="J252" s="107">
        <f>SUM(J253:J255)</f>
        <v>0</v>
      </c>
      <c r="K252" s="107">
        <f>SUM(K253:K255)</f>
        <v>0</v>
      </c>
      <c r="L252" s="115">
        <f>SUM(L253:L255)</f>
        <v>0</v>
      </c>
    </row>
    <row r="253" spans="1:12" hidden="1" x14ac:dyDescent="0.25">
      <c r="A253" s="74">
        <v>6322</v>
      </c>
      <c r="B253" s="78" t="s">
        <v>60</v>
      </c>
      <c r="C253" s="73">
        <f t="shared" si="15"/>
        <v>0</v>
      </c>
      <c r="D253" s="35"/>
      <c r="E253" s="35"/>
      <c r="F253" s="35"/>
      <c r="G253" s="111"/>
      <c r="H253" s="73">
        <f t="shared" si="16"/>
        <v>0</v>
      </c>
      <c r="I253" s="35"/>
      <c r="J253" s="35"/>
      <c r="K253" s="35"/>
      <c r="L253" s="34"/>
    </row>
    <row r="254" spans="1:12" ht="24" hidden="1" x14ac:dyDescent="0.25">
      <c r="A254" s="74">
        <v>6323</v>
      </c>
      <c r="B254" s="78" t="s">
        <v>59</v>
      </c>
      <c r="C254" s="73">
        <f t="shared" si="15"/>
        <v>0</v>
      </c>
      <c r="D254" s="35"/>
      <c r="E254" s="35"/>
      <c r="F254" s="35"/>
      <c r="G254" s="111"/>
      <c r="H254" s="73">
        <f t="shared" si="16"/>
        <v>0</v>
      </c>
      <c r="I254" s="35"/>
      <c r="J254" s="35"/>
      <c r="K254" s="35"/>
      <c r="L254" s="34"/>
    </row>
    <row r="255" spans="1:12" ht="24" hidden="1" x14ac:dyDescent="0.25">
      <c r="A255" s="114">
        <v>6324</v>
      </c>
      <c r="B255" s="79" t="s">
        <v>58</v>
      </c>
      <c r="C255" s="71">
        <f t="shared" si="15"/>
        <v>0</v>
      </c>
      <c r="D255" s="68"/>
      <c r="E255" s="68"/>
      <c r="F255" s="68"/>
      <c r="G255" s="113"/>
      <c r="H255" s="71">
        <f t="shared" si="16"/>
        <v>0</v>
      </c>
      <c r="I255" s="68"/>
      <c r="J255" s="68"/>
      <c r="K255" s="68"/>
      <c r="L255" s="67"/>
    </row>
    <row r="256" spans="1:12" ht="24" hidden="1" x14ac:dyDescent="0.25">
      <c r="A256" s="87">
        <v>6330</v>
      </c>
      <c r="B256" s="112" t="s">
        <v>57</v>
      </c>
      <c r="C256" s="110">
        <f t="shared" si="15"/>
        <v>0</v>
      </c>
      <c r="D256" s="29"/>
      <c r="E256" s="29"/>
      <c r="F256" s="29"/>
      <c r="G256" s="111"/>
      <c r="H256" s="110">
        <f t="shared" si="16"/>
        <v>0</v>
      </c>
      <c r="I256" s="29"/>
      <c r="J256" s="29"/>
      <c r="K256" s="29"/>
      <c r="L256" s="28"/>
    </row>
    <row r="257" spans="1:13" hidden="1" x14ac:dyDescent="0.25">
      <c r="A257" s="88">
        <v>6360</v>
      </c>
      <c r="B257" s="78" t="s">
        <v>56</v>
      </c>
      <c r="C257" s="73">
        <f t="shared" ref="C257:C283" si="17">SUM(D257:G257)</f>
        <v>0</v>
      </c>
      <c r="D257" s="35"/>
      <c r="E257" s="35"/>
      <c r="F257" s="35"/>
      <c r="G257" s="37"/>
      <c r="H257" s="103">
        <f t="shared" ref="H257:H283" si="18">SUM(I257:L257)</f>
        <v>0</v>
      </c>
      <c r="I257" s="35"/>
      <c r="J257" s="35"/>
      <c r="K257" s="35"/>
      <c r="L257" s="34"/>
    </row>
    <row r="258" spans="1:13" ht="36" hidden="1" x14ac:dyDescent="0.25">
      <c r="A258" s="97">
        <v>6400</v>
      </c>
      <c r="B258" s="96" t="s">
        <v>55</v>
      </c>
      <c r="C258" s="95">
        <f t="shared" si="17"/>
        <v>0</v>
      </c>
      <c r="D258" s="93">
        <f>SUM(D259,D263)</f>
        <v>0</v>
      </c>
      <c r="E258" s="93">
        <f>SUM(E259,E263)</f>
        <v>0</v>
      </c>
      <c r="F258" s="93">
        <f>SUM(F259,F263)</f>
        <v>0</v>
      </c>
      <c r="G258" s="93">
        <f>SUM(G259,G263)</f>
        <v>0</v>
      </c>
      <c r="H258" s="94">
        <f t="shared" si="18"/>
        <v>0</v>
      </c>
      <c r="I258" s="93">
        <f>SUM(I259,I263)</f>
        <v>0</v>
      </c>
      <c r="J258" s="93">
        <f>SUM(J259,J263)</f>
        <v>0</v>
      </c>
      <c r="K258" s="93">
        <f>SUM(K259,K263)</f>
        <v>0</v>
      </c>
      <c r="L258" s="109">
        <f>SUM(L259,L263)</f>
        <v>0</v>
      </c>
    </row>
    <row r="259" spans="1:13" ht="24" hidden="1" x14ac:dyDescent="0.25">
      <c r="A259" s="91">
        <v>6410</v>
      </c>
      <c r="B259" s="79" t="s">
        <v>54</v>
      </c>
      <c r="C259" s="71">
        <f t="shared" si="17"/>
        <v>0</v>
      </c>
      <c r="D259" s="107">
        <f>SUM(D260:D262)</f>
        <v>0</v>
      </c>
      <c r="E259" s="107">
        <f>SUM(E260:E262)</f>
        <v>0</v>
      </c>
      <c r="F259" s="107">
        <f>SUM(F260:F262)</f>
        <v>0</v>
      </c>
      <c r="G259" s="108">
        <f>SUM(G260:G262)</f>
        <v>0</v>
      </c>
      <c r="H259" s="71">
        <f t="shared" si="18"/>
        <v>0</v>
      </c>
      <c r="I259" s="107">
        <f>SUM(I260:I262)</f>
        <v>0</v>
      </c>
      <c r="J259" s="107">
        <f>SUM(J260:J262)</f>
        <v>0</v>
      </c>
      <c r="K259" s="107">
        <f>SUM(K260:K262)</f>
        <v>0</v>
      </c>
      <c r="L259" s="106">
        <f>SUM(L260:L262)</f>
        <v>0</v>
      </c>
    </row>
    <row r="260" spans="1:13" hidden="1" x14ac:dyDescent="0.25">
      <c r="A260" s="74">
        <v>6411</v>
      </c>
      <c r="B260" s="39" t="s">
        <v>53</v>
      </c>
      <c r="C260" s="73">
        <f t="shared" si="17"/>
        <v>0</v>
      </c>
      <c r="D260" s="35"/>
      <c r="E260" s="35"/>
      <c r="F260" s="35"/>
      <c r="G260" s="37"/>
      <c r="H260" s="103">
        <f t="shared" si="18"/>
        <v>0</v>
      </c>
      <c r="I260" s="35"/>
      <c r="J260" s="35"/>
      <c r="K260" s="35"/>
      <c r="L260" s="34"/>
    </row>
    <row r="261" spans="1:13" ht="36" hidden="1" x14ac:dyDescent="0.25">
      <c r="A261" s="74">
        <v>6412</v>
      </c>
      <c r="B261" s="78" t="s">
        <v>52</v>
      </c>
      <c r="C261" s="73">
        <f t="shared" si="17"/>
        <v>0</v>
      </c>
      <c r="D261" s="35"/>
      <c r="E261" s="35"/>
      <c r="F261" s="35"/>
      <c r="G261" s="37"/>
      <c r="H261" s="103">
        <f t="shared" si="18"/>
        <v>0</v>
      </c>
      <c r="I261" s="35"/>
      <c r="J261" s="35"/>
      <c r="K261" s="35"/>
      <c r="L261" s="34"/>
    </row>
    <row r="262" spans="1:13" ht="36" hidden="1" x14ac:dyDescent="0.25">
      <c r="A262" s="74">
        <v>6419</v>
      </c>
      <c r="B262" s="78" t="s">
        <v>51</v>
      </c>
      <c r="C262" s="73">
        <f t="shared" si="17"/>
        <v>0</v>
      </c>
      <c r="D262" s="35"/>
      <c r="E262" s="35"/>
      <c r="F262" s="35"/>
      <c r="G262" s="37"/>
      <c r="H262" s="103">
        <f t="shared" si="18"/>
        <v>0</v>
      </c>
      <c r="I262" s="35"/>
      <c r="J262" s="35"/>
      <c r="K262" s="35"/>
      <c r="L262" s="34"/>
    </row>
    <row r="263" spans="1:13" ht="36" hidden="1" x14ac:dyDescent="0.25">
      <c r="A263" s="88">
        <v>6420</v>
      </c>
      <c r="B263" s="78" t="s">
        <v>50</v>
      </c>
      <c r="C263" s="73">
        <f t="shared" si="17"/>
        <v>0</v>
      </c>
      <c r="D263" s="76">
        <f>SUM(D264:D267)</f>
        <v>0</v>
      </c>
      <c r="E263" s="76">
        <f>SUM(E264:E267)</f>
        <v>0</v>
      </c>
      <c r="F263" s="76">
        <f>SUM(F264:F267)</f>
        <v>0</v>
      </c>
      <c r="G263" s="105">
        <f>SUM(G264:G267)</f>
        <v>0</v>
      </c>
      <c r="H263" s="73">
        <f t="shared" si="18"/>
        <v>0</v>
      </c>
      <c r="I263" s="76">
        <f>SUM(I264:I267)</f>
        <v>0</v>
      </c>
      <c r="J263" s="76">
        <f>SUM(J264:J267)</f>
        <v>0</v>
      </c>
      <c r="K263" s="76">
        <f>SUM(K264:K267)</f>
        <v>0</v>
      </c>
      <c r="L263" s="104">
        <f>SUM(L264:L267)</f>
        <v>0</v>
      </c>
    </row>
    <row r="264" spans="1:13" hidden="1" x14ac:dyDescent="0.25">
      <c r="A264" s="74">
        <v>6421</v>
      </c>
      <c r="B264" s="78" t="s">
        <v>49</v>
      </c>
      <c r="C264" s="73">
        <f t="shared" si="17"/>
        <v>0</v>
      </c>
      <c r="D264" s="35"/>
      <c r="E264" s="35"/>
      <c r="F264" s="35"/>
      <c r="G264" s="37"/>
      <c r="H264" s="103">
        <f t="shared" si="18"/>
        <v>0</v>
      </c>
      <c r="I264" s="35"/>
      <c r="J264" s="35"/>
      <c r="K264" s="35"/>
      <c r="L264" s="34"/>
    </row>
    <row r="265" spans="1:13" hidden="1" x14ac:dyDescent="0.25">
      <c r="A265" s="74">
        <v>6422</v>
      </c>
      <c r="B265" s="78" t="s">
        <v>48</v>
      </c>
      <c r="C265" s="73">
        <f t="shared" si="17"/>
        <v>0</v>
      </c>
      <c r="D265" s="35"/>
      <c r="E265" s="35"/>
      <c r="F265" s="35"/>
      <c r="G265" s="37"/>
      <c r="H265" s="103">
        <f t="shared" si="18"/>
        <v>0</v>
      </c>
      <c r="I265" s="35"/>
      <c r="J265" s="35"/>
      <c r="K265" s="35"/>
      <c r="L265" s="34"/>
    </row>
    <row r="266" spans="1:13" ht="24" hidden="1" x14ac:dyDescent="0.25">
      <c r="A266" s="74">
        <v>6423</v>
      </c>
      <c r="B266" s="78" t="s">
        <v>47</v>
      </c>
      <c r="C266" s="73">
        <f t="shared" si="17"/>
        <v>0</v>
      </c>
      <c r="D266" s="35"/>
      <c r="E266" s="35"/>
      <c r="F266" s="35"/>
      <c r="G266" s="37"/>
      <c r="H266" s="103">
        <f t="shared" si="18"/>
        <v>0</v>
      </c>
      <c r="I266" s="35"/>
      <c r="J266" s="35"/>
      <c r="K266" s="35"/>
      <c r="L266" s="34"/>
    </row>
    <row r="267" spans="1:13" ht="36" hidden="1" x14ac:dyDescent="0.25">
      <c r="A267" s="74">
        <v>6424</v>
      </c>
      <c r="B267" s="78" t="s">
        <v>46</v>
      </c>
      <c r="C267" s="73">
        <f t="shared" si="17"/>
        <v>0</v>
      </c>
      <c r="D267" s="35"/>
      <c r="E267" s="35"/>
      <c r="F267" s="35"/>
      <c r="G267" s="37"/>
      <c r="H267" s="103">
        <f t="shared" si="18"/>
        <v>0</v>
      </c>
      <c r="I267" s="35"/>
      <c r="J267" s="35"/>
      <c r="K267" s="35"/>
      <c r="L267" s="34"/>
      <c r="M267" s="89"/>
    </row>
    <row r="268" spans="1:13" ht="36" hidden="1" x14ac:dyDescent="0.25">
      <c r="A268" s="102">
        <v>7000</v>
      </c>
      <c r="B268" s="102" t="s">
        <v>45</v>
      </c>
      <c r="C268" s="101">
        <f t="shared" si="17"/>
        <v>0</v>
      </c>
      <c r="D268" s="99">
        <f>SUM(D269,D279)</f>
        <v>0</v>
      </c>
      <c r="E268" s="99">
        <f>SUM(E269,E279)</f>
        <v>0</v>
      </c>
      <c r="F268" s="99">
        <f>SUM(F269,F279)</f>
        <v>0</v>
      </c>
      <c r="G268" s="99">
        <f>SUM(G269,G279)</f>
        <v>0</v>
      </c>
      <c r="H268" s="100">
        <f t="shared" si="18"/>
        <v>0</v>
      </c>
      <c r="I268" s="99">
        <f>SUM(I269,I279)</f>
        <v>0</v>
      </c>
      <c r="J268" s="99">
        <f>SUM(J269,J279)</f>
        <v>0</v>
      </c>
      <c r="K268" s="99">
        <f>SUM(K269,K279)</f>
        <v>0</v>
      </c>
      <c r="L268" s="98">
        <f>SUM(L269,L279)</f>
        <v>0</v>
      </c>
    </row>
    <row r="269" spans="1:13" ht="24" hidden="1" x14ac:dyDescent="0.25">
      <c r="A269" s="97">
        <v>7200</v>
      </c>
      <c r="B269" s="96" t="s">
        <v>44</v>
      </c>
      <c r="C269" s="95">
        <f t="shared" si="17"/>
        <v>0</v>
      </c>
      <c r="D269" s="93">
        <f>SUM(D270,D271,D274,D275,D278)</f>
        <v>0</v>
      </c>
      <c r="E269" s="93">
        <f>SUM(E270,E271,E274,E275,E278)</f>
        <v>0</v>
      </c>
      <c r="F269" s="93">
        <f>SUM(F270,F271,F274,F275,F278)</f>
        <v>0</v>
      </c>
      <c r="G269" s="93">
        <f>SUM(G270,G271,G274,G275,G278)</f>
        <v>0</v>
      </c>
      <c r="H269" s="94">
        <f t="shared" si="18"/>
        <v>0</v>
      </c>
      <c r="I269" s="93">
        <f>SUM(I270,I271,I274,I275,I278)</f>
        <v>0</v>
      </c>
      <c r="J269" s="93">
        <f>SUM(J270,J271,J274,J275,J278)</f>
        <v>0</v>
      </c>
      <c r="K269" s="93">
        <f>SUM(K270,K271,K274,K275,K278)</f>
        <v>0</v>
      </c>
      <c r="L269" s="92">
        <f>SUM(L270,L271,L274,L275,L278)</f>
        <v>0</v>
      </c>
    </row>
    <row r="270" spans="1:13" ht="24" hidden="1" x14ac:dyDescent="0.25">
      <c r="A270" s="91">
        <v>7210</v>
      </c>
      <c r="B270" s="79" t="s">
        <v>43</v>
      </c>
      <c r="C270" s="71">
        <f t="shared" si="17"/>
        <v>0</v>
      </c>
      <c r="D270" s="68"/>
      <c r="E270" s="68"/>
      <c r="F270" s="68"/>
      <c r="G270" s="70"/>
      <c r="H270" s="69">
        <f t="shared" si="18"/>
        <v>0</v>
      </c>
      <c r="I270" s="68"/>
      <c r="J270" s="68"/>
      <c r="K270" s="68"/>
      <c r="L270" s="67"/>
    </row>
    <row r="271" spans="1:13" s="89" customFormat="1" ht="36" hidden="1" x14ac:dyDescent="0.25">
      <c r="A271" s="88">
        <v>7220</v>
      </c>
      <c r="B271" s="78" t="s">
        <v>42</v>
      </c>
      <c r="C271" s="73">
        <f t="shared" si="17"/>
        <v>0</v>
      </c>
      <c r="D271" s="76">
        <f>SUM(D272:D273)</f>
        <v>0</v>
      </c>
      <c r="E271" s="76">
        <f>SUM(E272:E273)</f>
        <v>0</v>
      </c>
      <c r="F271" s="76">
        <f>SUM(F272:F273)</f>
        <v>0</v>
      </c>
      <c r="G271" s="76">
        <f>SUM(G272:G273)</f>
        <v>0</v>
      </c>
      <c r="H271" s="36">
        <f t="shared" si="18"/>
        <v>0</v>
      </c>
      <c r="I271" s="76">
        <f>SUM(I272:I273)</f>
        <v>0</v>
      </c>
      <c r="J271" s="76">
        <f>SUM(J272:J273)</f>
        <v>0</v>
      </c>
      <c r="K271" s="76">
        <f>SUM(K272:K273)</f>
        <v>0</v>
      </c>
      <c r="L271" s="75">
        <f>SUM(L272:L273)</f>
        <v>0</v>
      </c>
    </row>
    <row r="272" spans="1:13" s="89" customFormat="1" ht="36" hidden="1" x14ac:dyDescent="0.25">
      <c r="A272" s="74">
        <v>7221</v>
      </c>
      <c r="B272" s="78" t="s">
        <v>41</v>
      </c>
      <c r="C272" s="73">
        <f t="shared" si="17"/>
        <v>0</v>
      </c>
      <c r="D272" s="35"/>
      <c r="E272" s="35"/>
      <c r="F272" s="35"/>
      <c r="G272" s="37"/>
      <c r="H272" s="36">
        <f t="shared" si="18"/>
        <v>0</v>
      </c>
      <c r="I272" s="35"/>
      <c r="J272" s="35"/>
      <c r="K272" s="35"/>
      <c r="L272" s="34"/>
    </row>
    <row r="273" spans="1:12" s="89" customFormat="1" ht="36" hidden="1" x14ac:dyDescent="0.25">
      <c r="A273" s="74">
        <v>7222</v>
      </c>
      <c r="B273" s="78" t="s">
        <v>40</v>
      </c>
      <c r="C273" s="73">
        <f t="shared" si="17"/>
        <v>0</v>
      </c>
      <c r="D273" s="35"/>
      <c r="E273" s="35"/>
      <c r="F273" s="35"/>
      <c r="G273" s="37"/>
      <c r="H273" s="36">
        <f t="shared" si="18"/>
        <v>0</v>
      </c>
      <c r="I273" s="35"/>
      <c r="J273" s="35"/>
      <c r="K273" s="35"/>
      <c r="L273" s="34"/>
    </row>
    <row r="274" spans="1:12" ht="24" hidden="1" x14ac:dyDescent="0.25">
      <c r="A274" s="88">
        <v>7230</v>
      </c>
      <c r="B274" s="78" t="s">
        <v>39</v>
      </c>
      <c r="C274" s="73">
        <f t="shared" si="17"/>
        <v>0</v>
      </c>
      <c r="D274" s="35"/>
      <c r="E274" s="35"/>
      <c r="F274" s="35"/>
      <c r="G274" s="37"/>
      <c r="H274" s="36">
        <f t="shared" si="18"/>
        <v>0</v>
      </c>
      <c r="I274" s="35"/>
      <c r="J274" s="35"/>
      <c r="K274" s="35"/>
      <c r="L274" s="34"/>
    </row>
    <row r="275" spans="1:12" ht="24" hidden="1" x14ac:dyDescent="0.25">
      <c r="A275" s="88">
        <v>7240</v>
      </c>
      <c r="B275" s="78" t="s">
        <v>38</v>
      </c>
      <c r="C275" s="73">
        <f t="shared" si="17"/>
        <v>0</v>
      </c>
      <c r="D275" s="76">
        <f>SUM(D276:D277)</f>
        <v>0</v>
      </c>
      <c r="E275" s="76">
        <f>SUM(E276:E277)</f>
        <v>0</v>
      </c>
      <c r="F275" s="76">
        <f>SUM(F276:F277)</f>
        <v>0</v>
      </c>
      <c r="G275" s="77">
        <f>SUM(G276:G277)</f>
        <v>0</v>
      </c>
      <c r="H275" s="36">
        <f t="shared" si="18"/>
        <v>0</v>
      </c>
      <c r="I275" s="76">
        <f>SUM(I276:I277)</f>
        <v>0</v>
      </c>
      <c r="J275" s="76">
        <f>SUM(J276:J277)</f>
        <v>0</v>
      </c>
      <c r="K275" s="76">
        <f>SUM(K276:K277)</f>
        <v>0</v>
      </c>
      <c r="L275" s="75">
        <f>SUM(L276:L277)</f>
        <v>0</v>
      </c>
    </row>
    <row r="276" spans="1:12" ht="48" hidden="1" x14ac:dyDescent="0.25">
      <c r="A276" s="74">
        <v>7245</v>
      </c>
      <c r="B276" s="78" t="s">
        <v>37</v>
      </c>
      <c r="C276" s="73">
        <f t="shared" si="17"/>
        <v>0</v>
      </c>
      <c r="D276" s="35"/>
      <c r="E276" s="35"/>
      <c r="F276" s="35"/>
      <c r="G276" s="37"/>
      <c r="H276" s="36">
        <f t="shared" si="18"/>
        <v>0</v>
      </c>
      <c r="I276" s="35"/>
      <c r="J276" s="35"/>
      <c r="K276" s="35"/>
      <c r="L276" s="34"/>
    </row>
    <row r="277" spans="1:12" ht="96" hidden="1" x14ac:dyDescent="0.25">
      <c r="A277" s="74">
        <v>7246</v>
      </c>
      <c r="B277" s="78" t="s">
        <v>36</v>
      </c>
      <c r="C277" s="73">
        <f t="shared" si="17"/>
        <v>0</v>
      </c>
      <c r="D277" s="35"/>
      <c r="E277" s="35"/>
      <c r="F277" s="35"/>
      <c r="G277" s="37"/>
      <c r="H277" s="36">
        <f t="shared" si="18"/>
        <v>0</v>
      </c>
      <c r="I277" s="35"/>
      <c r="J277" s="35"/>
      <c r="K277" s="35"/>
      <c r="L277" s="34"/>
    </row>
    <row r="278" spans="1:12" ht="24" hidden="1" x14ac:dyDescent="0.25">
      <c r="A278" s="87">
        <v>7260</v>
      </c>
      <c r="B278" s="79" t="s">
        <v>35</v>
      </c>
      <c r="C278" s="71">
        <f t="shared" si="17"/>
        <v>0</v>
      </c>
      <c r="D278" s="68"/>
      <c r="E278" s="68"/>
      <c r="F278" s="68"/>
      <c r="G278" s="70"/>
      <c r="H278" s="69">
        <f t="shared" si="18"/>
        <v>0</v>
      </c>
      <c r="I278" s="68"/>
      <c r="J278" s="68"/>
      <c r="K278" s="68"/>
      <c r="L278" s="67"/>
    </row>
    <row r="279" spans="1:12" hidden="1" x14ac:dyDescent="0.25">
      <c r="A279" s="86">
        <v>7700</v>
      </c>
      <c r="B279" s="85" t="s">
        <v>34</v>
      </c>
      <c r="C279" s="83">
        <f t="shared" si="17"/>
        <v>0</v>
      </c>
      <c r="D279" s="82">
        <f>D280</f>
        <v>0</v>
      </c>
      <c r="E279" s="82">
        <f>E280</f>
        <v>0</v>
      </c>
      <c r="F279" s="82">
        <f>F280</f>
        <v>0</v>
      </c>
      <c r="G279" s="84">
        <f>G280</f>
        <v>0</v>
      </c>
      <c r="H279" s="83">
        <f t="shared" si="18"/>
        <v>0</v>
      </c>
      <c r="I279" s="82">
        <f>I280</f>
        <v>0</v>
      </c>
      <c r="J279" s="82">
        <f>J280</f>
        <v>0</v>
      </c>
      <c r="K279" s="82">
        <f>K280</f>
        <v>0</v>
      </c>
      <c r="L279" s="81">
        <f>L280</f>
        <v>0</v>
      </c>
    </row>
    <row r="280" spans="1:12" hidden="1" x14ac:dyDescent="0.25">
      <c r="A280" s="80">
        <v>7720</v>
      </c>
      <c r="B280" s="79" t="s">
        <v>33</v>
      </c>
      <c r="C280" s="42">
        <f t="shared" si="17"/>
        <v>0</v>
      </c>
      <c r="D280" s="41"/>
      <c r="E280" s="41"/>
      <c r="F280" s="41"/>
      <c r="G280" s="43"/>
      <c r="H280" s="42">
        <f t="shared" si="18"/>
        <v>0</v>
      </c>
      <c r="I280" s="41"/>
      <c r="J280" s="41"/>
      <c r="K280" s="41"/>
      <c r="L280" s="40"/>
    </row>
    <row r="281" spans="1:12" hidden="1" x14ac:dyDescent="0.25">
      <c r="A281" s="39"/>
      <c r="B281" s="78" t="s">
        <v>32</v>
      </c>
      <c r="C281" s="73">
        <f t="shared" si="17"/>
        <v>0</v>
      </c>
      <c r="D281" s="76">
        <f>SUM(D282:D283)</f>
        <v>0</v>
      </c>
      <c r="E281" s="76">
        <f>SUM(E282:E283)</f>
        <v>0</v>
      </c>
      <c r="F281" s="76">
        <f>SUM(F282:F283)</f>
        <v>0</v>
      </c>
      <c r="G281" s="77">
        <f>SUM(G282:G283)</f>
        <v>0</v>
      </c>
      <c r="H281" s="36">
        <f t="shared" si="18"/>
        <v>0</v>
      </c>
      <c r="I281" s="76">
        <f>SUM(I282:I283)</f>
        <v>0</v>
      </c>
      <c r="J281" s="76">
        <f>SUM(J282:J283)</f>
        <v>0</v>
      </c>
      <c r="K281" s="76">
        <f>SUM(K282:K283)</f>
        <v>0</v>
      </c>
      <c r="L281" s="75">
        <f>SUM(L282:L283)</f>
        <v>0</v>
      </c>
    </row>
    <row r="282" spans="1:12" hidden="1" x14ac:dyDescent="0.25">
      <c r="A282" s="39" t="s">
        <v>31</v>
      </c>
      <c r="B282" s="74" t="s">
        <v>30</v>
      </c>
      <c r="C282" s="73">
        <f t="shared" si="17"/>
        <v>0</v>
      </c>
      <c r="D282" s="35"/>
      <c r="E282" s="35"/>
      <c r="F282" s="35"/>
      <c r="G282" s="37"/>
      <c r="H282" s="36">
        <f t="shared" si="18"/>
        <v>0</v>
      </c>
      <c r="I282" s="35"/>
      <c r="J282" s="35"/>
      <c r="K282" s="35"/>
      <c r="L282" s="34"/>
    </row>
    <row r="283" spans="1:12" ht="24" hidden="1" x14ac:dyDescent="0.25">
      <c r="A283" s="39" t="s">
        <v>29</v>
      </c>
      <c r="B283" s="72" t="s">
        <v>28</v>
      </c>
      <c r="C283" s="71">
        <f t="shared" si="17"/>
        <v>0</v>
      </c>
      <c r="D283" s="68"/>
      <c r="E283" s="68"/>
      <c r="F283" s="68"/>
      <c r="G283" s="70"/>
      <c r="H283" s="69">
        <f t="shared" si="18"/>
        <v>0</v>
      </c>
      <c r="I283" s="68"/>
      <c r="J283" s="68"/>
      <c r="K283" s="68"/>
      <c r="L283" s="67"/>
    </row>
    <row r="284" spans="1:12" ht="12.75" thickBot="1" x14ac:dyDescent="0.3">
      <c r="A284" s="66"/>
      <c r="B284" s="66" t="s">
        <v>27</v>
      </c>
      <c r="C284" s="63">
        <f t="shared" ref="C284:L284" si="19">SUM(C281,C268,C230,C195,C187,C173,C75,C53)</f>
        <v>1174716.0538860001</v>
      </c>
      <c r="D284" s="63">
        <f t="shared" si="19"/>
        <v>505488.91</v>
      </c>
      <c r="E284" s="63">
        <f t="shared" si="19"/>
        <v>25620</v>
      </c>
      <c r="F284" s="63">
        <f t="shared" si="19"/>
        <v>642703.14388599992</v>
      </c>
      <c r="G284" s="65">
        <f t="shared" si="19"/>
        <v>904</v>
      </c>
      <c r="H284" s="64">
        <f t="shared" si="19"/>
        <v>1254043</v>
      </c>
      <c r="I284" s="63">
        <f t="shared" si="19"/>
        <v>584856</v>
      </c>
      <c r="J284" s="63">
        <f t="shared" si="19"/>
        <v>25620</v>
      </c>
      <c r="K284" s="63">
        <f t="shared" si="19"/>
        <v>642663</v>
      </c>
      <c r="L284" s="62">
        <f t="shared" si="19"/>
        <v>904</v>
      </c>
    </row>
    <row r="285" spans="1:12" s="14" customFormat="1" ht="13.5" thickTop="1" thickBot="1" x14ac:dyDescent="0.3">
      <c r="A285" s="291" t="s">
        <v>26</v>
      </c>
      <c r="B285" s="292"/>
      <c r="C285" s="60">
        <f>SUM(D285:G285)</f>
        <v>-31043.977745999931</v>
      </c>
      <c r="D285" s="59">
        <f>SUM(D25,D26,D42)-D51</f>
        <v>0</v>
      </c>
      <c r="E285" s="59">
        <f>SUM(E25,E26,E42)-E51</f>
        <v>0</v>
      </c>
      <c r="F285" s="59">
        <f>(F27+F43)-F51</f>
        <v>-30199.977745999931</v>
      </c>
      <c r="G285" s="61">
        <f>G45-G51</f>
        <v>-844</v>
      </c>
      <c r="H285" s="60">
        <f>SUM(I285:L285)</f>
        <v>-31044</v>
      </c>
      <c r="I285" s="59">
        <f>SUM(I25,I26,I42)-I51</f>
        <v>0</v>
      </c>
      <c r="J285" s="59">
        <f>SUM(J25,J26,J42)-J51</f>
        <v>0</v>
      </c>
      <c r="K285" s="59">
        <f>(K27+K43)-K51</f>
        <v>-30200</v>
      </c>
      <c r="L285" s="58">
        <f>L45-L51</f>
        <v>-844</v>
      </c>
    </row>
    <row r="286" spans="1:12" s="14" customFormat="1" ht="12.75" thickTop="1" x14ac:dyDescent="0.25">
      <c r="A286" s="285" t="s">
        <v>25</v>
      </c>
      <c r="B286" s="286"/>
      <c r="C286" s="50">
        <f t="shared" ref="C286:L286" si="20">SUM(C287,C288)-C295+C296</f>
        <v>31044</v>
      </c>
      <c r="D286" s="47">
        <f t="shared" si="20"/>
        <v>0</v>
      </c>
      <c r="E286" s="47">
        <f t="shared" si="20"/>
        <v>0</v>
      </c>
      <c r="F286" s="47">
        <f t="shared" si="20"/>
        <v>30200</v>
      </c>
      <c r="G286" s="57">
        <f t="shared" si="20"/>
        <v>844</v>
      </c>
      <c r="H286" s="48">
        <f t="shared" si="20"/>
        <v>31044</v>
      </c>
      <c r="I286" s="47">
        <f t="shared" si="20"/>
        <v>0</v>
      </c>
      <c r="J286" s="47">
        <f t="shared" si="20"/>
        <v>0</v>
      </c>
      <c r="K286" s="47">
        <f t="shared" si="20"/>
        <v>30200</v>
      </c>
      <c r="L286" s="46">
        <f t="shared" si="20"/>
        <v>844</v>
      </c>
    </row>
    <row r="287" spans="1:12" s="14" customFormat="1" ht="12.75" thickBot="1" x14ac:dyDescent="0.3">
      <c r="A287" s="56" t="s">
        <v>24</v>
      </c>
      <c r="B287" s="56" t="s">
        <v>23</v>
      </c>
      <c r="C287" s="55">
        <f t="shared" ref="C287:L287" si="21">C22-C281</f>
        <v>31044</v>
      </c>
      <c r="D287" s="52">
        <f t="shared" si="21"/>
        <v>0</v>
      </c>
      <c r="E287" s="52">
        <f t="shared" si="21"/>
        <v>0</v>
      </c>
      <c r="F287" s="52">
        <f t="shared" si="21"/>
        <v>30200</v>
      </c>
      <c r="G287" s="54">
        <f t="shared" si="21"/>
        <v>844</v>
      </c>
      <c r="H287" s="53">
        <f t="shared" si="21"/>
        <v>31044</v>
      </c>
      <c r="I287" s="52">
        <f t="shared" si="21"/>
        <v>0</v>
      </c>
      <c r="J287" s="52">
        <f t="shared" si="21"/>
        <v>0</v>
      </c>
      <c r="K287" s="52">
        <f t="shared" si="21"/>
        <v>30200</v>
      </c>
      <c r="L287" s="51">
        <f t="shared" si="21"/>
        <v>844</v>
      </c>
    </row>
    <row r="288" spans="1:12" s="14" customFormat="1" ht="12.75" hidden="1" thickTop="1" x14ac:dyDescent="0.25">
      <c r="A288" s="21" t="s">
        <v>22</v>
      </c>
      <c r="B288" s="21" t="s">
        <v>21</v>
      </c>
      <c r="C288" s="50">
        <f t="shared" ref="C288:L288" si="22">SUM(C289,C291,C293)-SUM(C290,C292,C294)</f>
        <v>0</v>
      </c>
      <c r="D288" s="47">
        <f t="shared" si="22"/>
        <v>0</v>
      </c>
      <c r="E288" s="47">
        <f t="shared" si="22"/>
        <v>0</v>
      </c>
      <c r="F288" s="47">
        <f t="shared" si="22"/>
        <v>0</v>
      </c>
      <c r="G288" s="49">
        <f t="shared" si="22"/>
        <v>0</v>
      </c>
      <c r="H288" s="48">
        <f t="shared" si="22"/>
        <v>0</v>
      </c>
      <c r="I288" s="47">
        <f t="shared" si="22"/>
        <v>0</v>
      </c>
      <c r="J288" s="47">
        <f t="shared" si="22"/>
        <v>0</v>
      </c>
      <c r="K288" s="47">
        <f t="shared" si="22"/>
        <v>0</v>
      </c>
      <c r="L288" s="46">
        <f t="shared" si="22"/>
        <v>0</v>
      </c>
    </row>
    <row r="289" spans="1:12" ht="12.75" hidden="1" thickTop="1" x14ac:dyDescent="0.25">
      <c r="A289" s="45" t="s">
        <v>20</v>
      </c>
      <c r="B289" s="44" t="s">
        <v>19</v>
      </c>
      <c r="C289" s="42">
        <f t="shared" ref="C289:C296" si="23">SUM(D289:G289)</f>
        <v>0</v>
      </c>
      <c r="D289" s="41"/>
      <c r="E289" s="41"/>
      <c r="F289" s="41"/>
      <c r="G289" s="43"/>
      <c r="H289" s="42">
        <f t="shared" ref="H289:H296" si="24">SUM(I289:L289)</f>
        <v>0</v>
      </c>
      <c r="I289" s="41"/>
      <c r="J289" s="41"/>
      <c r="K289" s="41"/>
      <c r="L289" s="40"/>
    </row>
    <row r="290" spans="1:12" ht="24.75" hidden="1" thickTop="1" x14ac:dyDescent="0.25">
      <c r="A290" s="39" t="s">
        <v>18</v>
      </c>
      <c r="B290" s="38" t="s">
        <v>17</v>
      </c>
      <c r="C290" s="36">
        <f t="shared" si="23"/>
        <v>0</v>
      </c>
      <c r="D290" s="35"/>
      <c r="E290" s="35"/>
      <c r="F290" s="35"/>
      <c r="G290" s="37"/>
      <c r="H290" s="36">
        <f t="shared" si="24"/>
        <v>0</v>
      </c>
      <c r="I290" s="35"/>
      <c r="J290" s="35"/>
      <c r="K290" s="35"/>
      <c r="L290" s="34"/>
    </row>
    <row r="291" spans="1:12" ht="12.75" hidden="1" thickTop="1" x14ac:dyDescent="0.25">
      <c r="A291" s="39" t="s">
        <v>16</v>
      </c>
      <c r="B291" s="38" t="s">
        <v>15</v>
      </c>
      <c r="C291" s="36">
        <f t="shared" si="23"/>
        <v>0</v>
      </c>
      <c r="D291" s="35"/>
      <c r="E291" s="35"/>
      <c r="F291" s="35"/>
      <c r="G291" s="37"/>
      <c r="H291" s="36">
        <f t="shared" si="24"/>
        <v>0</v>
      </c>
      <c r="I291" s="35"/>
      <c r="J291" s="35"/>
      <c r="K291" s="35"/>
      <c r="L291" s="34"/>
    </row>
    <row r="292" spans="1:12" ht="24.75" hidden="1" thickTop="1" x14ac:dyDescent="0.25">
      <c r="A292" s="39" t="s">
        <v>14</v>
      </c>
      <c r="B292" s="38" t="s">
        <v>13</v>
      </c>
      <c r="C292" s="36">
        <f t="shared" si="23"/>
        <v>0</v>
      </c>
      <c r="D292" s="35"/>
      <c r="E292" s="35"/>
      <c r="F292" s="35"/>
      <c r="G292" s="37"/>
      <c r="H292" s="36">
        <f t="shared" si="24"/>
        <v>0</v>
      </c>
      <c r="I292" s="35"/>
      <c r="J292" s="35"/>
      <c r="K292" s="35"/>
      <c r="L292" s="34"/>
    </row>
    <row r="293" spans="1:12" ht="12.75" hidden="1" thickTop="1" x14ac:dyDescent="0.25">
      <c r="A293" s="39" t="s">
        <v>12</v>
      </c>
      <c r="B293" s="38" t="s">
        <v>11</v>
      </c>
      <c r="C293" s="36">
        <f t="shared" si="23"/>
        <v>0</v>
      </c>
      <c r="D293" s="35"/>
      <c r="E293" s="35"/>
      <c r="F293" s="35"/>
      <c r="G293" s="37"/>
      <c r="H293" s="36">
        <f t="shared" si="24"/>
        <v>0</v>
      </c>
      <c r="I293" s="35"/>
      <c r="J293" s="35"/>
      <c r="K293" s="35"/>
      <c r="L293" s="34"/>
    </row>
    <row r="294" spans="1:12" ht="24.75" hidden="1" thickTop="1" x14ac:dyDescent="0.25">
      <c r="A294" s="33" t="s">
        <v>10</v>
      </c>
      <c r="B294" s="32" t="s">
        <v>9</v>
      </c>
      <c r="C294" s="30">
        <f t="shared" si="23"/>
        <v>0</v>
      </c>
      <c r="D294" s="29"/>
      <c r="E294" s="29"/>
      <c r="F294" s="29"/>
      <c r="G294" s="31"/>
      <c r="H294" s="30">
        <f t="shared" si="24"/>
        <v>0</v>
      </c>
      <c r="I294" s="29"/>
      <c r="J294" s="29"/>
      <c r="K294" s="29"/>
      <c r="L294" s="28"/>
    </row>
    <row r="295" spans="1:12" s="14" customFormat="1" ht="13.5" hidden="1" thickTop="1" thickBot="1" x14ac:dyDescent="0.3">
      <c r="A295" s="26" t="s">
        <v>8</v>
      </c>
      <c r="B295" s="26" t="s">
        <v>7</v>
      </c>
      <c r="C295" s="24">
        <f t="shared" si="23"/>
        <v>0</v>
      </c>
      <c r="D295" s="23"/>
      <c r="E295" s="23"/>
      <c r="F295" s="23"/>
      <c r="G295" s="25"/>
      <c r="H295" s="24">
        <f t="shared" si="24"/>
        <v>0</v>
      </c>
      <c r="I295" s="23"/>
      <c r="J295" s="23"/>
      <c r="K295" s="23"/>
      <c r="L295" s="22"/>
    </row>
    <row r="296" spans="1:12" s="14" customFormat="1" ht="48.75" hidden="1" thickTop="1" x14ac:dyDescent="0.25">
      <c r="A296" s="21" t="s">
        <v>6</v>
      </c>
      <c r="B296" s="20" t="s">
        <v>5</v>
      </c>
      <c r="C296" s="18">
        <f t="shared" si="23"/>
        <v>0</v>
      </c>
      <c r="D296" s="17"/>
      <c r="E296" s="17"/>
      <c r="F296" s="17"/>
      <c r="G296" s="19"/>
      <c r="H296" s="18">
        <f t="shared" si="24"/>
        <v>0</v>
      </c>
      <c r="I296" s="17"/>
      <c r="J296" s="17"/>
      <c r="K296" s="17"/>
      <c r="L296" s="16"/>
    </row>
    <row r="297" spans="1:12" ht="12.75" thickTop="1" x14ac:dyDescent="0.2">
      <c r="A297" s="13" t="s">
        <v>4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1"/>
    </row>
    <row r="298" spans="1:12" x14ac:dyDescent="0.25">
      <c r="A298" s="311" t="s">
        <v>336</v>
      </c>
      <c r="B298" s="312"/>
      <c r="C298" s="312"/>
      <c r="D298" s="312"/>
      <c r="E298" s="312"/>
      <c r="F298" s="312"/>
      <c r="G298" s="312"/>
      <c r="H298" s="312"/>
      <c r="I298" s="312"/>
      <c r="J298" s="312"/>
      <c r="K298" s="312"/>
      <c r="L298" s="314"/>
    </row>
    <row r="299" spans="1:12" x14ac:dyDescent="0.25">
      <c r="A299" s="311" t="s">
        <v>326</v>
      </c>
      <c r="B299" s="312"/>
      <c r="C299" s="313"/>
      <c r="D299" s="313"/>
      <c r="E299" s="313"/>
      <c r="F299" s="313"/>
      <c r="G299" s="313"/>
      <c r="H299" s="312"/>
      <c r="I299" s="312"/>
      <c r="J299" s="312"/>
      <c r="K299" s="312"/>
      <c r="L299" s="314"/>
    </row>
    <row r="300" spans="1:12" x14ac:dyDescent="0.25">
      <c r="A300" s="311"/>
      <c r="B300" s="312"/>
      <c r="C300" s="313"/>
      <c r="D300" s="313"/>
      <c r="E300" s="313"/>
      <c r="F300" s="313"/>
      <c r="G300" s="313"/>
      <c r="H300" s="312"/>
      <c r="I300" s="312"/>
      <c r="J300" s="312"/>
      <c r="K300" s="312"/>
      <c r="L300" s="314"/>
    </row>
    <row r="301" spans="1:12" ht="12.75" hidden="1" customHeight="1" x14ac:dyDescent="0.25">
      <c r="A301" s="9" t="s">
        <v>3</v>
      </c>
      <c r="B301" s="10"/>
      <c r="C301" s="8" t="s">
        <v>325</v>
      </c>
      <c r="D301" s="8"/>
      <c r="E301" s="8"/>
      <c r="F301" s="8"/>
      <c r="G301" s="8"/>
      <c r="H301" s="8"/>
      <c r="I301" s="8"/>
      <c r="J301" s="8"/>
      <c r="K301" s="8"/>
      <c r="L301" s="7"/>
    </row>
    <row r="302" spans="1:12" hidden="1" x14ac:dyDescent="0.25">
      <c r="A302" s="9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7"/>
    </row>
    <row r="303" spans="1:12" hidden="1" x14ac:dyDescent="0.25">
      <c r="A303" s="9" t="s">
        <v>1</v>
      </c>
      <c r="B303" s="10"/>
      <c r="C303" s="8" t="s">
        <v>325</v>
      </c>
      <c r="D303" s="8"/>
      <c r="E303" s="8"/>
      <c r="F303" s="8"/>
      <c r="G303" s="8"/>
      <c r="H303" s="8"/>
      <c r="I303" s="8"/>
      <c r="J303" s="8"/>
      <c r="K303" s="8"/>
      <c r="L303" s="7"/>
    </row>
    <row r="304" spans="1:12" ht="12.75" thickBot="1" x14ac:dyDescent="0.3">
      <c r="A304" s="6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4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">
      <c r="A312" s="1"/>
      <c r="B312" s="1"/>
      <c r="C312" s="3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">
      <c r="A313" s="1"/>
      <c r="B313" s="1"/>
      <c r="C313" s="3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">
      <c r="A314" s="1"/>
      <c r="B314" s="1"/>
      <c r="C314" s="3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</sheetData>
  <sheetProtection algorithmName="SHA-512" hashValue="HlSJaUnLA5YAgRhDLKGvzSvDt/fdsSGWFW61nnrMmqm7Od0d/pCmpBHN5pLbK5wqMt3+RLoOnq/hltb3DERLKg==" saltValue="7coKcuJICrHnA3EtovMvEA==" spinCount="100000" sheet="1" objects="1" scenarios="1" formatCells="0" formatColumns="0" formatRows="0"/>
  <autoFilter ref="A19:L299">
    <filterColumn colId="7">
      <filters blank="1">
        <filter val="1 036"/>
        <filter val="1 040"/>
        <filter val="1 184 906"/>
        <filter val="1 224"/>
        <filter val="1 254 043"/>
        <filter val="1 500"/>
        <filter val="1 703"/>
        <filter val="1 958"/>
        <filter val="10 454"/>
        <filter val="10 910"/>
        <filter val="11 094"/>
        <filter val="11 270"/>
        <filter val="11 809"/>
        <filter val="12 223"/>
        <filter val="12 885"/>
        <filter val="13 064"/>
        <filter val="13 181"/>
        <filter val="137 245"/>
        <filter val="14 450"/>
        <filter val="143"/>
        <filter val="145"/>
        <filter val="150"/>
        <filter val="16 274"/>
        <filter val="160 912"/>
        <filter val="161 253"/>
        <filter val="176 348"/>
        <filter val="198 629"/>
        <filter val="2 280"/>
        <filter val="2 315"/>
        <filter val="2 396"/>
        <filter val="2 686"/>
        <filter val="2 741"/>
        <filter val="205 037"/>
        <filter val="210"/>
        <filter val="214"/>
        <filter val="22 401"/>
        <filter val="239 182"/>
        <filter val="24 201"/>
        <filter val="242"/>
        <filter val="265"/>
        <filter val="27 507"/>
        <filter val="28 273"/>
        <filter val="3 274"/>
        <filter val="3 319"/>
        <filter val="3 546"/>
        <filter val="3 870"/>
        <filter val="30 714"/>
        <filter val="31 039"/>
        <filter val="31 044"/>
        <filter val="-31 044"/>
        <filter val="31 152"/>
        <filter val="360"/>
        <filter val="37 515"/>
        <filter val="37 985"/>
        <filter val="39 103"/>
        <filter val="4 443"/>
        <filter val="4 477"/>
        <filter val="428"/>
        <filter val="445"/>
        <filter val="448 662"/>
        <filter val="46 309"/>
        <filter val="470"/>
        <filter val="471 430"/>
        <filter val="5 215"/>
        <filter val="50"/>
        <filter val="500"/>
        <filter val="533 143"/>
        <filter val="559 896"/>
        <filter val="57"/>
        <filter val="573"/>
        <filter val="593"/>
        <filter val="6 360"/>
        <filter val="6 924"/>
        <filter val="60"/>
        <filter val="600 654"/>
        <filter val="610 476"/>
        <filter val="612 463"/>
        <filter val="625"/>
        <filter val="67 511"/>
        <filter val="69 137"/>
        <filter val="7 616"/>
        <filter val="736 244"/>
        <filter val="8 736"/>
        <filter val="8 772"/>
        <filter val="81"/>
        <filter val="850"/>
        <filter val="87 424"/>
        <filter val="87 966"/>
        <filter val="9 449"/>
        <filter val="93"/>
        <filter val="962"/>
      </filters>
    </filterColumn>
  </autoFilter>
  <mergeCells count="32">
    <mergeCell ref="C10:L10"/>
    <mergeCell ref="C11:L11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3:L13"/>
    <mergeCell ref="C14:L14"/>
    <mergeCell ref="C16:G16"/>
    <mergeCell ref="H16:L16"/>
    <mergeCell ref="C17:C18"/>
    <mergeCell ref="D17:D18"/>
    <mergeCell ref="E17:E18"/>
    <mergeCell ref="F17:F18"/>
    <mergeCell ref="A299:L300"/>
    <mergeCell ref="A298:L298"/>
    <mergeCell ref="A285:B285"/>
    <mergeCell ref="A286:B286"/>
    <mergeCell ref="G17:G18"/>
    <mergeCell ref="H17:H18"/>
    <mergeCell ref="I17:I18"/>
    <mergeCell ref="A16:A18"/>
    <mergeCell ref="B16:B18"/>
    <mergeCell ref="J17:J18"/>
    <mergeCell ref="K17:K18"/>
    <mergeCell ref="L17:L18"/>
  </mergeCells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&amp;L&amp;"Times New Roman,Regular"&amp;10&amp;D; &amp;T&amp;R&amp;"Times New Roman,Regular"&amp;10&amp;P (&amp;N)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M323"/>
  <sheetViews>
    <sheetView showGridLines="0" view="pageLayout" zoomScaleNormal="100" workbookViewId="0">
      <selection activeCell="C7" sqref="C7:L7"/>
    </sheetView>
  </sheetViews>
  <sheetFormatPr defaultRowHeight="12" x14ac:dyDescent="0.25"/>
  <cols>
    <col min="1" max="1" width="10.85546875" style="2" customWidth="1"/>
    <col min="2" max="2" width="28" style="2" customWidth="1"/>
    <col min="3" max="3" width="9.7109375" style="2" hidden="1" customWidth="1"/>
    <col min="4" max="4" width="9.5703125" style="2" hidden="1" customWidth="1"/>
    <col min="5" max="6" width="8.7109375" style="2" hidden="1" customWidth="1"/>
    <col min="7" max="7" width="8.28515625" style="2" hidden="1" customWidth="1"/>
    <col min="8" max="11" width="8.7109375" style="2" customWidth="1"/>
    <col min="12" max="12" width="7.5703125" style="2" customWidth="1"/>
    <col min="13" max="13" width="0" style="1" hidden="1" customWidth="1"/>
    <col min="14" max="16384" width="9.140625" style="1"/>
  </cols>
  <sheetData>
    <row r="1" spans="1:12" x14ac:dyDescent="0.25">
      <c r="A1" s="281" t="s">
        <v>367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35.25" customHeight="1" x14ac:dyDescent="0.25">
      <c r="A2" s="282" t="s">
        <v>320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/>
    </row>
    <row r="3" spans="1:12" ht="12.75" customHeight="1" x14ac:dyDescent="0.25">
      <c r="A3" s="266" t="s">
        <v>319</v>
      </c>
      <c r="B3" s="265"/>
      <c r="C3" s="324" t="s">
        <v>341</v>
      </c>
      <c r="D3" s="324"/>
      <c r="E3" s="324"/>
      <c r="F3" s="324"/>
      <c r="G3" s="324"/>
      <c r="H3" s="324"/>
      <c r="I3" s="324"/>
      <c r="J3" s="324"/>
      <c r="K3" s="324"/>
      <c r="L3" s="325"/>
    </row>
    <row r="4" spans="1:12" ht="12.75" customHeight="1" x14ac:dyDescent="0.25">
      <c r="A4" s="266" t="s">
        <v>317</v>
      </c>
      <c r="B4" s="265"/>
      <c r="C4" s="324" t="s">
        <v>340</v>
      </c>
      <c r="D4" s="324"/>
      <c r="E4" s="324"/>
      <c r="F4" s="324"/>
      <c r="G4" s="324"/>
      <c r="H4" s="324"/>
      <c r="I4" s="324"/>
      <c r="J4" s="324"/>
      <c r="K4" s="324"/>
      <c r="L4" s="325"/>
    </row>
    <row r="5" spans="1:12" ht="12.75" customHeight="1" x14ac:dyDescent="0.25">
      <c r="A5" s="261" t="s">
        <v>315</v>
      </c>
      <c r="B5" s="260"/>
      <c r="C5" s="322" t="s">
        <v>339</v>
      </c>
      <c r="D5" s="275"/>
      <c r="E5" s="275"/>
      <c r="F5" s="275"/>
      <c r="G5" s="275"/>
      <c r="H5" s="275"/>
      <c r="I5" s="275"/>
      <c r="J5" s="275"/>
      <c r="K5" s="275"/>
      <c r="L5" s="276"/>
    </row>
    <row r="6" spans="1:12" ht="12.75" customHeight="1" x14ac:dyDescent="0.25">
      <c r="A6" s="261" t="s">
        <v>313</v>
      </c>
      <c r="B6" s="260"/>
      <c r="C6" s="322" t="s">
        <v>344</v>
      </c>
      <c r="D6" s="275"/>
      <c r="E6" s="275"/>
      <c r="F6" s="275"/>
      <c r="G6" s="275"/>
      <c r="H6" s="275"/>
      <c r="I6" s="275"/>
      <c r="J6" s="275"/>
      <c r="K6" s="275"/>
      <c r="L6" s="276"/>
    </row>
    <row r="7" spans="1:12" ht="23.25" customHeight="1" x14ac:dyDescent="0.25">
      <c r="A7" s="261" t="s">
        <v>311</v>
      </c>
      <c r="B7" s="260"/>
      <c r="C7" s="326" t="s">
        <v>366</v>
      </c>
      <c r="D7" s="277"/>
      <c r="E7" s="277"/>
      <c r="F7" s="277"/>
      <c r="G7" s="277"/>
      <c r="H7" s="277"/>
      <c r="I7" s="277"/>
      <c r="J7" s="277"/>
      <c r="K7" s="277"/>
      <c r="L7" s="278"/>
    </row>
    <row r="8" spans="1:12" x14ac:dyDescent="0.25">
      <c r="A8" s="261" t="s">
        <v>309</v>
      </c>
      <c r="B8" s="260"/>
      <c r="C8" s="279" t="s">
        <v>365</v>
      </c>
      <c r="D8" s="279"/>
      <c r="E8" s="279"/>
      <c r="F8" s="279"/>
      <c r="G8" s="279"/>
      <c r="H8" s="279"/>
      <c r="I8" s="279"/>
      <c r="J8" s="279"/>
      <c r="K8" s="279"/>
      <c r="L8" s="280"/>
    </row>
    <row r="9" spans="1:12" ht="12.75" customHeight="1" x14ac:dyDescent="0.25">
      <c r="A9" s="262" t="s">
        <v>308</v>
      </c>
      <c r="B9" s="260"/>
      <c r="C9" s="279"/>
      <c r="D9" s="279"/>
      <c r="E9" s="279"/>
      <c r="F9" s="279"/>
      <c r="G9" s="279"/>
      <c r="H9" s="279"/>
      <c r="I9" s="279"/>
      <c r="J9" s="279"/>
      <c r="K9" s="279"/>
      <c r="L9" s="280"/>
    </row>
    <row r="10" spans="1:12" ht="12.75" customHeight="1" x14ac:dyDescent="0.25">
      <c r="A10" s="261"/>
      <c r="B10" s="260" t="s">
        <v>307</v>
      </c>
      <c r="C10" s="279" t="s">
        <v>337</v>
      </c>
      <c r="D10" s="279"/>
      <c r="E10" s="279"/>
      <c r="F10" s="279"/>
      <c r="G10" s="279"/>
      <c r="H10" s="279"/>
      <c r="I10" s="279"/>
      <c r="J10" s="279"/>
      <c r="K10" s="279"/>
      <c r="L10" s="280"/>
    </row>
    <row r="11" spans="1:12" ht="12.75" customHeight="1" x14ac:dyDescent="0.25">
      <c r="A11" s="261"/>
      <c r="B11" s="260" t="s">
        <v>305</v>
      </c>
      <c r="C11" s="322"/>
      <c r="D11" s="275"/>
      <c r="E11" s="275"/>
      <c r="F11" s="275"/>
      <c r="G11" s="275"/>
      <c r="H11" s="275"/>
      <c r="I11" s="275"/>
      <c r="J11" s="275"/>
      <c r="K11" s="275"/>
      <c r="L11" s="276"/>
    </row>
    <row r="12" spans="1:12" ht="12.75" customHeight="1" x14ac:dyDescent="0.25">
      <c r="A12" s="261"/>
      <c r="B12" s="260" t="s">
        <v>304</v>
      </c>
      <c r="C12" s="322"/>
      <c r="D12" s="275"/>
      <c r="E12" s="275"/>
      <c r="F12" s="275"/>
      <c r="G12" s="275"/>
      <c r="H12" s="275"/>
      <c r="I12" s="275"/>
      <c r="J12" s="275"/>
      <c r="K12" s="275"/>
      <c r="L12" s="276"/>
    </row>
    <row r="13" spans="1:12" ht="12.75" customHeight="1" x14ac:dyDescent="0.25">
      <c r="A13" s="261"/>
      <c r="B13" s="260" t="s">
        <v>303</v>
      </c>
      <c r="C13" s="322" t="s">
        <v>355</v>
      </c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ht="12.75" customHeight="1" x14ac:dyDescent="0.25">
      <c r="A14" s="261"/>
      <c r="B14" s="260" t="s">
        <v>302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6"/>
    </row>
    <row r="15" spans="1:12" ht="12.75" customHeight="1" x14ac:dyDescent="0.25">
      <c r="A15" s="259"/>
      <c r="B15" s="258"/>
      <c r="C15" s="257"/>
      <c r="D15" s="257"/>
      <c r="E15" s="257"/>
      <c r="F15" s="257"/>
      <c r="G15" s="257"/>
      <c r="H15" s="257"/>
      <c r="I15" s="257"/>
      <c r="J15" s="257"/>
      <c r="K15" s="257"/>
      <c r="L15" s="256"/>
    </row>
    <row r="16" spans="1:12" s="255" customFormat="1" ht="12.75" customHeight="1" x14ac:dyDescent="0.25">
      <c r="A16" s="293" t="s">
        <v>301</v>
      </c>
      <c r="B16" s="296" t="s">
        <v>300</v>
      </c>
      <c r="C16" s="298" t="s">
        <v>299</v>
      </c>
      <c r="D16" s="299"/>
      <c r="E16" s="299"/>
      <c r="F16" s="299"/>
      <c r="G16" s="300"/>
      <c r="H16" s="298" t="s">
        <v>298</v>
      </c>
      <c r="I16" s="299"/>
      <c r="J16" s="299"/>
      <c r="K16" s="299"/>
      <c r="L16" s="301"/>
    </row>
    <row r="17" spans="1:12" s="255" customFormat="1" ht="12.75" customHeight="1" x14ac:dyDescent="0.25">
      <c r="A17" s="294"/>
      <c r="B17" s="297"/>
      <c r="C17" s="287" t="s">
        <v>297</v>
      </c>
      <c r="D17" s="302" t="s">
        <v>296</v>
      </c>
      <c r="E17" s="304" t="s">
        <v>295</v>
      </c>
      <c r="F17" s="306" t="s">
        <v>294</v>
      </c>
      <c r="G17" s="310" t="s">
        <v>293</v>
      </c>
      <c r="H17" s="287" t="s">
        <v>297</v>
      </c>
      <c r="I17" s="302" t="s">
        <v>296</v>
      </c>
      <c r="J17" s="304" t="s">
        <v>295</v>
      </c>
      <c r="K17" s="306" t="s">
        <v>294</v>
      </c>
      <c r="L17" s="289" t="s">
        <v>293</v>
      </c>
    </row>
    <row r="18" spans="1:12" s="249" customFormat="1" ht="61.5" customHeight="1" thickBot="1" x14ac:dyDescent="0.3">
      <c r="A18" s="295"/>
      <c r="B18" s="297"/>
      <c r="C18" s="287"/>
      <c r="D18" s="308"/>
      <c r="E18" s="309"/>
      <c r="F18" s="307"/>
      <c r="G18" s="310"/>
      <c r="H18" s="288"/>
      <c r="I18" s="303"/>
      <c r="J18" s="305"/>
      <c r="K18" s="307"/>
      <c r="L18" s="290"/>
    </row>
    <row r="19" spans="1:12" s="249" customFormat="1" ht="9.75" customHeight="1" thickTop="1" x14ac:dyDescent="0.25">
      <c r="A19" s="254" t="s">
        <v>292</v>
      </c>
      <c r="B19" s="254">
        <v>2</v>
      </c>
      <c r="C19" s="252">
        <v>3</v>
      </c>
      <c r="D19" s="251">
        <v>4</v>
      </c>
      <c r="E19" s="251">
        <v>5</v>
      </c>
      <c r="F19" s="251">
        <v>6</v>
      </c>
      <c r="G19" s="253">
        <v>7</v>
      </c>
      <c r="H19" s="252">
        <v>8</v>
      </c>
      <c r="I19" s="251">
        <v>9</v>
      </c>
      <c r="J19" s="251">
        <v>10</v>
      </c>
      <c r="K19" s="251">
        <v>11</v>
      </c>
      <c r="L19" s="250">
        <v>12</v>
      </c>
    </row>
    <row r="20" spans="1:12" s="14" customFormat="1" x14ac:dyDescent="0.25">
      <c r="A20" s="168"/>
      <c r="B20" s="147" t="s">
        <v>291</v>
      </c>
      <c r="C20" s="247"/>
      <c r="D20" s="246"/>
      <c r="E20" s="246"/>
      <c r="F20" s="246"/>
      <c r="G20" s="248"/>
      <c r="H20" s="247"/>
      <c r="I20" s="246"/>
      <c r="J20" s="246"/>
      <c r="K20" s="246"/>
      <c r="L20" s="245"/>
    </row>
    <row r="21" spans="1:12" s="14" customFormat="1" ht="12.75" thickBot="1" x14ac:dyDescent="0.3">
      <c r="A21" s="177"/>
      <c r="B21" s="244" t="s">
        <v>290</v>
      </c>
      <c r="C21" s="242">
        <f t="shared" ref="C21:C47" si="0">SUM(D21:G21)</f>
        <v>26373.490830000002</v>
      </c>
      <c r="D21" s="241">
        <f>SUM(D22,D25,D26,D42,D43)</f>
        <v>23060.855630000002</v>
      </c>
      <c r="E21" s="241">
        <f>SUM(E22,E25,E43)</f>
        <v>0</v>
      </c>
      <c r="F21" s="241">
        <f>SUM(F22,F27,F43)</f>
        <v>3312.6352000000002</v>
      </c>
      <c r="G21" s="243">
        <f>SUM(G22,G45)</f>
        <v>0</v>
      </c>
      <c r="H21" s="242">
        <f t="shared" ref="H21:H47" si="1">SUM(I21:L21)</f>
        <v>29412</v>
      </c>
      <c r="I21" s="241">
        <f>SUM(I22,I25,I26,I42,I43)</f>
        <v>26059</v>
      </c>
      <c r="J21" s="241">
        <f>SUM(J22,J25,J43)</f>
        <v>0</v>
      </c>
      <c r="K21" s="241">
        <f>SUM(K22,K27,K43)</f>
        <v>3353</v>
      </c>
      <c r="L21" s="240">
        <f>SUM(L22,L45)</f>
        <v>0</v>
      </c>
    </row>
    <row r="22" spans="1:12" ht="12.75" hidden="1" thickTop="1" x14ac:dyDescent="0.25">
      <c r="A22" s="239"/>
      <c r="B22" s="238" t="s">
        <v>289</v>
      </c>
      <c r="C22" s="236">
        <f t="shared" si="0"/>
        <v>0</v>
      </c>
      <c r="D22" s="235">
        <f>SUM(D23:D24)</f>
        <v>0</v>
      </c>
      <c r="E22" s="235">
        <f>SUM(E23:E24)</f>
        <v>0</v>
      </c>
      <c r="F22" s="235">
        <f>SUM(F23:F24)</f>
        <v>0</v>
      </c>
      <c r="G22" s="237">
        <f>SUM(G23:G24)</f>
        <v>0</v>
      </c>
      <c r="H22" s="236">
        <f t="shared" si="1"/>
        <v>0</v>
      </c>
      <c r="I22" s="235">
        <f>SUM(I23:I24)</f>
        <v>0</v>
      </c>
      <c r="J22" s="235">
        <f>SUM(J23:J24)</f>
        <v>0</v>
      </c>
      <c r="K22" s="235">
        <f>SUM(K23:K24)</f>
        <v>0</v>
      </c>
      <c r="L22" s="234">
        <f>SUM(L23:L24)</f>
        <v>0</v>
      </c>
    </row>
    <row r="23" spans="1:12" ht="12.75" hidden="1" thickTop="1" x14ac:dyDescent="0.25">
      <c r="A23" s="163"/>
      <c r="B23" s="114" t="s">
        <v>288</v>
      </c>
      <c r="C23" s="233">
        <f t="shared" si="0"/>
        <v>0</v>
      </c>
      <c r="D23" s="161"/>
      <c r="E23" s="161"/>
      <c r="F23" s="161"/>
      <c r="G23" s="162"/>
      <c r="H23" s="233">
        <f t="shared" si="1"/>
        <v>0</v>
      </c>
      <c r="I23" s="161"/>
      <c r="J23" s="161"/>
      <c r="K23" s="161"/>
      <c r="L23" s="160"/>
    </row>
    <row r="24" spans="1:12" ht="12.75" hidden="1" thickTop="1" x14ac:dyDescent="0.25">
      <c r="A24" s="38"/>
      <c r="B24" s="74" t="s">
        <v>287</v>
      </c>
      <c r="C24" s="231">
        <f t="shared" si="0"/>
        <v>0</v>
      </c>
      <c r="D24" s="230"/>
      <c r="E24" s="230"/>
      <c r="F24" s="230"/>
      <c r="G24" s="232"/>
      <c r="H24" s="231">
        <f t="shared" si="1"/>
        <v>0</v>
      </c>
      <c r="I24" s="230"/>
      <c r="J24" s="230"/>
      <c r="K24" s="230"/>
      <c r="L24" s="229"/>
    </row>
    <row r="25" spans="1:12" s="14" customFormat="1" ht="25.5" thickTop="1" thickBot="1" x14ac:dyDescent="0.3">
      <c r="A25" s="228">
        <v>19300</v>
      </c>
      <c r="B25" s="228" t="s">
        <v>286</v>
      </c>
      <c r="C25" s="226">
        <f t="shared" si="0"/>
        <v>23060.855630000002</v>
      </c>
      <c r="D25" s="225">
        <f>D50</f>
        <v>23060.855630000002</v>
      </c>
      <c r="E25" s="225"/>
      <c r="F25" s="224" t="s">
        <v>263</v>
      </c>
      <c r="G25" s="227" t="s">
        <v>263</v>
      </c>
      <c r="H25" s="226">
        <f t="shared" si="1"/>
        <v>26059</v>
      </c>
      <c r="I25" s="225">
        <f>I51</f>
        <v>26059</v>
      </c>
      <c r="J25" s="225">
        <f>J51</f>
        <v>0</v>
      </c>
      <c r="K25" s="224" t="s">
        <v>263</v>
      </c>
      <c r="L25" s="223" t="s">
        <v>263</v>
      </c>
    </row>
    <row r="26" spans="1:12" s="14" customFormat="1" ht="24.75" hidden="1" thickTop="1" x14ac:dyDescent="0.25">
      <c r="A26" s="97"/>
      <c r="B26" s="97" t="s">
        <v>285</v>
      </c>
      <c r="C26" s="94">
        <f t="shared" si="0"/>
        <v>0</v>
      </c>
      <c r="D26" s="209"/>
      <c r="E26" s="196" t="s">
        <v>263</v>
      </c>
      <c r="F26" s="196" t="s">
        <v>263</v>
      </c>
      <c r="G26" s="207" t="s">
        <v>263</v>
      </c>
      <c r="H26" s="94">
        <f t="shared" si="1"/>
        <v>0</v>
      </c>
      <c r="I26" s="222"/>
      <c r="J26" s="196" t="s">
        <v>263</v>
      </c>
      <c r="K26" s="196" t="s">
        <v>263</v>
      </c>
      <c r="L26" s="204" t="s">
        <v>263</v>
      </c>
    </row>
    <row r="27" spans="1:12" s="14" customFormat="1" ht="36.75" thickTop="1" x14ac:dyDescent="0.25">
      <c r="A27" s="97">
        <v>21300</v>
      </c>
      <c r="B27" s="97" t="s">
        <v>284</v>
      </c>
      <c r="C27" s="94">
        <f t="shared" si="0"/>
        <v>3312.6352000000002</v>
      </c>
      <c r="D27" s="196" t="s">
        <v>263</v>
      </c>
      <c r="E27" s="196" t="s">
        <v>263</v>
      </c>
      <c r="F27" s="93">
        <f>SUM(F28,F32,F34,F37)</f>
        <v>3312.6352000000002</v>
      </c>
      <c r="G27" s="207" t="s">
        <v>263</v>
      </c>
      <c r="H27" s="94">
        <f t="shared" si="1"/>
        <v>3353</v>
      </c>
      <c r="I27" s="196" t="s">
        <v>263</v>
      </c>
      <c r="J27" s="196" t="s">
        <v>263</v>
      </c>
      <c r="K27" s="93">
        <f>SUM(K28,K32,K34,K37)</f>
        <v>3353</v>
      </c>
      <c r="L27" s="204" t="s">
        <v>263</v>
      </c>
    </row>
    <row r="28" spans="1:12" s="14" customFormat="1" ht="24" hidden="1" x14ac:dyDescent="0.25">
      <c r="A28" s="210">
        <v>21350</v>
      </c>
      <c r="B28" s="97" t="s">
        <v>283</v>
      </c>
      <c r="C28" s="94">
        <f t="shared" si="0"/>
        <v>0</v>
      </c>
      <c r="D28" s="196" t="s">
        <v>263</v>
      </c>
      <c r="E28" s="196" t="s">
        <v>263</v>
      </c>
      <c r="F28" s="93">
        <f>SUM(F29:F31)</f>
        <v>0</v>
      </c>
      <c r="G28" s="207" t="s">
        <v>263</v>
      </c>
      <c r="H28" s="94">
        <f t="shared" si="1"/>
        <v>0</v>
      </c>
      <c r="I28" s="196" t="s">
        <v>263</v>
      </c>
      <c r="J28" s="196" t="s">
        <v>263</v>
      </c>
      <c r="K28" s="93">
        <f>SUM(K29:K31)</f>
        <v>0</v>
      </c>
      <c r="L28" s="204" t="s">
        <v>263</v>
      </c>
    </row>
    <row r="29" spans="1:12" hidden="1" x14ac:dyDescent="0.25">
      <c r="A29" s="163">
        <v>21351</v>
      </c>
      <c r="B29" s="79" t="s">
        <v>282</v>
      </c>
      <c r="C29" s="69">
        <f t="shared" si="0"/>
        <v>0</v>
      </c>
      <c r="D29" s="215" t="s">
        <v>263</v>
      </c>
      <c r="E29" s="215" t="s">
        <v>263</v>
      </c>
      <c r="F29" s="68"/>
      <c r="G29" s="216" t="s">
        <v>263</v>
      </c>
      <c r="H29" s="69">
        <f t="shared" si="1"/>
        <v>0</v>
      </c>
      <c r="I29" s="215" t="s">
        <v>263</v>
      </c>
      <c r="J29" s="215" t="s">
        <v>263</v>
      </c>
      <c r="K29" s="68"/>
      <c r="L29" s="214" t="s">
        <v>263</v>
      </c>
    </row>
    <row r="30" spans="1:12" hidden="1" x14ac:dyDescent="0.25">
      <c r="A30" s="38">
        <v>21352</v>
      </c>
      <c r="B30" s="78" t="s">
        <v>281</v>
      </c>
      <c r="C30" s="36">
        <f t="shared" si="0"/>
        <v>0</v>
      </c>
      <c r="D30" s="212" t="s">
        <v>263</v>
      </c>
      <c r="E30" s="212" t="s">
        <v>263</v>
      </c>
      <c r="F30" s="35"/>
      <c r="G30" s="213" t="s">
        <v>263</v>
      </c>
      <c r="H30" s="36">
        <f t="shared" si="1"/>
        <v>0</v>
      </c>
      <c r="I30" s="212" t="s">
        <v>263</v>
      </c>
      <c r="J30" s="212" t="s">
        <v>263</v>
      </c>
      <c r="K30" s="35"/>
      <c r="L30" s="211" t="s">
        <v>263</v>
      </c>
    </row>
    <row r="31" spans="1:12" ht="24" hidden="1" x14ac:dyDescent="0.25">
      <c r="A31" s="38">
        <v>21359</v>
      </c>
      <c r="B31" s="78" t="s">
        <v>280</v>
      </c>
      <c r="C31" s="36">
        <f t="shared" si="0"/>
        <v>0</v>
      </c>
      <c r="D31" s="212" t="s">
        <v>263</v>
      </c>
      <c r="E31" s="212" t="s">
        <v>263</v>
      </c>
      <c r="F31" s="35"/>
      <c r="G31" s="213" t="s">
        <v>263</v>
      </c>
      <c r="H31" s="36">
        <f t="shared" si="1"/>
        <v>0</v>
      </c>
      <c r="I31" s="212" t="s">
        <v>263</v>
      </c>
      <c r="J31" s="212" t="s">
        <v>263</v>
      </c>
      <c r="K31" s="35"/>
      <c r="L31" s="211" t="s">
        <v>263</v>
      </c>
    </row>
    <row r="32" spans="1:12" s="14" customFormat="1" ht="36" hidden="1" x14ac:dyDescent="0.25">
      <c r="A32" s="210">
        <v>21370</v>
      </c>
      <c r="B32" s="97" t="s">
        <v>279</v>
      </c>
      <c r="C32" s="94">
        <f t="shared" si="0"/>
        <v>0</v>
      </c>
      <c r="D32" s="196" t="s">
        <v>263</v>
      </c>
      <c r="E32" s="196" t="s">
        <v>263</v>
      </c>
      <c r="F32" s="93">
        <f>SUM(F33)</f>
        <v>0</v>
      </c>
      <c r="G32" s="207" t="s">
        <v>263</v>
      </c>
      <c r="H32" s="94">
        <f t="shared" si="1"/>
        <v>0</v>
      </c>
      <c r="I32" s="196" t="s">
        <v>263</v>
      </c>
      <c r="J32" s="196" t="s">
        <v>263</v>
      </c>
      <c r="K32" s="93">
        <f>SUM(K33)</f>
        <v>0</v>
      </c>
      <c r="L32" s="204" t="s">
        <v>263</v>
      </c>
    </row>
    <row r="33" spans="1:12" ht="36" hidden="1" x14ac:dyDescent="0.25">
      <c r="A33" s="221">
        <v>21379</v>
      </c>
      <c r="B33" s="220" t="s">
        <v>278</v>
      </c>
      <c r="C33" s="42">
        <f t="shared" si="0"/>
        <v>0</v>
      </c>
      <c r="D33" s="218" t="s">
        <v>263</v>
      </c>
      <c r="E33" s="218" t="s">
        <v>263</v>
      </c>
      <c r="F33" s="41"/>
      <c r="G33" s="219" t="s">
        <v>263</v>
      </c>
      <c r="H33" s="42">
        <f t="shared" si="1"/>
        <v>0</v>
      </c>
      <c r="I33" s="218" t="s">
        <v>263</v>
      </c>
      <c r="J33" s="218" t="s">
        <v>263</v>
      </c>
      <c r="K33" s="41"/>
      <c r="L33" s="217" t="s">
        <v>263</v>
      </c>
    </row>
    <row r="34" spans="1:12" s="14" customFormat="1" hidden="1" x14ac:dyDescent="0.25">
      <c r="A34" s="210">
        <v>21380</v>
      </c>
      <c r="B34" s="97" t="s">
        <v>277</v>
      </c>
      <c r="C34" s="94">
        <f t="shared" si="0"/>
        <v>0</v>
      </c>
      <c r="D34" s="196" t="s">
        <v>263</v>
      </c>
      <c r="E34" s="196" t="s">
        <v>263</v>
      </c>
      <c r="F34" s="93">
        <f>SUM(F35:F36)</f>
        <v>0</v>
      </c>
      <c r="G34" s="207" t="s">
        <v>263</v>
      </c>
      <c r="H34" s="94">
        <f t="shared" si="1"/>
        <v>0</v>
      </c>
      <c r="I34" s="196" t="s">
        <v>263</v>
      </c>
      <c r="J34" s="196" t="s">
        <v>263</v>
      </c>
      <c r="K34" s="93">
        <f>SUM(K35:K36)</f>
        <v>0</v>
      </c>
      <c r="L34" s="204" t="s">
        <v>263</v>
      </c>
    </row>
    <row r="35" spans="1:12" hidden="1" x14ac:dyDescent="0.25">
      <c r="A35" s="114">
        <v>21381</v>
      </c>
      <c r="B35" s="79" t="s">
        <v>276</v>
      </c>
      <c r="C35" s="69">
        <f t="shared" si="0"/>
        <v>0</v>
      </c>
      <c r="D35" s="215" t="s">
        <v>263</v>
      </c>
      <c r="E35" s="215" t="s">
        <v>263</v>
      </c>
      <c r="F35" s="68"/>
      <c r="G35" s="216" t="s">
        <v>263</v>
      </c>
      <c r="H35" s="69">
        <f t="shared" si="1"/>
        <v>0</v>
      </c>
      <c r="I35" s="215" t="s">
        <v>263</v>
      </c>
      <c r="J35" s="215" t="s">
        <v>263</v>
      </c>
      <c r="K35" s="68"/>
      <c r="L35" s="214" t="s">
        <v>263</v>
      </c>
    </row>
    <row r="36" spans="1:12" ht="24" hidden="1" x14ac:dyDescent="0.25">
      <c r="A36" s="74">
        <v>21383</v>
      </c>
      <c r="B36" s="78" t="s">
        <v>275</v>
      </c>
      <c r="C36" s="36">
        <f t="shared" si="0"/>
        <v>0</v>
      </c>
      <c r="D36" s="212" t="s">
        <v>263</v>
      </c>
      <c r="E36" s="212" t="s">
        <v>263</v>
      </c>
      <c r="F36" s="35"/>
      <c r="G36" s="213" t="s">
        <v>263</v>
      </c>
      <c r="H36" s="36">
        <f t="shared" si="1"/>
        <v>0</v>
      </c>
      <c r="I36" s="212" t="s">
        <v>263</v>
      </c>
      <c r="J36" s="212" t="s">
        <v>263</v>
      </c>
      <c r="K36" s="35"/>
      <c r="L36" s="211" t="s">
        <v>263</v>
      </c>
    </row>
    <row r="37" spans="1:12" s="14" customFormat="1" ht="24" x14ac:dyDescent="0.25">
      <c r="A37" s="210">
        <v>21390</v>
      </c>
      <c r="B37" s="97" t="s">
        <v>274</v>
      </c>
      <c r="C37" s="94">
        <f t="shared" si="0"/>
        <v>3312.6352000000002</v>
      </c>
      <c r="D37" s="196" t="s">
        <v>263</v>
      </c>
      <c r="E37" s="196" t="s">
        <v>263</v>
      </c>
      <c r="F37" s="93">
        <f>SUM(F38:F41)</f>
        <v>3312.6352000000002</v>
      </c>
      <c r="G37" s="207" t="s">
        <v>263</v>
      </c>
      <c r="H37" s="94">
        <f t="shared" si="1"/>
        <v>3353</v>
      </c>
      <c r="I37" s="196" t="s">
        <v>263</v>
      </c>
      <c r="J37" s="196" t="s">
        <v>263</v>
      </c>
      <c r="K37" s="93">
        <f>SUM(K38:K41)</f>
        <v>3353</v>
      </c>
      <c r="L37" s="204" t="s">
        <v>263</v>
      </c>
    </row>
    <row r="38" spans="1:12" ht="24" x14ac:dyDescent="0.25">
      <c r="A38" s="114">
        <v>21391</v>
      </c>
      <c r="B38" s="79" t="s">
        <v>273</v>
      </c>
      <c r="C38" s="69">
        <f t="shared" si="0"/>
        <v>3312.6352000000002</v>
      </c>
      <c r="D38" s="215" t="s">
        <v>263</v>
      </c>
      <c r="E38" s="215" t="s">
        <v>263</v>
      </c>
      <c r="F38" s="68">
        <f>F50</f>
        <v>3312.6352000000002</v>
      </c>
      <c r="G38" s="216" t="s">
        <v>263</v>
      </c>
      <c r="H38" s="69">
        <f t="shared" si="1"/>
        <v>3353</v>
      </c>
      <c r="I38" s="215" t="s">
        <v>263</v>
      </c>
      <c r="J38" s="215" t="s">
        <v>263</v>
      </c>
      <c r="K38" s="68">
        <f>3313+40</f>
        <v>3353</v>
      </c>
      <c r="L38" s="214" t="s">
        <v>263</v>
      </c>
    </row>
    <row r="39" spans="1:12" hidden="1" x14ac:dyDescent="0.25">
      <c r="A39" s="74">
        <v>21393</v>
      </c>
      <c r="B39" s="78" t="s">
        <v>272</v>
      </c>
      <c r="C39" s="36">
        <f t="shared" si="0"/>
        <v>0</v>
      </c>
      <c r="D39" s="212" t="s">
        <v>263</v>
      </c>
      <c r="E39" s="212" t="s">
        <v>263</v>
      </c>
      <c r="F39" s="35"/>
      <c r="G39" s="213" t="s">
        <v>263</v>
      </c>
      <c r="H39" s="36">
        <f t="shared" si="1"/>
        <v>0</v>
      </c>
      <c r="I39" s="212" t="s">
        <v>263</v>
      </c>
      <c r="J39" s="212" t="s">
        <v>263</v>
      </c>
      <c r="K39" s="35"/>
      <c r="L39" s="211" t="s">
        <v>263</v>
      </c>
    </row>
    <row r="40" spans="1:12" hidden="1" x14ac:dyDescent="0.25">
      <c r="A40" s="74">
        <v>21395</v>
      </c>
      <c r="B40" s="78" t="s">
        <v>271</v>
      </c>
      <c r="C40" s="36">
        <f t="shared" si="0"/>
        <v>0</v>
      </c>
      <c r="D40" s="212" t="s">
        <v>263</v>
      </c>
      <c r="E40" s="212" t="s">
        <v>263</v>
      </c>
      <c r="F40" s="35"/>
      <c r="G40" s="213" t="s">
        <v>263</v>
      </c>
      <c r="H40" s="36">
        <f t="shared" si="1"/>
        <v>0</v>
      </c>
      <c r="I40" s="212" t="s">
        <v>263</v>
      </c>
      <c r="J40" s="212" t="s">
        <v>263</v>
      </c>
      <c r="K40" s="35"/>
      <c r="L40" s="211" t="s">
        <v>263</v>
      </c>
    </row>
    <row r="41" spans="1:12" ht="24" hidden="1" x14ac:dyDescent="0.25">
      <c r="A41" s="74">
        <v>21399</v>
      </c>
      <c r="B41" s="78" t="s">
        <v>270</v>
      </c>
      <c r="C41" s="36">
        <f t="shared" si="0"/>
        <v>0</v>
      </c>
      <c r="D41" s="212" t="s">
        <v>263</v>
      </c>
      <c r="E41" s="212" t="s">
        <v>263</v>
      </c>
      <c r="F41" s="35"/>
      <c r="G41" s="213" t="s">
        <v>263</v>
      </c>
      <c r="H41" s="36">
        <f t="shared" si="1"/>
        <v>0</v>
      </c>
      <c r="I41" s="212" t="s">
        <v>263</v>
      </c>
      <c r="J41" s="212" t="s">
        <v>263</v>
      </c>
      <c r="K41" s="35"/>
      <c r="L41" s="211" t="s">
        <v>263</v>
      </c>
    </row>
    <row r="42" spans="1:12" s="14" customFormat="1" ht="36.75" hidden="1" customHeight="1" x14ac:dyDescent="0.25">
      <c r="A42" s="210">
        <v>21420</v>
      </c>
      <c r="B42" s="97" t="s">
        <v>269</v>
      </c>
      <c r="C42" s="94">
        <f t="shared" si="0"/>
        <v>0</v>
      </c>
      <c r="D42" s="209"/>
      <c r="E42" s="196" t="s">
        <v>263</v>
      </c>
      <c r="F42" s="196" t="s">
        <v>263</v>
      </c>
      <c r="G42" s="207" t="s">
        <v>263</v>
      </c>
      <c r="H42" s="206">
        <f t="shared" si="1"/>
        <v>0</v>
      </c>
      <c r="I42" s="209"/>
      <c r="J42" s="196" t="s">
        <v>263</v>
      </c>
      <c r="K42" s="196" t="s">
        <v>263</v>
      </c>
      <c r="L42" s="204" t="s">
        <v>263</v>
      </c>
    </row>
    <row r="43" spans="1:12" s="14" customFormat="1" ht="24" hidden="1" x14ac:dyDescent="0.25">
      <c r="A43" s="208">
        <v>21490</v>
      </c>
      <c r="B43" s="125" t="s">
        <v>268</v>
      </c>
      <c r="C43" s="94">
        <f t="shared" si="0"/>
        <v>0</v>
      </c>
      <c r="D43" s="205">
        <f>D44</f>
        <v>0</v>
      </c>
      <c r="E43" s="205">
        <f>E44</f>
        <v>0</v>
      </c>
      <c r="F43" s="205">
        <f>F44</f>
        <v>0</v>
      </c>
      <c r="G43" s="207" t="s">
        <v>263</v>
      </c>
      <c r="H43" s="206">
        <f t="shared" si="1"/>
        <v>0</v>
      </c>
      <c r="I43" s="205">
        <f>I44</f>
        <v>0</v>
      </c>
      <c r="J43" s="205">
        <f>J44</f>
        <v>0</v>
      </c>
      <c r="K43" s="205">
        <f>K44</f>
        <v>0</v>
      </c>
      <c r="L43" s="204" t="s">
        <v>263</v>
      </c>
    </row>
    <row r="44" spans="1:12" s="14" customFormat="1" ht="24" hidden="1" x14ac:dyDescent="0.25">
      <c r="A44" s="74">
        <v>21499</v>
      </c>
      <c r="B44" s="78" t="s">
        <v>267</v>
      </c>
      <c r="C44" s="42">
        <f t="shared" si="0"/>
        <v>0</v>
      </c>
      <c r="D44" s="203"/>
      <c r="E44" s="202"/>
      <c r="F44" s="202"/>
      <c r="G44" s="201" t="s">
        <v>263</v>
      </c>
      <c r="H44" s="200">
        <f t="shared" si="1"/>
        <v>0</v>
      </c>
      <c r="I44" s="161"/>
      <c r="J44" s="199"/>
      <c r="K44" s="199"/>
      <c r="L44" s="198" t="s">
        <v>263</v>
      </c>
    </row>
    <row r="45" spans="1:12" ht="24" hidden="1" x14ac:dyDescent="0.25">
      <c r="A45" s="197">
        <v>23000</v>
      </c>
      <c r="B45" s="86" t="s">
        <v>266</v>
      </c>
      <c r="C45" s="194">
        <f t="shared" si="0"/>
        <v>0</v>
      </c>
      <c r="D45" s="196" t="s">
        <v>263</v>
      </c>
      <c r="E45" s="196" t="s">
        <v>263</v>
      </c>
      <c r="F45" s="196" t="s">
        <v>263</v>
      </c>
      <c r="G45" s="195">
        <f>SUM(G46:G47)</f>
        <v>0</v>
      </c>
      <c r="H45" s="194">
        <f t="shared" si="1"/>
        <v>0</v>
      </c>
      <c r="I45" s="193" t="s">
        <v>263</v>
      </c>
      <c r="J45" s="193" t="s">
        <v>263</v>
      </c>
      <c r="K45" s="193" t="s">
        <v>263</v>
      </c>
      <c r="L45" s="192">
        <f>SUM(L46:L47)</f>
        <v>0</v>
      </c>
    </row>
    <row r="46" spans="1:12" ht="24" hidden="1" x14ac:dyDescent="0.25">
      <c r="A46" s="154">
        <v>23410</v>
      </c>
      <c r="B46" s="137" t="s">
        <v>265</v>
      </c>
      <c r="C46" s="191">
        <f t="shared" si="0"/>
        <v>0</v>
      </c>
      <c r="D46" s="186" t="s">
        <v>263</v>
      </c>
      <c r="E46" s="186" t="s">
        <v>263</v>
      </c>
      <c r="F46" s="186" t="s">
        <v>263</v>
      </c>
      <c r="G46" s="190"/>
      <c r="H46" s="191">
        <f t="shared" si="1"/>
        <v>0</v>
      </c>
      <c r="I46" s="186" t="s">
        <v>263</v>
      </c>
      <c r="J46" s="186" t="s">
        <v>263</v>
      </c>
      <c r="K46" s="186" t="s">
        <v>263</v>
      </c>
      <c r="L46" s="188"/>
    </row>
    <row r="47" spans="1:12" ht="24" hidden="1" x14ac:dyDescent="0.25">
      <c r="A47" s="154">
        <v>23510</v>
      </c>
      <c r="B47" s="137" t="s">
        <v>264</v>
      </c>
      <c r="C47" s="189">
        <f t="shared" si="0"/>
        <v>0</v>
      </c>
      <c r="D47" s="186" t="s">
        <v>263</v>
      </c>
      <c r="E47" s="186" t="s">
        <v>263</v>
      </c>
      <c r="F47" s="186" t="s">
        <v>263</v>
      </c>
      <c r="G47" s="190"/>
      <c r="H47" s="189">
        <f t="shared" si="1"/>
        <v>0</v>
      </c>
      <c r="I47" s="186" t="s">
        <v>263</v>
      </c>
      <c r="J47" s="186" t="s">
        <v>263</v>
      </c>
      <c r="K47" s="186" t="s">
        <v>263</v>
      </c>
      <c r="L47" s="188"/>
    </row>
    <row r="48" spans="1:12" x14ac:dyDescent="0.25">
      <c r="A48" s="44"/>
      <c r="B48" s="137"/>
      <c r="C48" s="134"/>
      <c r="D48" s="186"/>
      <c r="E48" s="186"/>
      <c r="F48" s="185"/>
      <c r="G48" s="187"/>
      <c r="H48" s="134"/>
      <c r="I48" s="186"/>
      <c r="J48" s="186"/>
      <c r="K48" s="185"/>
      <c r="L48" s="184"/>
    </row>
    <row r="49" spans="1:12" s="14" customFormat="1" x14ac:dyDescent="0.25">
      <c r="A49" s="183"/>
      <c r="B49" s="182" t="s">
        <v>262</v>
      </c>
      <c r="C49" s="180"/>
      <c r="D49" s="179"/>
      <c r="E49" s="179"/>
      <c r="F49" s="179"/>
      <c r="G49" s="181"/>
      <c r="H49" s="180"/>
      <c r="I49" s="179"/>
      <c r="J49" s="179"/>
      <c r="K49" s="179"/>
      <c r="L49" s="178"/>
    </row>
    <row r="50" spans="1:12" s="14" customFormat="1" ht="12.75" thickBot="1" x14ac:dyDescent="0.3">
      <c r="A50" s="56"/>
      <c r="B50" s="177" t="s">
        <v>261</v>
      </c>
      <c r="C50" s="176">
        <f t="shared" ref="C50:C81" si="2">SUM(D50:G50)</f>
        <v>26373.490830000002</v>
      </c>
      <c r="D50" s="52">
        <f>SUM(D51,D281)</f>
        <v>23060.855630000002</v>
      </c>
      <c r="E50" s="52">
        <f>SUM(E51,E281)</f>
        <v>0</v>
      </c>
      <c r="F50" s="52">
        <f>SUM(F51,F281)</f>
        <v>3312.6352000000002</v>
      </c>
      <c r="G50" s="54">
        <f>SUM(G51,G281)</f>
        <v>0</v>
      </c>
      <c r="H50" s="176">
        <f t="shared" ref="H50:H81" si="3">SUM(I50:L50)</f>
        <v>29412</v>
      </c>
      <c r="I50" s="52">
        <f>SUM(I51,I281)</f>
        <v>26059</v>
      </c>
      <c r="J50" s="52">
        <f>SUM(J51,J281)</f>
        <v>0</v>
      </c>
      <c r="K50" s="52">
        <f>SUM(K51,K281)</f>
        <v>3353</v>
      </c>
      <c r="L50" s="51">
        <f>SUM(L51,L281)</f>
        <v>0</v>
      </c>
    </row>
    <row r="51" spans="1:12" s="14" customFormat="1" ht="36.75" thickTop="1" x14ac:dyDescent="0.25">
      <c r="A51" s="175"/>
      <c r="B51" s="174" t="s">
        <v>260</v>
      </c>
      <c r="C51" s="172">
        <f t="shared" si="2"/>
        <v>26373.490830000002</v>
      </c>
      <c r="D51" s="171">
        <f>SUM(D52,D194)</f>
        <v>23060.855630000002</v>
      </c>
      <c r="E51" s="171">
        <f>SUM(E52,E194)</f>
        <v>0</v>
      </c>
      <c r="F51" s="171">
        <f>SUM(F52,F194)</f>
        <v>3312.6352000000002</v>
      </c>
      <c r="G51" s="173">
        <f>SUM(G52,G194)</f>
        <v>0</v>
      </c>
      <c r="H51" s="172">
        <f t="shared" si="3"/>
        <v>29412</v>
      </c>
      <c r="I51" s="171">
        <f>SUM(I52,I194)</f>
        <v>26059</v>
      </c>
      <c r="J51" s="171">
        <f>SUM(J52,J194)</f>
        <v>0</v>
      </c>
      <c r="K51" s="171">
        <f>SUM(K52,K194)</f>
        <v>3353</v>
      </c>
      <c r="L51" s="170">
        <f>SUM(L52,L194)</f>
        <v>0</v>
      </c>
    </row>
    <row r="52" spans="1:12" s="14" customFormat="1" ht="24" x14ac:dyDescent="0.25">
      <c r="A52" s="169"/>
      <c r="B52" s="168" t="s">
        <v>259</v>
      </c>
      <c r="C52" s="146">
        <f t="shared" si="2"/>
        <v>26373.490830000002</v>
      </c>
      <c r="D52" s="145">
        <f>SUM(D53,D75,D173,D187)</f>
        <v>23060.855630000002</v>
      </c>
      <c r="E52" s="145">
        <f>SUM(E53,E75,E173,E187)</f>
        <v>0</v>
      </c>
      <c r="F52" s="145">
        <f>SUM(F53,F75,F173,F187)</f>
        <v>3312.6352000000002</v>
      </c>
      <c r="G52" s="167">
        <f>SUM(G53,G75,G173,G187)</f>
        <v>0</v>
      </c>
      <c r="H52" s="146">
        <f t="shared" si="3"/>
        <v>29412</v>
      </c>
      <c r="I52" s="145">
        <f>SUM(I53,I75,I173,I187)</f>
        <v>26059</v>
      </c>
      <c r="J52" s="145">
        <f>SUM(J53,J75,J173,J187)</f>
        <v>0</v>
      </c>
      <c r="K52" s="145">
        <f>SUM(K53,K75,K173,K187)</f>
        <v>3353</v>
      </c>
      <c r="L52" s="166">
        <f>SUM(L53,L75,L173,L187)</f>
        <v>0</v>
      </c>
    </row>
    <row r="53" spans="1:12" s="14" customFormat="1" x14ac:dyDescent="0.25">
      <c r="A53" s="131">
        <v>1000</v>
      </c>
      <c r="B53" s="131" t="s">
        <v>258</v>
      </c>
      <c r="C53" s="128">
        <f t="shared" si="2"/>
        <v>25196.490830000002</v>
      </c>
      <c r="D53" s="127">
        <f>SUM(D54,D67)</f>
        <v>23060.855630000002</v>
      </c>
      <c r="E53" s="127">
        <f>SUM(E54,E67)</f>
        <v>0</v>
      </c>
      <c r="F53" s="127">
        <f>SUM(F54,F67)</f>
        <v>2135.6352000000002</v>
      </c>
      <c r="G53" s="129">
        <f>SUM(G54,G67)</f>
        <v>0</v>
      </c>
      <c r="H53" s="128">
        <f t="shared" si="3"/>
        <v>28195</v>
      </c>
      <c r="I53" s="127">
        <f>SUM(I54,I67)</f>
        <v>26059</v>
      </c>
      <c r="J53" s="127">
        <f>SUM(J54,J67)</f>
        <v>0</v>
      </c>
      <c r="K53" s="127">
        <f>SUM(K54,K67)</f>
        <v>2136</v>
      </c>
      <c r="L53" s="126">
        <f>SUM(L54,L67)</f>
        <v>0</v>
      </c>
    </row>
    <row r="54" spans="1:12" x14ac:dyDescent="0.25">
      <c r="A54" s="97">
        <v>1100</v>
      </c>
      <c r="B54" s="96" t="s">
        <v>257</v>
      </c>
      <c r="C54" s="94">
        <f t="shared" si="2"/>
        <v>18761.100000000002</v>
      </c>
      <c r="D54" s="93">
        <f>SUM(D55,D58,D66)</f>
        <v>17033.100000000002</v>
      </c>
      <c r="E54" s="93">
        <f>SUM(E55,E58,E66)</f>
        <v>0</v>
      </c>
      <c r="F54" s="93">
        <f>SUM(F55,F58,F66)</f>
        <v>1728</v>
      </c>
      <c r="G54" s="165">
        <f>SUM(G55,G58,G66)</f>
        <v>0</v>
      </c>
      <c r="H54" s="94">
        <f t="shared" si="3"/>
        <v>21187</v>
      </c>
      <c r="I54" s="93">
        <f>SUM(I55,I58,I66)</f>
        <v>19459</v>
      </c>
      <c r="J54" s="93">
        <f>SUM(J55,J58,J66)</f>
        <v>0</v>
      </c>
      <c r="K54" s="93">
        <f>SUM(K55,K58,K66)</f>
        <v>1728</v>
      </c>
      <c r="L54" s="92">
        <f>SUM(L55,L58,L66)</f>
        <v>0</v>
      </c>
    </row>
    <row r="55" spans="1:12" x14ac:dyDescent="0.25">
      <c r="A55" s="80">
        <v>1110</v>
      </c>
      <c r="B55" s="137" t="s">
        <v>256</v>
      </c>
      <c r="C55" s="134">
        <f t="shared" si="2"/>
        <v>18475.2</v>
      </c>
      <c r="D55" s="139">
        <f>SUM(D56:D57)</f>
        <v>16747.2</v>
      </c>
      <c r="E55" s="139">
        <f>SUM(E56:E57)</f>
        <v>0</v>
      </c>
      <c r="F55" s="139">
        <f>SUM(F56:F57)</f>
        <v>1728</v>
      </c>
      <c r="G55" s="140">
        <f>SUM(G56:G57)</f>
        <v>0</v>
      </c>
      <c r="H55" s="134">
        <f t="shared" si="3"/>
        <v>18476</v>
      </c>
      <c r="I55" s="139">
        <f>SUM(I56:I57)</f>
        <v>16748</v>
      </c>
      <c r="J55" s="139">
        <f>SUM(J56:J57)</f>
        <v>0</v>
      </c>
      <c r="K55" s="139">
        <f>SUM(K56:K57)</f>
        <v>1728</v>
      </c>
      <c r="L55" s="138">
        <f>SUM(L56:L57)</f>
        <v>0</v>
      </c>
    </row>
    <row r="56" spans="1:12" hidden="1" x14ac:dyDescent="0.25">
      <c r="A56" s="114">
        <v>1111</v>
      </c>
      <c r="B56" s="79" t="s">
        <v>255</v>
      </c>
      <c r="C56" s="69">
        <f t="shared" si="2"/>
        <v>0</v>
      </c>
      <c r="D56" s="68"/>
      <c r="E56" s="68"/>
      <c r="F56" s="68"/>
      <c r="G56" s="70"/>
      <c r="H56" s="69">
        <f t="shared" si="3"/>
        <v>0</v>
      </c>
      <c r="I56" s="68"/>
      <c r="J56" s="68"/>
      <c r="K56" s="68"/>
      <c r="L56" s="67"/>
    </row>
    <row r="57" spans="1:12" ht="24" customHeight="1" x14ac:dyDescent="0.25">
      <c r="A57" s="74">
        <v>1119</v>
      </c>
      <c r="B57" s="78" t="s">
        <v>254</v>
      </c>
      <c r="C57" s="36">
        <f t="shared" si="2"/>
        <v>18475.2</v>
      </c>
      <c r="D57" s="35">
        <f>16837.2-90</f>
        <v>16747.2</v>
      </c>
      <c r="E57" s="35"/>
      <c r="F57" s="35">
        <f>144*12</f>
        <v>1728</v>
      </c>
      <c r="G57" s="37"/>
      <c r="H57" s="36">
        <f t="shared" si="3"/>
        <v>18476</v>
      </c>
      <c r="I57" s="35">
        <v>16748</v>
      </c>
      <c r="J57" s="35"/>
      <c r="K57" s="35">
        <v>1728</v>
      </c>
      <c r="L57" s="34"/>
    </row>
    <row r="58" spans="1:12" ht="23.25" customHeight="1" x14ac:dyDescent="0.25">
      <c r="A58" s="88">
        <v>1140</v>
      </c>
      <c r="B58" s="78" t="s">
        <v>253</v>
      </c>
      <c r="C58" s="36">
        <f t="shared" si="2"/>
        <v>285.89999999999998</v>
      </c>
      <c r="D58" s="76">
        <f>SUM(D59:D65)</f>
        <v>285.89999999999998</v>
      </c>
      <c r="E58" s="76">
        <f>SUM(E59:E65)</f>
        <v>0</v>
      </c>
      <c r="F58" s="76">
        <f>SUM(F59:F65)</f>
        <v>0</v>
      </c>
      <c r="G58" s="77">
        <f>SUM(G59:G65)</f>
        <v>0</v>
      </c>
      <c r="H58" s="36">
        <f t="shared" si="3"/>
        <v>2711</v>
      </c>
      <c r="I58" s="76">
        <f>SUM(I59:I65)</f>
        <v>2711</v>
      </c>
      <c r="J58" s="76">
        <f>SUM(J59:J65)</f>
        <v>0</v>
      </c>
      <c r="K58" s="76">
        <f>SUM(K59:K65)</f>
        <v>0</v>
      </c>
      <c r="L58" s="75">
        <f>SUM(L59:L65)</f>
        <v>0</v>
      </c>
    </row>
    <row r="59" spans="1:12" hidden="1" x14ac:dyDescent="0.25">
      <c r="A59" s="74">
        <v>1141</v>
      </c>
      <c r="B59" s="78" t="s">
        <v>252</v>
      </c>
      <c r="C59" s="36">
        <f t="shared" si="2"/>
        <v>0</v>
      </c>
      <c r="D59" s="35"/>
      <c r="E59" s="35"/>
      <c r="F59" s="35"/>
      <c r="G59" s="37"/>
      <c r="H59" s="36">
        <f t="shared" si="3"/>
        <v>0</v>
      </c>
      <c r="I59" s="35"/>
      <c r="J59" s="35"/>
      <c r="K59" s="35"/>
      <c r="L59" s="34"/>
    </row>
    <row r="60" spans="1:12" ht="24.75" hidden="1" customHeight="1" x14ac:dyDescent="0.25">
      <c r="A60" s="74">
        <v>1142</v>
      </c>
      <c r="B60" s="78" t="s">
        <v>251</v>
      </c>
      <c r="C60" s="36">
        <f t="shared" si="2"/>
        <v>0</v>
      </c>
      <c r="D60" s="35"/>
      <c r="E60" s="35"/>
      <c r="F60" s="35"/>
      <c r="G60" s="37"/>
      <c r="H60" s="36">
        <f t="shared" si="3"/>
        <v>0</v>
      </c>
      <c r="I60" s="35"/>
      <c r="J60" s="35"/>
      <c r="K60" s="35"/>
      <c r="L60" s="34"/>
    </row>
    <row r="61" spans="1:12" ht="24" hidden="1" x14ac:dyDescent="0.25">
      <c r="A61" s="74">
        <v>1145</v>
      </c>
      <c r="B61" s="78" t="s">
        <v>250</v>
      </c>
      <c r="C61" s="36">
        <f t="shared" si="2"/>
        <v>0</v>
      </c>
      <c r="D61" s="35"/>
      <c r="E61" s="35"/>
      <c r="F61" s="35"/>
      <c r="G61" s="37"/>
      <c r="H61" s="36">
        <f t="shared" si="3"/>
        <v>0</v>
      </c>
      <c r="I61" s="35"/>
      <c r="J61" s="35"/>
      <c r="K61" s="35"/>
      <c r="L61" s="34"/>
    </row>
    <row r="62" spans="1:12" ht="27.75" customHeight="1" x14ac:dyDescent="0.25">
      <c r="A62" s="74">
        <v>1146</v>
      </c>
      <c r="B62" s="78" t="s">
        <v>249</v>
      </c>
      <c r="C62" s="36">
        <f t="shared" si="2"/>
        <v>0</v>
      </c>
      <c r="D62" s="35"/>
      <c r="E62" s="35"/>
      <c r="F62" s="35"/>
      <c r="G62" s="37"/>
      <c r="H62" s="36">
        <f t="shared" si="3"/>
        <v>1237</v>
      </c>
      <c r="I62" s="35">
        <v>1237</v>
      </c>
      <c r="J62" s="35"/>
      <c r="K62" s="35"/>
      <c r="L62" s="34"/>
    </row>
    <row r="63" spans="1:12" x14ac:dyDescent="0.25">
      <c r="A63" s="74">
        <v>1147</v>
      </c>
      <c r="B63" s="78" t="s">
        <v>248</v>
      </c>
      <c r="C63" s="36">
        <f t="shared" si="2"/>
        <v>285.89999999999998</v>
      </c>
      <c r="D63" s="35">
        <f>SUM(290+290+373)*0.3</f>
        <v>285.89999999999998</v>
      </c>
      <c r="E63" s="35"/>
      <c r="F63" s="35"/>
      <c r="G63" s="37"/>
      <c r="H63" s="36">
        <f t="shared" si="3"/>
        <v>421</v>
      </c>
      <c r="I63" s="35">
        <v>421</v>
      </c>
      <c r="J63" s="35"/>
      <c r="K63" s="35"/>
      <c r="L63" s="34"/>
    </row>
    <row r="64" spans="1:12" x14ac:dyDescent="0.25">
      <c r="A64" s="74">
        <v>1148</v>
      </c>
      <c r="B64" s="78" t="s">
        <v>247</v>
      </c>
      <c r="C64" s="36">
        <f t="shared" si="2"/>
        <v>0</v>
      </c>
      <c r="D64" s="35"/>
      <c r="E64" s="35"/>
      <c r="F64" s="35"/>
      <c r="G64" s="37"/>
      <c r="H64" s="36">
        <f t="shared" si="3"/>
        <v>1053</v>
      </c>
      <c r="I64" s="35">
        <v>1053</v>
      </c>
      <c r="J64" s="35"/>
      <c r="K64" s="35"/>
      <c r="L64" s="34"/>
    </row>
    <row r="65" spans="1:12" ht="36" hidden="1" x14ac:dyDescent="0.25">
      <c r="A65" s="74">
        <v>1149</v>
      </c>
      <c r="B65" s="78" t="s">
        <v>246</v>
      </c>
      <c r="C65" s="36">
        <f t="shared" si="2"/>
        <v>0</v>
      </c>
      <c r="D65" s="35"/>
      <c r="E65" s="35"/>
      <c r="F65" s="35"/>
      <c r="G65" s="37"/>
      <c r="H65" s="36">
        <f t="shared" si="3"/>
        <v>0</v>
      </c>
      <c r="I65" s="35"/>
      <c r="J65" s="35"/>
      <c r="K65" s="35"/>
      <c r="L65" s="34"/>
    </row>
    <row r="66" spans="1:12" ht="36" hidden="1" x14ac:dyDescent="0.25">
      <c r="A66" s="80">
        <v>1150</v>
      </c>
      <c r="B66" s="137" t="s">
        <v>245</v>
      </c>
      <c r="C66" s="134">
        <f t="shared" si="2"/>
        <v>0</v>
      </c>
      <c r="D66" s="133"/>
      <c r="E66" s="133"/>
      <c r="F66" s="133"/>
      <c r="G66" s="135"/>
      <c r="H66" s="134">
        <f t="shared" si="3"/>
        <v>0</v>
      </c>
      <c r="I66" s="133"/>
      <c r="J66" s="133"/>
      <c r="K66" s="133"/>
      <c r="L66" s="132"/>
    </row>
    <row r="67" spans="1:12" ht="36" x14ac:dyDescent="0.25">
      <c r="A67" s="97">
        <v>1200</v>
      </c>
      <c r="B67" s="96" t="s">
        <v>244</v>
      </c>
      <c r="C67" s="94">
        <f t="shared" si="2"/>
        <v>6435.3908300000003</v>
      </c>
      <c r="D67" s="93">
        <f>SUM(D68:D69)</f>
        <v>6027.7556300000006</v>
      </c>
      <c r="E67" s="93">
        <f>SUM(E68:E69)</f>
        <v>0</v>
      </c>
      <c r="F67" s="93">
        <f>SUM(F68:F69)</f>
        <v>407.6352</v>
      </c>
      <c r="G67" s="142">
        <f>SUM(G68:G69)</f>
        <v>0</v>
      </c>
      <c r="H67" s="94">
        <f t="shared" si="3"/>
        <v>7008</v>
      </c>
      <c r="I67" s="93">
        <f>SUM(I68:I69)</f>
        <v>6600</v>
      </c>
      <c r="J67" s="93">
        <f>SUM(J68:J69)</f>
        <v>0</v>
      </c>
      <c r="K67" s="93">
        <f>SUM(K68:K69)</f>
        <v>408</v>
      </c>
      <c r="L67" s="141">
        <f>SUM(L68:L69)</f>
        <v>0</v>
      </c>
    </row>
    <row r="68" spans="1:12" ht="24" x14ac:dyDescent="0.25">
      <c r="A68" s="91">
        <v>1210</v>
      </c>
      <c r="B68" s="79" t="s">
        <v>243</v>
      </c>
      <c r="C68" s="69">
        <f t="shared" si="2"/>
        <v>4605.6408300000003</v>
      </c>
      <c r="D68" s="68">
        <f>SUM(D54+D70)*0.2359</f>
        <v>4198.0056300000006</v>
      </c>
      <c r="E68" s="68">
        <f>SUM(E54+E70)*0.2359</f>
        <v>0</v>
      </c>
      <c r="F68" s="68">
        <f>SUM(F54+F70)*0.2359</f>
        <v>407.6352</v>
      </c>
      <c r="G68" s="70"/>
      <c r="H68" s="69">
        <f t="shared" si="3"/>
        <v>5178</v>
      </c>
      <c r="I68" s="68">
        <v>4770</v>
      </c>
      <c r="J68" s="68"/>
      <c r="K68" s="68">
        <v>408</v>
      </c>
      <c r="L68" s="67"/>
    </row>
    <row r="69" spans="1:12" ht="24" x14ac:dyDescent="0.25">
      <c r="A69" s="88">
        <v>1220</v>
      </c>
      <c r="B69" s="78" t="s">
        <v>242</v>
      </c>
      <c r="C69" s="36">
        <f t="shared" si="2"/>
        <v>1829.75</v>
      </c>
      <c r="D69" s="76">
        <f>SUM(D70:D74)</f>
        <v>1829.75</v>
      </c>
      <c r="E69" s="76">
        <f>SUM(E70:E74)</f>
        <v>0</v>
      </c>
      <c r="F69" s="76">
        <f>SUM(F70:F74)</f>
        <v>0</v>
      </c>
      <c r="G69" s="77">
        <f>SUM(G70:G74)</f>
        <v>0</v>
      </c>
      <c r="H69" s="36">
        <f t="shared" si="3"/>
        <v>1830</v>
      </c>
      <c r="I69" s="76">
        <f>SUM(I70:I74)</f>
        <v>1830</v>
      </c>
      <c r="J69" s="76">
        <f>SUM(J70:J74)</f>
        <v>0</v>
      </c>
      <c r="K69" s="76">
        <f>SUM(K70:K74)</f>
        <v>0</v>
      </c>
      <c r="L69" s="75">
        <f>SUM(L70:L74)</f>
        <v>0</v>
      </c>
    </row>
    <row r="70" spans="1:12" ht="60" x14ac:dyDescent="0.25">
      <c r="A70" s="74">
        <v>1221</v>
      </c>
      <c r="B70" s="78" t="s">
        <v>241</v>
      </c>
      <c r="C70" s="36">
        <f t="shared" si="2"/>
        <v>762.6</v>
      </c>
      <c r="D70" s="35">
        <f>672.6+90</f>
        <v>762.6</v>
      </c>
      <c r="E70" s="35"/>
      <c r="F70" s="35"/>
      <c r="G70" s="37"/>
      <c r="H70" s="36">
        <f t="shared" si="3"/>
        <v>763</v>
      </c>
      <c r="I70" s="35">
        <v>763</v>
      </c>
      <c r="J70" s="35"/>
      <c r="K70" s="35"/>
      <c r="L70" s="34"/>
    </row>
    <row r="71" spans="1:12" hidden="1" x14ac:dyDescent="0.25">
      <c r="A71" s="74">
        <v>1223</v>
      </c>
      <c r="B71" s="78" t="s">
        <v>240</v>
      </c>
      <c r="C71" s="36">
        <f t="shared" si="2"/>
        <v>0</v>
      </c>
      <c r="D71" s="35"/>
      <c r="E71" s="35"/>
      <c r="F71" s="35"/>
      <c r="G71" s="37"/>
      <c r="H71" s="36">
        <f t="shared" si="3"/>
        <v>0</v>
      </c>
      <c r="I71" s="35"/>
      <c r="J71" s="35"/>
      <c r="K71" s="35"/>
      <c r="L71" s="34"/>
    </row>
    <row r="72" spans="1:12" hidden="1" x14ac:dyDescent="0.25">
      <c r="A72" s="74">
        <v>1225</v>
      </c>
      <c r="B72" s="78" t="s">
        <v>239</v>
      </c>
      <c r="C72" s="36">
        <f t="shared" si="2"/>
        <v>0</v>
      </c>
      <c r="D72" s="35"/>
      <c r="E72" s="35"/>
      <c r="F72" s="35"/>
      <c r="G72" s="37"/>
      <c r="H72" s="36">
        <f t="shared" si="3"/>
        <v>0</v>
      </c>
      <c r="I72" s="35"/>
      <c r="J72" s="35"/>
      <c r="K72" s="35"/>
      <c r="L72" s="34"/>
    </row>
    <row r="73" spans="1:12" ht="36" x14ac:dyDescent="0.25">
      <c r="A73" s="74">
        <v>1227</v>
      </c>
      <c r="B73" s="78" t="s">
        <v>238</v>
      </c>
      <c r="C73" s="36">
        <f t="shared" si="2"/>
        <v>1067.1500000000001</v>
      </c>
      <c r="D73" s="35">
        <f>5*213.43</f>
        <v>1067.1500000000001</v>
      </c>
      <c r="E73" s="35"/>
      <c r="F73" s="35"/>
      <c r="G73" s="37"/>
      <c r="H73" s="36">
        <f t="shared" si="3"/>
        <v>1067</v>
      </c>
      <c r="I73" s="35">
        <v>1067</v>
      </c>
      <c r="J73" s="35"/>
      <c r="K73" s="35"/>
      <c r="L73" s="34"/>
    </row>
    <row r="74" spans="1:12" ht="60" hidden="1" x14ac:dyDescent="0.25">
      <c r="A74" s="74">
        <v>1228</v>
      </c>
      <c r="B74" s="78" t="s">
        <v>237</v>
      </c>
      <c r="C74" s="36">
        <f t="shared" si="2"/>
        <v>0</v>
      </c>
      <c r="D74" s="35"/>
      <c r="E74" s="35"/>
      <c r="F74" s="35"/>
      <c r="G74" s="37"/>
      <c r="H74" s="36">
        <f t="shared" si="3"/>
        <v>0</v>
      </c>
      <c r="I74" s="35"/>
      <c r="J74" s="35"/>
      <c r="K74" s="35"/>
      <c r="L74" s="34"/>
    </row>
    <row r="75" spans="1:12" x14ac:dyDescent="0.25">
      <c r="A75" s="131">
        <v>2000</v>
      </c>
      <c r="B75" s="131" t="s">
        <v>236</v>
      </c>
      <c r="C75" s="128">
        <f t="shared" si="2"/>
        <v>1177</v>
      </c>
      <c r="D75" s="127">
        <f>SUM(D76,D83,D130,D164,D165,D172)</f>
        <v>0</v>
      </c>
      <c r="E75" s="127">
        <f>SUM(E76,E83,E130,E164,E165,E172)</f>
        <v>0</v>
      </c>
      <c r="F75" s="127">
        <f>SUM(F76,F83,F130,F164,F165,F172)</f>
        <v>1177</v>
      </c>
      <c r="G75" s="129">
        <f>SUM(G76,G83,G130,G164,G165,G172)</f>
        <v>0</v>
      </c>
      <c r="H75" s="128">
        <f t="shared" si="3"/>
        <v>1217</v>
      </c>
      <c r="I75" s="127">
        <f>SUM(I76,I83,I130,I164,I165,I172)</f>
        <v>0</v>
      </c>
      <c r="J75" s="127">
        <f>SUM(J76,J83,J130,J164,J165,J172)</f>
        <v>0</v>
      </c>
      <c r="K75" s="127">
        <f>SUM(K76,K83,K130,K164,K165,K172)</f>
        <v>1217</v>
      </c>
      <c r="L75" s="126">
        <f>SUM(L76,L83,L130,L164,L165,L172)</f>
        <v>0</v>
      </c>
    </row>
    <row r="76" spans="1:12" ht="24" hidden="1" x14ac:dyDescent="0.25">
      <c r="A76" s="97">
        <v>2100</v>
      </c>
      <c r="B76" s="96" t="s">
        <v>235</v>
      </c>
      <c r="C76" s="94">
        <f t="shared" si="2"/>
        <v>0</v>
      </c>
      <c r="D76" s="93">
        <f>SUM(D77,D80)</f>
        <v>0</v>
      </c>
      <c r="E76" s="93">
        <f>SUM(E77,E80)</f>
        <v>0</v>
      </c>
      <c r="F76" s="93">
        <f>SUM(F77,F80)</f>
        <v>0</v>
      </c>
      <c r="G76" s="142">
        <f>SUM(G77,G80)</f>
        <v>0</v>
      </c>
      <c r="H76" s="94">
        <f t="shared" si="3"/>
        <v>0</v>
      </c>
      <c r="I76" s="93">
        <f>SUM(I77,I80)</f>
        <v>0</v>
      </c>
      <c r="J76" s="93">
        <f>SUM(J77,J80)</f>
        <v>0</v>
      </c>
      <c r="K76" s="93">
        <f>SUM(K77,K80)</f>
        <v>0</v>
      </c>
      <c r="L76" s="141">
        <f>SUM(L77,L80)</f>
        <v>0</v>
      </c>
    </row>
    <row r="77" spans="1:12" ht="24" hidden="1" x14ac:dyDescent="0.25">
      <c r="A77" s="91">
        <v>2110</v>
      </c>
      <c r="B77" s="79" t="s">
        <v>234</v>
      </c>
      <c r="C77" s="69">
        <f t="shared" si="2"/>
        <v>0</v>
      </c>
      <c r="D77" s="107">
        <f>SUM(D78:D79)</f>
        <v>0</v>
      </c>
      <c r="E77" s="107">
        <f>SUM(E78:E79)</f>
        <v>0</v>
      </c>
      <c r="F77" s="107">
        <f>SUM(F78:F79)</f>
        <v>0</v>
      </c>
      <c r="G77" s="150">
        <f>SUM(G78:G79)</f>
        <v>0</v>
      </c>
      <c r="H77" s="69">
        <f t="shared" si="3"/>
        <v>0</v>
      </c>
      <c r="I77" s="107">
        <f>SUM(I78:I79)</f>
        <v>0</v>
      </c>
      <c r="J77" s="107">
        <f>SUM(J78:J79)</f>
        <v>0</v>
      </c>
      <c r="K77" s="107">
        <f>SUM(K78:K79)</f>
        <v>0</v>
      </c>
      <c r="L77" s="149">
        <f>SUM(L78:L79)</f>
        <v>0</v>
      </c>
    </row>
    <row r="78" spans="1:12" hidden="1" x14ac:dyDescent="0.25">
      <c r="A78" s="74">
        <v>2111</v>
      </c>
      <c r="B78" s="78" t="s">
        <v>232</v>
      </c>
      <c r="C78" s="36">
        <f t="shared" si="2"/>
        <v>0</v>
      </c>
      <c r="D78" s="35"/>
      <c r="E78" s="35"/>
      <c r="F78" s="35"/>
      <c r="G78" s="37"/>
      <c r="H78" s="36">
        <f t="shared" si="3"/>
        <v>0</v>
      </c>
      <c r="I78" s="35"/>
      <c r="J78" s="35"/>
      <c r="K78" s="35"/>
      <c r="L78" s="34"/>
    </row>
    <row r="79" spans="1:12" ht="24" hidden="1" x14ac:dyDescent="0.25">
      <c r="A79" s="74">
        <v>2112</v>
      </c>
      <c r="B79" s="78" t="s">
        <v>231</v>
      </c>
      <c r="C79" s="36">
        <f t="shared" si="2"/>
        <v>0</v>
      </c>
      <c r="D79" s="35"/>
      <c r="E79" s="35"/>
      <c r="F79" s="35"/>
      <c r="G79" s="37"/>
      <c r="H79" s="36">
        <f t="shared" si="3"/>
        <v>0</v>
      </c>
      <c r="I79" s="35"/>
      <c r="J79" s="35"/>
      <c r="K79" s="35"/>
      <c r="L79" s="34"/>
    </row>
    <row r="80" spans="1:12" ht="24" hidden="1" x14ac:dyDescent="0.25">
      <c r="A80" s="88">
        <v>2120</v>
      </c>
      <c r="B80" s="78" t="s">
        <v>233</v>
      </c>
      <c r="C80" s="36">
        <f t="shared" si="2"/>
        <v>0</v>
      </c>
      <c r="D80" s="76">
        <f>SUM(D81:D82)</f>
        <v>0</v>
      </c>
      <c r="E80" s="76">
        <f>SUM(E81:E82)</f>
        <v>0</v>
      </c>
      <c r="F80" s="76">
        <f>SUM(F81:F82)</f>
        <v>0</v>
      </c>
      <c r="G80" s="77">
        <f>SUM(G81:G82)</f>
        <v>0</v>
      </c>
      <c r="H80" s="36">
        <f t="shared" si="3"/>
        <v>0</v>
      </c>
      <c r="I80" s="76">
        <f>SUM(I81:I82)</f>
        <v>0</v>
      </c>
      <c r="J80" s="76">
        <f>SUM(J81:J82)</f>
        <v>0</v>
      </c>
      <c r="K80" s="76">
        <f>SUM(K81:K82)</f>
        <v>0</v>
      </c>
      <c r="L80" s="75">
        <f>SUM(L81:L82)</f>
        <v>0</v>
      </c>
    </row>
    <row r="81" spans="1:12" hidden="1" x14ac:dyDescent="0.25">
      <c r="A81" s="74">
        <v>2121</v>
      </c>
      <c r="B81" s="78" t="s">
        <v>232</v>
      </c>
      <c r="C81" s="36">
        <f t="shared" si="2"/>
        <v>0</v>
      </c>
      <c r="D81" s="35"/>
      <c r="E81" s="35"/>
      <c r="F81" s="35"/>
      <c r="G81" s="37"/>
      <c r="H81" s="36">
        <f t="shared" si="3"/>
        <v>0</v>
      </c>
      <c r="I81" s="35"/>
      <c r="J81" s="35"/>
      <c r="K81" s="35"/>
      <c r="L81" s="34"/>
    </row>
    <row r="82" spans="1:12" ht="24" hidden="1" x14ac:dyDescent="0.25">
      <c r="A82" s="74">
        <v>2122</v>
      </c>
      <c r="B82" s="78" t="s">
        <v>231</v>
      </c>
      <c r="C82" s="36">
        <f t="shared" ref="C82:C113" si="4">SUM(D82:G82)</f>
        <v>0</v>
      </c>
      <c r="D82" s="35"/>
      <c r="E82" s="35"/>
      <c r="F82" s="35"/>
      <c r="G82" s="37"/>
      <c r="H82" s="36">
        <f t="shared" ref="H82:H113" si="5">SUM(I82:L82)</f>
        <v>0</v>
      </c>
      <c r="I82" s="35"/>
      <c r="J82" s="35"/>
      <c r="K82" s="35"/>
      <c r="L82" s="34"/>
    </row>
    <row r="83" spans="1:12" x14ac:dyDescent="0.25">
      <c r="A83" s="97">
        <v>2200</v>
      </c>
      <c r="B83" s="96" t="s">
        <v>230</v>
      </c>
      <c r="C83" s="94">
        <f t="shared" si="4"/>
        <v>1091</v>
      </c>
      <c r="D83" s="93">
        <f>SUM(D84,D89,D95,D103,D112,D116,D122,D128)</f>
        <v>0</v>
      </c>
      <c r="E83" s="93">
        <f>SUM(E84,E89,E95,E103,E112,E116,E122,E128)</f>
        <v>0</v>
      </c>
      <c r="F83" s="93">
        <f>SUM(F84,F89,F95,F103,F112,F116,F122,F128)</f>
        <v>1091</v>
      </c>
      <c r="G83" s="142">
        <f>SUM(G84,G89,G95,G103,G112,G116,G122,G128)</f>
        <v>0</v>
      </c>
      <c r="H83" s="94">
        <f t="shared" si="5"/>
        <v>1131</v>
      </c>
      <c r="I83" s="93">
        <f>SUM(I84,I89,I95,I103,I112,I116,I122,I128)</f>
        <v>0</v>
      </c>
      <c r="J83" s="93">
        <f>SUM(J84,J89,J95,J103,J112,J116,J122,J128)</f>
        <v>0</v>
      </c>
      <c r="K83" s="93">
        <f>SUM(K84,K89,K95,K103,K112,K116,K122,K128)</f>
        <v>1131</v>
      </c>
      <c r="L83" s="109">
        <f>SUM(L84,L89,L95,L103,L112,L116,L122,L128)</f>
        <v>0</v>
      </c>
    </row>
    <row r="84" spans="1:12" ht="24" x14ac:dyDescent="0.25">
      <c r="A84" s="80">
        <v>2210</v>
      </c>
      <c r="B84" s="137" t="s">
        <v>229</v>
      </c>
      <c r="C84" s="134">
        <f t="shared" si="4"/>
        <v>245</v>
      </c>
      <c r="D84" s="139">
        <f>SUM(D85:D88)</f>
        <v>0</v>
      </c>
      <c r="E84" s="139">
        <f>SUM(E85:E88)</f>
        <v>0</v>
      </c>
      <c r="F84" s="139">
        <f>SUM(F85:F88)</f>
        <v>245</v>
      </c>
      <c r="G84" s="139">
        <f>SUM(G85:G88)</f>
        <v>0</v>
      </c>
      <c r="H84" s="134">
        <f t="shared" si="5"/>
        <v>245</v>
      </c>
      <c r="I84" s="139">
        <f>SUM(I85:I88)</f>
        <v>0</v>
      </c>
      <c r="J84" s="139">
        <f>SUM(J85:J88)</f>
        <v>0</v>
      </c>
      <c r="K84" s="139">
        <f>SUM(K85:K88)</f>
        <v>245</v>
      </c>
      <c r="L84" s="138">
        <f>SUM(L85:L88)</f>
        <v>0</v>
      </c>
    </row>
    <row r="85" spans="1:12" ht="24" hidden="1" x14ac:dyDescent="0.25">
      <c r="A85" s="114">
        <v>2211</v>
      </c>
      <c r="B85" s="79" t="s">
        <v>228</v>
      </c>
      <c r="C85" s="69">
        <f t="shared" si="4"/>
        <v>0</v>
      </c>
      <c r="D85" s="68"/>
      <c r="E85" s="68"/>
      <c r="F85" s="68"/>
      <c r="G85" s="70"/>
      <c r="H85" s="69">
        <f t="shared" si="5"/>
        <v>0</v>
      </c>
      <c r="I85" s="68"/>
      <c r="J85" s="68"/>
      <c r="K85" s="68"/>
      <c r="L85" s="67"/>
    </row>
    <row r="86" spans="1:12" ht="36" x14ac:dyDescent="0.25">
      <c r="A86" s="74">
        <v>2212</v>
      </c>
      <c r="B86" s="78" t="s">
        <v>227</v>
      </c>
      <c r="C86" s="36">
        <f t="shared" si="4"/>
        <v>180</v>
      </c>
      <c r="D86" s="35"/>
      <c r="E86" s="35"/>
      <c r="F86" s="35">
        <f>15*12</f>
        <v>180</v>
      </c>
      <c r="G86" s="37"/>
      <c r="H86" s="36">
        <f t="shared" si="5"/>
        <v>180</v>
      </c>
      <c r="I86" s="35"/>
      <c r="J86" s="35"/>
      <c r="K86" s="35">
        <v>180</v>
      </c>
      <c r="L86" s="34"/>
    </row>
    <row r="87" spans="1:12" ht="24" hidden="1" x14ac:dyDescent="0.25">
      <c r="A87" s="74">
        <v>2214</v>
      </c>
      <c r="B87" s="78" t="s">
        <v>226</v>
      </c>
      <c r="C87" s="36">
        <f t="shared" si="4"/>
        <v>0</v>
      </c>
      <c r="D87" s="35"/>
      <c r="E87" s="35"/>
      <c r="F87" s="35"/>
      <c r="G87" s="37"/>
      <c r="H87" s="36">
        <f t="shared" si="5"/>
        <v>0</v>
      </c>
      <c r="I87" s="35"/>
      <c r="J87" s="35"/>
      <c r="K87" s="35"/>
      <c r="L87" s="34"/>
    </row>
    <row r="88" spans="1:12" x14ac:dyDescent="0.25">
      <c r="A88" s="74">
        <v>2219</v>
      </c>
      <c r="B88" s="78" t="s">
        <v>225</v>
      </c>
      <c r="C88" s="36">
        <f t="shared" si="4"/>
        <v>65</v>
      </c>
      <c r="D88" s="35"/>
      <c r="E88" s="35"/>
      <c r="F88" s="35">
        <v>65</v>
      </c>
      <c r="G88" s="37"/>
      <c r="H88" s="36">
        <f t="shared" si="5"/>
        <v>65</v>
      </c>
      <c r="I88" s="35"/>
      <c r="J88" s="35"/>
      <c r="K88" s="35">
        <v>65</v>
      </c>
      <c r="L88" s="34"/>
    </row>
    <row r="89" spans="1:12" ht="24" x14ac:dyDescent="0.25">
      <c r="A89" s="88">
        <v>2220</v>
      </c>
      <c r="B89" s="78" t="s">
        <v>224</v>
      </c>
      <c r="C89" s="36">
        <f t="shared" si="4"/>
        <v>846</v>
      </c>
      <c r="D89" s="76">
        <f>SUM(D90:D94)</f>
        <v>0</v>
      </c>
      <c r="E89" s="76">
        <f>SUM(E90:E94)</f>
        <v>0</v>
      </c>
      <c r="F89" s="76">
        <f>SUM(F90:F94)</f>
        <v>846</v>
      </c>
      <c r="G89" s="77">
        <f>SUM(G90:G94)</f>
        <v>0</v>
      </c>
      <c r="H89" s="36">
        <f t="shared" si="5"/>
        <v>886</v>
      </c>
      <c r="I89" s="76">
        <f>SUM(I90:I94)</f>
        <v>0</v>
      </c>
      <c r="J89" s="76">
        <f>SUM(J90:J94)</f>
        <v>0</v>
      </c>
      <c r="K89" s="76">
        <f>SUM(K90:K94)</f>
        <v>886</v>
      </c>
      <c r="L89" s="75">
        <f>SUM(L90:L94)</f>
        <v>0</v>
      </c>
    </row>
    <row r="90" spans="1:12" hidden="1" x14ac:dyDescent="0.25">
      <c r="A90" s="74">
        <v>2221</v>
      </c>
      <c r="B90" s="78" t="s">
        <v>223</v>
      </c>
      <c r="C90" s="36">
        <f t="shared" si="4"/>
        <v>0</v>
      </c>
      <c r="D90" s="35"/>
      <c r="E90" s="35"/>
      <c r="F90" s="35"/>
      <c r="G90" s="37"/>
      <c r="H90" s="36">
        <f t="shared" si="5"/>
        <v>0</v>
      </c>
      <c r="I90" s="35"/>
      <c r="J90" s="35"/>
      <c r="K90" s="35"/>
      <c r="L90" s="34"/>
    </row>
    <row r="91" spans="1:12" x14ac:dyDescent="0.25">
      <c r="A91" s="74">
        <v>2222</v>
      </c>
      <c r="B91" s="78" t="s">
        <v>222</v>
      </c>
      <c r="C91" s="36">
        <f t="shared" si="4"/>
        <v>564</v>
      </c>
      <c r="D91" s="35"/>
      <c r="E91" s="35"/>
      <c r="F91" s="35">
        <f>47*12</f>
        <v>564</v>
      </c>
      <c r="G91" s="37"/>
      <c r="H91" s="36">
        <f t="shared" si="5"/>
        <v>604</v>
      </c>
      <c r="I91" s="35"/>
      <c r="J91" s="35"/>
      <c r="K91" s="35">
        <f>564+40</f>
        <v>604</v>
      </c>
      <c r="L91" s="34"/>
    </row>
    <row r="92" spans="1:12" x14ac:dyDescent="0.25">
      <c r="A92" s="74">
        <v>2223</v>
      </c>
      <c r="B92" s="78" t="s">
        <v>221</v>
      </c>
      <c r="C92" s="36">
        <f t="shared" si="4"/>
        <v>282</v>
      </c>
      <c r="D92" s="35"/>
      <c r="E92" s="35"/>
      <c r="F92" s="35">
        <f>23.5*12</f>
        <v>282</v>
      </c>
      <c r="G92" s="37"/>
      <c r="H92" s="36">
        <f t="shared" si="5"/>
        <v>282</v>
      </c>
      <c r="I92" s="35"/>
      <c r="J92" s="35"/>
      <c r="K92" s="35">
        <v>282</v>
      </c>
      <c r="L92" s="34"/>
    </row>
    <row r="93" spans="1:12" ht="48" hidden="1" x14ac:dyDescent="0.25">
      <c r="A93" s="74">
        <v>2224</v>
      </c>
      <c r="B93" s="78" t="s">
        <v>220</v>
      </c>
      <c r="C93" s="36">
        <f t="shared" si="4"/>
        <v>0</v>
      </c>
      <c r="D93" s="35"/>
      <c r="E93" s="35"/>
      <c r="F93" s="35"/>
      <c r="G93" s="37"/>
      <c r="H93" s="36">
        <f t="shared" si="5"/>
        <v>0</v>
      </c>
      <c r="I93" s="35"/>
      <c r="J93" s="35"/>
      <c r="K93" s="35"/>
      <c r="L93" s="34"/>
    </row>
    <row r="94" spans="1:12" ht="24" hidden="1" x14ac:dyDescent="0.25">
      <c r="A94" s="74">
        <v>2229</v>
      </c>
      <c r="B94" s="78" t="s">
        <v>219</v>
      </c>
      <c r="C94" s="36">
        <f t="shared" si="4"/>
        <v>0</v>
      </c>
      <c r="D94" s="35"/>
      <c r="E94" s="35"/>
      <c r="F94" s="35"/>
      <c r="G94" s="37"/>
      <c r="H94" s="36">
        <f t="shared" si="5"/>
        <v>0</v>
      </c>
      <c r="I94" s="35"/>
      <c r="J94" s="35"/>
      <c r="K94" s="35"/>
      <c r="L94" s="34"/>
    </row>
    <row r="95" spans="1:12" ht="36" hidden="1" x14ac:dyDescent="0.25">
      <c r="A95" s="88">
        <v>2230</v>
      </c>
      <c r="B95" s="78" t="s">
        <v>218</v>
      </c>
      <c r="C95" s="36">
        <f t="shared" si="4"/>
        <v>0</v>
      </c>
      <c r="D95" s="76">
        <f>SUM(D96:D102)</f>
        <v>0</v>
      </c>
      <c r="E95" s="76">
        <f>SUM(E96:E102)</f>
        <v>0</v>
      </c>
      <c r="F95" s="76">
        <f>SUM(F96:F102)</f>
        <v>0</v>
      </c>
      <c r="G95" s="77">
        <f>SUM(G96:G102)</f>
        <v>0</v>
      </c>
      <c r="H95" s="36">
        <f t="shared" si="5"/>
        <v>0</v>
      </c>
      <c r="I95" s="76">
        <f>SUM(I96:I102)</f>
        <v>0</v>
      </c>
      <c r="J95" s="76">
        <f>SUM(J96:J102)</f>
        <v>0</v>
      </c>
      <c r="K95" s="76">
        <f>SUM(K96:K102)</f>
        <v>0</v>
      </c>
      <c r="L95" s="75">
        <f>SUM(L96:L102)</f>
        <v>0</v>
      </c>
    </row>
    <row r="96" spans="1:12" ht="24" hidden="1" x14ac:dyDescent="0.25">
      <c r="A96" s="74">
        <v>2231</v>
      </c>
      <c r="B96" s="78" t="s">
        <v>217</v>
      </c>
      <c r="C96" s="36">
        <f t="shared" si="4"/>
        <v>0</v>
      </c>
      <c r="D96" s="35"/>
      <c r="E96" s="35"/>
      <c r="F96" s="35"/>
      <c r="G96" s="37"/>
      <c r="H96" s="36">
        <f t="shared" si="5"/>
        <v>0</v>
      </c>
      <c r="I96" s="35"/>
      <c r="J96" s="35"/>
      <c r="K96" s="35"/>
      <c r="L96" s="34"/>
    </row>
    <row r="97" spans="1:12" ht="36" hidden="1" x14ac:dyDescent="0.25">
      <c r="A97" s="74">
        <v>2232</v>
      </c>
      <c r="B97" s="78" t="s">
        <v>216</v>
      </c>
      <c r="C97" s="36">
        <f t="shared" si="4"/>
        <v>0</v>
      </c>
      <c r="D97" s="35"/>
      <c r="E97" s="35"/>
      <c r="F97" s="35"/>
      <c r="G97" s="37"/>
      <c r="H97" s="36">
        <f t="shared" si="5"/>
        <v>0</v>
      </c>
      <c r="I97" s="35"/>
      <c r="J97" s="35"/>
      <c r="K97" s="35"/>
      <c r="L97" s="34"/>
    </row>
    <row r="98" spans="1:12" ht="24" hidden="1" x14ac:dyDescent="0.25">
      <c r="A98" s="114">
        <v>2233</v>
      </c>
      <c r="B98" s="79" t="s">
        <v>215</v>
      </c>
      <c r="C98" s="69">
        <f t="shared" si="4"/>
        <v>0</v>
      </c>
      <c r="D98" s="68"/>
      <c r="E98" s="68"/>
      <c r="F98" s="68"/>
      <c r="G98" s="70"/>
      <c r="H98" s="69">
        <f t="shared" si="5"/>
        <v>0</v>
      </c>
      <c r="I98" s="68"/>
      <c r="J98" s="68"/>
      <c r="K98" s="68"/>
      <c r="L98" s="67"/>
    </row>
    <row r="99" spans="1:12" ht="36" hidden="1" x14ac:dyDescent="0.25">
      <c r="A99" s="74">
        <v>2234</v>
      </c>
      <c r="B99" s="78" t="s">
        <v>214</v>
      </c>
      <c r="C99" s="36">
        <f t="shared" si="4"/>
        <v>0</v>
      </c>
      <c r="D99" s="35"/>
      <c r="E99" s="35"/>
      <c r="F99" s="35"/>
      <c r="G99" s="37"/>
      <c r="H99" s="36">
        <f t="shared" si="5"/>
        <v>0</v>
      </c>
      <c r="I99" s="35"/>
      <c r="J99" s="35"/>
      <c r="K99" s="35"/>
      <c r="L99" s="34"/>
    </row>
    <row r="100" spans="1:12" ht="24" hidden="1" x14ac:dyDescent="0.25">
      <c r="A100" s="74">
        <v>2235</v>
      </c>
      <c r="B100" s="78" t="s">
        <v>213</v>
      </c>
      <c r="C100" s="36">
        <f t="shared" si="4"/>
        <v>0</v>
      </c>
      <c r="D100" s="35"/>
      <c r="E100" s="35"/>
      <c r="F100" s="35"/>
      <c r="G100" s="37"/>
      <c r="H100" s="36">
        <f t="shared" si="5"/>
        <v>0</v>
      </c>
      <c r="I100" s="35"/>
      <c r="J100" s="35"/>
      <c r="K100" s="35"/>
      <c r="L100" s="34"/>
    </row>
    <row r="101" spans="1:12" hidden="1" x14ac:dyDescent="0.25">
      <c r="A101" s="74">
        <v>2236</v>
      </c>
      <c r="B101" s="78" t="s">
        <v>212</v>
      </c>
      <c r="C101" s="36">
        <f t="shared" si="4"/>
        <v>0</v>
      </c>
      <c r="D101" s="35"/>
      <c r="E101" s="35"/>
      <c r="F101" s="35"/>
      <c r="G101" s="37"/>
      <c r="H101" s="36">
        <f t="shared" si="5"/>
        <v>0</v>
      </c>
      <c r="I101" s="35"/>
      <c r="J101" s="35"/>
      <c r="K101" s="35"/>
      <c r="L101" s="34"/>
    </row>
    <row r="102" spans="1:12" ht="24" hidden="1" x14ac:dyDescent="0.25">
      <c r="A102" s="74">
        <v>2239</v>
      </c>
      <c r="B102" s="78" t="s">
        <v>211</v>
      </c>
      <c r="C102" s="36">
        <f t="shared" si="4"/>
        <v>0</v>
      </c>
      <c r="D102" s="35"/>
      <c r="E102" s="35"/>
      <c r="F102" s="35"/>
      <c r="G102" s="37"/>
      <c r="H102" s="36">
        <f t="shared" si="5"/>
        <v>0</v>
      </c>
      <c r="I102" s="35"/>
      <c r="J102" s="35"/>
      <c r="K102" s="35"/>
      <c r="L102" s="34"/>
    </row>
    <row r="103" spans="1:12" ht="36" hidden="1" x14ac:dyDescent="0.25">
      <c r="A103" s="88">
        <v>2240</v>
      </c>
      <c r="B103" s="78" t="s">
        <v>210</v>
      </c>
      <c r="C103" s="36">
        <f t="shared" si="4"/>
        <v>0</v>
      </c>
      <c r="D103" s="76">
        <f>SUM(D104:D111)</f>
        <v>0</v>
      </c>
      <c r="E103" s="76">
        <f>SUM(E104:E111)</f>
        <v>0</v>
      </c>
      <c r="F103" s="76">
        <f>SUM(F104:F111)</f>
        <v>0</v>
      </c>
      <c r="G103" s="77">
        <f>SUM(G104:G111)</f>
        <v>0</v>
      </c>
      <c r="H103" s="36">
        <f t="shared" si="5"/>
        <v>0</v>
      </c>
      <c r="I103" s="76">
        <f>SUM(I104:I111)</f>
        <v>0</v>
      </c>
      <c r="J103" s="76">
        <f>SUM(J104:J111)</f>
        <v>0</v>
      </c>
      <c r="K103" s="76">
        <f>SUM(K104:K111)</f>
        <v>0</v>
      </c>
      <c r="L103" s="75">
        <f>SUM(L104:L111)</f>
        <v>0</v>
      </c>
    </row>
    <row r="104" spans="1:12" hidden="1" x14ac:dyDescent="0.25">
      <c r="A104" s="74">
        <v>2241</v>
      </c>
      <c r="B104" s="78" t="s">
        <v>209</v>
      </c>
      <c r="C104" s="36">
        <f t="shared" si="4"/>
        <v>0</v>
      </c>
      <c r="D104" s="35"/>
      <c r="E104" s="35"/>
      <c r="F104" s="35"/>
      <c r="G104" s="37"/>
      <c r="H104" s="36">
        <f t="shared" si="5"/>
        <v>0</v>
      </c>
      <c r="I104" s="35"/>
      <c r="J104" s="35"/>
      <c r="K104" s="35"/>
      <c r="L104" s="34"/>
    </row>
    <row r="105" spans="1:12" ht="24" hidden="1" x14ac:dyDescent="0.25">
      <c r="A105" s="74">
        <v>2242</v>
      </c>
      <c r="B105" s="78" t="s">
        <v>208</v>
      </c>
      <c r="C105" s="36">
        <f t="shared" si="4"/>
        <v>0</v>
      </c>
      <c r="D105" s="35"/>
      <c r="E105" s="35"/>
      <c r="F105" s="35"/>
      <c r="G105" s="37"/>
      <c r="H105" s="36">
        <f t="shared" si="5"/>
        <v>0</v>
      </c>
      <c r="I105" s="35"/>
      <c r="J105" s="35"/>
      <c r="K105" s="35"/>
      <c r="L105" s="34"/>
    </row>
    <row r="106" spans="1:12" ht="24" hidden="1" x14ac:dyDescent="0.25">
      <c r="A106" s="74">
        <v>2243</v>
      </c>
      <c r="B106" s="78" t="s">
        <v>207</v>
      </c>
      <c r="C106" s="36">
        <f t="shared" si="4"/>
        <v>0</v>
      </c>
      <c r="D106" s="35"/>
      <c r="E106" s="35"/>
      <c r="F106" s="35"/>
      <c r="G106" s="37"/>
      <c r="H106" s="36">
        <f t="shared" si="5"/>
        <v>0</v>
      </c>
      <c r="I106" s="35"/>
      <c r="J106" s="35"/>
      <c r="K106" s="35"/>
      <c r="L106" s="34"/>
    </row>
    <row r="107" spans="1:12" hidden="1" x14ac:dyDescent="0.25">
      <c r="A107" s="74">
        <v>2244</v>
      </c>
      <c r="B107" s="78" t="s">
        <v>206</v>
      </c>
      <c r="C107" s="36">
        <f t="shared" si="4"/>
        <v>0</v>
      </c>
      <c r="D107" s="35"/>
      <c r="E107" s="35"/>
      <c r="F107" s="35"/>
      <c r="G107" s="37"/>
      <c r="H107" s="36">
        <f t="shared" si="5"/>
        <v>0</v>
      </c>
      <c r="I107" s="35"/>
      <c r="J107" s="35"/>
      <c r="K107" s="35"/>
      <c r="L107" s="34"/>
    </row>
    <row r="108" spans="1:12" ht="24" hidden="1" x14ac:dyDescent="0.25">
      <c r="A108" s="74">
        <v>2246</v>
      </c>
      <c r="B108" s="78" t="s">
        <v>205</v>
      </c>
      <c r="C108" s="36">
        <f t="shared" si="4"/>
        <v>0</v>
      </c>
      <c r="D108" s="35"/>
      <c r="E108" s="35"/>
      <c r="F108" s="35"/>
      <c r="G108" s="37"/>
      <c r="H108" s="36">
        <f t="shared" si="5"/>
        <v>0</v>
      </c>
      <c r="I108" s="35"/>
      <c r="J108" s="35"/>
      <c r="K108" s="35"/>
      <c r="L108" s="34"/>
    </row>
    <row r="109" spans="1:12" hidden="1" x14ac:dyDescent="0.25">
      <c r="A109" s="74">
        <v>2247</v>
      </c>
      <c r="B109" s="78" t="s">
        <v>204</v>
      </c>
      <c r="C109" s="36">
        <f t="shared" si="4"/>
        <v>0</v>
      </c>
      <c r="D109" s="35"/>
      <c r="E109" s="35"/>
      <c r="F109" s="35"/>
      <c r="G109" s="37"/>
      <c r="H109" s="36">
        <f t="shared" si="5"/>
        <v>0</v>
      </c>
      <c r="I109" s="35"/>
      <c r="J109" s="35"/>
      <c r="K109" s="35"/>
      <c r="L109" s="34"/>
    </row>
    <row r="110" spans="1:12" ht="24" hidden="1" x14ac:dyDescent="0.25">
      <c r="A110" s="74">
        <v>2248</v>
      </c>
      <c r="B110" s="78" t="s">
        <v>203</v>
      </c>
      <c r="C110" s="36">
        <f t="shared" si="4"/>
        <v>0</v>
      </c>
      <c r="D110" s="35"/>
      <c r="E110" s="35"/>
      <c r="F110" s="35"/>
      <c r="G110" s="37"/>
      <c r="H110" s="36">
        <f t="shared" si="5"/>
        <v>0</v>
      </c>
      <c r="I110" s="35"/>
      <c r="J110" s="35"/>
      <c r="K110" s="35"/>
      <c r="L110" s="34"/>
    </row>
    <row r="111" spans="1:12" ht="24" hidden="1" x14ac:dyDescent="0.25">
      <c r="A111" s="74">
        <v>2249</v>
      </c>
      <c r="B111" s="78" t="s">
        <v>202</v>
      </c>
      <c r="C111" s="36">
        <f t="shared" si="4"/>
        <v>0</v>
      </c>
      <c r="D111" s="35"/>
      <c r="E111" s="35"/>
      <c r="F111" s="35"/>
      <c r="G111" s="37"/>
      <c r="H111" s="36">
        <f t="shared" si="5"/>
        <v>0</v>
      </c>
      <c r="I111" s="35"/>
      <c r="J111" s="35"/>
      <c r="K111" s="35"/>
      <c r="L111" s="34"/>
    </row>
    <row r="112" spans="1:12" hidden="1" x14ac:dyDescent="0.25">
      <c r="A112" s="88">
        <v>2250</v>
      </c>
      <c r="B112" s="78" t="s">
        <v>201</v>
      </c>
      <c r="C112" s="36">
        <f t="shared" si="4"/>
        <v>0</v>
      </c>
      <c r="D112" s="76">
        <f>SUM(D113:D115)</f>
        <v>0</v>
      </c>
      <c r="E112" s="76">
        <f>SUM(E113:E115)</f>
        <v>0</v>
      </c>
      <c r="F112" s="76">
        <f>SUM(F113:F115)</f>
        <v>0</v>
      </c>
      <c r="G112" s="164">
        <f>SUM(G113:G115)</f>
        <v>0</v>
      </c>
      <c r="H112" s="36">
        <f t="shared" si="5"/>
        <v>0</v>
      </c>
      <c r="I112" s="76">
        <f>SUM(I113:I115)</f>
        <v>0</v>
      </c>
      <c r="J112" s="76">
        <f>SUM(J113:J115)</f>
        <v>0</v>
      </c>
      <c r="K112" s="76">
        <f>SUM(K113:K115)</f>
        <v>0</v>
      </c>
      <c r="L112" s="75">
        <f>SUM(L113:L115)</f>
        <v>0</v>
      </c>
    </row>
    <row r="113" spans="1:12" hidden="1" x14ac:dyDescent="0.25">
      <c r="A113" s="74">
        <v>2251</v>
      </c>
      <c r="B113" s="78" t="s">
        <v>200</v>
      </c>
      <c r="C113" s="36">
        <f t="shared" si="4"/>
        <v>0</v>
      </c>
      <c r="D113" s="35"/>
      <c r="E113" s="35"/>
      <c r="F113" s="35"/>
      <c r="G113" s="37"/>
      <c r="H113" s="36">
        <f t="shared" si="5"/>
        <v>0</v>
      </c>
      <c r="I113" s="35"/>
      <c r="J113" s="35"/>
      <c r="K113" s="35"/>
      <c r="L113" s="34"/>
    </row>
    <row r="114" spans="1:12" ht="24" hidden="1" x14ac:dyDescent="0.25">
      <c r="A114" s="74">
        <v>2252</v>
      </c>
      <c r="B114" s="78" t="s">
        <v>199</v>
      </c>
      <c r="C114" s="36">
        <f t="shared" ref="C114:C127" si="6">SUM(D114:G114)</f>
        <v>0</v>
      </c>
      <c r="D114" s="35"/>
      <c r="E114" s="35"/>
      <c r="F114" s="35"/>
      <c r="G114" s="37"/>
      <c r="H114" s="36">
        <f t="shared" ref="H114:H127" si="7">SUM(I114:L114)</f>
        <v>0</v>
      </c>
      <c r="I114" s="35"/>
      <c r="J114" s="35"/>
      <c r="K114" s="35"/>
      <c r="L114" s="34"/>
    </row>
    <row r="115" spans="1:12" ht="24" hidden="1" x14ac:dyDescent="0.25">
      <c r="A115" s="74">
        <v>2259</v>
      </c>
      <c r="B115" s="78" t="s">
        <v>198</v>
      </c>
      <c r="C115" s="36">
        <f t="shared" si="6"/>
        <v>0</v>
      </c>
      <c r="D115" s="35"/>
      <c r="E115" s="35"/>
      <c r="F115" s="35"/>
      <c r="G115" s="37"/>
      <c r="H115" s="36">
        <f t="shared" si="7"/>
        <v>0</v>
      </c>
      <c r="I115" s="35"/>
      <c r="J115" s="35"/>
      <c r="K115" s="35"/>
      <c r="L115" s="34"/>
    </row>
    <row r="116" spans="1:12" hidden="1" x14ac:dyDescent="0.25">
      <c r="A116" s="88">
        <v>2260</v>
      </c>
      <c r="B116" s="78" t="s">
        <v>197</v>
      </c>
      <c r="C116" s="36">
        <f t="shared" si="6"/>
        <v>0</v>
      </c>
      <c r="D116" s="76">
        <f>SUM(D117:D121)</f>
        <v>0</v>
      </c>
      <c r="E116" s="76">
        <f>SUM(E117:E121)</f>
        <v>0</v>
      </c>
      <c r="F116" s="76">
        <f>SUM(F117:F121)</f>
        <v>0</v>
      </c>
      <c r="G116" s="77">
        <f>SUM(G117:G121)</f>
        <v>0</v>
      </c>
      <c r="H116" s="36">
        <f t="shared" si="7"/>
        <v>0</v>
      </c>
      <c r="I116" s="76">
        <f>SUM(I117:I121)</f>
        <v>0</v>
      </c>
      <c r="J116" s="76">
        <f>SUM(J117:J121)</f>
        <v>0</v>
      </c>
      <c r="K116" s="76">
        <f>SUM(K117:K121)</f>
        <v>0</v>
      </c>
      <c r="L116" s="75">
        <f>SUM(L117:L121)</f>
        <v>0</v>
      </c>
    </row>
    <row r="117" spans="1:12" hidden="1" x14ac:dyDescent="0.25">
      <c r="A117" s="74">
        <v>2261</v>
      </c>
      <c r="B117" s="78" t="s">
        <v>196</v>
      </c>
      <c r="C117" s="36">
        <f t="shared" si="6"/>
        <v>0</v>
      </c>
      <c r="D117" s="35"/>
      <c r="E117" s="35"/>
      <c r="F117" s="35"/>
      <c r="G117" s="37"/>
      <c r="H117" s="36">
        <f t="shared" si="7"/>
        <v>0</v>
      </c>
      <c r="I117" s="35"/>
      <c r="J117" s="35"/>
      <c r="K117" s="35"/>
      <c r="L117" s="34"/>
    </row>
    <row r="118" spans="1:12" hidden="1" x14ac:dyDescent="0.25">
      <c r="A118" s="74">
        <v>2262</v>
      </c>
      <c r="B118" s="78" t="s">
        <v>195</v>
      </c>
      <c r="C118" s="36">
        <f t="shared" si="6"/>
        <v>0</v>
      </c>
      <c r="D118" s="35"/>
      <c r="E118" s="35"/>
      <c r="F118" s="35"/>
      <c r="G118" s="37"/>
      <c r="H118" s="36">
        <f t="shared" si="7"/>
        <v>0</v>
      </c>
      <c r="I118" s="35"/>
      <c r="J118" s="35"/>
      <c r="K118" s="35"/>
      <c r="L118" s="34"/>
    </row>
    <row r="119" spans="1:12" hidden="1" x14ac:dyDescent="0.25">
      <c r="A119" s="74">
        <v>2263</v>
      </c>
      <c r="B119" s="78" t="s">
        <v>194</v>
      </c>
      <c r="C119" s="36">
        <f t="shared" si="6"/>
        <v>0</v>
      </c>
      <c r="D119" s="35"/>
      <c r="E119" s="35"/>
      <c r="F119" s="35"/>
      <c r="G119" s="37"/>
      <c r="H119" s="36">
        <f t="shared" si="7"/>
        <v>0</v>
      </c>
      <c r="I119" s="35"/>
      <c r="J119" s="35"/>
      <c r="K119" s="35"/>
      <c r="L119" s="34"/>
    </row>
    <row r="120" spans="1:12" ht="24" hidden="1" x14ac:dyDescent="0.25">
      <c r="A120" s="74">
        <v>2264</v>
      </c>
      <c r="B120" s="78" t="s">
        <v>193</v>
      </c>
      <c r="C120" s="36">
        <f t="shared" si="6"/>
        <v>0</v>
      </c>
      <c r="D120" s="35"/>
      <c r="E120" s="35"/>
      <c r="F120" s="35"/>
      <c r="G120" s="37"/>
      <c r="H120" s="36">
        <f t="shared" si="7"/>
        <v>0</v>
      </c>
      <c r="I120" s="35"/>
      <c r="J120" s="35"/>
      <c r="K120" s="35"/>
      <c r="L120" s="34"/>
    </row>
    <row r="121" spans="1:12" hidden="1" x14ac:dyDescent="0.25">
      <c r="A121" s="74">
        <v>2269</v>
      </c>
      <c r="B121" s="78" t="s">
        <v>192</v>
      </c>
      <c r="C121" s="36">
        <f t="shared" si="6"/>
        <v>0</v>
      </c>
      <c r="D121" s="35"/>
      <c r="E121" s="35"/>
      <c r="F121" s="35"/>
      <c r="G121" s="37"/>
      <c r="H121" s="36">
        <f t="shared" si="7"/>
        <v>0</v>
      </c>
      <c r="I121" s="35"/>
      <c r="J121" s="35"/>
      <c r="K121" s="35"/>
      <c r="L121" s="34"/>
    </row>
    <row r="122" spans="1:12" hidden="1" x14ac:dyDescent="0.25">
      <c r="A122" s="88">
        <v>2270</v>
      </c>
      <c r="B122" s="78" t="s">
        <v>191</v>
      </c>
      <c r="C122" s="36">
        <f t="shared" si="6"/>
        <v>0</v>
      </c>
      <c r="D122" s="76">
        <f>SUM(D123:D127)</f>
        <v>0</v>
      </c>
      <c r="E122" s="76">
        <f>SUM(E123:E127)</f>
        <v>0</v>
      </c>
      <c r="F122" s="76">
        <f>SUM(F123:F127)</f>
        <v>0</v>
      </c>
      <c r="G122" s="77">
        <f>SUM(G123:G127)</f>
        <v>0</v>
      </c>
      <c r="H122" s="36">
        <f t="shared" si="7"/>
        <v>0</v>
      </c>
      <c r="I122" s="76">
        <f>SUM(I123:I127)</f>
        <v>0</v>
      </c>
      <c r="J122" s="76">
        <f>SUM(J123:J127)</f>
        <v>0</v>
      </c>
      <c r="K122" s="76">
        <f>SUM(K123:K127)</f>
        <v>0</v>
      </c>
      <c r="L122" s="75">
        <f>SUM(L123:L127)</f>
        <v>0</v>
      </c>
    </row>
    <row r="123" spans="1:12" hidden="1" x14ac:dyDescent="0.25">
      <c r="A123" s="74">
        <v>2272</v>
      </c>
      <c r="B123" s="1" t="s">
        <v>190</v>
      </c>
      <c r="C123" s="36">
        <f t="shared" si="6"/>
        <v>0</v>
      </c>
      <c r="D123" s="35"/>
      <c r="E123" s="35"/>
      <c r="F123" s="35"/>
      <c r="G123" s="37"/>
      <c r="H123" s="36">
        <f t="shared" si="7"/>
        <v>0</v>
      </c>
      <c r="I123" s="35"/>
      <c r="J123" s="35"/>
      <c r="K123" s="35"/>
      <c r="L123" s="34"/>
    </row>
    <row r="124" spans="1:12" ht="24" hidden="1" x14ac:dyDescent="0.25">
      <c r="A124" s="74">
        <v>2275</v>
      </c>
      <c r="B124" s="78" t="s">
        <v>189</v>
      </c>
      <c r="C124" s="36">
        <f t="shared" si="6"/>
        <v>0</v>
      </c>
      <c r="D124" s="35"/>
      <c r="E124" s="35"/>
      <c r="F124" s="35"/>
      <c r="G124" s="37"/>
      <c r="H124" s="36">
        <f t="shared" si="7"/>
        <v>0</v>
      </c>
      <c r="I124" s="35"/>
      <c r="J124" s="35"/>
      <c r="K124" s="35"/>
      <c r="L124" s="34"/>
    </row>
    <row r="125" spans="1:12" ht="36" hidden="1" x14ac:dyDescent="0.25">
      <c r="A125" s="74">
        <v>2276</v>
      </c>
      <c r="B125" s="78" t="s">
        <v>188</v>
      </c>
      <c r="C125" s="36">
        <f t="shared" si="6"/>
        <v>0</v>
      </c>
      <c r="D125" s="35"/>
      <c r="E125" s="35"/>
      <c r="F125" s="35"/>
      <c r="G125" s="37"/>
      <c r="H125" s="36">
        <f t="shared" si="7"/>
        <v>0</v>
      </c>
      <c r="I125" s="35"/>
      <c r="J125" s="35"/>
      <c r="K125" s="35"/>
      <c r="L125" s="34"/>
    </row>
    <row r="126" spans="1:12" ht="24" hidden="1" customHeight="1" x14ac:dyDescent="0.25">
      <c r="A126" s="74">
        <v>2278</v>
      </c>
      <c r="B126" s="78" t="s">
        <v>187</v>
      </c>
      <c r="C126" s="36">
        <f t="shared" si="6"/>
        <v>0</v>
      </c>
      <c r="D126" s="35"/>
      <c r="E126" s="35"/>
      <c r="F126" s="35"/>
      <c r="G126" s="37"/>
      <c r="H126" s="36">
        <f t="shared" si="7"/>
        <v>0</v>
      </c>
      <c r="I126" s="35"/>
      <c r="J126" s="35"/>
      <c r="K126" s="35"/>
      <c r="L126" s="34"/>
    </row>
    <row r="127" spans="1:12" ht="24" hidden="1" x14ac:dyDescent="0.25">
      <c r="A127" s="74">
        <v>2279</v>
      </c>
      <c r="B127" s="78" t="s">
        <v>186</v>
      </c>
      <c r="C127" s="36">
        <f t="shared" si="6"/>
        <v>0</v>
      </c>
      <c r="D127" s="35"/>
      <c r="E127" s="35"/>
      <c r="F127" s="35"/>
      <c r="G127" s="37"/>
      <c r="H127" s="36">
        <f t="shared" si="7"/>
        <v>0</v>
      </c>
      <c r="I127" s="35"/>
      <c r="J127" s="35"/>
      <c r="K127" s="35"/>
      <c r="L127" s="34"/>
    </row>
    <row r="128" spans="1:12" ht="24" hidden="1" x14ac:dyDescent="0.25">
      <c r="A128" s="91">
        <v>2280</v>
      </c>
      <c r="B128" s="79" t="s">
        <v>185</v>
      </c>
      <c r="C128" s="69">
        <f t="shared" ref="C128:L128" si="8">SUM(C129)</f>
        <v>0</v>
      </c>
      <c r="D128" s="107">
        <f t="shared" si="8"/>
        <v>0</v>
      </c>
      <c r="E128" s="107">
        <f t="shared" si="8"/>
        <v>0</v>
      </c>
      <c r="F128" s="107">
        <f t="shared" si="8"/>
        <v>0</v>
      </c>
      <c r="G128" s="107">
        <f t="shared" si="8"/>
        <v>0</v>
      </c>
      <c r="H128" s="69">
        <f t="shared" si="8"/>
        <v>0</v>
      </c>
      <c r="I128" s="107">
        <f t="shared" si="8"/>
        <v>0</v>
      </c>
      <c r="J128" s="107">
        <f t="shared" si="8"/>
        <v>0</v>
      </c>
      <c r="K128" s="107">
        <f t="shared" si="8"/>
        <v>0</v>
      </c>
      <c r="L128" s="104">
        <f t="shared" si="8"/>
        <v>0</v>
      </c>
    </row>
    <row r="129" spans="1:12" ht="24" hidden="1" x14ac:dyDescent="0.25">
      <c r="A129" s="74">
        <v>2283</v>
      </c>
      <c r="B129" s="78" t="s">
        <v>184</v>
      </c>
      <c r="C129" s="36">
        <f t="shared" ref="C129:C160" si="9">SUM(D129:G129)</f>
        <v>0</v>
      </c>
      <c r="D129" s="35"/>
      <c r="E129" s="35"/>
      <c r="F129" s="35"/>
      <c r="G129" s="37"/>
      <c r="H129" s="36">
        <f t="shared" ref="H129:H160" si="10">SUM(I129:L129)</f>
        <v>0</v>
      </c>
      <c r="I129" s="35"/>
      <c r="J129" s="35"/>
      <c r="K129" s="35"/>
      <c r="L129" s="34"/>
    </row>
    <row r="130" spans="1:12" ht="38.25" customHeight="1" x14ac:dyDescent="0.25">
      <c r="A130" s="97">
        <v>2300</v>
      </c>
      <c r="B130" s="96" t="s">
        <v>183</v>
      </c>
      <c r="C130" s="94">
        <f t="shared" si="9"/>
        <v>86</v>
      </c>
      <c r="D130" s="93">
        <f>SUM(D131,D136,D140,D141,D144,D151,D159,D160,D163)</f>
        <v>0</v>
      </c>
      <c r="E130" s="93">
        <f>SUM(E131,E136,E140,E141,E144,E151,E159,E160,E163)</f>
        <v>0</v>
      </c>
      <c r="F130" s="93">
        <f>SUM(F131,F136,F140,F141,F144,F151,F159,F160,F163)</f>
        <v>86</v>
      </c>
      <c r="G130" s="142">
        <f>SUM(G131,G136,G140,G141,G144,G151,G159,G160,G163)</f>
        <v>0</v>
      </c>
      <c r="H130" s="94">
        <f t="shared" si="10"/>
        <v>86</v>
      </c>
      <c r="I130" s="93">
        <f>SUM(I131,I136,I140,I141,I144,I151,I159,I160,I163)</f>
        <v>0</v>
      </c>
      <c r="J130" s="93">
        <f>SUM(J131,J136,J140,J141,J144,J151,J159,J160,J163)</f>
        <v>0</v>
      </c>
      <c r="K130" s="93">
        <f>SUM(K131,K136,K140,K141,K144,K151,K159,K160,K163)</f>
        <v>86</v>
      </c>
      <c r="L130" s="141">
        <f>SUM(L131,L136,L140,L141,L144,L151,L159,L160,L163)</f>
        <v>0</v>
      </c>
    </row>
    <row r="131" spans="1:12" ht="24" x14ac:dyDescent="0.25">
      <c r="A131" s="91">
        <v>2310</v>
      </c>
      <c r="B131" s="79" t="s">
        <v>182</v>
      </c>
      <c r="C131" s="69">
        <f t="shared" si="9"/>
        <v>86</v>
      </c>
      <c r="D131" s="107">
        <f>SUM(D132:D135)</f>
        <v>0</v>
      </c>
      <c r="E131" s="107">
        <f>SUM(E132:E135)</f>
        <v>0</v>
      </c>
      <c r="F131" s="107">
        <f>SUM(F132:F135)</f>
        <v>86</v>
      </c>
      <c r="G131" s="150">
        <f>SUM(G132:G135)</f>
        <v>0</v>
      </c>
      <c r="H131" s="69">
        <f t="shared" si="10"/>
        <v>86</v>
      </c>
      <c r="I131" s="107">
        <f>SUM(I132:I135)</f>
        <v>0</v>
      </c>
      <c r="J131" s="107">
        <f>SUM(J132:J135)</f>
        <v>0</v>
      </c>
      <c r="K131" s="107">
        <f>SUM(K132:K135)</f>
        <v>86</v>
      </c>
      <c r="L131" s="149">
        <f>SUM(L132:L135)</f>
        <v>0</v>
      </c>
    </row>
    <row r="132" spans="1:12" x14ac:dyDescent="0.25">
      <c r="A132" s="74">
        <v>2311</v>
      </c>
      <c r="B132" s="78" t="s">
        <v>181</v>
      </c>
      <c r="C132" s="36">
        <f t="shared" si="9"/>
        <v>86</v>
      </c>
      <c r="D132" s="35"/>
      <c r="E132" s="35"/>
      <c r="F132" s="35">
        <v>86</v>
      </c>
      <c r="G132" s="37"/>
      <c r="H132" s="36">
        <f t="shared" si="10"/>
        <v>86</v>
      </c>
      <c r="I132" s="35"/>
      <c r="J132" s="35"/>
      <c r="K132" s="35">
        <v>86</v>
      </c>
      <c r="L132" s="34"/>
    </row>
    <row r="133" spans="1:12" hidden="1" x14ac:dyDescent="0.25">
      <c r="A133" s="74">
        <v>2312</v>
      </c>
      <c r="B133" s="78" t="s">
        <v>180</v>
      </c>
      <c r="C133" s="36">
        <f t="shared" si="9"/>
        <v>0</v>
      </c>
      <c r="D133" s="35"/>
      <c r="E133" s="35"/>
      <c r="F133" s="35"/>
      <c r="G133" s="37"/>
      <c r="H133" s="36">
        <f t="shared" si="10"/>
        <v>0</v>
      </c>
      <c r="I133" s="35"/>
      <c r="J133" s="35"/>
      <c r="K133" s="35"/>
      <c r="L133" s="34"/>
    </row>
    <row r="134" spans="1:12" hidden="1" x14ac:dyDescent="0.25">
      <c r="A134" s="74">
        <v>2313</v>
      </c>
      <c r="B134" s="78" t="s">
        <v>179</v>
      </c>
      <c r="C134" s="36">
        <f t="shared" si="9"/>
        <v>0</v>
      </c>
      <c r="D134" s="35"/>
      <c r="E134" s="35"/>
      <c r="F134" s="35"/>
      <c r="G134" s="37"/>
      <c r="H134" s="36">
        <f t="shared" si="10"/>
        <v>0</v>
      </c>
      <c r="I134" s="35"/>
      <c r="J134" s="35"/>
      <c r="K134" s="35"/>
      <c r="L134" s="34"/>
    </row>
    <row r="135" spans="1:12" ht="36" hidden="1" x14ac:dyDescent="0.25">
      <c r="A135" s="74">
        <v>2314</v>
      </c>
      <c r="B135" s="78" t="s">
        <v>178</v>
      </c>
      <c r="C135" s="36">
        <f t="shared" si="9"/>
        <v>0</v>
      </c>
      <c r="D135" s="35"/>
      <c r="E135" s="35"/>
      <c r="F135" s="35"/>
      <c r="G135" s="37"/>
      <c r="H135" s="36">
        <f t="shared" si="10"/>
        <v>0</v>
      </c>
      <c r="I135" s="35"/>
      <c r="J135" s="35"/>
      <c r="K135" s="35"/>
      <c r="L135" s="34"/>
    </row>
    <row r="136" spans="1:12" hidden="1" x14ac:dyDescent="0.25">
      <c r="A136" s="88">
        <v>2320</v>
      </c>
      <c r="B136" s="78" t="s">
        <v>177</v>
      </c>
      <c r="C136" s="36">
        <f t="shared" si="9"/>
        <v>0</v>
      </c>
      <c r="D136" s="76">
        <f>SUM(D137:D139)</f>
        <v>0</v>
      </c>
      <c r="E136" s="76">
        <f>SUM(E137:E139)</f>
        <v>0</v>
      </c>
      <c r="F136" s="76">
        <f>SUM(F137:F139)</f>
        <v>0</v>
      </c>
      <c r="G136" s="77">
        <f>SUM(G137:G139)</f>
        <v>0</v>
      </c>
      <c r="H136" s="36">
        <f t="shared" si="10"/>
        <v>0</v>
      </c>
      <c r="I136" s="76">
        <f>SUM(I137:I139)</f>
        <v>0</v>
      </c>
      <c r="J136" s="76">
        <f>SUM(J137:J139)</f>
        <v>0</v>
      </c>
      <c r="K136" s="76">
        <f>SUM(K137:K139)</f>
        <v>0</v>
      </c>
      <c r="L136" s="75">
        <f>SUM(L137:L139)</f>
        <v>0</v>
      </c>
    </row>
    <row r="137" spans="1:12" hidden="1" x14ac:dyDescent="0.25">
      <c r="A137" s="74">
        <v>2321</v>
      </c>
      <c r="B137" s="78" t="s">
        <v>176</v>
      </c>
      <c r="C137" s="36">
        <f t="shared" si="9"/>
        <v>0</v>
      </c>
      <c r="D137" s="35"/>
      <c r="E137" s="35"/>
      <c r="F137" s="35"/>
      <c r="G137" s="37"/>
      <c r="H137" s="36">
        <f t="shared" si="10"/>
        <v>0</v>
      </c>
      <c r="I137" s="35"/>
      <c r="J137" s="35"/>
      <c r="K137" s="35"/>
      <c r="L137" s="34"/>
    </row>
    <row r="138" spans="1:12" hidden="1" x14ac:dyDescent="0.25">
      <c r="A138" s="74">
        <v>2322</v>
      </c>
      <c r="B138" s="78" t="s">
        <v>175</v>
      </c>
      <c r="C138" s="36">
        <f t="shared" si="9"/>
        <v>0</v>
      </c>
      <c r="D138" s="35"/>
      <c r="E138" s="35"/>
      <c r="F138" s="35"/>
      <c r="G138" s="37"/>
      <c r="H138" s="36">
        <f t="shared" si="10"/>
        <v>0</v>
      </c>
      <c r="I138" s="35"/>
      <c r="J138" s="35"/>
      <c r="K138" s="35"/>
      <c r="L138" s="34"/>
    </row>
    <row r="139" spans="1:12" ht="10.5" hidden="1" customHeight="1" x14ac:dyDescent="0.25">
      <c r="A139" s="74">
        <v>2329</v>
      </c>
      <c r="B139" s="78" t="s">
        <v>174</v>
      </c>
      <c r="C139" s="36">
        <f t="shared" si="9"/>
        <v>0</v>
      </c>
      <c r="D139" s="35"/>
      <c r="E139" s="35"/>
      <c r="F139" s="35"/>
      <c r="G139" s="37"/>
      <c r="H139" s="36">
        <f t="shared" si="10"/>
        <v>0</v>
      </c>
      <c r="I139" s="35"/>
      <c r="J139" s="35"/>
      <c r="K139" s="35"/>
      <c r="L139" s="34"/>
    </row>
    <row r="140" spans="1:12" hidden="1" x14ac:dyDescent="0.25">
      <c r="A140" s="88">
        <v>2330</v>
      </c>
      <c r="B140" s="78" t="s">
        <v>173</v>
      </c>
      <c r="C140" s="36">
        <f t="shared" si="9"/>
        <v>0</v>
      </c>
      <c r="D140" s="35"/>
      <c r="E140" s="35"/>
      <c r="F140" s="35"/>
      <c r="G140" s="37"/>
      <c r="H140" s="36">
        <f t="shared" si="10"/>
        <v>0</v>
      </c>
      <c r="I140" s="35"/>
      <c r="J140" s="35"/>
      <c r="K140" s="35"/>
      <c r="L140" s="34"/>
    </row>
    <row r="141" spans="1:12" ht="48" hidden="1" x14ac:dyDescent="0.25">
      <c r="A141" s="88">
        <v>2340</v>
      </c>
      <c r="B141" s="78" t="s">
        <v>172</v>
      </c>
      <c r="C141" s="36">
        <f t="shared" si="9"/>
        <v>0</v>
      </c>
      <c r="D141" s="76">
        <f>SUM(D142:D143)</f>
        <v>0</v>
      </c>
      <c r="E141" s="76">
        <f>SUM(E142:E143)</f>
        <v>0</v>
      </c>
      <c r="F141" s="76">
        <f>SUM(F142:F143)</f>
        <v>0</v>
      </c>
      <c r="G141" s="77">
        <f>SUM(G142:G143)</f>
        <v>0</v>
      </c>
      <c r="H141" s="36">
        <f t="shared" si="10"/>
        <v>0</v>
      </c>
      <c r="I141" s="76">
        <f>SUM(I142:I143)</f>
        <v>0</v>
      </c>
      <c r="J141" s="76">
        <f>SUM(J142:J143)</f>
        <v>0</v>
      </c>
      <c r="K141" s="76">
        <f>SUM(K142:K143)</f>
        <v>0</v>
      </c>
      <c r="L141" s="75">
        <f>SUM(L142:L143)</f>
        <v>0</v>
      </c>
    </row>
    <row r="142" spans="1:12" hidden="1" x14ac:dyDescent="0.25">
      <c r="A142" s="74">
        <v>2341</v>
      </c>
      <c r="B142" s="78" t="s">
        <v>171</v>
      </c>
      <c r="C142" s="36">
        <f t="shared" si="9"/>
        <v>0</v>
      </c>
      <c r="D142" s="35"/>
      <c r="E142" s="35"/>
      <c r="F142" s="35"/>
      <c r="G142" s="37"/>
      <c r="H142" s="36">
        <f t="shared" si="10"/>
        <v>0</v>
      </c>
      <c r="I142" s="35"/>
      <c r="J142" s="35"/>
      <c r="K142" s="35"/>
      <c r="L142" s="34"/>
    </row>
    <row r="143" spans="1:12" ht="24" hidden="1" x14ac:dyDescent="0.25">
      <c r="A143" s="74">
        <v>2344</v>
      </c>
      <c r="B143" s="78" t="s">
        <v>170</v>
      </c>
      <c r="C143" s="36">
        <f t="shared" si="9"/>
        <v>0</v>
      </c>
      <c r="D143" s="35"/>
      <c r="E143" s="35"/>
      <c r="F143" s="35"/>
      <c r="G143" s="37"/>
      <c r="H143" s="36">
        <f t="shared" si="10"/>
        <v>0</v>
      </c>
      <c r="I143" s="35"/>
      <c r="J143" s="35"/>
      <c r="K143" s="35"/>
      <c r="L143" s="34"/>
    </row>
    <row r="144" spans="1:12" ht="24" hidden="1" x14ac:dyDescent="0.25">
      <c r="A144" s="80">
        <v>2350</v>
      </c>
      <c r="B144" s="137" t="s">
        <v>169</v>
      </c>
      <c r="C144" s="134">
        <f t="shared" si="9"/>
        <v>0</v>
      </c>
      <c r="D144" s="139">
        <f>SUM(D145:D150)</f>
        <v>0</v>
      </c>
      <c r="E144" s="139">
        <f>SUM(E145:E150)</f>
        <v>0</v>
      </c>
      <c r="F144" s="139">
        <f>SUM(F145:F150)</f>
        <v>0</v>
      </c>
      <c r="G144" s="140">
        <f>SUM(G145:G150)</f>
        <v>0</v>
      </c>
      <c r="H144" s="134">
        <f t="shared" si="10"/>
        <v>0</v>
      </c>
      <c r="I144" s="139">
        <f>SUM(I145:I150)</f>
        <v>0</v>
      </c>
      <c r="J144" s="139">
        <f>SUM(J145:J150)</f>
        <v>0</v>
      </c>
      <c r="K144" s="139">
        <f>SUM(K145:K150)</f>
        <v>0</v>
      </c>
      <c r="L144" s="138">
        <f>SUM(L145:L150)</f>
        <v>0</v>
      </c>
    </row>
    <row r="145" spans="1:12" hidden="1" x14ac:dyDescent="0.25">
      <c r="A145" s="114">
        <v>2351</v>
      </c>
      <c r="B145" s="79" t="s">
        <v>168</v>
      </c>
      <c r="C145" s="69">
        <f t="shared" si="9"/>
        <v>0</v>
      </c>
      <c r="D145" s="68"/>
      <c r="E145" s="68"/>
      <c r="F145" s="68"/>
      <c r="G145" s="70"/>
      <c r="H145" s="69">
        <f t="shared" si="10"/>
        <v>0</v>
      </c>
      <c r="I145" s="68"/>
      <c r="J145" s="68"/>
      <c r="K145" s="68"/>
      <c r="L145" s="67"/>
    </row>
    <row r="146" spans="1:12" hidden="1" x14ac:dyDescent="0.25">
      <c r="A146" s="74">
        <v>2352</v>
      </c>
      <c r="B146" s="78" t="s">
        <v>167</v>
      </c>
      <c r="C146" s="36">
        <f t="shared" si="9"/>
        <v>0</v>
      </c>
      <c r="D146" s="35"/>
      <c r="E146" s="35"/>
      <c r="F146" s="35"/>
      <c r="G146" s="37"/>
      <c r="H146" s="36">
        <f t="shared" si="10"/>
        <v>0</v>
      </c>
      <c r="I146" s="35"/>
      <c r="J146" s="35"/>
      <c r="K146" s="35"/>
      <c r="L146" s="34"/>
    </row>
    <row r="147" spans="1:12" ht="24" hidden="1" x14ac:dyDescent="0.25">
      <c r="A147" s="74">
        <v>2353</v>
      </c>
      <c r="B147" s="78" t="s">
        <v>166</v>
      </c>
      <c r="C147" s="36">
        <f t="shared" si="9"/>
        <v>0</v>
      </c>
      <c r="D147" s="35"/>
      <c r="E147" s="35"/>
      <c r="F147" s="35"/>
      <c r="G147" s="37"/>
      <c r="H147" s="36">
        <f t="shared" si="10"/>
        <v>0</v>
      </c>
      <c r="I147" s="35"/>
      <c r="J147" s="35"/>
      <c r="K147" s="35"/>
      <c r="L147" s="34"/>
    </row>
    <row r="148" spans="1:12" ht="24" hidden="1" x14ac:dyDescent="0.25">
      <c r="A148" s="74">
        <v>2354</v>
      </c>
      <c r="B148" s="78" t="s">
        <v>165</v>
      </c>
      <c r="C148" s="36">
        <f t="shared" si="9"/>
        <v>0</v>
      </c>
      <c r="D148" s="35"/>
      <c r="E148" s="35"/>
      <c r="F148" s="35"/>
      <c r="G148" s="37"/>
      <c r="H148" s="36">
        <f t="shared" si="10"/>
        <v>0</v>
      </c>
      <c r="I148" s="35"/>
      <c r="J148" s="35"/>
      <c r="K148" s="35"/>
      <c r="L148" s="34"/>
    </row>
    <row r="149" spans="1:12" ht="24" hidden="1" x14ac:dyDescent="0.25">
      <c r="A149" s="74">
        <v>2355</v>
      </c>
      <c r="B149" s="78" t="s">
        <v>164</v>
      </c>
      <c r="C149" s="36">
        <f t="shared" si="9"/>
        <v>0</v>
      </c>
      <c r="D149" s="35"/>
      <c r="E149" s="35"/>
      <c r="F149" s="35"/>
      <c r="G149" s="37"/>
      <c r="H149" s="36">
        <f t="shared" si="10"/>
        <v>0</v>
      </c>
      <c r="I149" s="35"/>
      <c r="J149" s="35"/>
      <c r="K149" s="35"/>
      <c r="L149" s="34"/>
    </row>
    <row r="150" spans="1:12" ht="24" hidden="1" x14ac:dyDescent="0.25">
      <c r="A150" s="74">
        <v>2359</v>
      </c>
      <c r="B150" s="78" t="s">
        <v>163</v>
      </c>
      <c r="C150" s="36">
        <f t="shared" si="9"/>
        <v>0</v>
      </c>
      <c r="D150" s="35"/>
      <c r="E150" s="35"/>
      <c r="F150" s="35"/>
      <c r="G150" s="37"/>
      <c r="H150" s="36">
        <f t="shared" si="10"/>
        <v>0</v>
      </c>
      <c r="I150" s="35"/>
      <c r="J150" s="35"/>
      <c r="K150" s="35"/>
      <c r="L150" s="34"/>
    </row>
    <row r="151" spans="1:12" ht="24.75" hidden="1" customHeight="1" x14ac:dyDescent="0.25">
      <c r="A151" s="88">
        <v>2360</v>
      </c>
      <c r="B151" s="78" t="s">
        <v>162</v>
      </c>
      <c r="C151" s="36">
        <f t="shared" si="9"/>
        <v>0</v>
      </c>
      <c r="D151" s="76">
        <f>SUM(D152:D158)</f>
        <v>0</v>
      </c>
      <c r="E151" s="76">
        <f>SUM(E152:E158)</f>
        <v>0</v>
      </c>
      <c r="F151" s="76">
        <f>SUM(F152:F158)</f>
        <v>0</v>
      </c>
      <c r="G151" s="77">
        <f>SUM(G152:G158)</f>
        <v>0</v>
      </c>
      <c r="H151" s="36">
        <f t="shared" si="10"/>
        <v>0</v>
      </c>
      <c r="I151" s="76">
        <f>SUM(I152:I158)</f>
        <v>0</v>
      </c>
      <c r="J151" s="76">
        <f>SUM(J152:J158)</f>
        <v>0</v>
      </c>
      <c r="K151" s="76">
        <f>SUM(K152:K158)</f>
        <v>0</v>
      </c>
      <c r="L151" s="75">
        <f>SUM(L152:L158)</f>
        <v>0</v>
      </c>
    </row>
    <row r="152" spans="1:12" hidden="1" x14ac:dyDescent="0.25">
      <c r="A152" s="38">
        <v>2361</v>
      </c>
      <c r="B152" s="78" t="s">
        <v>161</v>
      </c>
      <c r="C152" s="36">
        <f t="shared" si="9"/>
        <v>0</v>
      </c>
      <c r="D152" s="35"/>
      <c r="E152" s="35"/>
      <c r="F152" s="35"/>
      <c r="G152" s="37"/>
      <c r="H152" s="36">
        <f t="shared" si="10"/>
        <v>0</v>
      </c>
      <c r="I152" s="35"/>
      <c r="J152" s="35"/>
      <c r="K152" s="35"/>
      <c r="L152" s="34"/>
    </row>
    <row r="153" spans="1:12" ht="24" hidden="1" x14ac:dyDescent="0.25">
      <c r="A153" s="38">
        <v>2362</v>
      </c>
      <c r="B153" s="78" t="s">
        <v>160</v>
      </c>
      <c r="C153" s="36">
        <f t="shared" si="9"/>
        <v>0</v>
      </c>
      <c r="D153" s="35"/>
      <c r="E153" s="35"/>
      <c r="F153" s="35"/>
      <c r="G153" s="37"/>
      <c r="H153" s="36">
        <f t="shared" si="10"/>
        <v>0</v>
      </c>
      <c r="I153" s="35"/>
      <c r="J153" s="35"/>
      <c r="K153" s="35"/>
      <c r="L153" s="34"/>
    </row>
    <row r="154" spans="1:12" hidden="1" x14ac:dyDescent="0.25">
      <c r="A154" s="38">
        <v>2363</v>
      </c>
      <c r="B154" s="78" t="s">
        <v>159</v>
      </c>
      <c r="C154" s="36">
        <f t="shared" si="9"/>
        <v>0</v>
      </c>
      <c r="D154" s="35"/>
      <c r="E154" s="35"/>
      <c r="F154" s="35"/>
      <c r="G154" s="37"/>
      <c r="H154" s="36">
        <f t="shared" si="10"/>
        <v>0</v>
      </c>
      <c r="I154" s="35"/>
      <c r="J154" s="35"/>
      <c r="K154" s="35"/>
      <c r="L154" s="34"/>
    </row>
    <row r="155" spans="1:12" hidden="1" x14ac:dyDescent="0.25">
      <c r="A155" s="38">
        <v>2364</v>
      </c>
      <c r="B155" s="78" t="s">
        <v>158</v>
      </c>
      <c r="C155" s="36">
        <f t="shared" si="9"/>
        <v>0</v>
      </c>
      <c r="D155" s="35"/>
      <c r="E155" s="35"/>
      <c r="F155" s="35"/>
      <c r="G155" s="37"/>
      <c r="H155" s="36">
        <f t="shared" si="10"/>
        <v>0</v>
      </c>
      <c r="I155" s="35"/>
      <c r="J155" s="35"/>
      <c r="K155" s="35"/>
      <c r="L155" s="34"/>
    </row>
    <row r="156" spans="1:12" ht="12.75" hidden="1" customHeight="1" x14ac:dyDescent="0.25">
      <c r="A156" s="38">
        <v>2365</v>
      </c>
      <c r="B156" s="78" t="s">
        <v>157</v>
      </c>
      <c r="C156" s="36">
        <f t="shared" si="9"/>
        <v>0</v>
      </c>
      <c r="D156" s="35"/>
      <c r="E156" s="35"/>
      <c r="F156" s="35"/>
      <c r="G156" s="37"/>
      <c r="H156" s="36">
        <f t="shared" si="10"/>
        <v>0</v>
      </c>
      <c r="I156" s="35"/>
      <c r="J156" s="35"/>
      <c r="K156" s="35"/>
      <c r="L156" s="34"/>
    </row>
    <row r="157" spans="1:12" ht="36" hidden="1" x14ac:dyDescent="0.25">
      <c r="A157" s="38">
        <v>2366</v>
      </c>
      <c r="B157" s="78" t="s">
        <v>156</v>
      </c>
      <c r="C157" s="36">
        <f t="shared" si="9"/>
        <v>0</v>
      </c>
      <c r="D157" s="35"/>
      <c r="E157" s="35"/>
      <c r="F157" s="35"/>
      <c r="G157" s="37"/>
      <c r="H157" s="36">
        <f t="shared" si="10"/>
        <v>0</v>
      </c>
      <c r="I157" s="35"/>
      <c r="J157" s="35"/>
      <c r="K157" s="35"/>
      <c r="L157" s="34"/>
    </row>
    <row r="158" spans="1:12" ht="48" hidden="1" x14ac:dyDescent="0.25">
      <c r="A158" s="38">
        <v>2369</v>
      </c>
      <c r="B158" s="78" t="s">
        <v>155</v>
      </c>
      <c r="C158" s="36">
        <f t="shared" si="9"/>
        <v>0</v>
      </c>
      <c r="D158" s="35"/>
      <c r="E158" s="35"/>
      <c r="F158" s="35"/>
      <c r="G158" s="37"/>
      <c r="H158" s="36">
        <f t="shared" si="10"/>
        <v>0</v>
      </c>
      <c r="I158" s="35"/>
      <c r="J158" s="35"/>
      <c r="K158" s="35"/>
      <c r="L158" s="34"/>
    </row>
    <row r="159" spans="1:12" hidden="1" x14ac:dyDescent="0.25">
      <c r="A159" s="80">
        <v>2370</v>
      </c>
      <c r="B159" s="137" t="s">
        <v>154</v>
      </c>
      <c r="C159" s="134">
        <f t="shared" si="9"/>
        <v>0</v>
      </c>
      <c r="D159" s="133"/>
      <c r="E159" s="133"/>
      <c r="F159" s="133"/>
      <c r="G159" s="135"/>
      <c r="H159" s="134">
        <f t="shared" si="10"/>
        <v>0</v>
      </c>
      <c r="I159" s="133"/>
      <c r="J159" s="133"/>
      <c r="K159" s="133"/>
      <c r="L159" s="132"/>
    </row>
    <row r="160" spans="1:12" hidden="1" x14ac:dyDescent="0.25">
      <c r="A160" s="80">
        <v>2380</v>
      </c>
      <c r="B160" s="137" t="s">
        <v>153</v>
      </c>
      <c r="C160" s="134">
        <f t="shared" si="9"/>
        <v>0</v>
      </c>
      <c r="D160" s="139">
        <f>SUM(D161:D162)</f>
        <v>0</v>
      </c>
      <c r="E160" s="139">
        <f>SUM(E161:E162)</f>
        <v>0</v>
      </c>
      <c r="F160" s="139">
        <f>SUM(F161:F162)</f>
        <v>0</v>
      </c>
      <c r="G160" s="140">
        <f>SUM(G161:G162)</f>
        <v>0</v>
      </c>
      <c r="H160" s="134">
        <f t="shared" si="10"/>
        <v>0</v>
      </c>
      <c r="I160" s="139">
        <f>SUM(I161:I162)</f>
        <v>0</v>
      </c>
      <c r="J160" s="139">
        <f>SUM(J161:J162)</f>
        <v>0</v>
      </c>
      <c r="K160" s="139">
        <f>SUM(K161:K162)</f>
        <v>0</v>
      </c>
      <c r="L160" s="138">
        <f>SUM(L161:L162)</f>
        <v>0</v>
      </c>
    </row>
    <row r="161" spans="1:12" hidden="1" x14ac:dyDescent="0.25">
      <c r="A161" s="163">
        <v>2381</v>
      </c>
      <c r="B161" s="79" t="s">
        <v>152</v>
      </c>
      <c r="C161" s="69">
        <f t="shared" ref="C161:C192" si="11">SUM(D161:G161)</f>
        <v>0</v>
      </c>
      <c r="D161" s="68"/>
      <c r="E161" s="68"/>
      <c r="F161" s="68"/>
      <c r="G161" s="70"/>
      <c r="H161" s="69">
        <f t="shared" ref="H161:H192" si="12">SUM(I161:L161)</f>
        <v>0</v>
      </c>
      <c r="I161" s="68"/>
      <c r="J161" s="68"/>
      <c r="K161" s="68"/>
      <c r="L161" s="67"/>
    </row>
    <row r="162" spans="1:12" ht="24" hidden="1" x14ac:dyDescent="0.25">
      <c r="A162" s="38">
        <v>2389</v>
      </c>
      <c r="B162" s="78" t="s">
        <v>151</v>
      </c>
      <c r="C162" s="36">
        <f t="shared" si="11"/>
        <v>0</v>
      </c>
      <c r="D162" s="35"/>
      <c r="E162" s="35"/>
      <c r="F162" s="35"/>
      <c r="G162" s="37"/>
      <c r="H162" s="36">
        <f t="shared" si="12"/>
        <v>0</v>
      </c>
      <c r="I162" s="35"/>
      <c r="J162" s="35"/>
      <c r="K162" s="35"/>
      <c r="L162" s="34"/>
    </row>
    <row r="163" spans="1:12" hidden="1" x14ac:dyDescent="0.25">
      <c r="A163" s="80">
        <v>2390</v>
      </c>
      <c r="B163" s="137" t="s">
        <v>150</v>
      </c>
      <c r="C163" s="134">
        <f t="shared" si="11"/>
        <v>0</v>
      </c>
      <c r="D163" s="133"/>
      <c r="E163" s="133"/>
      <c r="F163" s="133"/>
      <c r="G163" s="135"/>
      <c r="H163" s="134">
        <f t="shared" si="12"/>
        <v>0</v>
      </c>
      <c r="I163" s="133"/>
      <c r="J163" s="133"/>
      <c r="K163" s="133"/>
      <c r="L163" s="132"/>
    </row>
    <row r="164" spans="1:12" hidden="1" x14ac:dyDescent="0.25">
      <c r="A164" s="97">
        <v>2400</v>
      </c>
      <c r="B164" s="96" t="s">
        <v>149</v>
      </c>
      <c r="C164" s="94">
        <f t="shared" si="11"/>
        <v>0</v>
      </c>
      <c r="D164" s="17"/>
      <c r="E164" s="17"/>
      <c r="F164" s="17"/>
      <c r="G164" s="19"/>
      <c r="H164" s="94">
        <f t="shared" si="12"/>
        <v>0</v>
      </c>
      <c r="I164" s="17"/>
      <c r="J164" s="17"/>
      <c r="K164" s="17"/>
      <c r="L164" s="16"/>
    </row>
    <row r="165" spans="1:12" ht="24" hidden="1" x14ac:dyDescent="0.25">
      <c r="A165" s="97">
        <v>2500</v>
      </c>
      <c r="B165" s="96" t="s">
        <v>148</v>
      </c>
      <c r="C165" s="94">
        <f t="shared" si="11"/>
        <v>0</v>
      </c>
      <c r="D165" s="93">
        <f>SUM(D166,D171)</f>
        <v>0</v>
      </c>
      <c r="E165" s="93">
        <f>SUM(E166,E171)</f>
        <v>0</v>
      </c>
      <c r="F165" s="93">
        <f>SUM(F166,F171)</f>
        <v>0</v>
      </c>
      <c r="G165" s="93">
        <f>SUM(G166,G171)</f>
        <v>0</v>
      </c>
      <c r="H165" s="94">
        <f t="shared" si="12"/>
        <v>0</v>
      </c>
      <c r="I165" s="93">
        <f>SUM(I166,I171)</f>
        <v>0</v>
      </c>
      <c r="J165" s="93">
        <f>SUM(J166,J171)</f>
        <v>0</v>
      </c>
      <c r="K165" s="93">
        <f>SUM(K166,K171)</f>
        <v>0</v>
      </c>
      <c r="L165" s="92">
        <f>SUM(L166,L171)</f>
        <v>0</v>
      </c>
    </row>
    <row r="166" spans="1:12" ht="16.5" hidden="1" customHeight="1" x14ac:dyDescent="0.25">
      <c r="A166" s="91">
        <v>2510</v>
      </c>
      <c r="B166" s="79" t="s">
        <v>147</v>
      </c>
      <c r="C166" s="69">
        <f t="shared" si="11"/>
        <v>0</v>
      </c>
      <c r="D166" s="107">
        <f>SUM(D167:D170)</f>
        <v>0</v>
      </c>
      <c r="E166" s="107">
        <f>SUM(E167:E170)</f>
        <v>0</v>
      </c>
      <c r="F166" s="107">
        <f>SUM(F167:F170)</f>
        <v>0</v>
      </c>
      <c r="G166" s="107">
        <f>SUM(G167:G170)</f>
        <v>0</v>
      </c>
      <c r="H166" s="69">
        <f t="shared" si="12"/>
        <v>0</v>
      </c>
      <c r="I166" s="107">
        <f>SUM(I167:I170)</f>
        <v>0</v>
      </c>
      <c r="J166" s="107">
        <f>SUM(J167:J170)</f>
        <v>0</v>
      </c>
      <c r="K166" s="107">
        <f>SUM(K167:K170)</f>
        <v>0</v>
      </c>
      <c r="L166" s="106">
        <f>SUM(L167:L170)</f>
        <v>0</v>
      </c>
    </row>
    <row r="167" spans="1:12" ht="24" hidden="1" x14ac:dyDescent="0.25">
      <c r="A167" s="74">
        <v>2512</v>
      </c>
      <c r="B167" s="78" t="s">
        <v>146</v>
      </c>
      <c r="C167" s="36">
        <f t="shared" si="11"/>
        <v>0</v>
      </c>
      <c r="D167" s="35"/>
      <c r="E167" s="35"/>
      <c r="F167" s="35"/>
      <c r="G167" s="37"/>
      <c r="H167" s="36">
        <f t="shared" si="12"/>
        <v>0</v>
      </c>
      <c r="I167" s="35"/>
      <c r="J167" s="35"/>
      <c r="K167" s="35"/>
      <c r="L167" s="34"/>
    </row>
    <row r="168" spans="1:12" ht="36" hidden="1" x14ac:dyDescent="0.25">
      <c r="A168" s="74">
        <v>2513</v>
      </c>
      <c r="B168" s="78" t="s">
        <v>145</v>
      </c>
      <c r="C168" s="36">
        <f t="shared" si="11"/>
        <v>0</v>
      </c>
      <c r="D168" s="35"/>
      <c r="E168" s="35"/>
      <c r="F168" s="35"/>
      <c r="G168" s="37"/>
      <c r="H168" s="36">
        <f t="shared" si="12"/>
        <v>0</v>
      </c>
      <c r="I168" s="35"/>
      <c r="J168" s="35"/>
      <c r="K168" s="35"/>
      <c r="L168" s="34"/>
    </row>
    <row r="169" spans="1:12" ht="24" hidden="1" x14ac:dyDescent="0.25">
      <c r="A169" s="74">
        <v>2515</v>
      </c>
      <c r="B169" s="78" t="s">
        <v>144</v>
      </c>
      <c r="C169" s="36">
        <f t="shared" si="11"/>
        <v>0</v>
      </c>
      <c r="D169" s="35"/>
      <c r="E169" s="35"/>
      <c r="F169" s="35"/>
      <c r="G169" s="37"/>
      <c r="H169" s="36">
        <f t="shared" si="12"/>
        <v>0</v>
      </c>
      <c r="I169" s="35"/>
      <c r="J169" s="35"/>
      <c r="K169" s="35"/>
      <c r="L169" s="34"/>
    </row>
    <row r="170" spans="1:12" ht="24" hidden="1" x14ac:dyDescent="0.25">
      <c r="A170" s="74">
        <v>2519</v>
      </c>
      <c r="B170" s="78" t="s">
        <v>143</v>
      </c>
      <c r="C170" s="36">
        <f t="shared" si="11"/>
        <v>0</v>
      </c>
      <c r="D170" s="35"/>
      <c r="E170" s="35"/>
      <c r="F170" s="35"/>
      <c r="G170" s="37"/>
      <c r="H170" s="36">
        <f t="shared" si="12"/>
        <v>0</v>
      </c>
      <c r="I170" s="35"/>
      <c r="J170" s="35"/>
      <c r="K170" s="35"/>
      <c r="L170" s="34"/>
    </row>
    <row r="171" spans="1:12" ht="24" hidden="1" x14ac:dyDescent="0.25">
      <c r="A171" s="88">
        <v>2520</v>
      </c>
      <c r="B171" s="78" t="s">
        <v>142</v>
      </c>
      <c r="C171" s="36">
        <f t="shared" si="11"/>
        <v>0</v>
      </c>
      <c r="D171" s="35"/>
      <c r="E171" s="35"/>
      <c r="F171" s="35"/>
      <c r="G171" s="37"/>
      <c r="H171" s="36">
        <f t="shared" si="12"/>
        <v>0</v>
      </c>
      <c r="I171" s="35"/>
      <c r="J171" s="35"/>
      <c r="K171" s="35"/>
      <c r="L171" s="34"/>
    </row>
    <row r="172" spans="1:12" s="158" customFormat="1" ht="48" hidden="1" x14ac:dyDescent="0.25">
      <c r="A172" s="147">
        <v>2800</v>
      </c>
      <c r="B172" s="79" t="s">
        <v>141</v>
      </c>
      <c r="C172" s="69">
        <f t="shared" si="11"/>
        <v>0</v>
      </c>
      <c r="D172" s="161"/>
      <c r="E172" s="161"/>
      <c r="F172" s="161"/>
      <c r="G172" s="162"/>
      <c r="H172" s="69">
        <f t="shared" si="12"/>
        <v>0</v>
      </c>
      <c r="I172" s="161"/>
      <c r="J172" s="161"/>
      <c r="K172" s="161"/>
      <c r="L172" s="160"/>
    </row>
    <row r="173" spans="1:12" hidden="1" x14ac:dyDescent="0.25">
      <c r="A173" s="131">
        <v>3000</v>
      </c>
      <c r="B173" s="131" t="s">
        <v>140</v>
      </c>
      <c r="C173" s="128">
        <f t="shared" si="11"/>
        <v>0</v>
      </c>
      <c r="D173" s="127">
        <f>SUM(D174,D184)</f>
        <v>0</v>
      </c>
      <c r="E173" s="127">
        <f>SUM(E174,E184)</f>
        <v>0</v>
      </c>
      <c r="F173" s="127">
        <f>SUM(F174,F184)</f>
        <v>0</v>
      </c>
      <c r="G173" s="129">
        <f>SUM(G174,G184)</f>
        <v>0</v>
      </c>
      <c r="H173" s="128">
        <f t="shared" si="12"/>
        <v>0</v>
      </c>
      <c r="I173" s="127">
        <f>SUM(I174,I184)</f>
        <v>0</v>
      </c>
      <c r="J173" s="127">
        <f>SUM(J174,J184)</f>
        <v>0</v>
      </c>
      <c r="K173" s="127">
        <f>SUM(K174,K184)</f>
        <v>0</v>
      </c>
      <c r="L173" s="126">
        <f>SUM(L174,L184)</f>
        <v>0</v>
      </c>
    </row>
    <row r="174" spans="1:12" ht="24" hidden="1" x14ac:dyDescent="0.25">
      <c r="A174" s="97">
        <v>3200</v>
      </c>
      <c r="B174" s="124" t="s">
        <v>139</v>
      </c>
      <c r="C174" s="95">
        <f t="shared" si="11"/>
        <v>0</v>
      </c>
      <c r="D174" s="93">
        <f>SUM(D175,D179)</f>
        <v>0</v>
      </c>
      <c r="E174" s="93">
        <f>SUM(E175,E179)</f>
        <v>0</v>
      </c>
      <c r="F174" s="93">
        <f>SUM(F175,F179)</f>
        <v>0</v>
      </c>
      <c r="G174" s="93">
        <f>SUM(G175,G179)</f>
        <v>0</v>
      </c>
      <c r="H174" s="94">
        <f t="shared" si="12"/>
        <v>0</v>
      </c>
      <c r="I174" s="93">
        <f>SUM(I175,I179)</f>
        <v>0</v>
      </c>
      <c r="J174" s="93">
        <f>SUM(J175,J179)</f>
        <v>0</v>
      </c>
      <c r="K174" s="93">
        <f>SUM(K175,K179)</f>
        <v>0</v>
      </c>
      <c r="L174" s="92">
        <f>SUM(L175,L179)</f>
        <v>0</v>
      </c>
    </row>
    <row r="175" spans="1:12" ht="36" hidden="1" x14ac:dyDescent="0.25">
      <c r="A175" s="91">
        <v>3260</v>
      </c>
      <c r="B175" s="79" t="s">
        <v>138</v>
      </c>
      <c r="C175" s="69">
        <f t="shared" si="11"/>
        <v>0</v>
      </c>
      <c r="D175" s="107">
        <f>SUM(D176:D178)</f>
        <v>0</v>
      </c>
      <c r="E175" s="107">
        <f>SUM(E176:E178)</f>
        <v>0</v>
      </c>
      <c r="F175" s="107">
        <f>SUM(F176:F178)</f>
        <v>0</v>
      </c>
      <c r="G175" s="150">
        <f>SUM(G176:G178)</f>
        <v>0</v>
      </c>
      <c r="H175" s="69">
        <f t="shared" si="12"/>
        <v>0</v>
      </c>
      <c r="I175" s="107">
        <f>SUM(I176:I178)</f>
        <v>0</v>
      </c>
      <c r="J175" s="107">
        <f>SUM(J176:J178)</f>
        <v>0</v>
      </c>
      <c r="K175" s="107">
        <f>SUM(K176:K178)</f>
        <v>0</v>
      </c>
      <c r="L175" s="149">
        <f>SUM(L176:L178)</f>
        <v>0</v>
      </c>
    </row>
    <row r="176" spans="1:12" ht="24" hidden="1" x14ac:dyDescent="0.25">
      <c r="A176" s="74">
        <v>3261</v>
      </c>
      <c r="B176" s="78" t="s">
        <v>137</v>
      </c>
      <c r="C176" s="36">
        <f t="shared" si="11"/>
        <v>0</v>
      </c>
      <c r="D176" s="35"/>
      <c r="E176" s="35"/>
      <c r="F176" s="35"/>
      <c r="G176" s="37"/>
      <c r="H176" s="36">
        <f t="shared" si="12"/>
        <v>0</v>
      </c>
      <c r="I176" s="35"/>
      <c r="J176" s="35"/>
      <c r="K176" s="35"/>
      <c r="L176" s="34"/>
    </row>
    <row r="177" spans="1:12" ht="36" hidden="1" x14ac:dyDescent="0.25">
      <c r="A177" s="74">
        <v>3262</v>
      </c>
      <c r="B177" s="78" t="s">
        <v>136</v>
      </c>
      <c r="C177" s="36">
        <f t="shared" si="11"/>
        <v>0</v>
      </c>
      <c r="D177" s="35"/>
      <c r="E177" s="35"/>
      <c r="F177" s="35"/>
      <c r="G177" s="37"/>
      <c r="H177" s="36">
        <f t="shared" si="12"/>
        <v>0</v>
      </c>
      <c r="I177" s="35"/>
      <c r="J177" s="35"/>
      <c r="K177" s="35"/>
      <c r="L177" s="34"/>
    </row>
    <row r="178" spans="1:12" ht="24" hidden="1" x14ac:dyDescent="0.25">
      <c r="A178" s="74">
        <v>3263</v>
      </c>
      <c r="B178" s="78" t="s">
        <v>135</v>
      </c>
      <c r="C178" s="36">
        <f t="shared" si="11"/>
        <v>0</v>
      </c>
      <c r="D178" s="35"/>
      <c r="E178" s="35"/>
      <c r="F178" s="35"/>
      <c r="G178" s="37"/>
      <c r="H178" s="36">
        <f t="shared" si="12"/>
        <v>0</v>
      </c>
      <c r="I178" s="35"/>
      <c r="J178" s="35"/>
      <c r="K178" s="35"/>
      <c r="L178" s="34"/>
    </row>
    <row r="179" spans="1:12" ht="84" hidden="1" x14ac:dyDescent="0.25">
      <c r="A179" s="91">
        <v>3290</v>
      </c>
      <c r="B179" s="79" t="s">
        <v>134</v>
      </c>
      <c r="C179" s="30">
        <f t="shared" si="11"/>
        <v>0</v>
      </c>
      <c r="D179" s="107">
        <f>SUM(D180:D183)</f>
        <v>0</v>
      </c>
      <c r="E179" s="107">
        <f>SUM(E180:E183)</f>
        <v>0</v>
      </c>
      <c r="F179" s="107">
        <f>SUM(F180:F183)</f>
        <v>0</v>
      </c>
      <c r="G179" s="107">
        <f>SUM(G180:G183)</f>
        <v>0</v>
      </c>
      <c r="H179" s="30">
        <f t="shared" si="12"/>
        <v>0</v>
      </c>
      <c r="I179" s="107">
        <f>SUM(I180:I183)</f>
        <v>0</v>
      </c>
      <c r="J179" s="107">
        <f>SUM(J180:J183)</f>
        <v>0</v>
      </c>
      <c r="K179" s="107">
        <f>SUM(K180:K183)</f>
        <v>0</v>
      </c>
      <c r="L179" s="117">
        <f>SUM(L180:L183)</f>
        <v>0</v>
      </c>
    </row>
    <row r="180" spans="1:12" ht="72" hidden="1" x14ac:dyDescent="0.25">
      <c r="A180" s="74">
        <v>3291</v>
      </c>
      <c r="B180" s="78" t="s">
        <v>133</v>
      </c>
      <c r="C180" s="36">
        <f t="shared" si="11"/>
        <v>0</v>
      </c>
      <c r="D180" s="35"/>
      <c r="E180" s="35"/>
      <c r="F180" s="35"/>
      <c r="G180" s="157"/>
      <c r="H180" s="36">
        <f t="shared" si="12"/>
        <v>0</v>
      </c>
      <c r="I180" s="35"/>
      <c r="J180" s="35"/>
      <c r="K180" s="35"/>
      <c r="L180" s="34"/>
    </row>
    <row r="181" spans="1:12" ht="72" hidden="1" x14ac:dyDescent="0.25">
      <c r="A181" s="74">
        <v>3292</v>
      </c>
      <c r="B181" s="78" t="s">
        <v>132</v>
      </c>
      <c r="C181" s="36">
        <f t="shared" si="11"/>
        <v>0</v>
      </c>
      <c r="D181" s="35"/>
      <c r="E181" s="35"/>
      <c r="F181" s="35"/>
      <c r="G181" s="157"/>
      <c r="H181" s="36">
        <f t="shared" si="12"/>
        <v>0</v>
      </c>
      <c r="I181" s="35"/>
      <c r="J181" s="35"/>
      <c r="K181" s="35"/>
      <c r="L181" s="34"/>
    </row>
    <row r="182" spans="1:12" ht="72" hidden="1" x14ac:dyDescent="0.25">
      <c r="A182" s="74">
        <v>3293</v>
      </c>
      <c r="B182" s="78" t="s">
        <v>131</v>
      </c>
      <c r="C182" s="36">
        <f t="shared" si="11"/>
        <v>0</v>
      </c>
      <c r="D182" s="35"/>
      <c r="E182" s="35"/>
      <c r="F182" s="35"/>
      <c r="G182" s="157"/>
      <c r="H182" s="36">
        <f t="shared" si="12"/>
        <v>0</v>
      </c>
      <c r="I182" s="35"/>
      <c r="J182" s="35"/>
      <c r="K182" s="35"/>
      <c r="L182" s="34"/>
    </row>
    <row r="183" spans="1:12" ht="60" hidden="1" x14ac:dyDescent="0.25">
      <c r="A183" s="156">
        <v>3294</v>
      </c>
      <c r="B183" s="78" t="s">
        <v>130</v>
      </c>
      <c r="C183" s="30">
        <f t="shared" si="11"/>
        <v>0</v>
      </c>
      <c r="D183" s="29"/>
      <c r="E183" s="29"/>
      <c r="F183" s="29"/>
      <c r="G183" s="155"/>
      <c r="H183" s="30">
        <f t="shared" si="12"/>
        <v>0</v>
      </c>
      <c r="I183" s="29"/>
      <c r="J183" s="29"/>
      <c r="K183" s="29"/>
      <c r="L183" s="28"/>
    </row>
    <row r="184" spans="1:12" ht="48" hidden="1" x14ac:dyDescent="0.25">
      <c r="A184" s="125">
        <v>3300</v>
      </c>
      <c r="B184" s="124" t="s">
        <v>129</v>
      </c>
      <c r="C184" s="122">
        <f t="shared" si="11"/>
        <v>0</v>
      </c>
      <c r="D184" s="121">
        <f>SUM(D185:D186)</f>
        <v>0</v>
      </c>
      <c r="E184" s="121">
        <f>SUM(E185:E186)</f>
        <v>0</v>
      </c>
      <c r="F184" s="121">
        <f>SUM(F185:F186)</f>
        <v>0</v>
      </c>
      <c r="G184" s="121">
        <f>SUM(G185:G186)</f>
        <v>0</v>
      </c>
      <c r="H184" s="122">
        <f t="shared" si="12"/>
        <v>0</v>
      </c>
      <c r="I184" s="121">
        <f>SUM(I185:I186)</f>
        <v>0</v>
      </c>
      <c r="J184" s="121">
        <f>SUM(J185:J186)</f>
        <v>0</v>
      </c>
      <c r="K184" s="121">
        <f>SUM(K185:K186)</f>
        <v>0</v>
      </c>
      <c r="L184" s="92">
        <f>SUM(L185:L186)</f>
        <v>0</v>
      </c>
    </row>
    <row r="185" spans="1:12" ht="48" hidden="1" x14ac:dyDescent="0.25">
      <c r="A185" s="154">
        <v>3310</v>
      </c>
      <c r="B185" s="137" t="s">
        <v>128</v>
      </c>
      <c r="C185" s="153">
        <f t="shared" si="11"/>
        <v>0</v>
      </c>
      <c r="D185" s="133"/>
      <c r="E185" s="133"/>
      <c r="F185" s="133"/>
      <c r="G185" s="135"/>
      <c r="H185" s="153">
        <f t="shared" si="12"/>
        <v>0</v>
      </c>
      <c r="I185" s="133"/>
      <c r="J185" s="133"/>
      <c r="K185" s="133"/>
      <c r="L185" s="132"/>
    </row>
    <row r="186" spans="1:12" ht="60" hidden="1" x14ac:dyDescent="0.25">
      <c r="A186" s="114">
        <v>3320</v>
      </c>
      <c r="B186" s="79" t="s">
        <v>127</v>
      </c>
      <c r="C186" s="69">
        <f t="shared" si="11"/>
        <v>0</v>
      </c>
      <c r="D186" s="68"/>
      <c r="E186" s="68"/>
      <c r="F186" s="68"/>
      <c r="G186" s="70"/>
      <c r="H186" s="69">
        <f t="shared" si="12"/>
        <v>0</v>
      </c>
      <c r="I186" s="68"/>
      <c r="J186" s="68"/>
      <c r="K186" s="68"/>
      <c r="L186" s="67"/>
    </row>
    <row r="187" spans="1:12" hidden="1" x14ac:dyDescent="0.25">
      <c r="A187" s="152">
        <v>4000</v>
      </c>
      <c r="B187" s="131" t="s">
        <v>126</v>
      </c>
      <c r="C187" s="128">
        <f t="shared" si="11"/>
        <v>0</v>
      </c>
      <c r="D187" s="127">
        <f>SUM(D188,D191)</f>
        <v>0</v>
      </c>
      <c r="E187" s="127">
        <f>SUM(E188,E191)</f>
        <v>0</v>
      </c>
      <c r="F187" s="127">
        <f>SUM(F188,F191)</f>
        <v>0</v>
      </c>
      <c r="G187" s="129">
        <f>SUM(G188,G191)</f>
        <v>0</v>
      </c>
      <c r="H187" s="128">
        <f t="shared" si="12"/>
        <v>0</v>
      </c>
      <c r="I187" s="127">
        <f>SUM(I188,I191)</f>
        <v>0</v>
      </c>
      <c r="J187" s="127">
        <f>SUM(J188,J191)</f>
        <v>0</v>
      </c>
      <c r="K187" s="127">
        <f>SUM(K188,K191)</f>
        <v>0</v>
      </c>
      <c r="L187" s="126">
        <f>SUM(L188,L191)</f>
        <v>0</v>
      </c>
    </row>
    <row r="188" spans="1:12" ht="24" hidden="1" x14ac:dyDescent="0.25">
      <c r="A188" s="151">
        <v>4200</v>
      </c>
      <c r="B188" s="96" t="s">
        <v>125</v>
      </c>
      <c r="C188" s="94">
        <f t="shared" si="11"/>
        <v>0</v>
      </c>
      <c r="D188" s="93">
        <f>SUM(D189,D190)</f>
        <v>0</v>
      </c>
      <c r="E188" s="93">
        <f>SUM(E189,E190)</f>
        <v>0</v>
      </c>
      <c r="F188" s="93">
        <f>SUM(F189,F190)</f>
        <v>0</v>
      </c>
      <c r="G188" s="142">
        <f>SUM(G189,G190)</f>
        <v>0</v>
      </c>
      <c r="H188" s="94">
        <f t="shared" si="12"/>
        <v>0</v>
      </c>
      <c r="I188" s="93">
        <f>SUM(I189,I190)</f>
        <v>0</v>
      </c>
      <c r="J188" s="93">
        <f>SUM(J189,J190)</f>
        <v>0</v>
      </c>
      <c r="K188" s="93">
        <f>SUM(K189,K190)</f>
        <v>0</v>
      </c>
      <c r="L188" s="141">
        <f>SUM(L189,L190)</f>
        <v>0</v>
      </c>
    </row>
    <row r="189" spans="1:12" ht="36" hidden="1" x14ac:dyDescent="0.25">
      <c r="A189" s="91">
        <v>4240</v>
      </c>
      <c r="B189" s="79" t="s">
        <v>124</v>
      </c>
      <c r="C189" s="69">
        <f t="shared" si="11"/>
        <v>0</v>
      </c>
      <c r="D189" s="68"/>
      <c r="E189" s="68"/>
      <c r="F189" s="68"/>
      <c r="G189" s="70"/>
      <c r="H189" s="69">
        <f t="shared" si="12"/>
        <v>0</v>
      </c>
      <c r="I189" s="68"/>
      <c r="J189" s="68"/>
      <c r="K189" s="68"/>
      <c r="L189" s="67"/>
    </row>
    <row r="190" spans="1:12" ht="24" hidden="1" x14ac:dyDescent="0.25">
      <c r="A190" s="88">
        <v>4250</v>
      </c>
      <c r="B190" s="78" t="s">
        <v>123</v>
      </c>
      <c r="C190" s="36">
        <f t="shared" si="11"/>
        <v>0</v>
      </c>
      <c r="D190" s="35"/>
      <c r="E190" s="35"/>
      <c r="F190" s="35"/>
      <c r="G190" s="37"/>
      <c r="H190" s="36">
        <f t="shared" si="12"/>
        <v>0</v>
      </c>
      <c r="I190" s="35"/>
      <c r="J190" s="35"/>
      <c r="K190" s="35"/>
      <c r="L190" s="34"/>
    </row>
    <row r="191" spans="1:12" hidden="1" x14ac:dyDescent="0.25">
      <c r="A191" s="97">
        <v>4300</v>
      </c>
      <c r="B191" s="96" t="s">
        <v>122</v>
      </c>
      <c r="C191" s="94">
        <f t="shared" si="11"/>
        <v>0</v>
      </c>
      <c r="D191" s="93">
        <f>SUM(D192)</f>
        <v>0</v>
      </c>
      <c r="E191" s="93">
        <f>SUM(E192)</f>
        <v>0</v>
      </c>
      <c r="F191" s="93">
        <f>SUM(F192)</f>
        <v>0</v>
      </c>
      <c r="G191" s="142">
        <f>SUM(G192)</f>
        <v>0</v>
      </c>
      <c r="H191" s="94">
        <f t="shared" si="12"/>
        <v>0</v>
      </c>
      <c r="I191" s="93">
        <f>SUM(I192)</f>
        <v>0</v>
      </c>
      <c r="J191" s="93">
        <f>SUM(J192)</f>
        <v>0</v>
      </c>
      <c r="K191" s="93">
        <f>SUM(K192)</f>
        <v>0</v>
      </c>
      <c r="L191" s="141">
        <f>SUM(L192)</f>
        <v>0</v>
      </c>
    </row>
    <row r="192" spans="1:12" ht="24" hidden="1" x14ac:dyDescent="0.25">
      <c r="A192" s="91">
        <v>4310</v>
      </c>
      <c r="B192" s="79" t="s">
        <v>121</v>
      </c>
      <c r="C192" s="69">
        <f t="shared" si="11"/>
        <v>0</v>
      </c>
      <c r="D192" s="107">
        <f>SUM(D193:D193)</f>
        <v>0</v>
      </c>
      <c r="E192" s="107">
        <f>SUM(E193:E193)</f>
        <v>0</v>
      </c>
      <c r="F192" s="107">
        <f>SUM(F193:F193)</f>
        <v>0</v>
      </c>
      <c r="G192" s="150">
        <f>SUM(G193:G193)</f>
        <v>0</v>
      </c>
      <c r="H192" s="69">
        <f t="shared" si="12"/>
        <v>0</v>
      </c>
      <c r="I192" s="107">
        <f>SUM(I193:I193)</f>
        <v>0</v>
      </c>
      <c r="J192" s="107">
        <f>SUM(J193:J193)</f>
        <v>0</v>
      </c>
      <c r="K192" s="107">
        <f>SUM(K193:K193)</f>
        <v>0</v>
      </c>
      <c r="L192" s="149">
        <f>SUM(L193:L193)</f>
        <v>0</v>
      </c>
    </row>
    <row r="193" spans="1:12" ht="36" hidden="1" x14ac:dyDescent="0.25">
      <c r="A193" s="74">
        <v>4311</v>
      </c>
      <c r="B193" s="78" t="s">
        <v>120</v>
      </c>
      <c r="C193" s="36">
        <f t="shared" ref="C193:C224" si="13">SUM(D193:G193)</f>
        <v>0</v>
      </c>
      <c r="D193" s="35"/>
      <c r="E193" s="35"/>
      <c r="F193" s="35"/>
      <c r="G193" s="37"/>
      <c r="H193" s="36">
        <f t="shared" ref="H193:H224" si="14">SUM(I193:L193)</f>
        <v>0</v>
      </c>
      <c r="I193" s="35"/>
      <c r="J193" s="35"/>
      <c r="K193" s="35"/>
      <c r="L193" s="34"/>
    </row>
    <row r="194" spans="1:12" s="14" customFormat="1" ht="24" hidden="1" x14ac:dyDescent="0.25">
      <c r="A194" s="148"/>
      <c r="B194" s="147" t="s">
        <v>119</v>
      </c>
      <c r="C194" s="146">
        <f t="shared" si="13"/>
        <v>0</v>
      </c>
      <c r="D194" s="145">
        <f>SUM(D195,D230,D268)</f>
        <v>0</v>
      </c>
      <c r="E194" s="145">
        <f>SUM(E195,E230,E268)</f>
        <v>0</v>
      </c>
      <c r="F194" s="145">
        <f>SUM(F195,F230,F268)</f>
        <v>0</v>
      </c>
      <c r="G194" s="145">
        <f>SUM(G195,G230,G268)</f>
        <v>0</v>
      </c>
      <c r="H194" s="146">
        <f t="shared" si="14"/>
        <v>0</v>
      </c>
      <c r="I194" s="145">
        <f>SUM(I195,I230,I268)</f>
        <v>0</v>
      </c>
      <c r="J194" s="145">
        <f>SUM(J195,J230,J268)</f>
        <v>0</v>
      </c>
      <c r="K194" s="145">
        <f>SUM(K195,K230,K268)</f>
        <v>0</v>
      </c>
      <c r="L194" s="144">
        <f>SUM(L195,L230,L268)</f>
        <v>0</v>
      </c>
    </row>
    <row r="195" spans="1:12" hidden="1" x14ac:dyDescent="0.25">
      <c r="A195" s="131">
        <v>5000</v>
      </c>
      <c r="B195" s="131" t="s">
        <v>118</v>
      </c>
      <c r="C195" s="128">
        <f t="shared" si="13"/>
        <v>0</v>
      </c>
      <c r="D195" s="127">
        <f>D196+D204</f>
        <v>0</v>
      </c>
      <c r="E195" s="127">
        <f>E196+E204</f>
        <v>0</v>
      </c>
      <c r="F195" s="127">
        <f>F196+F204</f>
        <v>0</v>
      </c>
      <c r="G195" s="127">
        <f>G196+G204</f>
        <v>0</v>
      </c>
      <c r="H195" s="128">
        <f t="shared" si="14"/>
        <v>0</v>
      </c>
      <c r="I195" s="127">
        <f>I196+I204</f>
        <v>0</v>
      </c>
      <c r="J195" s="127">
        <f>J196+J204</f>
        <v>0</v>
      </c>
      <c r="K195" s="127">
        <f>K196+K204</f>
        <v>0</v>
      </c>
      <c r="L195" s="143">
        <f>L196+L204</f>
        <v>0</v>
      </c>
    </row>
    <row r="196" spans="1:12" hidden="1" x14ac:dyDescent="0.25">
      <c r="A196" s="97">
        <v>5100</v>
      </c>
      <c r="B196" s="96" t="s">
        <v>117</v>
      </c>
      <c r="C196" s="94">
        <f t="shared" si="13"/>
        <v>0</v>
      </c>
      <c r="D196" s="93">
        <f>D197+D198+D201+D202+D203</f>
        <v>0</v>
      </c>
      <c r="E196" s="93">
        <f>E197+E198+E201+E202+E203</f>
        <v>0</v>
      </c>
      <c r="F196" s="93">
        <f>F197+F198+F201+F202+F203</f>
        <v>0</v>
      </c>
      <c r="G196" s="142">
        <f>G197+G198+G201+G202+G203</f>
        <v>0</v>
      </c>
      <c r="H196" s="94">
        <f t="shared" si="14"/>
        <v>0</v>
      </c>
      <c r="I196" s="93">
        <f>I197+I198+I201+I202+I203</f>
        <v>0</v>
      </c>
      <c r="J196" s="93">
        <f>J197+J198+J201+J202+J203</f>
        <v>0</v>
      </c>
      <c r="K196" s="93">
        <f>K197+K198+K201+K202+K203</f>
        <v>0</v>
      </c>
      <c r="L196" s="141">
        <f>L197+L198+L201+L202+L203</f>
        <v>0</v>
      </c>
    </row>
    <row r="197" spans="1:12" hidden="1" x14ac:dyDescent="0.25">
      <c r="A197" s="91">
        <v>5110</v>
      </c>
      <c r="B197" s="79" t="s">
        <v>116</v>
      </c>
      <c r="C197" s="69">
        <f t="shared" si="13"/>
        <v>0</v>
      </c>
      <c r="D197" s="68"/>
      <c r="E197" s="68"/>
      <c r="F197" s="68"/>
      <c r="G197" s="70"/>
      <c r="H197" s="69">
        <f t="shared" si="14"/>
        <v>0</v>
      </c>
      <c r="I197" s="68"/>
      <c r="J197" s="68"/>
      <c r="K197" s="68"/>
      <c r="L197" s="67"/>
    </row>
    <row r="198" spans="1:12" ht="24" hidden="1" x14ac:dyDescent="0.25">
      <c r="A198" s="88">
        <v>5120</v>
      </c>
      <c r="B198" s="78" t="s">
        <v>115</v>
      </c>
      <c r="C198" s="36">
        <f t="shared" si="13"/>
        <v>0</v>
      </c>
      <c r="D198" s="76">
        <f>D199+D200</f>
        <v>0</v>
      </c>
      <c r="E198" s="76">
        <f>E199+E200</f>
        <v>0</v>
      </c>
      <c r="F198" s="76">
        <f>F199+F200</f>
        <v>0</v>
      </c>
      <c r="G198" s="77">
        <f>G199+G200</f>
        <v>0</v>
      </c>
      <c r="H198" s="36">
        <f t="shared" si="14"/>
        <v>0</v>
      </c>
      <c r="I198" s="76">
        <f>I199+I200</f>
        <v>0</v>
      </c>
      <c r="J198" s="76">
        <f>J199+J200</f>
        <v>0</v>
      </c>
      <c r="K198" s="76">
        <f>K199+K200</f>
        <v>0</v>
      </c>
      <c r="L198" s="75">
        <f>L199+L200</f>
        <v>0</v>
      </c>
    </row>
    <row r="199" spans="1:12" hidden="1" x14ac:dyDescent="0.25">
      <c r="A199" s="74">
        <v>5121</v>
      </c>
      <c r="B199" s="78" t="s">
        <v>114</v>
      </c>
      <c r="C199" s="36">
        <f t="shared" si="13"/>
        <v>0</v>
      </c>
      <c r="D199" s="35"/>
      <c r="E199" s="35"/>
      <c r="F199" s="35"/>
      <c r="G199" s="37"/>
      <c r="H199" s="36">
        <f t="shared" si="14"/>
        <v>0</v>
      </c>
      <c r="I199" s="35"/>
      <c r="J199" s="35"/>
      <c r="K199" s="35"/>
      <c r="L199" s="34"/>
    </row>
    <row r="200" spans="1:12" ht="24" hidden="1" x14ac:dyDescent="0.25">
      <c r="A200" s="74">
        <v>5129</v>
      </c>
      <c r="B200" s="78" t="s">
        <v>113</v>
      </c>
      <c r="C200" s="36">
        <f t="shared" si="13"/>
        <v>0</v>
      </c>
      <c r="D200" s="35"/>
      <c r="E200" s="35"/>
      <c r="F200" s="35"/>
      <c r="G200" s="37"/>
      <c r="H200" s="36">
        <f t="shared" si="14"/>
        <v>0</v>
      </c>
      <c r="I200" s="35"/>
      <c r="J200" s="35"/>
      <c r="K200" s="35"/>
      <c r="L200" s="34"/>
    </row>
    <row r="201" spans="1:12" hidden="1" x14ac:dyDescent="0.25">
      <c r="A201" s="88">
        <v>5130</v>
      </c>
      <c r="B201" s="78" t="s">
        <v>112</v>
      </c>
      <c r="C201" s="36">
        <f t="shared" si="13"/>
        <v>0</v>
      </c>
      <c r="D201" s="35"/>
      <c r="E201" s="35"/>
      <c r="F201" s="35"/>
      <c r="G201" s="37"/>
      <c r="H201" s="36">
        <f t="shared" si="14"/>
        <v>0</v>
      </c>
      <c r="I201" s="35"/>
      <c r="J201" s="35"/>
      <c r="K201" s="35"/>
      <c r="L201" s="34"/>
    </row>
    <row r="202" spans="1:12" hidden="1" x14ac:dyDescent="0.25">
      <c r="A202" s="88">
        <v>5140</v>
      </c>
      <c r="B202" s="78" t="s">
        <v>111</v>
      </c>
      <c r="C202" s="36">
        <f t="shared" si="13"/>
        <v>0</v>
      </c>
      <c r="D202" s="35"/>
      <c r="E202" s="35"/>
      <c r="F202" s="35"/>
      <c r="G202" s="37"/>
      <c r="H202" s="36">
        <f t="shared" si="14"/>
        <v>0</v>
      </c>
      <c r="I202" s="35"/>
      <c r="J202" s="35"/>
      <c r="K202" s="35"/>
      <c r="L202" s="34"/>
    </row>
    <row r="203" spans="1:12" ht="24" hidden="1" x14ac:dyDescent="0.25">
      <c r="A203" s="88">
        <v>5170</v>
      </c>
      <c r="B203" s="78" t="s">
        <v>110</v>
      </c>
      <c r="C203" s="36">
        <f t="shared" si="13"/>
        <v>0</v>
      </c>
      <c r="D203" s="35"/>
      <c r="E203" s="35"/>
      <c r="F203" s="35"/>
      <c r="G203" s="37"/>
      <c r="H203" s="36">
        <f t="shared" si="14"/>
        <v>0</v>
      </c>
      <c r="I203" s="35"/>
      <c r="J203" s="35"/>
      <c r="K203" s="35"/>
      <c r="L203" s="34"/>
    </row>
    <row r="204" spans="1:12" hidden="1" x14ac:dyDescent="0.25">
      <c r="A204" s="97">
        <v>5200</v>
      </c>
      <c r="B204" s="96" t="s">
        <v>109</v>
      </c>
      <c r="C204" s="94">
        <f t="shared" si="13"/>
        <v>0</v>
      </c>
      <c r="D204" s="93">
        <f>D205+D215+D216+D225+D226+D227+D229</f>
        <v>0</v>
      </c>
      <c r="E204" s="93">
        <f>E205+E215+E216+E225+E226+E227+E229</f>
        <v>0</v>
      </c>
      <c r="F204" s="93">
        <f>F205+F215+F216+F225+F226+F227+F229</f>
        <v>0</v>
      </c>
      <c r="G204" s="142">
        <f>G205+G215+G216+G225+G226+G227+G229</f>
        <v>0</v>
      </c>
      <c r="H204" s="94">
        <f t="shared" si="14"/>
        <v>0</v>
      </c>
      <c r="I204" s="93">
        <f>I205+I215+I216+I225+I226+I227+I229</f>
        <v>0</v>
      </c>
      <c r="J204" s="93">
        <f>J205+J215+J216+J225+J226+J227+J229</f>
        <v>0</v>
      </c>
      <c r="K204" s="93">
        <f>K205+K215+K216+K225+K226+K227+K229</f>
        <v>0</v>
      </c>
      <c r="L204" s="141">
        <f>L205+L215+L216+L225+L226+L227+L229</f>
        <v>0</v>
      </c>
    </row>
    <row r="205" spans="1:12" hidden="1" x14ac:dyDescent="0.25">
      <c r="A205" s="80">
        <v>5210</v>
      </c>
      <c r="B205" s="137" t="s">
        <v>108</v>
      </c>
      <c r="C205" s="134">
        <f t="shared" si="13"/>
        <v>0</v>
      </c>
      <c r="D205" s="139">
        <f>SUM(D206:D214)</f>
        <v>0</v>
      </c>
      <c r="E205" s="139">
        <f>SUM(E206:E214)</f>
        <v>0</v>
      </c>
      <c r="F205" s="139">
        <f>SUM(F206:F214)</f>
        <v>0</v>
      </c>
      <c r="G205" s="140">
        <f>SUM(G206:G214)</f>
        <v>0</v>
      </c>
      <c r="H205" s="134">
        <f t="shared" si="14"/>
        <v>0</v>
      </c>
      <c r="I205" s="139">
        <f>SUM(I206:I214)</f>
        <v>0</v>
      </c>
      <c r="J205" s="139">
        <f>SUM(J206:J214)</f>
        <v>0</v>
      </c>
      <c r="K205" s="139">
        <f>SUM(K206:K214)</f>
        <v>0</v>
      </c>
      <c r="L205" s="138">
        <f>SUM(L206:L214)</f>
        <v>0</v>
      </c>
    </row>
    <row r="206" spans="1:12" hidden="1" x14ac:dyDescent="0.25">
      <c r="A206" s="114">
        <v>5211</v>
      </c>
      <c r="B206" s="79" t="s">
        <v>107</v>
      </c>
      <c r="C206" s="69">
        <f t="shared" si="13"/>
        <v>0</v>
      </c>
      <c r="D206" s="68"/>
      <c r="E206" s="68"/>
      <c r="F206" s="68"/>
      <c r="G206" s="70"/>
      <c r="H206" s="69">
        <f t="shared" si="14"/>
        <v>0</v>
      </c>
      <c r="I206" s="68"/>
      <c r="J206" s="68"/>
      <c r="K206" s="68"/>
      <c r="L206" s="67"/>
    </row>
    <row r="207" spans="1:12" hidden="1" x14ac:dyDescent="0.25">
      <c r="A207" s="74">
        <v>5212</v>
      </c>
      <c r="B207" s="78" t="s">
        <v>106</v>
      </c>
      <c r="C207" s="36">
        <f t="shared" si="13"/>
        <v>0</v>
      </c>
      <c r="D207" s="35"/>
      <c r="E207" s="35"/>
      <c r="F207" s="35"/>
      <c r="G207" s="37"/>
      <c r="H207" s="36">
        <f t="shared" si="14"/>
        <v>0</v>
      </c>
      <c r="I207" s="35"/>
      <c r="J207" s="35"/>
      <c r="K207" s="35"/>
      <c r="L207" s="34"/>
    </row>
    <row r="208" spans="1:12" hidden="1" x14ac:dyDescent="0.25">
      <c r="A208" s="74">
        <v>5213</v>
      </c>
      <c r="B208" s="78" t="s">
        <v>105</v>
      </c>
      <c r="C208" s="36">
        <f t="shared" si="13"/>
        <v>0</v>
      </c>
      <c r="D208" s="35"/>
      <c r="E208" s="35"/>
      <c r="F208" s="35"/>
      <c r="G208" s="37"/>
      <c r="H208" s="36">
        <f t="shared" si="14"/>
        <v>0</v>
      </c>
      <c r="I208" s="35"/>
      <c r="J208" s="35"/>
      <c r="K208" s="35"/>
      <c r="L208" s="34"/>
    </row>
    <row r="209" spans="1:12" hidden="1" x14ac:dyDescent="0.25">
      <c r="A209" s="74">
        <v>5214</v>
      </c>
      <c r="B209" s="78" t="s">
        <v>104</v>
      </c>
      <c r="C209" s="36">
        <f t="shared" si="13"/>
        <v>0</v>
      </c>
      <c r="D209" s="35"/>
      <c r="E209" s="35"/>
      <c r="F209" s="35"/>
      <c r="G209" s="37"/>
      <c r="H209" s="36">
        <f t="shared" si="14"/>
        <v>0</v>
      </c>
      <c r="I209" s="35"/>
      <c r="J209" s="35"/>
      <c r="K209" s="35"/>
      <c r="L209" s="34"/>
    </row>
    <row r="210" spans="1:12" hidden="1" x14ac:dyDescent="0.25">
      <c r="A210" s="74">
        <v>5215</v>
      </c>
      <c r="B210" s="78" t="s">
        <v>103</v>
      </c>
      <c r="C210" s="36">
        <f t="shared" si="13"/>
        <v>0</v>
      </c>
      <c r="D210" s="35"/>
      <c r="E210" s="35"/>
      <c r="F210" s="35"/>
      <c r="G210" s="37"/>
      <c r="H210" s="36">
        <f t="shared" si="14"/>
        <v>0</v>
      </c>
      <c r="I210" s="35"/>
      <c r="J210" s="35"/>
      <c r="K210" s="35"/>
      <c r="L210" s="34"/>
    </row>
    <row r="211" spans="1:12" ht="24" hidden="1" x14ac:dyDescent="0.25">
      <c r="A211" s="74">
        <v>5216</v>
      </c>
      <c r="B211" s="78" t="s">
        <v>102</v>
      </c>
      <c r="C211" s="36">
        <f t="shared" si="13"/>
        <v>0</v>
      </c>
      <c r="D211" s="35"/>
      <c r="E211" s="35"/>
      <c r="F211" s="35"/>
      <c r="G211" s="37"/>
      <c r="H211" s="36">
        <f t="shared" si="14"/>
        <v>0</v>
      </c>
      <c r="I211" s="35"/>
      <c r="J211" s="35"/>
      <c r="K211" s="35"/>
      <c r="L211" s="34"/>
    </row>
    <row r="212" spans="1:12" hidden="1" x14ac:dyDescent="0.25">
      <c r="A212" s="74">
        <v>5217</v>
      </c>
      <c r="B212" s="78" t="s">
        <v>101</v>
      </c>
      <c r="C212" s="36">
        <f t="shared" si="13"/>
        <v>0</v>
      </c>
      <c r="D212" s="35"/>
      <c r="E212" s="35"/>
      <c r="F212" s="35"/>
      <c r="G212" s="37"/>
      <c r="H212" s="36">
        <f t="shared" si="14"/>
        <v>0</v>
      </c>
      <c r="I212" s="35"/>
      <c r="J212" s="35"/>
      <c r="K212" s="35"/>
      <c r="L212" s="34"/>
    </row>
    <row r="213" spans="1:12" hidden="1" x14ac:dyDescent="0.25">
      <c r="A213" s="74">
        <v>5218</v>
      </c>
      <c r="B213" s="78" t="s">
        <v>100</v>
      </c>
      <c r="C213" s="36">
        <f t="shared" si="13"/>
        <v>0</v>
      </c>
      <c r="D213" s="35"/>
      <c r="E213" s="35"/>
      <c r="F213" s="35"/>
      <c r="G213" s="37"/>
      <c r="H213" s="36">
        <f t="shared" si="14"/>
        <v>0</v>
      </c>
      <c r="I213" s="35"/>
      <c r="J213" s="35"/>
      <c r="K213" s="35"/>
      <c r="L213" s="34"/>
    </row>
    <row r="214" spans="1:12" hidden="1" x14ac:dyDescent="0.25">
      <c r="A214" s="74">
        <v>5219</v>
      </c>
      <c r="B214" s="78" t="s">
        <v>99</v>
      </c>
      <c r="C214" s="36">
        <f t="shared" si="13"/>
        <v>0</v>
      </c>
      <c r="D214" s="35"/>
      <c r="E214" s="35"/>
      <c r="F214" s="35"/>
      <c r="G214" s="37"/>
      <c r="H214" s="36">
        <f t="shared" si="14"/>
        <v>0</v>
      </c>
      <c r="I214" s="35"/>
      <c r="J214" s="35"/>
      <c r="K214" s="35"/>
      <c r="L214" s="34"/>
    </row>
    <row r="215" spans="1:12" ht="13.5" hidden="1" customHeight="1" x14ac:dyDescent="0.25">
      <c r="A215" s="88">
        <v>5220</v>
      </c>
      <c r="B215" s="78" t="s">
        <v>98</v>
      </c>
      <c r="C215" s="36">
        <f t="shared" si="13"/>
        <v>0</v>
      </c>
      <c r="D215" s="35"/>
      <c r="E215" s="35"/>
      <c r="F215" s="35"/>
      <c r="G215" s="37"/>
      <c r="H215" s="36">
        <f t="shared" si="14"/>
        <v>0</v>
      </c>
      <c r="I215" s="35"/>
      <c r="J215" s="35"/>
      <c r="K215" s="35"/>
      <c r="L215" s="34"/>
    </row>
    <row r="216" spans="1:12" hidden="1" x14ac:dyDescent="0.25">
      <c r="A216" s="88">
        <v>5230</v>
      </c>
      <c r="B216" s="78" t="s">
        <v>97</v>
      </c>
      <c r="C216" s="36">
        <f t="shared" si="13"/>
        <v>0</v>
      </c>
      <c r="D216" s="76">
        <f>SUM(D217:D224)</f>
        <v>0</v>
      </c>
      <c r="E216" s="76">
        <f>SUM(E217:E224)</f>
        <v>0</v>
      </c>
      <c r="F216" s="76">
        <f>SUM(F217:F224)</f>
        <v>0</v>
      </c>
      <c r="G216" s="77">
        <f>SUM(G217:G224)</f>
        <v>0</v>
      </c>
      <c r="H216" s="36">
        <f t="shared" si="14"/>
        <v>0</v>
      </c>
      <c r="I216" s="76">
        <f>SUM(I217:I224)</f>
        <v>0</v>
      </c>
      <c r="J216" s="76">
        <f>SUM(J217:J224)</f>
        <v>0</v>
      </c>
      <c r="K216" s="76">
        <f>SUM(K217:K224)</f>
        <v>0</v>
      </c>
      <c r="L216" s="75">
        <f>SUM(L217:L224)</f>
        <v>0</v>
      </c>
    </row>
    <row r="217" spans="1:12" hidden="1" x14ac:dyDescent="0.25">
      <c r="A217" s="74">
        <v>5231</v>
      </c>
      <c r="B217" s="78" t="s">
        <v>96</v>
      </c>
      <c r="C217" s="36">
        <f t="shared" si="13"/>
        <v>0</v>
      </c>
      <c r="D217" s="35"/>
      <c r="E217" s="35"/>
      <c r="F217" s="35"/>
      <c r="G217" s="37"/>
      <c r="H217" s="36">
        <f t="shared" si="14"/>
        <v>0</v>
      </c>
      <c r="I217" s="35"/>
      <c r="J217" s="35"/>
      <c r="K217" s="35"/>
      <c r="L217" s="34"/>
    </row>
    <row r="218" spans="1:12" hidden="1" x14ac:dyDescent="0.25">
      <c r="A218" s="74">
        <v>5232</v>
      </c>
      <c r="B218" s="78" t="s">
        <v>95</v>
      </c>
      <c r="C218" s="36">
        <f t="shared" si="13"/>
        <v>0</v>
      </c>
      <c r="D218" s="35"/>
      <c r="E218" s="35"/>
      <c r="F218" s="35"/>
      <c r="G218" s="37"/>
      <c r="H218" s="36">
        <f t="shared" si="14"/>
        <v>0</v>
      </c>
      <c r="I218" s="35"/>
      <c r="J218" s="35"/>
      <c r="K218" s="35"/>
      <c r="L218" s="34"/>
    </row>
    <row r="219" spans="1:12" hidden="1" x14ac:dyDescent="0.25">
      <c r="A219" s="74">
        <v>5233</v>
      </c>
      <c r="B219" s="78" t="s">
        <v>94</v>
      </c>
      <c r="C219" s="73">
        <f t="shared" si="13"/>
        <v>0</v>
      </c>
      <c r="D219" s="35"/>
      <c r="E219" s="35"/>
      <c r="F219" s="35"/>
      <c r="G219" s="37"/>
      <c r="H219" s="36">
        <f t="shared" si="14"/>
        <v>0</v>
      </c>
      <c r="I219" s="35"/>
      <c r="J219" s="35"/>
      <c r="K219" s="35"/>
      <c r="L219" s="34"/>
    </row>
    <row r="220" spans="1:12" ht="24" hidden="1" x14ac:dyDescent="0.25">
      <c r="A220" s="74">
        <v>5234</v>
      </c>
      <c r="B220" s="78" t="s">
        <v>93</v>
      </c>
      <c r="C220" s="73">
        <f t="shared" si="13"/>
        <v>0</v>
      </c>
      <c r="D220" s="35"/>
      <c r="E220" s="35"/>
      <c r="F220" s="35"/>
      <c r="G220" s="37"/>
      <c r="H220" s="36">
        <f t="shared" si="14"/>
        <v>0</v>
      </c>
      <c r="I220" s="35"/>
      <c r="J220" s="35"/>
      <c r="K220" s="35"/>
      <c r="L220" s="34"/>
    </row>
    <row r="221" spans="1:12" ht="14.25" hidden="1" customHeight="1" x14ac:dyDescent="0.25">
      <c r="A221" s="74">
        <v>5236</v>
      </c>
      <c r="B221" s="78" t="s">
        <v>92</v>
      </c>
      <c r="C221" s="73">
        <f t="shared" si="13"/>
        <v>0</v>
      </c>
      <c r="D221" s="35"/>
      <c r="E221" s="35"/>
      <c r="F221" s="35"/>
      <c r="G221" s="37"/>
      <c r="H221" s="36">
        <f t="shared" si="14"/>
        <v>0</v>
      </c>
      <c r="I221" s="35"/>
      <c r="J221" s="35"/>
      <c r="K221" s="35"/>
      <c r="L221" s="34"/>
    </row>
    <row r="222" spans="1:12" ht="14.25" hidden="1" customHeight="1" x14ac:dyDescent="0.25">
      <c r="A222" s="74">
        <v>5237</v>
      </c>
      <c r="B222" s="78" t="s">
        <v>91</v>
      </c>
      <c r="C222" s="73">
        <f t="shared" si="13"/>
        <v>0</v>
      </c>
      <c r="D222" s="35"/>
      <c r="E222" s="35"/>
      <c r="F222" s="35"/>
      <c r="G222" s="37"/>
      <c r="H222" s="36">
        <f t="shared" si="14"/>
        <v>0</v>
      </c>
      <c r="I222" s="35"/>
      <c r="J222" s="35"/>
      <c r="K222" s="35"/>
      <c r="L222" s="34"/>
    </row>
    <row r="223" spans="1:12" ht="24" hidden="1" x14ac:dyDescent="0.25">
      <c r="A223" s="74">
        <v>5238</v>
      </c>
      <c r="B223" s="78" t="s">
        <v>90</v>
      </c>
      <c r="C223" s="73">
        <f t="shared" si="13"/>
        <v>0</v>
      </c>
      <c r="D223" s="35"/>
      <c r="E223" s="35"/>
      <c r="F223" s="35"/>
      <c r="G223" s="37"/>
      <c r="H223" s="36">
        <f t="shared" si="14"/>
        <v>0</v>
      </c>
      <c r="I223" s="35"/>
      <c r="J223" s="35"/>
      <c r="K223" s="35"/>
      <c r="L223" s="34"/>
    </row>
    <row r="224" spans="1:12" ht="24" hidden="1" x14ac:dyDescent="0.25">
      <c r="A224" s="74">
        <v>5239</v>
      </c>
      <c r="B224" s="78" t="s">
        <v>89</v>
      </c>
      <c r="C224" s="73">
        <f t="shared" si="13"/>
        <v>0</v>
      </c>
      <c r="D224" s="35"/>
      <c r="E224" s="35"/>
      <c r="F224" s="35"/>
      <c r="G224" s="37"/>
      <c r="H224" s="36">
        <f t="shared" si="14"/>
        <v>0</v>
      </c>
      <c r="I224" s="35"/>
      <c r="J224" s="35"/>
      <c r="K224" s="35"/>
      <c r="L224" s="34"/>
    </row>
    <row r="225" spans="1:12" ht="24" hidden="1" x14ac:dyDescent="0.25">
      <c r="A225" s="88">
        <v>5240</v>
      </c>
      <c r="B225" s="78" t="s">
        <v>88</v>
      </c>
      <c r="C225" s="73">
        <f t="shared" ref="C225:C256" si="15">SUM(D225:G225)</f>
        <v>0</v>
      </c>
      <c r="D225" s="35"/>
      <c r="E225" s="35"/>
      <c r="F225" s="35"/>
      <c r="G225" s="37"/>
      <c r="H225" s="36">
        <f t="shared" ref="H225:H256" si="16">SUM(I225:L225)</f>
        <v>0</v>
      </c>
      <c r="I225" s="35"/>
      <c r="J225" s="35"/>
      <c r="K225" s="35"/>
      <c r="L225" s="34"/>
    </row>
    <row r="226" spans="1:12" hidden="1" x14ac:dyDescent="0.25">
      <c r="A226" s="88">
        <v>5250</v>
      </c>
      <c r="B226" s="78" t="s">
        <v>87</v>
      </c>
      <c r="C226" s="73">
        <f t="shared" si="15"/>
        <v>0</v>
      </c>
      <c r="D226" s="35"/>
      <c r="E226" s="35"/>
      <c r="F226" s="35"/>
      <c r="G226" s="37"/>
      <c r="H226" s="36">
        <f t="shared" si="16"/>
        <v>0</v>
      </c>
      <c r="I226" s="35"/>
      <c r="J226" s="35"/>
      <c r="K226" s="35"/>
      <c r="L226" s="34"/>
    </row>
    <row r="227" spans="1:12" hidden="1" x14ac:dyDescent="0.25">
      <c r="A227" s="88">
        <v>5260</v>
      </c>
      <c r="B227" s="78" t="s">
        <v>86</v>
      </c>
      <c r="C227" s="73">
        <f t="shared" si="15"/>
        <v>0</v>
      </c>
      <c r="D227" s="76">
        <f>SUM(D228)</f>
        <v>0</v>
      </c>
      <c r="E227" s="76">
        <f>SUM(E228)</f>
        <v>0</v>
      </c>
      <c r="F227" s="76">
        <f>SUM(F228)</f>
        <v>0</v>
      </c>
      <c r="G227" s="77">
        <f>SUM(G228)</f>
        <v>0</v>
      </c>
      <c r="H227" s="36">
        <f t="shared" si="16"/>
        <v>0</v>
      </c>
      <c r="I227" s="76">
        <f>SUM(I228)</f>
        <v>0</v>
      </c>
      <c r="J227" s="76">
        <f>SUM(J228)</f>
        <v>0</v>
      </c>
      <c r="K227" s="76">
        <f>SUM(K228)</f>
        <v>0</v>
      </c>
      <c r="L227" s="75">
        <f>SUM(L228)</f>
        <v>0</v>
      </c>
    </row>
    <row r="228" spans="1:12" ht="24" hidden="1" x14ac:dyDescent="0.25">
      <c r="A228" s="74">
        <v>5269</v>
      </c>
      <c r="B228" s="78" t="s">
        <v>85</v>
      </c>
      <c r="C228" s="73">
        <f t="shared" si="15"/>
        <v>0</v>
      </c>
      <c r="D228" s="35"/>
      <c r="E228" s="35"/>
      <c r="F228" s="35"/>
      <c r="G228" s="37"/>
      <c r="H228" s="36">
        <f t="shared" si="16"/>
        <v>0</v>
      </c>
      <c r="I228" s="35"/>
      <c r="J228" s="35"/>
      <c r="K228" s="35"/>
      <c r="L228" s="34"/>
    </row>
    <row r="229" spans="1:12" ht="24" hidden="1" x14ac:dyDescent="0.25">
      <c r="A229" s="80">
        <v>5270</v>
      </c>
      <c r="B229" s="137" t="s">
        <v>84</v>
      </c>
      <c r="C229" s="136">
        <f t="shared" si="15"/>
        <v>0</v>
      </c>
      <c r="D229" s="133"/>
      <c r="E229" s="133"/>
      <c r="F229" s="133"/>
      <c r="G229" s="135"/>
      <c r="H229" s="134">
        <f t="shared" si="16"/>
        <v>0</v>
      </c>
      <c r="I229" s="133"/>
      <c r="J229" s="133"/>
      <c r="K229" s="133"/>
      <c r="L229" s="132"/>
    </row>
    <row r="230" spans="1:12" hidden="1" x14ac:dyDescent="0.25">
      <c r="A230" s="131">
        <v>6000</v>
      </c>
      <c r="B230" s="131" t="s">
        <v>83</v>
      </c>
      <c r="C230" s="130">
        <f t="shared" si="15"/>
        <v>0</v>
      </c>
      <c r="D230" s="127">
        <f>D231+D251+D258</f>
        <v>0</v>
      </c>
      <c r="E230" s="127">
        <f>E231+E251+E258</f>
        <v>0</v>
      </c>
      <c r="F230" s="127">
        <f>F231+F251+F258</f>
        <v>0</v>
      </c>
      <c r="G230" s="129">
        <f>G231+G251+G258</f>
        <v>0</v>
      </c>
      <c r="H230" s="128">
        <f t="shared" si="16"/>
        <v>0</v>
      </c>
      <c r="I230" s="127">
        <f>I231+I251+I258</f>
        <v>0</v>
      </c>
      <c r="J230" s="127">
        <f>J231+J251+J258</f>
        <v>0</v>
      </c>
      <c r="K230" s="127">
        <f>K231+K251+K258</f>
        <v>0</v>
      </c>
      <c r="L230" s="126">
        <f>L231+L251+L258</f>
        <v>0</v>
      </c>
    </row>
    <row r="231" spans="1:12" ht="14.25" hidden="1" customHeight="1" x14ac:dyDescent="0.25">
      <c r="A231" s="125">
        <v>6200</v>
      </c>
      <c r="B231" s="124" t="s">
        <v>82</v>
      </c>
      <c r="C231" s="123">
        <f t="shared" si="15"/>
        <v>0</v>
      </c>
      <c r="D231" s="121">
        <f>SUM(D232,D233,D235,D238,D244,D245,D246)</f>
        <v>0</v>
      </c>
      <c r="E231" s="121">
        <f>SUM(E232,E233,E235,E238,E244,E245,E246)</f>
        <v>0</v>
      </c>
      <c r="F231" s="121">
        <f>SUM(F232,F233,F235,F238,F244,F245,F246)</f>
        <v>0</v>
      </c>
      <c r="G231" s="121">
        <f>SUM(G232,G233,G235,G238,G244,G245,G246)</f>
        <v>0</v>
      </c>
      <c r="H231" s="122">
        <f t="shared" si="16"/>
        <v>0</v>
      </c>
      <c r="I231" s="121">
        <f>SUM(I232,I233,I235,I238,I244,I245,I246)</f>
        <v>0</v>
      </c>
      <c r="J231" s="121">
        <f>SUM(J232,J233,J235,J238,J244,J245,J246)</f>
        <v>0</v>
      </c>
      <c r="K231" s="121">
        <f>SUM(K232,K233,K235,K238,K244,K245,K246)</f>
        <v>0</v>
      </c>
      <c r="L231" s="92">
        <f>SUM(L232,L233,L235,L238,L244,L245,L246)</f>
        <v>0</v>
      </c>
    </row>
    <row r="232" spans="1:12" ht="24" hidden="1" x14ac:dyDescent="0.25">
      <c r="A232" s="91">
        <v>6220</v>
      </c>
      <c r="B232" s="79" t="s">
        <v>81</v>
      </c>
      <c r="C232" s="71">
        <f t="shared" si="15"/>
        <v>0</v>
      </c>
      <c r="D232" s="68"/>
      <c r="E232" s="68"/>
      <c r="F232" s="68"/>
      <c r="G232" s="120"/>
      <c r="H232" s="119">
        <f t="shared" si="16"/>
        <v>0</v>
      </c>
      <c r="I232" s="68"/>
      <c r="J232" s="68"/>
      <c r="K232" s="68"/>
      <c r="L232" s="67"/>
    </row>
    <row r="233" spans="1:12" hidden="1" x14ac:dyDescent="0.25">
      <c r="A233" s="88">
        <v>6230</v>
      </c>
      <c r="B233" s="78" t="s">
        <v>80</v>
      </c>
      <c r="C233" s="73">
        <f t="shared" si="15"/>
        <v>0</v>
      </c>
      <c r="D233" s="76">
        <f>SUM(D234)</f>
        <v>0</v>
      </c>
      <c r="E233" s="76">
        <f>SUM(E234)</f>
        <v>0</v>
      </c>
      <c r="F233" s="76">
        <f>SUM(F234)</f>
        <v>0</v>
      </c>
      <c r="G233" s="77">
        <f>SUM(G234)</f>
        <v>0</v>
      </c>
      <c r="H233" s="103">
        <f t="shared" si="16"/>
        <v>0</v>
      </c>
      <c r="I233" s="76">
        <f>SUM(I234)</f>
        <v>0</v>
      </c>
      <c r="J233" s="76">
        <f>SUM(J234)</f>
        <v>0</v>
      </c>
      <c r="K233" s="76">
        <f>SUM(K234)</f>
        <v>0</v>
      </c>
      <c r="L233" s="75">
        <f>SUM(L234)</f>
        <v>0</v>
      </c>
    </row>
    <row r="234" spans="1:12" ht="24" hidden="1" x14ac:dyDescent="0.25">
      <c r="A234" s="74">
        <v>6239</v>
      </c>
      <c r="B234" s="79" t="s">
        <v>79</v>
      </c>
      <c r="C234" s="73">
        <f t="shared" si="15"/>
        <v>0</v>
      </c>
      <c r="D234" s="68"/>
      <c r="E234" s="68"/>
      <c r="F234" s="68"/>
      <c r="G234" s="70"/>
      <c r="H234" s="103">
        <f t="shared" si="16"/>
        <v>0</v>
      </c>
      <c r="I234" s="68"/>
      <c r="J234" s="68"/>
      <c r="K234" s="68"/>
      <c r="L234" s="67"/>
    </row>
    <row r="235" spans="1:12" ht="24" hidden="1" x14ac:dyDescent="0.25">
      <c r="A235" s="88">
        <v>6240</v>
      </c>
      <c r="B235" s="78" t="s">
        <v>78</v>
      </c>
      <c r="C235" s="73">
        <f t="shared" si="15"/>
        <v>0</v>
      </c>
      <c r="D235" s="76">
        <f>SUM(D236:D237)</f>
        <v>0</v>
      </c>
      <c r="E235" s="76">
        <f>SUM(E236:E237)</f>
        <v>0</v>
      </c>
      <c r="F235" s="76">
        <f>SUM(F236:F237)</f>
        <v>0</v>
      </c>
      <c r="G235" s="77">
        <f>SUM(G236:G237)</f>
        <v>0</v>
      </c>
      <c r="H235" s="103">
        <f t="shared" si="16"/>
        <v>0</v>
      </c>
      <c r="I235" s="76">
        <f>SUM(I236:I237)</f>
        <v>0</v>
      </c>
      <c r="J235" s="76">
        <f>SUM(J236:J237)</f>
        <v>0</v>
      </c>
      <c r="K235" s="76">
        <f>SUM(K236:K237)</f>
        <v>0</v>
      </c>
      <c r="L235" s="75">
        <f>SUM(L236:L237)</f>
        <v>0</v>
      </c>
    </row>
    <row r="236" spans="1:12" hidden="1" x14ac:dyDescent="0.25">
      <c r="A236" s="74">
        <v>6241</v>
      </c>
      <c r="B236" s="78" t="s">
        <v>77</v>
      </c>
      <c r="C236" s="73">
        <f t="shared" si="15"/>
        <v>0</v>
      </c>
      <c r="D236" s="35"/>
      <c r="E236" s="35"/>
      <c r="F236" s="35"/>
      <c r="G236" s="37"/>
      <c r="H236" s="103">
        <f t="shared" si="16"/>
        <v>0</v>
      </c>
      <c r="I236" s="35"/>
      <c r="J236" s="35"/>
      <c r="K236" s="35"/>
      <c r="L236" s="34"/>
    </row>
    <row r="237" spans="1:12" hidden="1" x14ac:dyDescent="0.25">
      <c r="A237" s="74">
        <v>6242</v>
      </c>
      <c r="B237" s="78" t="s">
        <v>76</v>
      </c>
      <c r="C237" s="73">
        <f t="shared" si="15"/>
        <v>0</v>
      </c>
      <c r="D237" s="35"/>
      <c r="E237" s="35"/>
      <c r="F237" s="35"/>
      <c r="G237" s="37"/>
      <c r="H237" s="103">
        <f t="shared" si="16"/>
        <v>0</v>
      </c>
      <c r="I237" s="35"/>
      <c r="J237" s="35"/>
      <c r="K237" s="35"/>
      <c r="L237" s="34"/>
    </row>
    <row r="238" spans="1:12" ht="25.5" hidden="1" customHeight="1" x14ac:dyDescent="0.25">
      <c r="A238" s="88">
        <v>6250</v>
      </c>
      <c r="B238" s="78" t="s">
        <v>75</v>
      </c>
      <c r="C238" s="73">
        <f t="shared" si="15"/>
        <v>0</v>
      </c>
      <c r="D238" s="76">
        <f>SUM(D239:D243)</f>
        <v>0</v>
      </c>
      <c r="E238" s="76">
        <f>SUM(E239:E243)</f>
        <v>0</v>
      </c>
      <c r="F238" s="76">
        <f>SUM(F239:F243)</f>
        <v>0</v>
      </c>
      <c r="G238" s="77">
        <f>SUM(G239:G243)</f>
        <v>0</v>
      </c>
      <c r="H238" s="103">
        <f t="shared" si="16"/>
        <v>0</v>
      </c>
      <c r="I238" s="76">
        <f>SUM(I239:I243)</f>
        <v>0</v>
      </c>
      <c r="J238" s="76">
        <f>SUM(J239:J243)</f>
        <v>0</v>
      </c>
      <c r="K238" s="76">
        <f>SUM(K239:K243)</f>
        <v>0</v>
      </c>
      <c r="L238" s="75">
        <f>SUM(L239:L243)</f>
        <v>0</v>
      </c>
    </row>
    <row r="239" spans="1:12" ht="14.25" hidden="1" customHeight="1" x14ac:dyDescent="0.25">
      <c r="A239" s="74">
        <v>6252</v>
      </c>
      <c r="B239" s="78" t="s">
        <v>74</v>
      </c>
      <c r="C239" s="73">
        <f t="shared" si="15"/>
        <v>0</v>
      </c>
      <c r="D239" s="35"/>
      <c r="E239" s="35"/>
      <c r="F239" s="35"/>
      <c r="G239" s="37"/>
      <c r="H239" s="103">
        <f t="shared" si="16"/>
        <v>0</v>
      </c>
      <c r="I239" s="35"/>
      <c r="J239" s="35"/>
      <c r="K239" s="35"/>
      <c r="L239" s="34"/>
    </row>
    <row r="240" spans="1:12" ht="14.25" hidden="1" customHeight="1" x14ac:dyDescent="0.25">
      <c r="A240" s="74">
        <v>6253</v>
      </c>
      <c r="B240" s="78" t="s">
        <v>73</v>
      </c>
      <c r="C240" s="73">
        <f t="shared" si="15"/>
        <v>0</v>
      </c>
      <c r="D240" s="35"/>
      <c r="E240" s="35"/>
      <c r="F240" s="35"/>
      <c r="G240" s="37"/>
      <c r="H240" s="103">
        <f t="shared" si="16"/>
        <v>0</v>
      </c>
      <c r="I240" s="35"/>
      <c r="J240" s="35"/>
      <c r="K240" s="35"/>
      <c r="L240" s="34"/>
    </row>
    <row r="241" spans="1:12" ht="24" hidden="1" x14ac:dyDescent="0.25">
      <c r="A241" s="74">
        <v>6254</v>
      </c>
      <c r="B241" s="78" t="s">
        <v>72</v>
      </c>
      <c r="C241" s="73">
        <f t="shared" si="15"/>
        <v>0</v>
      </c>
      <c r="D241" s="35"/>
      <c r="E241" s="35"/>
      <c r="F241" s="35"/>
      <c r="G241" s="37"/>
      <c r="H241" s="103">
        <f t="shared" si="16"/>
        <v>0</v>
      </c>
      <c r="I241" s="35"/>
      <c r="J241" s="35"/>
      <c r="K241" s="35"/>
      <c r="L241" s="34"/>
    </row>
    <row r="242" spans="1:12" ht="24" hidden="1" x14ac:dyDescent="0.25">
      <c r="A242" s="74">
        <v>6255</v>
      </c>
      <c r="B242" s="78" t="s">
        <v>71</v>
      </c>
      <c r="C242" s="73">
        <f t="shared" si="15"/>
        <v>0</v>
      </c>
      <c r="D242" s="35"/>
      <c r="E242" s="35"/>
      <c r="F242" s="35"/>
      <c r="G242" s="37"/>
      <c r="H242" s="103">
        <f t="shared" si="16"/>
        <v>0</v>
      </c>
      <c r="I242" s="35"/>
      <c r="J242" s="35"/>
      <c r="K242" s="35"/>
      <c r="L242" s="34"/>
    </row>
    <row r="243" spans="1:12" hidden="1" x14ac:dyDescent="0.25">
      <c r="A243" s="74">
        <v>6259</v>
      </c>
      <c r="B243" s="78" t="s">
        <v>70</v>
      </c>
      <c r="C243" s="73">
        <f t="shared" si="15"/>
        <v>0</v>
      </c>
      <c r="D243" s="35"/>
      <c r="E243" s="35"/>
      <c r="F243" s="35"/>
      <c r="G243" s="37"/>
      <c r="H243" s="103">
        <f t="shared" si="16"/>
        <v>0</v>
      </c>
      <c r="I243" s="35"/>
      <c r="J243" s="35"/>
      <c r="K243" s="35"/>
      <c r="L243" s="34"/>
    </row>
    <row r="244" spans="1:12" ht="24" hidden="1" x14ac:dyDescent="0.25">
      <c r="A244" s="88">
        <v>6260</v>
      </c>
      <c r="B244" s="78" t="s">
        <v>69</v>
      </c>
      <c r="C244" s="73">
        <f t="shared" si="15"/>
        <v>0</v>
      </c>
      <c r="D244" s="35"/>
      <c r="E244" s="35"/>
      <c r="F244" s="35"/>
      <c r="G244" s="37"/>
      <c r="H244" s="103">
        <f t="shared" si="16"/>
        <v>0</v>
      </c>
      <c r="I244" s="35"/>
      <c r="J244" s="35"/>
      <c r="K244" s="35"/>
      <c r="L244" s="34"/>
    </row>
    <row r="245" spans="1:12" hidden="1" x14ac:dyDescent="0.25">
      <c r="A245" s="88">
        <v>6270</v>
      </c>
      <c r="B245" s="78" t="s">
        <v>68</v>
      </c>
      <c r="C245" s="73">
        <f t="shared" si="15"/>
        <v>0</v>
      </c>
      <c r="D245" s="35"/>
      <c r="E245" s="35"/>
      <c r="F245" s="35"/>
      <c r="G245" s="37"/>
      <c r="H245" s="103">
        <f t="shared" si="16"/>
        <v>0</v>
      </c>
      <c r="I245" s="35"/>
      <c r="J245" s="35"/>
      <c r="K245" s="35"/>
      <c r="L245" s="34"/>
    </row>
    <row r="246" spans="1:12" ht="24" hidden="1" x14ac:dyDescent="0.25">
      <c r="A246" s="91">
        <v>6290</v>
      </c>
      <c r="B246" s="79" t="s">
        <v>67</v>
      </c>
      <c r="C246" s="110">
        <f t="shared" si="15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118">
        <f>SUM(G247:G250)</f>
        <v>0</v>
      </c>
      <c r="H246" s="110">
        <f t="shared" si="16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17">
        <f>SUM(L247:L250)</f>
        <v>0</v>
      </c>
    </row>
    <row r="247" spans="1:12" hidden="1" x14ac:dyDescent="0.25">
      <c r="A247" s="74">
        <v>6291</v>
      </c>
      <c r="B247" s="78" t="s">
        <v>66</v>
      </c>
      <c r="C247" s="73">
        <f t="shared" si="15"/>
        <v>0</v>
      </c>
      <c r="D247" s="35"/>
      <c r="E247" s="35"/>
      <c r="F247" s="35"/>
      <c r="G247" s="111"/>
      <c r="H247" s="73">
        <f t="shared" si="16"/>
        <v>0</v>
      </c>
      <c r="I247" s="35"/>
      <c r="J247" s="35"/>
      <c r="K247" s="35"/>
      <c r="L247" s="34"/>
    </row>
    <row r="248" spans="1:12" hidden="1" x14ac:dyDescent="0.25">
      <c r="A248" s="74">
        <v>6292</v>
      </c>
      <c r="B248" s="78" t="s">
        <v>65</v>
      </c>
      <c r="C248" s="73">
        <f t="shared" si="15"/>
        <v>0</v>
      </c>
      <c r="D248" s="35"/>
      <c r="E248" s="35"/>
      <c r="F248" s="35"/>
      <c r="G248" s="111"/>
      <c r="H248" s="73">
        <f t="shared" si="16"/>
        <v>0</v>
      </c>
      <c r="I248" s="35"/>
      <c r="J248" s="35"/>
      <c r="K248" s="35"/>
      <c r="L248" s="34"/>
    </row>
    <row r="249" spans="1:12" ht="72" hidden="1" x14ac:dyDescent="0.25">
      <c r="A249" s="74">
        <v>6296</v>
      </c>
      <c r="B249" s="78" t="s">
        <v>64</v>
      </c>
      <c r="C249" s="73">
        <f t="shared" si="15"/>
        <v>0</v>
      </c>
      <c r="D249" s="35"/>
      <c r="E249" s="35"/>
      <c r="F249" s="35"/>
      <c r="G249" s="111"/>
      <c r="H249" s="73">
        <f t="shared" si="16"/>
        <v>0</v>
      </c>
      <c r="I249" s="35"/>
      <c r="J249" s="35"/>
      <c r="K249" s="35"/>
      <c r="L249" s="34"/>
    </row>
    <row r="250" spans="1:12" ht="39.75" hidden="1" customHeight="1" x14ac:dyDescent="0.25">
      <c r="A250" s="74">
        <v>6299</v>
      </c>
      <c r="B250" s="78" t="s">
        <v>63</v>
      </c>
      <c r="C250" s="73">
        <f t="shared" si="15"/>
        <v>0</v>
      </c>
      <c r="D250" s="35"/>
      <c r="E250" s="35"/>
      <c r="F250" s="35"/>
      <c r="G250" s="111"/>
      <c r="H250" s="73">
        <f t="shared" si="16"/>
        <v>0</v>
      </c>
      <c r="I250" s="35"/>
      <c r="J250" s="35"/>
      <c r="K250" s="35"/>
      <c r="L250" s="34"/>
    </row>
    <row r="251" spans="1:12" hidden="1" x14ac:dyDescent="0.25">
      <c r="A251" s="97">
        <v>6300</v>
      </c>
      <c r="B251" s="96" t="s">
        <v>62</v>
      </c>
      <c r="C251" s="95">
        <f t="shared" si="15"/>
        <v>0</v>
      </c>
      <c r="D251" s="93">
        <f>SUM(D252,D256,D257)</f>
        <v>0</v>
      </c>
      <c r="E251" s="93">
        <f>SUM(E252,E256,E257)</f>
        <v>0</v>
      </c>
      <c r="F251" s="93">
        <f>SUM(F252,F256,F257)</f>
        <v>0</v>
      </c>
      <c r="G251" s="93">
        <f>SUM(G252,G256,G257)</f>
        <v>0</v>
      </c>
      <c r="H251" s="94">
        <f t="shared" si="16"/>
        <v>0</v>
      </c>
      <c r="I251" s="93">
        <f>SUM(I252,I256,I257)</f>
        <v>0</v>
      </c>
      <c r="J251" s="93">
        <f>SUM(J252,J256,J257)</f>
        <v>0</v>
      </c>
      <c r="K251" s="93">
        <f>SUM(K252,K256,K257)</f>
        <v>0</v>
      </c>
      <c r="L251" s="109">
        <f>SUM(L252,L256,L257)</f>
        <v>0</v>
      </c>
    </row>
    <row r="252" spans="1:12" ht="24" hidden="1" x14ac:dyDescent="0.25">
      <c r="A252" s="91">
        <v>6320</v>
      </c>
      <c r="B252" s="79" t="s">
        <v>61</v>
      </c>
      <c r="C252" s="110">
        <f t="shared" si="15"/>
        <v>0</v>
      </c>
      <c r="D252" s="107">
        <f>SUM(D253:D255)</f>
        <v>0</v>
      </c>
      <c r="E252" s="107">
        <f>SUM(E253:E255)</f>
        <v>0</v>
      </c>
      <c r="F252" s="107">
        <f>SUM(F253:F255)</f>
        <v>0</v>
      </c>
      <c r="G252" s="116">
        <f>SUM(G253:G255)</f>
        <v>0</v>
      </c>
      <c r="H252" s="110">
        <f t="shared" si="16"/>
        <v>0</v>
      </c>
      <c r="I252" s="107">
        <f>SUM(I253:I255)</f>
        <v>0</v>
      </c>
      <c r="J252" s="107">
        <f>SUM(J253:J255)</f>
        <v>0</v>
      </c>
      <c r="K252" s="107">
        <f>SUM(K253:K255)</f>
        <v>0</v>
      </c>
      <c r="L252" s="115">
        <f>SUM(L253:L255)</f>
        <v>0</v>
      </c>
    </row>
    <row r="253" spans="1:12" hidden="1" x14ac:dyDescent="0.25">
      <c r="A253" s="74">
        <v>6322</v>
      </c>
      <c r="B253" s="78" t="s">
        <v>60</v>
      </c>
      <c r="C253" s="73">
        <f t="shared" si="15"/>
        <v>0</v>
      </c>
      <c r="D253" s="35"/>
      <c r="E253" s="35"/>
      <c r="F253" s="35"/>
      <c r="G253" s="111"/>
      <c r="H253" s="73">
        <f t="shared" si="16"/>
        <v>0</v>
      </c>
      <c r="I253" s="35"/>
      <c r="J253" s="35"/>
      <c r="K253" s="35"/>
      <c r="L253" s="34"/>
    </row>
    <row r="254" spans="1:12" ht="24" hidden="1" x14ac:dyDescent="0.25">
      <c r="A254" s="74">
        <v>6323</v>
      </c>
      <c r="B254" s="78" t="s">
        <v>59</v>
      </c>
      <c r="C254" s="73">
        <f t="shared" si="15"/>
        <v>0</v>
      </c>
      <c r="D254" s="35"/>
      <c r="E254" s="35"/>
      <c r="F254" s="35"/>
      <c r="G254" s="111"/>
      <c r="H254" s="73">
        <f t="shared" si="16"/>
        <v>0</v>
      </c>
      <c r="I254" s="35"/>
      <c r="J254" s="35"/>
      <c r="K254" s="35"/>
      <c r="L254" s="34"/>
    </row>
    <row r="255" spans="1:12" ht="24" hidden="1" x14ac:dyDescent="0.25">
      <c r="A255" s="114">
        <v>6324</v>
      </c>
      <c r="B255" s="79" t="s">
        <v>58</v>
      </c>
      <c r="C255" s="71">
        <f t="shared" si="15"/>
        <v>0</v>
      </c>
      <c r="D255" s="68"/>
      <c r="E255" s="68"/>
      <c r="F255" s="68"/>
      <c r="G255" s="113"/>
      <c r="H255" s="71">
        <f t="shared" si="16"/>
        <v>0</v>
      </c>
      <c r="I255" s="68"/>
      <c r="J255" s="68"/>
      <c r="K255" s="68"/>
      <c r="L255" s="67"/>
    </row>
    <row r="256" spans="1:12" ht="24" hidden="1" x14ac:dyDescent="0.25">
      <c r="A256" s="87">
        <v>6330</v>
      </c>
      <c r="B256" s="112" t="s">
        <v>57</v>
      </c>
      <c r="C256" s="110">
        <f t="shared" si="15"/>
        <v>0</v>
      </c>
      <c r="D256" s="29"/>
      <c r="E256" s="29"/>
      <c r="F256" s="29"/>
      <c r="G256" s="111"/>
      <c r="H256" s="110">
        <f t="shared" si="16"/>
        <v>0</v>
      </c>
      <c r="I256" s="29"/>
      <c r="J256" s="29"/>
      <c r="K256" s="29"/>
      <c r="L256" s="28"/>
    </row>
    <row r="257" spans="1:13" hidden="1" x14ac:dyDescent="0.25">
      <c r="A257" s="88">
        <v>6360</v>
      </c>
      <c r="B257" s="78" t="s">
        <v>56</v>
      </c>
      <c r="C257" s="73">
        <f t="shared" ref="C257:C283" si="17">SUM(D257:G257)</f>
        <v>0</v>
      </c>
      <c r="D257" s="35"/>
      <c r="E257" s="35"/>
      <c r="F257" s="35"/>
      <c r="G257" s="37"/>
      <c r="H257" s="103">
        <f t="shared" ref="H257:H283" si="18">SUM(I257:L257)</f>
        <v>0</v>
      </c>
      <c r="I257" s="35"/>
      <c r="J257" s="35"/>
      <c r="K257" s="35"/>
      <c r="L257" s="34"/>
    </row>
    <row r="258" spans="1:13" ht="36" hidden="1" x14ac:dyDescent="0.25">
      <c r="A258" s="97">
        <v>6400</v>
      </c>
      <c r="B258" s="96" t="s">
        <v>55</v>
      </c>
      <c r="C258" s="95">
        <f t="shared" si="17"/>
        <v>0</v>
      </c>
      <c r="D258" s="93">
        <f>SUM(D259,D263)</f>
        <v>0</v>
      </c>
      <c r="E258" s="93">
        <f>SUM(E259,E263)</f>
        <v>0</v>
      </c>
      <c r="F258" s="93">
        <f>SUM(F259,F263)</f>
        <v>0</v>
      </c>
      <c r="G258" s="93">
        <f>SUM(G259,G263)</f>
        <v>0</v>
      </c>
      <c r="H258" s="94">
        <f t="shared" si="18"/>
        <v>0</v>
      </c>
      <c r="I258" s="93">
        <f>SUM(I259,I263)</f>
        <v>0</v>
      </c>
      <c r="J258" s="93">
        <f>SUM(J259,J263)</f>
        <v>0</v>
      </c>
      <c r="K258" s="93">
        <f>SUM(K259,K263)</f>
        <v>0</v>
      </c>
      <c r="L258" s="109">
        <f>SUM(L259,L263)</f>
        <v>0</v>
      </c>
    </row>
    <row r="259" spans="1:13" ht="24" hidden="1" x14ac:dyDescent="0.25">
      <c r="A259" s="91">
        <v>6410</v>
      </c>
      <c r="B259" s="79" t="s">
        <v>54</v>
      </c>
      <c r="C259" s="71">
        <f t="shared" si="17"/>
        <v>0</v>
      </c>
      <c r="D259" s="107">
        <f>SUM(D260:D262)</f>
        <v>0</v>
      </c>
      <c r="E259" s="107">
        <f>SUM(E260:E262)</f>
        <v>0</v>
      </c>
      <c r="F259" s="107">
        <f>SUM(F260:F262)</f>
        <v>0</v>
      </c>
      <c r="G259" s="108">
        <f>SUM(G260:G262)</f>
        <v>0</v>
      </c>
      <c r="H259" s="71">
        <f t="shared" si="18"/>
        <v>0</v>
      </c>
      <c r="I259" s="107">
        <f>SUM(I260:I262)</f>
        <v>0</v>
      </c>
      <c r="J259" s="107">
        <f>SUM(J260:J262)</f>
        <v>0</v>
      </c>
      <c r="K259" s="107">
        <f>SUM(K260:K262)</f>
        <v>0</v>
      </c>
      <c r="L259" s="106">
        <f>SUM(L260:L262)</f>
        <v>0</v>
      </c>
    </row>
    <row r="260" spans="1:13" hidden="1" x14ac:dyDescent="0.25">
      <c r="A260" s="74">
        <v>6411</v>
      </c>
      <c r="B260" s="39" t="s">
        <v>53</v>
      </c>
      <c r="C260" s="73">
        <f t="shared" si="17"/>
        <v>0</v>
      </c>
      <c r="D260" s="35"/>
      <c r="E260" s="35"/>
      <c r="F260" s="35"/>
      <c r="G260" s="37"/>
      <c r="H260" s="103">
        <f t="shared" si="18"/>
        <v>0</v>
      </c>
      <c r="I260" s="35"/>
      <c r="J260" s="35"/>
      <c r="K260" s="35"/>
      <c r="L260" s="34"/>
    </row>
    <row r="261" spans="1:13" ht="36" hidden="1" x14ac:dyDescent="0.25">
      <c r="A261" s="74">
        <v>6412</v>
      </c>
      <c r="B261" s="78" t="s">
        <v>52</v>
      </c>
      <c r="C261" s="73">
        <f t="shared" si="17"/>
        <v>0</v>
      </c>
      <c r="D261" s="35"/>
      <c r="E261" s="35"/>
      <c r="F261" s="35"/>
      <c r="G261" s="37"/>
      <c r="H261" s="103">
        <f t="shared" si="18"/>
        <v>0</v>
      </c>
      <c r="I261" s="35"/>
      <c r="J261" s="35"/>
      <c r="K261" s="35"/>
      <c r="L261" s="34"/>
    </row>
    <row r="262" spans="1:13" ht="36" hidden="1" x14ac:dyDescent="0.25">
      <c r="A262" s="74">
        <v>6419</v>
      </c>
      <c r="B262" s="78" t="s">
        <v>51</v>
      </c>
      <c r="C262" s="73">
        <f t="shared" si="17"/>
        <v>0</v>
      </c>
      <c r="D262" s="35"/>
      <c r="E262" s="35"/>
      <c r="F262" s="35"/>
      <c r="G262" s="37"/>
      <c r="H262" s="103">
        <f t="shared" si="18"/>
        <v>0</v>
      </c>
      <c r="I262" s="35"/>
      <c r="J262" s="35"/>
      <c r="K262" s="35"/>
      <c r="L262" s="34"/>
    </row>
    <row r="263" spans="1:13" ht="36" hidden="1" x14ac:dyDescent="0.25">
      <c r="A263" s="88">
        <v>6420</v>
      </c>
      <c r="B263" s="78" t="s">
        <v>50</v>
      </c>
      <c r="C263" s="73">
        <f t="shared" si="17"/>
        <v>0</v>
      </c>
      <c r="D263" s="76">
        <f>SUM(D264:D267)</f>
        <v>0</v>
      </c>
      <c r="E263" s="76">
        <f>SUM(E264:E267)</f>
        <v>0</v>
      </c>
      <c r="F263" s="76">
        <f>SUM(F264:F267)</f>
        <v>0</v>
      </c>
      <c r="G263" s="105">
        <f>SUM(G264:G267)</f>
        <v>0</v>
      </c>
      <c r="H263" s="73">
        <f t="shared" si="18"/>
        <v>0</v>
      </c>
      <c r="I263" s="76">
        <f>SUM(I264:I267)</f>
        <v>0</v>
      </c>
      <c r="J263" s="76">
        <f>SUM(J264:J267)</f>
        <v>0</v>
      </c>
      <c r="K263" s="76">
        <f>SUM(K264:K267)</f>
        <v>0</v>
      </c>
      <c r="L263" s="104">
        <f>SUM(L264:L267)</f>
        <v>0</v>
      </c>
    </row>
    <row r="264" spans="1:13" hidden="1" x14ac:dyDescent="0.25">
      <c r="A264" s="74">
        <v>6421</v>
      </c>
      <c r="B264" s="78" t="s">
        <v>49</v>
      </c>
      <c r="C264" s="73">
        <f t="shared" si="17"/>
        <v>0</v>
      </c>
      <c r="D264" s="35"/>
      <c r="E264" s="35"/>
      <c r="F264" s="35"/>
      <c r="G264" s="37"/>
      <c r="H264" s="103">
        <f t="shared" si="18"/>
        <v>0</v>
      </c>
      <c r="I264" s="35"/>
      <c r="J264" s="35"/>
      <c r="K264" s="35"/>
      <c r="L264" s="34"/>
    </row>
    <row r="265" spans="1:13" hidden="1" x14ac:dyDescent="0.25">
      <c r="A265" s="74">
        <v>6422</v>
      </c>
      <c r="B265" s="78" t="s">
        <v>48</v>
      </c>
      <c r="C265" s="73">
        <f t="shared" si="17"/>
        <v>0</v>
      </c>
      <c r="D265" s="35"/>
      <c r="E265" s="35"/>
      <c r="F265" s="35"/>
      <c r="G265" s="37"/>
      <c r="H265" s="103">
        <f t="shared" si="18"/>
        <v>0</v>
      </c>
      <c r="I265" s="35"/>
      <c r="J265" s="35"/>
      <c r="K265" s="35"/>
      <c r="L265" s="34"/>
    </row>
    <row r="266" spans="1:13" ht="24" hidden="1" x14ac:dyDescent="0.25">
      <c r="A266" s="74">
        <v>6423</v>
      </c>
      <c r="B266" s="78" t="s">
        <v>47</v>
      </c>
      <c r="C266" s="73">
        <f t="shared" si="17"/>
        <v>0</v>
      </c>
      <c r="D266" s="35"/>
      <c r="E266" s="35"/>
      <c r="F266" s="35"/>
      <c r="G266" s="37"/>
      <c r="H266" s="103">
        <f t="shared" si="18"/>
        <v>0</v>
      </c>
      <c r="I266" s="35"/>
      <c r="J266" s="35"/>
      <c r="K266" s="35"/>
      <c r="L266" s="34"/>
    </row>
    <row r="267" spans="1:13" ht="36" hidden="1" x14ac:dyDescent="0.25">
      <c r="A267" s="74">
        <v>6424</v>
      </c>
      <c r="B267" s="78" t="s">
        <v>46</v>
      </c>
      <c r="C267" s="73">
        <f t="shared" si="17"/>
        <v>0</v>
      </c>
      <c r="D267" s="35"/>
      <c r="E267" s="35"/>
      <c r="F267" s="35"/>
      <c r="G267" s="37"/>
      <c r="H267" s="103">
        <f t="shared" si="18"/>
        <v>0</v>
      </c>
      <c r="I267" s="35"/>
      <c r="J267" s="35"/>
      <c r="K267" s="35"/>
      <c r="L267" s="34"/>
      <c r="M267" s="89"/>
    </row>
    <row r="268" spans="1:13" ht="36" hidden="1" x14ac:dyDescent="0.25">
      <c r="A268" s="102">
        <v>7000</v>
      </c>
      <c r="B268" s="102" t="s">
        <v>45</v>
      </c>
      <c r="C268" s="101">
        <f t="shared" si="17"/>
        <v>0</v>
      </c>
      <c r="D268" s="99">
        <f>SUM(D269,D279)</f>
        <v>0</v>
      </c>
      <c r="E268" s="99">
        <f>SUM(E269,E279)</f>
        <v>0</v>
      </c>
      <c r="F268" s="99">
        <f>SUM(F269,F279)</f>
        <v>0</v>
      </c>
      <c r="G268" s="99">
        <f>SUM(G269,G279)</f>
        <v>0</v>
      </c>
      <c r="H268" s="100">
        <f t="shared" si="18"/>
        <v>0</v>
      </c>
      <c r="I268" s="99">
        <f>SUM(I269,I279)</f>
        <v>0</v>
      </c>
      <c r="J268" s="99">
        <f>SUM(J269,J279)</f>
        <v>0</v>
      </c>
      <c r="K268" s="99">
        <f>SUM(K269,K279)</f>
        <v>0</v>
      </c>
      <c r="L268" s="98">
        <f>SUM(L269,L279)</f>
        <v>0</v>
      </c>
    </row>
    <row r="269" spans="1:13" ht="24" hidden="1" x14ac:dyDescent="0.25">
      <c r="A269" s="97">
        <v>7200</v>
      </c>
      <c r="B269" s="96" t="s">
        <v>44</v>
      </c>
      <c r="C269" s="95">
        <f t="shared" si="17"/>
        <v>0</v>
      </c>
      <c r="D269" s="93">
        <f>SUM(D270,D271,D274,D275,D278)</f>
        <v>0</v>
      </c>
      <c r="E269" s="93">
        <f>SUM(E270,E271,E274,E275,E278)</f>
        <v>0</v>
      </c>
      <c r="F269" s="93">
        <f>SUM(F270,F271,F274,F275,F278)</f>
        <v>0</v>
      </c>
      <c r="G269" s="93">
        <f>SUM(G270,G271,G274,G275,G278)</f>
        <v>0</v>
      </c>
      <c r="H269" s="94">
        <f t="shared" si="18"/>
        <v>0</v>
      </c>
      <c r="I269" s="93">
        <f>SUM(I270,I271,I274,I275,I278)</f>
        <v>0</v>
      </c>
      <c r="J269" s="93">
        <f>SUM(J270,J271,J274,J275,J278)</f>
        <v>0</v>
      </c>
      <c r="K269" s="93">
        <f>SUM(K270,K271,K274,K275,K278)</f>
        <v>0</v>
      </c>
      <c r="L269" s="92">
        <f>SUM(L270,L271,L274,L275,L278)</f>
        <v>0</v>
      </c>
    </row>
    <row r="270" spans="1:13" ht="24" hidden="1" x14ac:dyDescent="0.25">
      <c r="A270" s="91">
        <v>7210</v>
      </c>
      <c r="B270" s="79" t="s">
        <v>43</v>
      </c>
      <c r="C270" s="71">
        <f t="shared" si="17"/>
        <v>0</v>
      </c>
      <c r="D270" s="68"/>
      <c r="E270" s="68"/>
      <c r="F270" s="68"/>
      <c r="G270" s="70"/>
      <c r="H270" s="69">
        <f t="shared" si="18"/>
        <v>0</v>
      </c>
      <c r="I270" s="68"/>
      <c r="J270" s="68"/>
      <c r="K270" s="68"/>
      <c r="L270" s="67"/>
    </row>
    <row r="271" spans="1:13" s="89" customFormat="1" ht="36" hidden="1" x14ac:dyDescent="0.25">
      <c r="A271" s="88">
        <v>7220</v>
      </c>
      <c r="B271" s="78" t="s">
        <v>42</v>
      </c>
      <c r="C271" s="73">
        <f t="shared" si="17"/>
        <v>0</v>
      </c>
      <c r="D271" s="76">
        <f>SUM(D272:D273)</f>
        <v>0</v>
      </c>
      <c r="E271" s="76">
        <f>SUM(E272:E273)</f>
        <v>0</v>
      </c>
      <c r="F271" s="76">
        <f>SUM(F272:F273)</f>
        <v>0</v>
      </c>
      <c r="G271" s="76">
        <f>SUM(G272:G273)</f>
        <v>0</v>
      </c>
      <c r="H271" s="36">
        <f t="shared" si="18"/>
        <v>0</v>
      </c>
      <c r="I271" s="76">
        <f>SUM(I272:I273)</f>
        <v>0</v>
      </c>
      <c r="J271" s="76">
        <f>SUM(J272:J273)</f>
        <v>0</v>
      </c>
      <c r="K271" s="76">
        <f>SUM(K272:K273)</f>
        <v>0</v>
      </c>
      <c r="L271" s="75">
        <f>SUM(L272:L273)</f>
        <v>0</v>
      </c>
    </row>
    <row r="272" spans="1:13" s="89" customFormat="1" ht="36" hidden="1" x14ac:dyDescent="0.25">
      <c r="A272" s="74">
        <v>7221</v>
      </c>
      <c r="B272" s="78" t="s">
        <v>41</v>
      </c>
      <c r="C272" s="73">
        <f t="shared" si="17"/>
        <v>0</v>
      </c>
      <c r="D272" s="35"/>
      <c r="E272" s="35"/>
      <c r="F272" s="35"/>
      <c r="G272" s="37"/>
      <c r="H272" s="36">
        <f t="shared" si="18"/>
        <v>0</v>
      </c>
      <c r="I272" s="35"/>
      <c r="J272" s="35"/>
      <c r="K272" s="35"/>
      <c r="L272" s="34"/>
    </row>
    <row r="273" spans="1:12" s="89" customFormat="1" ht="36" hidden="1" x14ac:dyDescent="0.25">
      <c r="A273" s="74">
        <v>7222</v>
      </c>
      <c r="B273" s="78" t="s">
        <v>40</v>
      </c>
      <c r="C273" s="73">
        <f t="shared" si="17"/>
        <v>0</v>
      </c>
      <c r="D273" s="35"/>
      <c r="E273" s="35"/>
      <c r="F273" s="35"/>
      <c r="G273" s="37"/>
      <c r="H273" s="36">
        <f t="shared" si="18"/>
        <v>0</v>
      </c>
      <c r="I273" s="35"/>
      <c r="J273" s="35"/>
      <c r="K273" s="35"/>
      <c r="L273" s="34"/>
    </row>
    <row r="274" spans="1:12" ht="24" hidden="1" x14ac:dyDescent="0.25">
      <c r="A274" s="88">
        <v>7230</v>
      </c>
      <c r="B274" s="78" t="s">
        <v>39</v>
      </c>
      <c r="C274" s="73">
        <f t="shared" si="17"/>
        <v>0</v>
      </c>
      <c r="D274" s="35"/>
      <c r="E274" s="35"/>
      <c r="F274" s="35"/>
      <c r="G274" s="37"/>
      <c r="H274" s="36">
        <f t="shared" si="18"/>
        <v>0</v>
      </c>
      <c r="I274" s="35"/>
      <c r="J274" s="35"/>
      <c r="K274" s="35"/>
      <c r="L274" s="34"/>
    </row>
    <row r="275" spans="1:12" ht="24" hidden="1" x14ac:dyDescent="0.25">
      <c r="A275" s="88">
        <v>7240</v>
      </c>
      <c r="B275" s="78" t="s">
        <v>38</v>
      </c>
      <c r="C275" s="73">
        <f t="shared" si="17"/>
        <v>0</v>
      </c>
      <c r="D275" s="76">
        <f>SUM(D276:D277)</f>
        <v>0</v>
      </c>
      <c r="E275" s="76">
        <f>SUM(E276:E277)</f>
        <v>0</v>
      </c>
      <c r="F275" s="76">
        <f>SUM(F276:F277)</f>
        <v>0</v>
      </c>
      <c r="G275" s="77">
        <f>SUM(G276:G277)</f>
        <v>0</v>
      </c>
      <c r="H275" s="36">
        <f t="shared" si="18"/>
        <v>0</v>
      </c>
      <c r="I275" s="76">
        <f>SUM(I276:I277)</f>
        <v>0</v>
      </c>
      <c r="J275" s="76">
        <f>SUM(J276:J277)</f>
        <v>0</v>
      </c>
      <c r="K275" s="76">
        <f>SUM(K276:K277)</f>
        <v>0</v>
      </c>
      <c r="L275" s="75">
        <f>SUM(L276:L277)</f>
        <v>0</v>
      </c>
    </row>
    <row r="276" spans="1:12" ht="48" hidden="1" x14ac:dyDescent="0.25">
      <c r="A276" s="74">
        <v>7245</v>
      </c>
      <c r="B276" s="78" t="s">
        <v>37</v>
      </c>
      <c r="C276" s="73">
        <f t="shared" si="17"/>
        <v>0</v>
      </c>
      <c r="D276" s="35"/>
      <c r="E276" s="35"/>
      <c r="F276" s="35"/>
      <c r="G276" s="37"/>
      <c r="H276" s="36">
        <f t="shared" si="18"/>
        <v>0</v>
      </c>
      <c r="I276" s="35"/>
      <c r="J276" s="35"/>
      <c r="K276" s="35"/>
      <c r="L276" s="34"/>
    </row>
    <row r="277" spans="1:12" ht="96" hidden="1" x14ac:dyDescent="0.25">
      <c r="A277" s="74">
        <v>7246</v>
      </c>
      <c r="B277" s="78" t="s">
        <v>36</v>
      </c>
      <c r="C277" s="73">
        <f t="shared" si="17"/>
        <v>0</v>
      </c>
      <c r="D277" s="35"/>
      <c r="E277" s="35"/>
      <c r="F277" s="35"/>
      <c r="G277" s="37"/>
      <c r="H277" s="36">
        <f t="shared" si="18"/>
        <v>0</v>
      </c>
      <c r="I277" s="35"/>
      <c r="J277" s="35"/>
      <c r="K277" s="35"/>
      <c r="L277" s="34"/>
    </row>
    <row r="278" spans="1:12" ht="24" hidden="1" x14ac:dyDescent="0.25">
      <c r="A278" s="87">
        <v>7260</v>
      </c>
      <c r="B278" s="79" t="s">
        <v>35</v>
      </c>
      <c r="C278" s="71">
        <f t="shared" si="17"/>
        <v>0</v>
      </c>
      <c r="D278" s="68"/>
      <c r="E278" s="68"/>
      <c r="F278" s="68"/>
      <c r="G278" s="70"/>
      <c r="H278" s="69">
        <f t="shared" si="18"/>
        <v>0</v>
      </c>
      <c r="I278" s="68"/>
      <c r="J278" s="68"/>
      <c r="K278" s="68"/>
      <c r="L278" s="67"/>
    </row>
    <row r="279" spans="1:12" hidden="1" x14ac:dyDescent="0.25">
      <c r="A279" s="86">
        <v>7700</v>
      </c>
      <c r="B279" s="85" t="s">
        <v>34</v>
      </c>
      <c r="C279" s="83">
        <f t="shared" si="17"/>
        <v>0</v>
      </c>
      <c r="D279" s="82">
        <f>D280</f>
        <v>0</v>
      </c>
      <c r="E279" s="82">
        <f>E280</f>
        <v>0</v>
      </c>
      <c r="F279" s="82">
        <f>F280</f>
        <v>0</v>
      </c>
      <c r="G279" s="84">
        <f>G280</f>
        <v>0</v>
      </c>
      <c r="H279" s="83">
        <f t="shared" si="18"/>
        <v>0</v>
      </c>
      <c r="I279" s="82">
        <f>I280</f>
        <v>0</v>
      </c>
      <c r="J279" s="82">
        <f>J280</f>
        <v>0</v>
      </c>
      <c r="K279" s="82">
        <f>K280</f>
        <v>0</v>
      </c>
      <c r="L279" s="81">
        <f>L280</f>
        <v>0</v>
      </c>
    </row>
    <row r="280" spans="1:12" hidden="1" x14ac:dyDescent="0.25">
      <c r="A280" s="80">
        <v>7720</v>
      </c>
      <c r="B280" s="79" t="s">
        <v>33</v>
      </c>
      <c r="C280" s="42">
        <f t="shared" si="17"/>
        <v>0</v>
      </c>
      <c r="D280" s="41"/>
      <c r="E280" s="41"/>
      <c r="F280" s="41"/>
      <c r="G280" s="43"/>
      <c r="H280" s="42">
        <f t="shared" si="18"/>
        <v>0</v>
      </c>
      <c r="I280" s="41"/>
      <c r="J280" s="41"/>
      <c r="K280" s="41"/>
      <c r="L280" s="40"/>
    </row>
    <row r="281" spans="1:12" hidden="1" x14ac:dyDescent="0.25">
      <c r="A281" s="39"/>
      <c r="B281" s="78" t="s">
        <v>32</v>
      </c>
      <c r="C281" s="73">
        <f t="shared" si="17"/>
        <v>0</v>
      </c>
      <c r="D281" s="76">
        <f>SUM(D282:D283)</f>
        <v>0</v>
      </c>
      <c r="E281" s="76">
        <f>SUM(E282:E283)</f>
        <v>0</v>
      </c>
      <c r="F281" s="76">
        <f>SUM(F282:F283)</f>
        <v>0</v>
      </c>
      <c r="G281" s="77">
        <f>SUM(G282:G283)</f>
        <v>0</v>
      </c>
      <c r="H281" s="36">
        <f t="shared" si="18"/>
        <v>0</v>
      </c>
      <c r="I281" s="76">
        <f>SUM(I282:I283)</f>
        <v>0</v>
      </c>
      <c r="J281" s="76">
        <f>SUM(J282:J283)</f>
        <v>0</v>
      </c>
      <c r="K281" s="76">
        <f>SUM(K282:K283)</f>
        <v>0</v>
      </c>
      <c r="L281" s="75">
        <f>SUM(L282:L283)</f>
        <v>0</v>
      </c>
    </row>
    <row r="282" spans="1:12" hidden="1" x14ac:dyDescent="0.25">
      <c r="A282" s="39" t="s">
        <v>31</v>
      </c>
      <c r="B282" s="74" t="s">
        <v>30</v>
      </c>
      <c r="C282" s="73">
        <f t="shared" si="17"/>
        <v>0</v>
      </c>
      <c r="D282" s="35"/>
      <c r="E282" s="35"/>
      <c r="F282" s="35"/>
      <c r="G282" s="37"/>
      <c r="H282" s="36">
        <f t="shared" si="18"/>
        <v>0</v>
      </c>
      <c r="I282" s="35"/>
      <c r="J282" s="35"/>
      <c r="K282" s="35"/>
      <c r="L282" s="34"/>
    </row>
    <row r="283" spans="1:12" ht="24" hidden="1" x14ac:dyDescent="0.25">
      <c r="A283" s="39" t="s">
        <v>29</v>
      </c>
      <c r="B283" s="72" t="s">
        <v>28</v>
      </c>
      <c r="C283" s="71">
        <f t="shared" si="17"/>
        <v>0</v>
      </c>
      <c r="D283" s="68"/>
      <c r="E283" s="68"/>
      <c r="F283" s="68"/>
      <c r="G283" s="70"/>
      <c r="H283" s="69">
        <f t="shared" si="18"/>
        <v>0</v>
      </c>
      <c r="I283" s="68"/>
      <c r="J283" s="68"/>
      <c r="K283" s="68"/>
      <c r="L283" s="67"/>
    </row>
    <row r="284" spans="1:12" ht="12.75" thickBot="1" x14ac:dyDescent="0.3">
      <c r="A284" s="66"/>
      <c r="B284" s="66" t="s">
        <v>27</v>
      </c>
      <c r="C284" s="63">
        <f t="shared" ref="C284:L284" si="19">SUM(C281,C268,C230,C195,C187,C173,C75,C53)</f>
        <v>26373.490830000002</v>
      </c>
      <c r="D284" s="63">
        <f t="shared" si="19"/>
        <v>23060.855630000002</v>
      </c>
      <c r="E284" s="63">
        <f t="shared" si="19"/>
        <v>0</v>
      </c>
      <c r="F284" s="63">
        <f t="shared" si="19"/>
        <v>3312.6352000000002</v>
      </c>
      <c r="G284" s="65">
        <f t="shared" si="19"/>
        <v>0</v>
      </c>
      <c r="H284" s="64">
        <f t="shared" si="19"/>
        <v>29412</v>
      </c>
      <c r="I284" s="63">
        <f t="shared" si="19"/>
        <v>26059</v>
      </c>
      <c r="J284" s="63">
        <f t="shared" si="19"/>
        <v>0</v>
      </c>
      <c r="K284" s="63">
        <f t="shared" si="19"/>
        <v>3353</v>
      </c>
      <c r="L284" s="62">
        <f t="shared" si="19"/>
        <v>0</v>
      </c>
    </row>
    <row r="285" spans="1:12" s="14" customFormat="1" ht="13.5" hidden="1" thickTop="1" thickBot="1" x14ac:dyDescent="0.3">
      <c r="A285" s="291" t="s">
        <v>26</v>
      </c>
      <c r="B285" s="292"/>
      <c r="C285" s="60">
        <f>SUM(D285:G285)</f>
        <v>0</v>
      </c>
      <c r="D285" s="59">
        <f>SUM(D25,D26,D42)-D51</f>
        <v>0</v>
      </c>
      <c r="E285" s="59">
        <f>SUM(E25,E26,E42)-E51</f>
        <v>0</v>
      </c>
      <c r="F285" s="59">
        <f>(F27+F43)-F51</f>
        <v>0</v>
      </c>
      <c r="G285" s="61">
        <f>G45-G51</f>
        <v>0</v>
      </c>
      <c r="H285" s="60">
        <f>SUM(I285:L285)</f>
        <v>0</v>
      </c>
      <c r="I285" s="59">
        <f>SUM(I25,I26,I42)-I51</f>
        <v>0</v>
      </c>
      <c r="J285" s="59">
        <f>SUM(J25,J26,J42)-J51</f>
        <v>0</v>
      </c>
      <c r="K285" s="59">
        <f>(K27+K43)-K51</f>
        <v>0</v>
      </c>
      <c r="L285" s="58">
        <f>L45-L51</f>
        <v>0</v>
      </c>
    </row>
    <row r="286" spans="1:12" s="14" customFormat="1" ht="12.75" hidden="1" thickTop="1" x14ac:dyDescent="0.25">
      <c r="A286" s="285" t="s">
        <v>25</v>
      </c>
      <c r="B286" s="286"/>
      <c r="C286" s="50">
        <f t="shared" ref="C286:L286" si="20">SUM(C287,C288)-C295+C296</f>
        <v>0</v>
      </c>
      <c r="D286" s="47">
        <f t="shared" si="20"/>
        <v>0</v>
      </c>
      <c r="E286" s="47">
        <f t="shared" si="20"/>
        <v>0</v>
      </c>
      <c r="F286" s="47">
        <f t="shared" si="20"/>
        <v>0</v>
      </c>
      <c r="G286" s="57">
        <f t="shared" si="20"/>
        <v>0</v>
      </c>
      <c r="H286" s="48">
        <f t="shared" si="20"/>
        <v>0</v>
      </c>
      <c r="I286" s="47">
        <f t="shared" si="20"/>
        <v>0</v>
      </c>
      <c r="J286" s="47">
        <f t="shared" si="20"/>
        <v>0</v>
      </c>
      <c r="K286" s="47">
        <f t="shared" si="20"/>
        <v>0</v>
      </c>
      <c r="L286" s="46">
        <f t="shared" si="20"/>
        <v>0</v>
      </c>
    </row>
    <row r="287" spans="1:12" s="14" customFormat="1" ht="13.5" hidden="1" thickTop="1" thickBot="1" x14ac:dyDescent="0.3">
      <c r="A287" s="56" t="s">
        <v>24</v>
      </c>
      <c r="B287" s="56" t="s">
        <v>23</v>
      </c>
      <c r="C287" s="55">
        <f t="shared" ref="C287:L287" si="21">C22-C281</f>
        <v>0</v>
      </c>
      <c r="D287" s="52">
        <f t="shared" si="21"/>
        <v>0</v>
      </c>
      <c r="E287" s="52">
        <f t="shared" si="21"/>
        <v>0</v>
      </c>
      <c r="F287" s="52">
        <f t="shared" si="21"/>
        <v>0</v>
      </c>
      <c r="G287" s="54">
        <f t="shared" si="21"/>
        <v>0</v>
      </c>
      <c r="H287" s="53">
        <f t="shared" si="21"/>
        <v>0</v>
      </c>
      <c r="I287" s="52">
        <f t="shared" si="21"/>
        <v>0</v>
      </c>
      <c r="J287" s="52">
        <f t="shared" si="21"/>
        <v>0</v>
      </c>
      <c r="K287" s="52">
        <f t="shared" si="21"/>
        <v>0</v>
      </c>
      <c r="L287" s="51">
        <f t="shared" si="21"/>
        <v>0</v>
      </c>
    </row>
    <row r="288" spans="1:12" s="14" customFormat="1" ht="12.75" hidden="1" thickTop="1" x14ac:dyDescent="0.25">
      <c r="A288" s="21" t="s">
        <v>22</v>
      </c>
      <c r="B288" s="21" t="s">
        <v>21</v>
      </c>
      <c r="C288" s="50">
        <f t="shared" ref="C288:L288" si="22">SUM(C289,C291,C293)-SUM(C290,C292,C294)</f>
        <v>0</v>
      </c>
      <c r="D288" s="47">
        <f t="shared" si="22"/>
        <v>0</v>
      </c>
      <c r="E288" s="47">
        <f t="shared" si="22"/>
        <v>0</v>
      </c>
      <c r="F288" s="47">
        <f t="shared" si="22"/>
        <v>0</v>
      </c>
      <c r="G288" s="49">
        <f t="shared" si="22"/>
        <v>0</v>
      </c>
      <c r="H288" s="48">
        <f t="shared" si="22"/>
        <v>0</v>
      </c>
      <c r="I288" s="47">
        <f t="shared" si="22"/>
        <v>0</v>
      </c>
      <c r="J288" s="47">
        <f t="shared" si="22"/>
        <v>0</v>
      </c>
      <c r="K288" s="47">
        <f t="shared" si="22"/>
        <v>0</v>
      </c>
      <c r="L288" s="46">
        <f t="shared" si="22"/>
        <v>0</v>
      </c>
    </row>
    <row r="289" spans="1:12" ht="12.75" hidden="1" thickTop="1" x14ac:dyDescent="0.25">
      <c r="A289" s="45" t="s">
        <v>20</v>
      </c>
      <c r="B289" s="44" t="s">
        <v>19</v>
      </c>
      <c r="C289" s="42">
        <f t="shared" ref="C289:C296" si="23">SUM(D289:G289)</f>
        <v>0</v>
      </c>
      <c r="D289" s="41"/>
      <c r="E289" s="41"/>
      <c r="F289" s="41"/>
      <c r="G289" s="43"/>
      <c r="H289" s="42">
        <f t="shared" ref="H289:H296" si="24">SUM(I289:L289)</f>
        <v>0</v>
      </c>
      <c r="I289" s="41"/>
      <c r="J289" s="41"/>
      <c r="K289" s="41"/>
      <c r="L289" s="40"/>
    </row>
    <row r="290" spans="1:12" ht="24.75" hidden="1" thickTop="1" x14ac:dyDescent="0.25">
      <c r="A290" s="39" t="s">
        <v>18</v>
      </c>
      <c r="B290" s="38" t="s">
        <v>17</v>
      </c>
      <c r="C290" s="36">
        <f t="shared" si="23"/>
        <v>0</v>
      </c>
      <c r="D290" s="35"/>
      <c r="E290" s="35"/>
      <c r="F290" s="35"/>
      <c r="G290" s="37"/>
      <c r="H290" s="36">
        <f t="shared" si="24"/>
        <v>0</v>
      </c>
      <c r="I290" s="35"/>
      <c r="J290" s="35"/>
      <c r="K290" s="35"/>
      <c r="L290" s="34"/>
    </row>
    <row r="291" spans="1:12" ht="12.75" hidden="1" thickTop="1" x14ac:dyDescent="0.25">
      <c r="A291" s="39" t="s">
        <v>16</v>
      </c>
      <c r="B291" s="38" t="s">
        <v>15</v>
      </c>
      <c r="C291" s="36">
        <f t="shared" si="23"/>
        <v>0</v>
      </c>
      <c r="D291" s="35"/>
      <c r="E291" s="35"/>
      <c r="F291" s="35"/>
      <c r="G291" s="37"/>
      <c r="H291" s="36">
        <f t="shared" si="24"/>
        <v>0</v>
      </c>
      <c r="I291" s="35"/>
      <c r="J291" s="35"/>
      <c r="K291" s="35"/>
      <c r="L291" s="34"/>
    </row>
    <row r="292" spans="1:12" ht="24.75" hidden="1" thickTop="1" x14ac:dyDescent="0.25">
      <c r="A292" s="39" t="s">
        <v>14</v>
      </c>
      <c r="B292" s="38" t="s">
        <v>13</v>
      </c>
      <c r="C292" s="36">
        <f t="shared" si="23"/>
        <v>0</v>
      </c>
      <c r="D292" s="35"/>
      <c r="E292" s="35"/>
      <c r="F292" s="35"/>
      <c r="G292" s="37"/>
      <c r="H292" s="36">
        <f t="shared" si="24"/>
        <v>0</v>
      </c>
      <c r="I292" s="35"/>
      <c r="J292" s="35"/>
      <c r="K292" s="35"/>
      <c r="L292" s="34"/>
    </row>
    <row r="293" spans="1:12" ht="12.75" hidden="1" thickTop="1" x14ac:dyDescent="0.25">
      <c r="A293" s="39" t="s">
        <v>12</v>
      </c>
      <c r="B293" s="38" t="s">
        <v>11</v>
      </c>
      <c r="C293" s="36">
        <f t="shared" si="23"/>
        <v>0</v>
      </c>
      <c r="D293" s="35"/>
      <c r="E293" s="35"/>
      <c r="F293" s="35"/>
      <c r="G293" s="37"/>
      <c r="H293" s="36">
        <f t="shared" si="24"/>
        <v>0</v>
      </c>
      <c r="I293" s="35"/>
      <c r="J293" s="35"/>
      <c r="K293" s="35"/>
      <c r="L293" s="34"/>
    </row>
    <row r="294" spans="1:12" ht="24.75" hidden="1" thickTop="1" x14ac:dyDescent="0.25">
      <c r="A294" s="33" t="s">
        <v>10</v>
      </c>
      <c r="B294" s="32" t="s">
        <v>9</v>
      </c>
      <c r="C294" s="30">
        <f t="shared" si="23"/>
        <v>0</v>
      </c>
      <c r="D294" s="29"/>
      <c r="E294" s="29"/>
      <c r="F294" s="29"/>
      <c r="G294" s="31"/>
      <c r="H294" s="30">
        <f t="shared" si="24"/>
        <v>0</v>
      </c>
      <c r="I294" s="29"/>
      <c r="J294" s="29"/>
      <c r="K294" s="29"/>
      <c r="L294" s="28"/>
    </row>
    <row r="295" spans="1:12" s="14" customFormat="1" ht="13.5" hidden="1" thickTop="1" thickBot="1" x14ac:dyDescent="0.3">
      <c r="A295" s="26" t="s">
        <v>8</v>
      </c>
      <c r="B295" s="26" t="s">
        <v>7</v>
      </c>
      <c r="C295" s="24">
        <f t="shared" si="23"/>
        <v>0</v>
      </c>
      <c r="D295" s="23"/>
      <c r="E295" s="23"/>
      <c r="F295" s="23"/>
      <c r="G295" s="25"/>
      <c r="H295" s="24">
        <f t="shared" si="24"/>
        <v>0</v>
      </c>
      <c r="I295" s="23"/>
      <c r="J295" s="23"/>
      <c r="K295" s="23"/>
      <c r="L295" s="22"/>
    </row>
    <row r="296" spans="1:12" s="14" customFormat="1" ht="48.75" hidden="1" thickTop="1" x14ac:dyDescent="0.25">
      <c r="A296" s="21" t="s">
        <v>6</v>
      </c>
      <c r="B296" s="20" t="s">
        <v>5</v>
      </c>
      <c r="C296" s="18">
        <f t="shared" si="23"/>
        <v>0</v>
      </c>
      <c r="D296" s="17"/>
      <c r="E296" s="17"/>
      <c r="F296" s="17"/>
      <c r="G296" s="19"/>
      <c r="H296" s="18">
        <f t="shared" si="24"/>
        <v>0</v>
      </c>
      <c r="I296" s="17"/>
      <c r="J296" s="17"/>
      <c r="K296" s="17"/>
      <c r="L296" s="16"/>
    </row>
    <row r="297" spans="1:12" ht="12.75" thickTop="1" x14ac:dyDescent="0.2">
      <c r="A297" s="13" t="s">
        <v>4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1"/>
    </row>
    <row r="298" spans="1:12" x14ac:dyDescent="0.25">
      <c r="A298" s="9" t="s">
        <v>364</v>
      </c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7"/>
    </row>
    <row r="299" spans="1:12" ht="22.5" customHeight="1" x14ac:dyDescent="0.25">
      <c r="A299" s="311" t="s">
        <v>363</v>
      </c>
      <c r="B299" s="312"/>
      <c r="C299" s="312"/>
      <c r="D299" s="312"/>
      <c r="E299" s="312"/>
      <c r="F299" s="312"/>
      <c r="G299" s="312"/>
      <c r="H299" s="312"/>
      <c r="I299" s="312"/>
      <c r="J299" s="312"/>
      <c r="K299" s="312"/>
      <c r="L299" s="314"/>
    </row>
    <row r="300" spans="1:12" x14ac:dyDescent="0.25">
      <c r="A300" s="9" t="s">
        <v>362</v>
      </c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7"/>
    </row>
    <row r="301" spans="1:12" ht="12.75" hidden="1" customHeight="1" x14ac:dyDescent="0.25">
      <c r="A301" s="9" t="s">
        <v>3</v>
      </c>
      <c r="B301" s="10"/>
      <c r="C301" s="8" t="s">
        <v>325</v>
      </c>
      <c r="D301" s="8"/>
      <c r="E301" s="8"/>
      <c r="F301" s="8"/>
      <c r="G301" s="8"/>
      <c r="H301" s="8"/>
      <c r="I301" s="8"/>
      <c r="J301" s="8"/>
      <c r="K301" s="8"/>
      <c r="L301" s="7"/>
    </row>
    <row r="302" spans="1:12" hidden="1" x14ac:dyDescent="0.25">
      <c r="A302" s="9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7"/>
    </row>
    <row r="303" spans="1:12" hidden="1" x14ac:dyDescent="0.25">
      <c r="A303" s="9" t="s">
        <v>1</v>
      </c>
      <c r="B303" s="10"/>
      <c r="C303" s="8" t="s">
        <v>325</v>
      </c>
      <c r="D303" s="8"/>
      <c r="E303" s="8"/>
      <c r="F303" s="8"/>
      <c r="G303" s="8"/>
      <c r="H303" s="8"/>
      <c r="I303" s="8"/>
      <c r="J303" s="8"/>
      <c r="K303" s="8"/>
      <c r="L303" s="7"/>
    </row>
    <row r="304" spans="1:12" ht="12.75" thickBot="1" x14ac:dyDescent="0.3">
      <c r="A304" s="6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4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">
      <c r="A312" s="1"/>
      <c r="B312" s="1"/>
      <c r="C312" s="3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">
      <c r="A313" s="1"/>
      <c r="B313" s="1"/>
      <c r="C313" s="3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">
      <c r="A314" s="1"/>
      <c r="B314" s="1"/>
      <c r="C314" s="3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</sheetData>
  <sheetProtection algorithmName="SHA-512" hashValue="/Gd+9RmLbkhsHw1Gyed36+9S9Na1Fh9THWP08tYiZo1coGz8Z+aystkEI41ugLzYT3POkG0dPYh5Jz5n0EGLhQ==" saltValue="VUqwo7zwaEMIx4WCmHG/LQ==" spinCount="100000" sheet="1" objects="1" scenarios="1" formatCells="0" formatColumns="0" formatRows="0"/>
  <autoFilter ref="A19:L300">
    <filterColumn colId="7">
      <filters blank="1">
        <filter val="1 053"/>
        <filter val="1 067"/>
        <filter val="1 131"/>
        <filter val="1 217"/>
        <filter val="1 237"/>
        <filter val="1 830"/>
        <filter val="18 476"/>
        <filter val="180"/>
        <filter val="2 711"/>
        <filter val="21 187"/>
        <filter val="245"/>
        <filter val="26 059"/>
        <filter val="28 195"/>
        <filter val="282"/>
        <filter val="29 412"/>
        <filter val="3 353"/>
        <filter val="421"/>
        <filter val="5 178"/>
        <filter val="604"/>
        <filter val="65"/>
        <filter val="7 008"/>
        <filter val="763"/>
        <filter val="86"/>
        <filter val="886"/>
      </filters>
    </filterColumn>
  </autoFilter>
  <mergeCells count="31">
    <mergeCell ref="C10:L10"/>
    <mergeCell ref="C11:L11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3:L13"/>
    <mergeCell ref="C14:L14"/>
    <mergeCell ref="C16:G16"/>
    <mergeCell ref="H16:L16"/>
    <mergeCell ref="C17:C18"/>
    <mergeCell ref="D17:D18"/>
    <mergeCell ref="E17:E18"/>
    <mergeCell ref="F17:F18"/>
    <mergeCell ref="A299:L299"/>
    <mergeCell ref="A285:B285"/>
    <mergeCell ref="A286:B286"/>
    <mergeCell ref="G17:G18"/>
    <mergeCell ref="H17:H18"/>
    <mergeCell ref="I17:I18"/>
    <mergeCell ref="A16:A18"/>
    <mergeCell ref="B16:B18"/>
    <mergeCell ref="J17:J18"/>
    <mergeCell ref="K17:K18"/>
    <mergeCell ref="L17:L18"/>
  </mergeCells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&amp;L&amp;"Times New Roman,Regular"&amp;10&amp;D; &amp;T&amp;R&amp;"Times New Roman,Regular"&amp;10&amp;P (&amp;N)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M323"/>
  <sheetViews>
    <sheetView showGridLines="0" view="pageLayout" zoomScaleNormal="100" workbookViewId="0">
      <selection activeCell="C12" sqref="C12:L12"/>
    </sheetView>
  </sheetViews>
  <sheetFormatPr defaultRowHeight="12" x14ac:dyDescent="0.25"/>
  <cols>
    <col min="1" max="1" width="10.85546875" style="2" customWidth="1"/>
    <col min="2" max="2" width="28" style="2" customWidth="1"/>
    <col min="3" max="3" width="9.7109375" style="2" hidden="1" customWidth="1"/>
    <col min="4" max="4" width="9.5703125" style="2" hidden="1" customWidth="1"/>
    <col min="5" max="6" width="8.7109375" style="2" hidden="1" customWidth="1"/>
    <col min="7" max="7" width="8.28515625" style="2" hidden="1" customWidth="1"/>
    <col min="8" max="11" width="8.7109375" style="2" customWidth="1"/>
    <col min="12" max="12" width="7.5703125" style="2" customWidth="1"/>
    <col min="13" max="13" width="0" style="1" hidden="1" customWidth="1"/>
    <col min="14" max="16384" width="9.140625" style="1"/>
  </cols>
  <sheetData>
    <row r="1" spans="1:12" x14ac:dyDescent="0.25">
      <c r="A1" s="281" t="s">
        <v>348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35.25" customHeight="1" x14ac:dyDescent="0.25">
      <c r="A2" s="282" t="s">
        <v>320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/>
    </row>
    <row r="3" spans="1:12" ht="12.75" customHeight="1" x14ac:dyDescent="0.25">
      <c r="A3" s="266" t="s">
        <v>319</v>
      </c>
      <c r="B3" s="265"/>
      <c r="C3" s="324" t="s">
        <v>341</v>
      </c>
      <c r="D3" s="324"/>
      <c r="E3" s="324"/>
      <c r="F3" s="324"/>
      <c r="G3" s="324"/>
      <c r="H3" s="324"/>
      <c r="I3" s="324"/>
      <c r="J3" s="324"/>
      <c r="K3" s="324"/>
      <c r="L3" s="325"/>
    </row>
    <row r="4" spans="1:12" ht="12.75" customHeight="1" x14ac:dyDescent="0.25">
      <c r="A4" s="266" t="s">
        <v>317</v>
      </c>
      <c r="B4" s="265"/>
      <c r="C4" s="277" t="s">
        <v>340</v>
      </c>
      <c r="D4" s="277"/>
      <c r="E4" s="277"/>
      <c r="F4" s="277"/>
      <c r="G4" s="277"/>
      <c r="H4" s="277"/>
      <c r="I4" s="277"/>
      <c r="J4" s="277"/>
      <c r="K4" s="277"/>
      <c r="L4" s="278"/>
    </row>
    <row r="5" spans="1:12" ht="12.75" customHeight="1" x14ac:dyDescent="0.25">
      <c r="A5" s="261" t="s">
        <v>315</v>
      </c>
      <c r="B5" s="260"/>
      <c r="C5" s="322" t="s">
        <v>347</v>
      </c>
      <c r="D5" s="275"/>
      <c r="E5" s="275"/>
      <c r="F5" s="275"/>
      <c r="G5" s="275"/>
      <c r="H5" s="275"/>
      <c r="I5" s="275"/>
      <c r="J5" s="275"/>
      <c r="K5" s="275"/>
      <c r="L5" s="276"/>
    </row>
    <row r="6" spans="1:12" ht="12.75" customHeight="1" x14ac:dyDescent="0.25">
      <c r="A6" s="261" t="s">
        <v>313</v>
      </c>
      <c r="B6" s="260"/>
      <c r="C6" s="322" t="s">
        <v>344</v>
      </c>
      <c r="D6" s="275"/>
      <c r="E6" s="275"/>
      <c r="F6" s="275"/>
      <c r="G6" s="275"/>
      <c r="H6" s="275"/>
      <c r="I6" s="275"/>
      <c r="J6" s="275"/>
      <c r="K6" s="275"/>
      <c r="L6" s="276"/>
    </row>
    <row r="7" spans="1:12" ht="12" customHeight="1" x14ac:dyDescent="0.25">
      <c r="A7" s="261" t="s">
        <v>311</v>
      </c>
      <c r="B7" s="260"/>
      <c r="C7" s="326" t="s">
        <v>416</v>
      </c>
      <c r="D7" s="277"/>
      <c r="E7" s="277"/>
      <c r="F7" s="277"/>
      <c r="G7" s="277"/>
      <c r="H7" s="277"/>
      <c r="I7" s="277"/>
      <c r="J7" s="277"/>
      <c r="K7" s="277"/>
      <c r="L7" s="278"/>
    </row>
    <row r="8" spans="1:12" x14ac:dyDescent="0.25">
      <c r="A8" s="261" t="s">
        <v>309</v>
      </c>
      <c r="B8" s="260"/>
      <c r="C8" s="315" t="s">
        <v>338</v>
      </c>
      <c r="D8" s="315"/>
      <c r="E8" s="315"/>
      <c r="F8" s="315"/>
      <c r="G8" s="315"/>
      <c r="H8" s="315"/>
      <c r="I8" s="315"/>
      <c r="J8" s="315"/>
      <c r="K8" s="315"/>
      <c r="L8" s="316"/>
    </row>
    <row r="9" spans="1:12" ht="12.75" customHeight="1" x14ac:dyDescent="0.25">
      <c r="A9" s="262" t="s">
        <v>308</v>
      </c>
      <c r="B9" s="260"/>
      <c r="C9" s="279"/>
      <c r="D9" s="279"/>
      <c r="E9" s="279"/>
      <c r="F9" s="279"/>
      <c r="G9" s="279"/>
      <c r="H9" s="279"/>
      <c r="I9" s="279"/>
      <c r="J9" s="279"/>
      <c r="K9" s="279"/>
      <c r="L9" s="280"/>
    </row>
    <row r="10" spans="1:12" ht="12.75" customHeight="1" x14ac:dyDescent="0.25">
      <c r="A10" s="261"/>
      <c r="B10" s="260" t="s">
        <v>307</v>
      </c>
      <c r="C10" s="279" t="s">
        <v>346</v>
      </c>
      <c r="D10" s="279"/>
      <c r="E10" s="279"/>
      <c r="F10" s="279"/>
      <c r="G10" s="279"/>
      <c r="H10" s="279"/>
      <c r="I10" s="279"/>
      <c r="J10" s="279"/>
      <c r="K10" s="279"/>
      <c r="L10" s="280"/>
    </row>
    <row r="11" spans="1:12" ht="12.75" customHeight="1" x14ac:dyDescent="0.25">
      <c r="A11" s="261"/>
      <c r="B11" s="260" t="s">
        <v>305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6"/>
    </row>
    <row r="12" spans="1:12" ht="12.75" customHeight="1" x14ac:dyDescent="0.25">
      <c r="A12" s="261"/>
      <c r="B12" s="260" t="s">
        <v>304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80"/>
    </row>
    <row r="13" spans="1:12" ht="12.75" customHeight="1" x14ac:dyDescent="0.25">
      <c r="A13" s="261"/>
      <c r="B13" s="260" t="s">
        <v>303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ht="12.75" customHeight="1" x14ac:dyDescent="0.25">
      <c r="A14" s="261"/>
      <c r="B14" s="260" t="s">
        <v>302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6"/>
    </row>
    <row r="15" spans="1:12" ht="12.75" customHeight="1" x14ac:dyDescent="0.25">
      <c r="A15" s="259"/>
      <c r="B15" s="258"/>
      <c r="C15" s="257"/>
      <c r="D15" s="257"/>
      <c r="E15" s="257"/>
      <c r="F15" s="257"/>
      <c r="G15" s="257"/>
      <c r="H15" s="257"/>
      <c r="I15" s="257"/>
      <c r="J15" s="257"/>
      <c r="K15" s="257"/>
      <c r="L15" s="256"/>
    </row>
    <row r="16" spans="1:12" s="255" customFormat="1" ht="12.75" customHeight="1" x14ac:dyDescent="0.25">
      <c r="A16" s="293" t="s">
        <v>301</v>
      </c>
      <c r="B16" s="296" t="s">
        <v>300</v>
      </c>
      <c r="C16" s="298" t="s">
        <v>299</v>
      </c>
      <c r="D16" s="299"/>
      <c r="E16" s="299"/>
      <c r="F16" s="299"/>
      <c r="G16" s="300"/>
      <c r="H16" s="298" t="s">
        <v>298</v>
      </c>
      <c r="I16" s="299"/>
      <c r="J16" s="299"/>
      <c r="K16" s="299"/>
      <c r="L16" s="301"/>
    </row>
    <row r="17" spans="1:12" s="255" customFormat="1" ht="12.75" customHeight="1" x14ac:dyDescent="0.25">
      <c r="A17" s="294"/>
      <c r="B17" s="297"/>
      <c r="C17" s="287" t="s">
        <v>297</v>
      </c>
      <c r="D17" s="302" t="s">
        <v>296</v>
      </c>
      <c r="E17" s="304" t="s">
        <v>295</v>
      </c>
      <c r="F17" s="306" t="s">
        <v>294</v>
      </c>
      <c r="G17" s="310" t="s">
        <v>293</v>
      </c>
      <c r="H17" s="287" t="s">
        <v>297</v>
      </c>
      <c r="I17" s="302" t="s">
        <v>296</v>
      </c>
      <c r="J17" s="304" t="s">
        <v>295</v>
      </c>
      <c r="K17" s="306" t="s">
        <v>294</v>
      </c>
      <c r="L17" s="289" t="s">
        <v>293</v>
      </c>
    </row>
    <row r="18" spans="1:12" s="249" customFormat="1" ht="61.5" customHeight="1" thickBot="1" x14ac:dyDescent="0.3">
      <c r="A18" s="295"/>
      <c r="B18" s="297"/>
      <c r="C18" s="287"/>
      <c r="D18" s="308"/>
      <c r="E18" s="309"/>
      <c r="F18" s="307"/>
      <c r="G18" s="310"/>
      <c r="H18" s="288"/>
      <c r="I18" s="303"/>
      <c r="J18" s="305"/>
      <c r="K18" s="307"/>
      <c r="L18" s="290"/>
    </row>
    <row r="19" spans="1:12" s="249" customFormat="1" ht="9.75" customHeight="1" thickTop="1" x14ac:dyDescent="0.25">
      <c r="A19" s="254" t="s">
        <v>292</v>
      </c>
      <c r="B19" s="254">
        <v>2</v>
      </c>
      <c r="C19" s="252">
        <v>3</v>
      </c>
      <c r="D19" s="251">
        <v>4</v>
      </c>
      <c r="E19" s="251">
        <v>5</v>
      </c>
      <c r="F19" s="251">
        <v>6</v>
      </c>
      <c r="G19" s="253">
        <v>7</v>
      </c>
      <c r="H19" s="252">
        <v>8</v>
      </c>
      <c r="I19" s="251">
        <v>9</v>
      </c>
      <c r="J19" s="251">
        <v>10</v>
      </c>
      <c r="K19" s="251">
        <v>11</v>
      </c>
      <c r="L19" s="250">
        <v>12</v>
      </c>
    </row>
    <row r="20" spans="1:12" s="14" customFormat="1" x14ac:dyDescent="0.25">
      <c r="A20" s="168"/>
      <c r="B20" s="147" t="s">
        <v>291</v>
      </c>
      <c r="C20" s="247"/>
      <c r="D20" s="246"/>
      <c r="E20" s="246"/>
      <c r="F20" s="246"/>
      <c r="G20" s="248"/>
      <c r="H20" s="247"/>
      <c r="I20" s="246"/>
      <c r="J20" s="246"/>
      <c r="K20" s="246"/>
      <c r="L20" s="245"/>
    </row>
    <row r="21" spans="1:12" s="14" customFormat="1" ht="12.75" thickBot="1" x14ac:dyDescent="0.3">
      <c r="A21" s="177"/>
      <c r="B21" s="244" t="s">
        <v>290</v>
      </c>
      <c r="C21" s="242">
        <f t="shared" ref="C21:C47" si="0">SUM(D21:G21)</f>
        <v>32905.600200000001</v>
      </c>
      <c r="D21" s="241">
        <f>SUM(D22,D25,D26,D42,D43)</f>
        <v>32905.600200000001</v>
      </c>
      <c r="E21" s="241">
        <f>SUM(E22,E25,E43)</f>
        <v>0</v>
      </c>
      <c r="F21" s="241">
        <f>SUM(F22,F27,F43)</f>
        <v>0</v>
      </c>
      <c r="G21" s="243">
        <f>SUM(G22,G45)</f>
        <v>0</v>
      </c>
      <c r="H21" s="242">
        <f t="shared" ref="H21:H47" si="1">SUM(I21:L21)</f>
        <v>34485</v>
      </c>
      <c r="I21" s="241">
        <f>SUM(I22,I25,I26,I42,I43)</f>
        <v>34485</v>
      </c>
      <c r="J21" s="241">
        <f>SUM(J22,J25,J43)</f>
        <v>0</v>
      </c>
      <c r="K21" s="241">
        <f>SUM(K22,K27,K43)</f>
        <v>0</v>
      </c>
      <c r="L21" s="240">
        <f>SUM(L22,L45)</f>
        <v>0</v>
      </c>
    </row>
    <row r="22" spans="1:12" ht="12.75" hidden="1" thickTop="1" x14ac:dyDescent="0.25">
      <c r="A22" s="239"/>
      <c r="B22" s="238" t="s">
        <v>289</v>
      </c>
      <c r="C22" s="236">
        <f t="shared" si="0"/>
        <v>0</v>
      </c>
      <c r="D22" s="235">
        <f>SUM(D23:D24)</f>
        <v>0</v>
      </c>
      <c r="E22" s="235">
        <f>SUM(E23:E24)</f>
        <v>0</v>
      </c>
      <c r="F22" s="235">
        <f>SUM(F23:F24)</f>
        <v>0</v>
      </c>
      <c r="G22" s="237">
        <f>SUM(G23:G24)</f>
        <v>0</v>
      </c>
      <c r="H22" s="236">
        <f t="shared" si="1"/>
        <v>0</v>
      </c>
      <c r="I22" s="235">
        <f>SUM(I23:I24)</f>
        <v>0</v>
      </c>
      <c r="J22" s="235">
        <f>SUM(J23:J24)</f>
        <v>0</v>
      </c>
      <c r="K22" s="235">
        <f>SUM(K23:K24)</f>
        <v>0</v>
      </c>
      <c r="L22" s="234">
        <f>SUM(L23:L24)</f>
        <v>0</v>
      </c>
    </row>
    <row r="23" spans="1:12" ht="12.75" hidden="1" thickTop="1" x14ac:dyDescent="0.25">
      <c r="A23" s="163"/>
      <c r="B23" s="114" t="s">
        <v>288</v>
      </c>
      <c r="C23" s="233">
        <f t="shared" si="0"/>
        <v>0</v>
      </c>
      <c r="D23" s="161"/>
      <c r="E23" s="161"/>
      <c r="F23" s="161"/>
      <c r="G23" s="162"/>
      <c r="H23" s="233">
        <f t="shared" si="1"/>
        <v>0</v>
      </c>
      <c r="I23" s="161"/>
      <c r="J23" s="161"/>
      <c r="K23" s="161"/>
      <c r="L23" s="160"/>
    </row>
    <row r="24" spans="1:12" ht="12.75" hidden="1" thickTop="1" x14ac:dyDescent="0.25">
      <c r="A24" s="38"/>
      <c r="B24" s="74" t="s">
        <v>287</v>
      </c>
      <c r="C24" s="231">
        <f t="shared" si="0"/>
        <v>0</v>
      </c>
      <c r="D24" s="230"/>
      <c r="E24" s="230"/>
      <c r="F24" s="230"/>
      <c r="G24" s="232"/>
      <c r="H24" s="231">
        <f t="shared" si="1"/>
        <v>0</v>
      </c>
      <c r="I24" s="230"/>
      <c r="J24" s="230"/>
      <c r="K24" s="230"/>
      <c r="L24" s="229"/>
    </row>
    <row r="25" spans="1:12" s="14" customFormat="1" ht="25.5" thickTop="1" thickBot="1" x14ac:dyDescent="0.3">
      <c r="A25" s="228">
        <v>19300</v>
      </c>
      <c r="B25" s="228" t="s">
        <v>286</v>
      </c>
      <c r="C25" s="226">
        <f t="shared" si="0"/>
        <v>32905.600200000001</v>
      </c>
      <c r="D25" s="225">
        <f>D50</f>
        <v>32905.600200000001</v>
      </c>
      <c r="E25" s="225"/>
      <c r="F25" s="224" t="s">
        <v>263</v>
      </c>
      <c r="G25" s="227" t="s">
        <v>263</v>
      </c>
      <c r="H25" s="226">
        <f t="shared" si="1"/>
        <v>34485</v>
      </c>
      <c r="I25" s="225">
        <f>I51</f>
        <v>34485</v>
      </c>
      <c r="J25" s="225">
        <f>J51</f>
        <v>0</v>
      </c>
      <c r="K25" s="224" t="s">
        <v>263</v>
      </c>
      <c r="L25" s="223" t="s">
        <v>263</v>
      </c>
    </row>
    <row r="26" spans="1:12" s="14" customFormat="1" ht="24.75" hidden="1" thickTop="1" x14ac:dyDescent="0.25">
      <c r="A26" s="97"/>
      <c r="B26" s="97" t="s">
        <v>285</v>
      </c>
      <c r="C26" s="94">
        <f t="shared" si="0"/>
        <v>0</v>
      </c>
      <c r="D26" s="209"/>
      <c r="E26" s="196" t="s">
        <v>263</v>
      </c>
      <c r="F26" s="196" t="s">
        <v>263</v>
      </c>
      <c r="G26" s="207" t="s">
        <v>263</v>
      </c>
      <c r="H26" s="94">
        <f t="shared" si="1"/>
        <v>0</v>
      </c>
      <c r="I26" s="222"/>
      <c r="J26" s="196" t="s">
        <v>263</v>
      </c>
      <c r="K26" s="196" t="s">
        <v>263</v>
      </c>
      <c r="L26" s="204" t="s">
        <v>263</v>
      </c>
    </row>
    <row r="27" spans="1:12" s="14" customFormat="1" ht="36.75" hidden="1" thickTop="1" x14ac:dyDescent="0.25">
      <c r="A27" s="97">
        <v>21300</v>
      </c>
      <c r="B27" s="97" t="s">
        <v>284</v>
      </c>
      <c r="C27" s="94">
        <f t="shared" si="0"/>
        <v>0</v>
      </c>
      <c r="D27" s="196" t="s">
        <v>263</v>
      </c>
      <c r="E27" s="196" t="s">
        <v>263</v>
      </c>
      <c r="F27" s="93">
        <f>SUM(F28,F32,F34,F37)</f>
        <v>0</v>
      </c>
      <c r="G27" s="207" t="s">
        <v>263</v>
      </c>
      <c r="H27" s="94">
        <f t="shared" si="1"/>
        <v>0</v>
      </c>
      <c r="I27" s="196" t="s">
        <v>263</v>
      </c>
      <c r="J27" s="196" t="s">
        <v>263</v>
      </c>
      <c r="K27" s="93">
        <f>SUM(K28,K32,K34,K37)</f>
        <v>0</v>
      </c>
      <c r="L27" s="204" t="s">
        <v>263</v>
      </c>
    </row>
    <row r="28" spans="1:12" s="14" customFormat="1" ht="24.75" hidden="1" thickTop="1" x14ac:dyDescent="0.25">
      <c r="A28" s="210">
        <v>21350</v>
      </c>
      <c r="B28" s="97" t="s">
        <v>283</v>
      </c>
      <c r="C28" s="94">
        <f t="shared" si="0"/>
        <v>0</v>
      </c>
      <c r="D28" s="196" t="s">
        <v>263</v>
      </c>
      <c r="E28" s="196" t="s">
        <v>263</v>
      </c>
      <c r="F28" s="93">
        <f>SUM(F29:F31)</f>
        <v>0</v>
      </c>
      <c r="G28" s="207" t="s">
        <v>263</v>
      </c>
      <c r="H28" s="94">
        <f t="shared" si="1"/>
        <v>0</v>
      </c>
      <c r="I28" s="196" t="s">
        <v>263</v>
      </c>
      <c r="J28" s="196" t="s">
        <v>263</v>
      </c>
      <c r="K28" s="93">
        <f>SUM(K29:K31)</f>
        <v>0</v>
      </c>
      <c r="L28" s="204" t="s">
        <v>263</v>
      </c>
    </row>
    <row r="29" spans="1:12" ht="12.75" hidden="1" thickTop="1" x14ac:dyDescent="0.25">
      <c r="A29" s="163">
        <v>21351</v>
      </c>
      <c r="B29" s="79" t="s">
        <v>282</v>
      </c>
      <c r="C29" s="69">
        <f t="shared" si="0"/>
        <v>0</v>
      </c>
      <c r="D29" s="215" t="s">
        <v>263</v>
      </c>
      <c r="E29" s="215" t="s">
        <v>263</v>
      </c>
      <c r="F29" s="68"/>
      <c r="G29" s="216" t="s">
        <v>263</v>
      </c>
      <c r="H29" s="69">
        <f t="shared" si="1"/>
        <v>0</v>
      </c>
      <c r="I29" s="215" t="s">
        <v>263</v>
      </c>
      <c r="J29" s="215" t="s">
        <v>263</v>
      </c>
      <c r="K29" s="68"/>
      <c r="L29" s="214" t="s">
        <v>263</v>
      </c>
    </row>
    <row r="30" spans="1:12" ht="12.75" hidden="1" thickTop="1" x14ac:dyDescent="0.25">
      <c r="A30" s="38">
        <v>21352</v>
      </c>
      <c r="B30" s="78" t="s">
        <v>281</v>
      </c>
      <c r="C30" s="36">
        <f t="shared" si="0"/>
        <v>0</v>
      </c>
      <c r="D30" s="212" t="s">
        <v>263</v>
      </c>
      <c r="E30" s="212" t="s">
        <v>263</v>
      </c>
      <c r="F30" s="35"/>
      <c r="G30" s="213" t="s">
        <v>263</v>
      </c>
      <c r="H30" s="36">
        <f t="shared" si="1"/>
        <v>0</v>
      </c>
      <c r="I30" s="212" t="s">
        <v>263</v>
      </c>
      <c r="J30" s="212" t="s">
        <v>263</v>
      </c>
      <c r="K30" s="35"/>
      <c r="L30" s="211" t="s">
        <v>263</v>
      </c>
    </row>
    <row r="31" spans="1:12" ht="24.75" hidden="1" thickTop="1" x14ac:dyDescent="0.25">
      <c r="A31" s="38">
        <v>21359</v>
      </c>
      <c r="B31" s="78" t="s">
        <v>280</v>
      </c>
      <c r="C31" s="36">
        <f t="shared" si="0"/>
        <v>0</v>
      </c>
      <c r="D31" s="212" t="s">
        <v>263</v>
      </c>
      <c r="E31" s="212" t="s">
        <v>263</v>
      </c>
      <c r="F31" s="35"/>
      <c r="G31" s="213" t="s">
        <v>263</v>
      </c>
      <c r="H31" s="36">
        <f t="shared" si="1"/>
        <v>0</v>
      </c>
      <c r="I31" s="212" t="s">
        <v>263</v>
      </c>
      <c r="J31" s="212" t="s">
        <v>263</v>
      </c>
      <c r="K31" s="35"/>
      <c r="L31" s="211" t="s">
        <v>263</v>
      </c>
    </row>
    <row r="32" spans="1:12" s="14" customFormat="1" ht="36.75" hidden="1" thickTop="1" x14ac:dyDescent="0.25">
      <c r="A32" s="210">
        <v>21370</v>
      </c>
      <c r="B32" s="97" t="s">
        <v>279</v>
      </c>
      <c r="C32" s="94">
        <f t="shared" si="0"/>
        <v>0</v>
      </c>
      <c r="D32" s="196" t="s">
        <v>263</v>
      </c>
      <c r="E32" s="196" t="s">
        <v>263</v>
      </c>
      <c r="F32" s="93">
        <f>SUM(F33)</f>
        <v>0</v>
      </c>
      <c r="G32" s="207" t="s">
        <v>263</v>
      </c>
      <c r="H32" s="94">
        <f t="shared" si="1"/>
        <v>0</v>
      </c>
      <c r="I32" s="196" t="s">
        <v>263</v>
      </c>
      <c r="J32" s="196" t="s">
        <v>263</v>
      </c>
      <c r="K32" s="93">
        <f>SUM(K33)</f>
        <v>0</v>
      </c>
      <c r="L32" s="204" t="s">
        <v>263</v>
      </c>
    </row>
    <row r="33" spans="1:12" ht="36.75" hidden="1" thickTop="1" x14ac:dyDescent="0.25">
      <c r="A33" s="221">
        <v>21379</v>
      </c>
      <c r="B33" s="220" t="s">
        <v>278</v>
      </c>
      <c r="C33" s="42">
        <f t="shared" si="0"/>
        <v>0</v>
      </c>
      <c r="D33" s="218" t="s">
        <v>263</v>
      </c>
      <c r="E33" s="218" t="s">
        <v>263</v>
      </c>
      <c r="F33" s="41"/>
      <c r="G33" s="219" t="s">
        <v>263</v>
      </c>
      <c r="H33" s="42">
        <f t="shared" si="1"/>
        <v>0</v>
      </c>
      <c r="I33" s="218" t="s">
        <v>263</v>
      </c>
      <c r="J33" s="218" t="s">
        <v>263</v>
      </c>
      <c r="K33" s="41"/>
      <c r="L33" s="217" t="s">
        <v>263</v>
      </c>
    </row>
    <row r="34" spans="1:12" s="14" customFormat="1" ht="12.75" hidden="1" thickTop="1" x14ac:dyDescent="0.25">
      <c r="A34" s="210">
        <v>21380</v>
      </c>
      <c r="B34" s="97" t="s">
        <v>277</v>
      </c>
      <c r="C34" s="94">
        <f t="shared" si="0"/>
        <v>0</v>
      </c>
      <c r="D34" s="196" t="s">
        <v>263</v>
      </c>
      <c r="E34" s="196" t="s">
        <v>263</v>
      </c>
      <c r="F34" s="93">
        <f>SUM(F35:F36)</f>
        <v>0</v>
      </c>
      <c r="G34" s="207" t="s">
        <v>263</v>
      </c>
      <c r="H34" s="94">
        <f t="shared" si="1"/>
        <v>0</v>
      </c>
      <c r="I34" s="196" t="s">
        <v>263</v>
      </c>
      <c r="J34" s="196" t="s">
        <v>263</v>
      </c>
      <c r="K34" s="93">
        <f>SUM(K35:K36)</f>
        <v>0</v>
      </c>
      <c r="L34" s="204" t="s">
        <v>263</v>
      </c>
    </row>
    <row r="35" spans="1:12" ht="12.75" hidden="1" thickTop="1" x14ac:dyDescent="0.25">
      <c r="A35" s="114">
        <v>21381</v>
      </c>
      <c r="B35" s="79" t="s">
        <v>276</v>
      </c>
      <c r="C35" s="69">
        <f t="shared" si="0"/>
        <v>0</v>
      </c>
      <c r="D35" s="215" t="s">
        <v>263</v>
      </c>
      <c r="E35" s="215" t="s">
        <v>263</v>
      </c>
      <c r="F35" s="68"/>
      <c r="G35" s="216" t="s">
        <v>263</v>
      </c>
      <c r="H35" s="69">
        <f t="shared" si="1"/>
        <v>0</v>
      </c>
      <c r="I35" s="215" t="s">
        <v>263</v>
      </c>
      <c r="J35" s="215" t="s">
        <v>263</v>
      </c>
      <c r="K35" s="68"/>
      <c r="L35" s="214" t="s">
        <v>263</v>
      </c>
    </row>
    <row r="36" spans="1:12" ht="24.75" hidden="1" thickTop="1" x14ac:dyDescent="0.25">
      <c r="A36" s="74">
        <v>21383</v>
      </c>
      <c r="B36" s="78" t="s">
        <v>275</v>
      </c>
      <c r="C36" s="36">
        <f t="shared" si="0"/>
        <v>0</v>
      </c>
      <c r="D36" s="212" t="s">
        <v>263</v>
      </c>
      <c r="E36" s="212" t="s">
        <v>263</v>
      </c>
      <c r="F36" s="35"/>
      <c r="G36" s="213" t="s">
        <v>263</v>
      </c>
      <c r="H36" s="36">
        <f t="shared" si="1"/>
        <v>0</v>
      </c>
      <c r="I36" s="212" t="s">
        <v>263</v>
      </c>
      <c r="J36" s="212" t="s">
        <v>263</v>
      </c>
      <c r="K36" s="35"/>
      <c r="L36" s="211" t="s">
        <v>263</v>
      </c>
    </row>
    <row r="37" spans="1:12" s="14" customFormat="1" ht="24.75" hidden="1" thickTop="1" x14ac:dyDescent="0.25">
      <c r="A37" s="210">
        <v>21390</v>
      </c>
      <c r="B37" s="97" t="s">
        <v>274</v>
      </c>
      <c r="C37" s="94">
        <f t="shared" si="0"/>
        <v>0</v>
      </c>
      <c r="D37" s="196" t="s">
        <v>263</v>
      </c>
      <c r="E37" s="196" t="s">
        <v>263</v>
      </c>
      <c r="F37" s="93">
        <f>SUM(F38:F41)</f>
        <v>0</v>
      </c>
      <c r="G37" s="207" t="s">
        <v>263</v>
      </c>
      <c r="H37" s="94">
        <f t="shared" si="1"/>
        <v>0</v>
      </c>
      <c r="I37" s="196" t="s">
        <v>263</v>
      </c>
      <c r="J37" s="196" t="s">
        <v>263</v>
      </c>
      <c r="K37" s="93">
        <f>SUM(K38:K41)</f>
        <v>0</v>
      </c>
      <c r="L37" s="204" t="s">
        <v>263</v>
      </c>
    </row>
    <row r="38" spans="1:12" ht="24.75" hidden="1" thickTop="1" x14ac:dyDescent="0.25">
      <c r="A38" s="114">
        <v>21391</v>
      </c>
      <c r="B38" s="79" t="s">
        <v>273</v>
      </c>
      <c r="C38" s="69">
        <f t="shared" si="0"/>
        <v>0</v>
      </c>
      <c r="D38" s="215" t="s">
        <v>263</v>
      </c>
      <c r="E38" s="215" t="s">
        <v>263</v>
      </c>
      <c r="F38" s="68"/>
      <c r="G38" s="216" t="s">
        <v>263</v>
      </c>
      <c r="H38" s="69">
        <f t="shared" si="1"/>
        <v>0</v>
      </c>
      <c r="I38" s="215" t="s">
        <v>263</v>
      </c>
      <c r="J38" s="215" t="s">
        <v>263</v>
      </c>
      <c r="K38" s="68"/>
      <c r="L38" s="214" t="s">
        <v>263</v>
      </c>
    </row>
    <row r="39" spans="1:12" ht="12.75" hidden="1" thickTop="1" x14ac:dyDescent="0.25">
      <c r="A39" s="74">
        <v>21393</v>
      </c>
      <c r="B39" s="78" t="s">
        <v>272</v>
      </c>
      <c r="C39" s="36">
        <f t="shared" si="0"/>
        <v>0</v>
      </c>
      <c r="D39" s="212" t="s">
        <v>263</v>
      </c>
      <c r="E39" s="212" t="s">
        <v>263</v>
      </c>
      <c r="F39" s="35"/>
      <c r="G39" s="213" t="s">
        <v>263</v>
      </c>
      <c r="H39" s="36">
        <f t="shared" si="1"/>
        <v>0</v>
      </c>
      <c r="I39" s="212" t="s">
        <v>263</v>
      </c>
      <c r="J39" s="212" t="s">
        <v>263</v>
      </c>
      <c r="K39" s="35"/>
      <c r="L39" s="211" t="s">
        <v>263</v>
      </c>
    </row>
    <row r="40" spans="1:12" ht="12.75" hidden="1" thickTop="1" x14ac:dyDescent="0.25">
      <c r="A40" s="74">
        <v>21395</v>
      </c>
      <c r="B40" s="78" t="s">
        <v>271</v>
      </c>
      <c r="C40" s="36">
        <f t="shared" si="0"/>
        <v>0</v>
      </c>
      <c r="D40" s="212" t="s">
        <v>263</v>
      </c>
      <c r="E40" s="212" t="s">
        <v>263</v>
      </c>
      <c r="F40" s="35"/>
      <c r="G40" s="213" t="s">
        <v>263</v>
      </c>
      <c r="H40" s="36">
        <f t="shared" si="1"/>
        <v>0</v>
      </c>
      <c r="I40" s="212" t="s">
        <v>263</v>
      </c>
      <c r="J40" s="212" t="s">
        <v>263</v>
      </c>
      <c r="K40" s="35"/>
      <c r="L40" s="211" t="s">
        <v>263</v>
      </c>
    </row>
    <row r="41" spans="1:12" ht="24.75" hidden="1" thickTop="1" x14ac:dyDescent="0.25">
      <c r="A41" s="74">
        <v>21399</v>
      </c>
      <c r="B41" s="78" t="s">
        <v>270</v>
      </c>
      <c r="C41" s="36">
        <f t="shared" si="0"/>
        <v>0</v>
      </c>
      <c r="D41" s="212" t="s">
        <v>263</v>
      </c>
      <c r="E41" s="212" t="s">
        <v>263</v>
      </c>
      <c r="F41" s="35"/>
      <c r="G41" s="213" t="s">
        <v>263</v>
      </c>
      <c r="H41" s="36">
        <f t="shared" si="1"/>
        <v>0</v>
      </c>
      <c r="I41" s="212" t="s">
        <v>263</v>
      </c>
      <c r="J41" s="212" t="s">
        <v>263</v>
      </c>
      <c r="K41" s="35"/>
      <c r="L41" s="211" t="s">
        <v>263</v>
      </c>
    </row>
    <row r="42" spans="1:12" s="14" customFormat="1" ht="36.75" hidden="1" customHeight="1" x14ac:dyDescent="0.25">
      <c r="A42" s="210">
        <v>21420</v>
      </c>
      <c r="B42" s="97" t="s">
        <v>269</v>
      </c>
      <c r="C42" s="94">
        <f t="shared" si="0"/>
        <v>0</v>
      </c>
      <c r="D42" s="209"/>
      <c r="E42" s="196" t="s">
        <v>263</v>
      </c>
      <c r="F42" s="196" t="s">
        <v>263</v>
      </c>
      <c r="G42" s="207" t="s">
        <v>263</v>
      </c>
      <c r="H42" s="206">
        <f t="shared" si="1"/>
        <v>0</v>
      </c>
      <c r="I42" s="209"/>
      <c r="J42" s="196" t="s">
        <v>263</v>
      </c>
      <c r="K42" s="196" t="s">
        <v>263</v>
      </c>
      <c r="L42" s="204" t="s">
        <v>263</v>
      </c>
    </row>
    <row r="43" spans="1:12" s="14" customFormat="1" ht="24.75" hidden="1" thickTop="1" x14ac:dyDescent="0.25">
      <c r="A43" s="208">
        <v>21490</v>
      </c>
      <c r="B43" s="125" t="s">
        <v>268</v>
      </c>
      <c r="C43" s="94">
        <f t="shared" si="0"/>
        <v>0</v>
      </c>
      <c r="D43" s="205">
        <f>D44</f>
        <v>0</v>
      </c>
      <c r="E43" s="205">
        <f>E44</f>
        <v>0</v>
      </c>
      <c r="F43" s="205">
        <f>F44</f>
        <v>0</v>
      </c>
      <c r="G43" s="207" t="s">
        <v>263</v>
      </c>
      <c r="H43" s="206">
        <f t="shared" si="1"/>
        <v>0</v>
      </c>
      <c r="I43" s="205">
        <f>I44</f>
        <v>0</v>
      </c>
      <c r="J43" s="205">
        <f>J44</f>
        <v>0</v>
      </c>
      <c r="K43" s="205">
        <f>K44</f>
        <v>0</v>
      </c>
      <c r="L43" s="204" t="s">
        <v>263</v>
      </c>
    </row>
    <row r="44" spans="1:12" s="14" customFormat="1" ht="24.75" hidden="1" thickTop="1" x14ac:dyDescent="0.25">
      <c r="A44" s="74">
        <v>21499</v>
      </c>
      <c r="B44" s="78" t="s">
        <v>267</v>
      </c>
      <c r="C44" s="42">
        <f t="shared" si="0"/>
        <v>0</v>
      </c>
      <c r="D44" s="203"/>
      <c r="E44" s="202"/>
      <c r="F44" s="202"/>
      <c r="G44" s="201" t="s">
        <v>263</v>
      </c>
      <c r="H44" s="200">
        <f t="shared" si="1"/>
        <v>0</v>
      </c>
      <c r="I44" s="161"/>
      <c r="J44" s="199"/>
      <c r="K44" s="199"/>
      <c r="L44" s="198" t="s">
        <v>263</v>
      </c>
    </row>
    <row r="45" spans="1:12" ht="24.75" hidden="1" thickTop="1" x14ac:dyDescent="0.25">
      <c r="A45" s="197">
        <v>23000</v>
      </c>
      <c r="B45" s="86" t="s">
        <v>266</v>
      </c>
      <c r="C45" s="194">
        <f t="shared" si="0"/>
        <v>0</v>
      </c>
      <c r="D45" s="196" t="s">
        <v>263</v>
      </c>
      <c r="E45" s="196" t="s">
        <v>263</v>
      </c>
      <c r="F45" s="196" t="s">
        <v>263</v>
      </c>
      <c r="G45" s="195">
        <f>SUM(G46:G47)</f>
        <v>0</v>
      </c>
      <c r="H45" s="194">
        <f t="shared" si="1"/>
        <v>0</v>
      </c>
      <c r="I45" s="193" t="s">
        <v>263</v>
      </c>
      <c r="J45" s="193" t="s">
        <v>263</v>
      </c>
      <c r="K45" s="193" t="s">
        <v>263</v>
      </c>
      <c r="L45" s="192">
        <f>SUM(L46:L47)</f>
        <v>0</v>
      </c>
    </row>
    <row r="46" spans="1:12" ht="24.75" hidden="1" thickTop="1" x14ac:dyDescent="0.25">
      <c r="A46" s="154">
        <v>23410</v>
      </c>
      <c r="B46" s="137" t="s">
        <v>265</v>
      </c>
      <c r="C46" s="191">
        <f t="shared" si="0"/>
        <v>0</v>
      </c>
      <c r="D46" s="186" t="s">
        <v>263</v>
      </c>
      <c r="E46" s="186" t="s">
        <v>263</v>
      </c>
      <c r="F46" s="186" t="s">
        <v>263</v>
      </c>
      <c r="G46" s="190"/>
      <c r="H46" s="191">
        <f t="shared" si="1"/>
        <v>0</v>
      </c>
      <c r="I46" s="186" t="s">
        <v>263</v>
      </c>
      <c r="J46" s="186" t="s">
        <v>263</v>
      </c>
      <c r="K46" s="186" t="s">
        <v>263</v>
      </c>
      <c r="L46" s="188"/>
    </row>
    <row r="47" spans="1:12" ht="24.75" hidden="1" thickTop="1" x14ac:dyDescent="0.25">
      <c r="A47" s="154">
        <v>23510</v>
      </c>
      <c r="B47" s="137" t="s">
        <v>264</v>
      </c>
      <c r="C47" s="189">
        <f t="shared" si="0"/>
        <v>0</v>
      </c>
      <c r="D47" s="186" t="s">
        <v>263</v>
      </c>
      <c r="E47" s="186" t="s">
        <v>263</v>
      </c>
      <c r="F47" s="186" t="s">
        <v>263</v>
      </c>
      <c r="G47" s="190"/>
      <c r="H47" s="189">
        <f t="shared" si="1"/>
        <v>0</v>
      </c>
      <c r="I47" s="186" t="s">
        <v>263</v>
      </c>
      <c r="J47" s="186" t="s">
        <v>263</v>
      </c>
      <c r="K47" s="186" t="s">
        <v>263</v>
      </c>
      <c r="L47" s="188"/>
    </row>
    <row r="48" spans="1:12" ht="12.75" thickTop="1" x14ac:dyDescent="0.25">
      <c r="A48" s="44"/>
      <c r="B48" s="137"/>
      <c r="C48" s="134"/>
      <c r="D48" s="186"/>
      <c r="E48" s="186"/>
      <c r="F48" s="185"/>
      <c r="G48" s="187"/>
      <c r="H48" s="134"/>
      <c r="I48" s="186"/>
      <c r="J48" s="186"/>
      <c r="K48" s="185"/>
      <c r="L48" s="184"/>
    </row>
    <row r="49" spans="1:12" s="14" customFormat="1" x14ac:dyDescent="0.25">
      <c r="A49" s="183"/>
      <c r="B49" s="182" t="s">
        <v>262</v>
      </c>
      <c r="C49" s="180"/>
      <c r="D49" s="179"/>
      <c r="E49" s="179"/>
      <c r="F49" s="179"/>
      <c r="G49" s="181"/>
      <c r="H49" s="180"/>
      <c r="I49" s="179"/>
      <c r="J49" s="179"/>
      <c r="K49" s="179"/>
      <c r="L49" s="178"/>
    </row>
    <row r="50" spans="1:12" s="14" customFormat="1" ht="12.75" thickBot="1" x14ac:dyDescent="0.3">
      <c r="A50" s="56"/>
      <c r="B50" s="177" t="s">
        <v>261</v>
      </c>
      <c r="C50" s="176">
        <f t="shared" ref="C50:C81" si="2">SUM(D50:G50)</f>
        <v>32905.600200000001</v>
      </c>
      <c r="D50" s="52">
        <f>SUM(D51,D281)</f>
        <v>32905.600200000001</v>
      </c>
      <c r="E50" s="52">
        <f>SUM(E51,E281)</f>
        <v>0</v>
      </c>
      <c r="F50" s="52">
        <f>SUM(F51,F281)</f>
        <v>0</v>
      </c>
      <c r="G50" s="54">
        <f>SUM(G51,G281)</f>
        <v>0</v>
      </c>
      <c r="H50" s="176">
        <f t="shared" ref="H50:H81" si="3">SUM(I50:L50)</f>
        <v>34485</v>
      </c>
      <c r="I50" s="52">
        <f>SUM(I51,I281)</f>
        <v>34485</v>
      </c>
      <c r="J50" s="52">
        <f>SUM(J51,J281)</f>
        <v>0</v>
      </c>
      <c r="K50" s="52">
        <f>SUM(K51,K281)</f>
        <v>0</v>
      </c>
      <c r="L50" s="51">
        <f>SUM(L51,L281)</f>
        <v>0</v>
      </c>
    </row>
    <row r="51" spans="1:12" s="14" customFormat="1" ht="36.75" thickTop="1" x14ac:dyDescent="0.25">
      <c r="A51" s="175"/>
      <c r="B51" s="174" t="s">
        <v>260</v>
      </c>
      <c r="C51" s="172">
        <f t="shared" si="2"/>
        <v>32905.600200000001</v>
      </c>
      <c r="D51" s="171">
        <f>SUM(D52,D194)</f>
        <v>32905.600200000001</v>
      </c>
      <c r="E51" s="171">
        <f>SUM(E52,E194)</f>
        <v>0</v>
      </c>
      <c r="F51" s="171">
        <f>SUM(F52,F194)</f>
        <v>0</v>
      </c>
      <c r="G51" s="173">
        <f>SUM(G52,G194)</f>
        <v>0</v>
      </c>
      <c r="H51" s="172">
        <f t="shared" si="3"/>
        <v>34485</v>
      </c>
      <c r="I51" s="171">
        <f>SUM(I52,I194)</f>
        <v>34485</v>
      </c>
      <c r="J51" s="171">
        <f>SUM(J52,J194)</f>
        <v>0</v>
      </c>
      <c r="K51" s="171">
        <f>SUM(K52,K194)</f>
        <v>0</v>
      </c>
      <c r="L51" s="170">
        <f>SUM(L52,L194)</f>
        <v>0</v>
      </c>
    </row>
    <row r="52" spans="1:12" s="14" customFormat="1" ht="24" x14ac:dyDescent="0.25">
      <c r="A52" s="169"/>
      <c r="B52" s="168" t="s">
        <v>259</v>
      </c>
      <c r="C52" s="146">
        <f t="shared" si="2"/>
        <v>32605.600200000001</v>
      </c>
      <c r="D52" s="145">
        <f>SUM(D53,D75,D173,D187)</f>
        <v>32605.600200000001</v>
      </c>
      <c r="E52" s="145">
        <f>SUM(E53,E75,E173,E187)</f>
        <v>0</v>
      </c>
      <c r="F52" s="145">
        <f>SUM(F53,F75,F173,F187)</f>
        <v>0</v>
      </c>
      <c r="G52" s="167">
        <f>SUM(G53,G75,G173,G187)</f>
        <v>0</v>
      </c>
      <c r="H52" s="146">
        <f t="shared" si="3"/>
        <v>34485</v>
      </c>
      <c r="I52" s="145">
        <f>SUM(I53,I75,I173,I187)</f>
        <v>34485</v>
      </c>
      <c r="J52" s="145">
        <f>SUM(J53,J75,J173,J187)</f>
        <v>0</v>
      </c>
      <c r="K52" s="145">
        <f>SUM(K53,K75,K173,K187)</f>
        <v>0</v>
      </c>
      <c r="L52" s="166">
        <f>SUM(L53,L75,L173,L187)</f>
        <v>0</v>
      </c>
    </row>
    <row r="53" spans="1:12" s="14" customFormat="1" x14ac:dyDescent="0.25">
      <c r="A53" s="131">
        <v>1000</v>
      </c>
      <c r="B53" s="131" t="s">
        <v>258</v>
      </c>
      <c r="C53" s="128">
        <f t="shared" si="2"/>
        <v>25263.600200000001</v>
      </c>
      <c r="D53" s="127">
        <f>SUM(D54,D67)</f>
        <v>25263.600200000001</v>
      </c>
      <c r="E53" s="127">
        <f>SUM(E54,E67)</f>
        <v>0</v>
      </c>
      <c r="F53" s="127">
        <f>SUM(F54,F67)</f>
        <v>0</v>
      </c>
      <c r="G53" s="129">
        <f>SUM(G54,G67)</f>
        <v>0</v>
      </c>
      <c r="H53" s="128">
        <f t="shared" si="3"/>
        <v>27210</v>
      </c>
      <c r="I53" s="127">
        <f>SUM(I54,I67)</f>
        <v>27210</v>
      </c>
      <c r="J53" s="127">
        <f>SUM(J54,J67)</f>
        <v>0</v>
      </c>
      <c r="K53" s="127">
        <f>SUM(K54,K67)</f>
        <v>0</v>
      </c>
      <c r="L53" s="126">
        <f>SUM(L54,L67)</f>
        <v>0</v>
      </c>
    </row>
    <row r="54" spans="1:12" x14ac:dyDescent="0.25">
      <c r="A54" s="97">
        <v>1100</v>
      </c>
      <c r="B54" s="96" t="s">
        <v>257</v>
      </c>
      <c r="C54" s="94">
        <f t="shared" si="2"/>
        <v>18716</v>
      </c>
      <c r="D54" s="93">
        <f>SUM(D55,D58,D66)</f>
        <v>18716</v>
      </c>
      <c r="E54" s="93">
        <f>SUM(E55,E58,E66)</f>
        <v>0</v>
      </c>
      <c r="F54" s="93">
        <f>SUM(F55,F58,F66)</f>
        <v>0</v>
      </c>
      <c r="G54" s="165">
        <f>SUM(G55,G58,G66)</f>
        <v>0</v>
      </c>
      <c r="H54" s="94">
        <f t="shared" si="3"/>
        <v>20291</v>
      </c>
      <c r="I54" s="93">
        <f>SUM(I55,I58,I66)</f>
        <v>20291</v>
      </c>
      <c r="J54" s="93">
        <f>SUM(J55,J58,J66)</f>
        <v>0</v>
      </c>
      <c r="K54" s="93">
        <f>SUM(K55,K58,K66)</f>
        <v>0</v>
      </c>
      <c r="L54" s="92">
        <f>SUM(L55,L58,L66)</f>
        <v>0</v>
      </c>
    </row>
    <row r="55" spans="1:12" x14ac:dyDescent="0.25">
      <c r="A55" s="80">
        <v>1110</v>
      </c>
      <c r="B55" s="137" t="s">
        <v>256</v>
      </c>
      <c r="C55" s="134">
        <f t="shared" si="2"/>
        <v>18670</v>
      </c>
      <c r="D55" s="139">
        <f>SUM(D56:D57)</f>
        <v>18670</v>
      </c>
      <c r="E55" s="139">
        <f>SUM(E56:E57)</f>
        <v>0</v>
      </c>
      <c r="F55" s="139">
        <f>SUM(F56:F57)</f>
        <v>0</v>
      </c>
      <c r="G55" s="140">
        <f>SUM(G56:G57)</f>
        <v>0</v>
      </c>
      <c r="H55" s="134">
        <f t="shared" si="3"/>
        <v>17868</v>
      </c>
      <c r="I55" s="139">
        <f>SUM(I56:I57)</f>
        <v>17868</v>
      </c>
      <c r="J55" s="139">
        <f>SUM(J56:J57)</f>
        <v>0</v>
      </c>
      <c r="K55" s="139">
        <f>SUM(K56:K57)</f>
        <v>0</v>
      </c>
      <c r="L55" s="138">
        <f>SUM(L56:L57)</f>
        <v>0</v>
      </c>
    </row>
    <row r="56" spans="1:12" hidden="1" x14ac:dyDescent="0.25">
      <c r="A56" s="114">
        <v>1111</v>
      </c>
      <c r="B56" s="79" t="s">
        <v>255</v>
      </c>
      <c r="C56" s="69">
        <f t="shared" si="2"/>
        <v>0</v>
      </c>
      <c r="D56" s="68"/>
      <c r="E56" s="68"/>
      <c r="F56" s="68"/>
      <c r="G56" s="70"/>
      <c r="H56" s="69">
        <f t="shared" si="3"/>
        <v>0</v>
      </c>
      <c r="I56" s="68"/>
      <c r="J56" s="68"/>
      <c r="K56" s="68"/>
      <c r="L56" s="67"/>
    </row>
    <row r="57" spans="1:12" ht="24" customHeight="1" x14ac:dyDescent="0.25">
      <c r="A57" s="74">
        <v>1119</v>
      </c>
      <c r="B57" s="78" t="s">
        <v>254</v>
      </c>
      <c r="C57" s="36">
        <f t="shared" si="2"/>
        <v>18670</v>
      </c>
      <c r="D57" s="35">
        <f>17723-140+1087</f>
        <v>18670</v>
      </c>
      <c r="E57" s="35"/>
      <c r="F57" s="35"/>
      <c r="G57" s="37"/>
      <c r="H57" s="36">
        <f t="shared" si="3"/>
        <v>17868</v>
      </c>
      <c r="I57" s="35">
        <v>17868</v>
      </c>
      <c r="J57" s="35"/>
      <c r="K57" s="35"/>
      <c r="L57" s="34"/>
    </row>
    <row r="58" spans="1:12" ht="23.25" customHeight="1" x14ac:dyDescent="0.25">
      <c r="A58" s="88">
        <v>1140</v>
      </c>
      <c r="B58" s="78" t="s">
        <v>253</v>
      </c>
      <c r="C58" s="36">
        <f t="shared" si="2"/>
        <v>46</v>
      </c>
      <c r="D58" s="76">
        <f>SUM(D59:D65)</f>
        <v>46</v>
      </c>
      <c r="E58" s="76">
        <f>SUM(E59:E65)</f>
        <v>0</v>
      </c>
      <c r="F58" s="76">
        <f>SUM(F59:F65)</f>
        <v>0</v>
      </c>
      <c r="G58" s="77">
        <f>SUM(G59:G65)</f>
        <v>0</v>
      </c>
      <c r="H58" s="36">
        <f t="shared" si="3"/>
        <v>2423</v>
      </c>
      <c r="I58" s="76">
        <f>SUM(I59:I65)</f>
        <v>2423</v>
      </c>
      <c r="J58" s="76">
        <f>SUM(J59:J65)</f>
        <v>0</v>
      </c>
      <c r="K58" s="76">
        <f>SUM(K59:K65)</f>
        <v>0</v>
      </c>
      <c r="L58" s="75">
        <f>SUM(L59:L65)</f>
        <v>0</v>
      </c>
    </row>
    <row r="59" spans="1:12" hidden="1" x14ac:dyDescent="0.25">
      <c r="A59" s="74">
        <v>1141</v>
      </c>
      <c r="B59" s="78" t="s">
        <v>252</v>
      </c>
      <c r="C59" s="36">
        <f t="shared" si="2"/>
        <v>0</v>
      </c>
      <c r="D59" s="35"/>
      <c r="E59" s="35"/>
      <c r="F59" s="35"/>
      <c r="G59" s="37"/>
      <c r="H59" s="36">
        <f t="shared" si="3"/>
        <v>0</v>
      </c>
      <c r="I59" s="35"/>
      <c r="J59" s="35"/>
      <c r="K59" s="35"/>
      <c r="L59" s="34"/>
    </row>
    <row r="60" spans="1:12" ht="24.75" hidden="1" customHeight="1" x14ac:dyDescent="0.25">
      <c r="A60" s="74">
        <v>1142</v>
      </c>
      <c r="B60" s="78" t="s">
        <v>251</v>
      </c>
      <c r="C60" s="36">
        <f t="shared" si="2"/>
        <v>0</v>
      </c>
      <c r="D60" s="35"/>
      <c r="E60" s="35"/>
      <c r="F60" s="35"/>
      <c r="G60" s="37"/>
      <c r="H60" s="36">
        <f t="shared" si="3"/>
        <v>0</v>
      </c>
      <c r="I60" s="35"/>
      <c r="J60" s="35"/>
      <c r="K60" s="35"/>
      <c r="L60" s="34"/>
    </row>
    <row r="61" spans="1:12" ht="24" hidden="1" x14ac:dyDescent="0.25">
      <c r="A61" s="74">
        <v>1145</v>
      </c>
      <c r="B61" s="78" t="s">
        <v>250</v>
      </c>
      <c r="C61" s="36">
        <f t="shared" si="2"/>
        <v>0</v>
      </c>
      <c r="D61" s="35"/>
      <c r="E61" s="35"/>
      <c r="F61" s="35"/>
      <c r="G61" s="37"/>
      <c r="H61" s="36">
        <f t="shared" si="3"/>
        <v>0</v>
      </c>
      <c r="I61" s="35"/>
      <c r="J61" s="35"/>
      <c r="K61" s="35"/>
      <c r="L61" s="34"/>
    </row>
    <row r="62" spans="1:12" ht="27.75" customHeight="1" x14ac:dyDescent="0.25">
      <c r="A62" s="74">
        <v>1146</v>
      </c>
      <c r="B62" s="78" t="s">
        <v>249</v>
      </c>
      <c r="C62" s="36">
        <f t="shared" si="2"/>
        <v>0</v>
      </c>
      <c r="D62" s="35"/>
      <c r="E62" s="35"/>
      <c r="F62" s="35"/>
      <c r="G62" s="37"/>
      <c r="H62" s="36">
        <f t="shared" si="3"/>
        <v>1422</v>
      </c>
      <c r="I62" s="35">
        <v>1422</v>
      </c>
      <c r="J62" s="35"/>
      <c r="K62" s="35"/>
      <c r="L62" s="34"/>
    </row>
    <row r="63" spans="1:12" x14ac:dyDescent="0.25">
      <c r="A63" s="74">
        <v>1147</v>
      </c>
      <c r="B63" s="78" t="s">
        <v>248</v>
      </c>
      <c r="C63" s="36">
        <f t="shared" si="2"/>
        <v>46</v>
      </c>
      <c r="D63" s="35">
        <f>0.2*230</f>
        <v>46</v>
      </c>
      <c r="E63" s="35"/>
      <c r="F63" s="35"/>
      <c r="G63" s="37"/>
      <c r="H63" s="36">
        <f t="shared" si="3"/>
        <v>243</v>
      </c>
      <c r="I63" s="35">
        <v>243</v>
      </c>
      <c r="J63" s="35"/>
      <c r="K63" s="35"/>
      <c r="L63" s="34"/>
    </row>
    <row r="64" spans="1:12" x14ac:dyDescent="0.25">
      <c r="A64" s="74">
        <v>1148</v>
      </c>
      <c r="B64" s="78" t="s">
        <v>247</v>
      </c>
      <c r="C64" s="36">
        <f t="shared" si="2"/>
        <v>0</v>
      </c>
      <c r="D64" s="35"/>
      <c r="E64" s="35"/>
      <c r="F64" s="35"/>
      <c r="G64" s="37"/>
      <c r="H64" s="36">
        <f t="shared" si="3"/>
        <v>758</v>
      </c>
      <c r="I64" s="35">
        <v>758</v>
      </c>
      <c r="J64" s="35"/>
      <c r="K64" s="35"/>
      <c r="L64" s="34"/>
    </row>
    <row r="65" spans="1:12" ht="36" hidden="1" x14ac:dyDescent="0.25">
      <c r="A65" s="74">
        <v>1149</v>
      </c>
      <c r="B65" s="78" t="s">
        <v>246</v>
      </c>
      <c r="C65" s="36">
        <f t="shared" si="2"/>
        <v>0</v>
      </c>
      <c r="D65" s="35"/>
      <c r="E65" s="35"/>
      <c r="F65" s="35"/>
      <c r="G65" s="37"/>
      <c r="H65" s="36">
        <f t="shared" si="3"/>
        <v>0</v>
      </c>
      <c r="I65" s="35"/>
      <c r="J65" s="35"/>
      <c r="K65" s="35"/>
      <c r="L65" s="34"/>
    </row>
    <row r="66" spans="1:12" ht="36" hidden="1" x14ac:dyDescent="0.25">
      <c r="A66" s="80">
        <v>1150</v>
      </c>
      <c r="B66" s="137" t="s">
        <v>245</v>
      </c>
      <c r="C66" s="134">
        <f t="shared" si="2"/>
        <v>0</v>
      </c>
      <c r="D66" s="133"/>
      <c r="E66" s="133"/>
      <c r="F66" s="133"/>
      <c r="G66" s="135"/>
      <c r="H66" s="134">
        <f t="shared" si="3"/>
        <v>0</v>
      </c>
      <c r="I66" s="133"/>
      <c r="J66" s="133"/>
      <c r="K66" s="133"/>
      <c r="L66" s="132"/>
    </row>
    <row r="67" spans="1:12" ht="36" x14ac:dyDescent="0.25">
      <c r="A67" s="97">
        <v>1200</v>
      </c>
      <c r="B67" s="96" t="s">
        <v>244</v>
      </c>
      <c r="C67" s="94">
        <f t="shared" si="2"/>
        <v>6547.6002000000008</v>
      </c>
      <c r="D67" s="93">
        <f>SUM(D68:D69)</f>
        <v>6547.6002000000008</v>
      </c>
      <c r="E67" s="93">
        <f>SUM(E68:E69)</f>
        <v>0</v>
      </c>
      <c r="F67" s="93">
        <f>SUM(F68:F69)</f>
        <v>0</v>
      </c>
      <c r="G67" s="142">
        <f>SUM(G68:G69)</f>
        <v>0</v>
      </c>
      <c r="H67" s="94">
        <f t="shared" si="3"/>
        <v>6919</v>
      </c>
      <c r="I67" s="93">
        <f>SUM(I68:I69)</f>
        <v>6919</v>
      </c>
      <c r="J67" s="93">
        <f>SUM(J68:J69)</f>
        <v>0</v>
      </c>
      <c r="K67" s="93">
        <f>SUM(K68:K69)</f>
        <v>0</v>
      </c>
      <c r="L67" s="141">
        <f>SUM(L68:L69)</f>
        <v>0</v>
      </c>
    </row>
    <row r="68" spans="1:12" ht="24" x14ac:dyDescent="0.25">
      <c r="A68" s="91">
        <v>1210</v>
      </c>
      <c r="B68" s="79" t="s">
        <v>243</v>
      </c>
      <c r="C68" s="69">
        <f t="shared" si="2"/>
        <v>4618.4502000000002</v>
      </c>
      <c r="D68" s="68">
        <f>SUM(D54+D70)*0.2359</f>
        <v>4618.4502000000002</v>
      </c>
      <c r="E68" s="68"/>
      <c r="F68" s="68"/>
      <c r="G68" s="70"/>
      <c r="H68" s="69">
        <f t="shared" si="3"/>
        <v>4990</v>
      </c>
      <c r="I68" s="68">
        <v>4990</v>
      </c>
      <c r="J68" s="68"/>
      <c r="K68" s="68"/>
      <c r="L68" s="67"/>
    </row>
    <row r="69" spans="1:12" ht="24" x14ac:dyDescent="0.25">
      <c r="A69" s="88">
        <v>1220</v>
      </c>
      <c r="B69" s="78" t="s">
        <v>242</v>
      </c>
      <c r="C69" s="36">
        <f t="shared" si="2"/>
        <v>1929.15</v>
      </c>
      <c r="D69" s="76">
        <f>SUM(D70:D74)</f>
        <v>1929.15</v>
      </c>
      <c r="E69" s="76">
        <f>SUM(E70:E74)</f>
        <v>0</v>
      </c>
      <c r="F69" s="76">
        <f>SUM(F70:F74)</f>
        <v>0</v>
      </c>
      <c r="G69" s="77">
        <f>SUM(G70:G74)</f>
        <v>0</v>
      </c>
      <c r="H69" s="36">
        <f t="shared" si="3"/>
        <v>1929</v>
      </c>
      <c r="I69" s="76">
        <f>SUM(I70:I74)</f>
        <v>1929</v>
      </c>
      <c r="J69" s="76">
        <f>SUM(J70:J74)</f>
        <v>0</v>
      </c>
      <c r="K69" s="76">
        <f>SUM(K70:K74)</f>
        <v>0</v>
      </c>
      <c r="L69" s="75">
        <f>SUM(L70:L74)</f>
        <v>0</v>
      </c>
    </row>
    <row r="70" spans="1:12" ht="60" x14ac:dyDescent="0.25">
      <c r="A70" s="74">
        <v>1221</v>
      </c>
      <c r="B70" s="78" t="s">
        <v>241</v>
      </c>
      <c r="C70" s="36">
        <f t="shared" si="2"/>
        <v>862</v>
      </c>
      <c r="D70" s="35">
        <f>722+140</f>
        <v>862</v>
      </c>
      <c r="E70" s="35"/>
      <c r="F70" s="35"/>
      <c r="G70" s="37"/>
      <c r="H70" s="36">
        <f t="shared" si="3"/>
        <v>862</v>
      </c>
      <c r="I70" s="35">
        <v>862</v>
      </c>
      <c r="J70" s="35"/>
      <c r="K70" s="35"/>
      <c r="L70" s="34"/>
    </row>
    <row r="71" spans="1:12" hidden="1" x14ac:dyDescent="0.25">
      <c r="A71" s="74">
        <v>1223</v>
      </c>
      <c r="B71" s="78" t="s">
        <v>240</v>
      </c>
      <c r="C71" s="36">
        <f t="shared" si="2"/>
        <v>0</v>
      </c>
      <c r="D71" s="35"/>
      <c r="E71" s="35"/>
      <c r="F71" s="35"/>
      <c r="G71" s="37"/>
      <c r="H71" s="36">
        <f t="shared" si="3"/>
        <v>0</v>
      </c>
      <c r="I71" s="35"/>
      <c r="J71" s="35"/>
      <c r="K71" s="35"/>
      <c r="L71" s="34"/>
    </row>
    <row r="72" spans="1:12" hidden="1" x14ac:dyDescent="0.25">
      <c r="A72" s="74">
        <v>1225</v>
      </c>
      <c r="B72" s="78" t="s">
        <v>239</v>
      </c>
      <c r="C72" s="36">
        <f t="shared" si="2"/>
        <v>0</v>
      </c>
      <c r="D72" s="35"/>
      <c r="E72" s="35"/>
      <c r="F72" s="35"/>
      <c r="G72" s="37"/>
      <c r="H72" s="36">
        <f t="shared" si="3"/>
        <v>0</v>
      </c>
      <c r="I72" s="35"/>
      <c r="J72" s="35"/>
      <c r="K72" s="35"/>
      <c r="L72" s="34"/>
    </row>
    <row r="73" spans="1:12" ht="36" x14ac:dyDescent="0.25">
      <c r="A73" s="74">
        <v>1227</v>
      </c>
      <c r="B73" s="78" t="s">
        <v>238</v>
      </c>
      <c r="C73" s="36">
        <f t="shared" si="2"/>
        <v>1067.1500000000001</v>
      </c>
      <c r="D73" s="35">
        <f>5*213.43</f>
        <v>1067.1500000000001</v>
      </c>
      <c r="E73" s="35"/>
      <c r="F73" s="35"/>
      <c r="G73" s="37"/>
      <c r="H73" s="36">
        <f t="shared" si="3"/>
        <v>1067</v>
      </c>
      <c r="I73" s="35">
        <v>1067</v>
      </c>
      <c r="J73" s="35"/>
      <c r="K73" s="35"/>
      <c r="L73" s="34"/>
    </row>
    <row r="74" spans="1:12" ht="60" hidden="1" x14ac:dyDescent="0.25">
      <c r="A74" s="74">
        <v>1228</v>
      </c>
      <c r="B74" s="78" t="s">
        <v>237</v>
      </c>
      <c r="C74" s="36">
        <f t="shared" si="2"/>
        <v>0</v>
      </c>
      <c r="D74" s="35"/>
      <c r="E74" s="35"/>
      <c r="F74" s="35"/>
      <c r="G74" s="37"/>
      <c r="H74" s="36">
        <f t="shared" si="3"/>
        <v>0</v>
      </c>
      <c r="I74" s="35"/>
      <c r="J74" s="35"/>
      <c r="K74" s="35"/>
      <c r="L74" s="34"/>
    </row>
    <row r="75" spans="1:12" x14ac:dyDescent="0.25">
      <c r="A75" s="131">
        <v>2000</v>
      </c>
      <c r="B75" s="131" t="s">
        <v>236</v>
      </c>
      <c r="C75" s="128">
        <f t="shared" si="2"/>
        <v>7342</v>
      </c>
      <c r="D75" s="127">
        <f>SUM(D76,D83,D130,D164,D165,D172)</f>
        <v>7342</v>
      </c>
      <c r="E75" s="127">
        <f>SUM(E76,E83,E130,E164,E165,E172)</f>
        <v>0</v>
      </c>
      <c r="F75" s="127">
        <f>SUM(F76,F83,F130,F164,F165,F172)</f>
        <v>0</v>
      </c>
      <c r="G75" s="129">
        <f>SUM(G76,G83,G130,G164,G165,G172)</f>
        <v>0</v>
      </c>
      <c r="H75" s="128">
        <f t="shared" si="3"/>
        <v>7275</v>
      </c>
      <c r="I75" s="127">
        <f>SUM(I76,I83,I130,I164,I165,I172)</f>
        <v>7275</v>
      </c>
      <c r="J75" s="127">
        <f>SUM(J76,J83,J130,J164,J165,J172)</f>
        <v>0</v>
      </c>
      <c r="K75" s="127">
        <f>SUM(K76,K83,K130,K164,K165,K172)</f>
        <v>0</v>
      </c>
      <c r="L75" s="126">
        <f>SUM(L76,L83,L130,L164,L165,L172)</f>
        <v>0</v>
      </c>
    </row>
    <row r="76" spans="1:12" ht="24" hidden="1" x14ac:dyDescent="0.25">
      <c r="A76" s="97">
        <v>2100</v>
      </c>
      <c r="B76" s="96" t="s">
        <v>235</v>
      </c>
      <c r="C76" s="94">
        <f t="shared" si="2"/>
        <v>0</v>
      </c>
      <c r="D76" s="93">
        <f>SUM(D77,D80)</f>
        <v>0</v>
      </c>
      <c r="E76" s="93">
        <f>SUM(E77,E80)</f>
        <v>0</v>
      </c>
      <c r="F76" s="93">
        <f>SUM(F77,F80)</f>
        <v>0</v>
      </c>
      <c r="G76" s="142">
        <f>SUM(G77,G80)</f>
        <v>0</v>
      </c>
      <c r="H76" s="94">
        <f t="shared" si="3"/>
        <v>0</v>
      </c>
      <c r="I76" s="93">
        <f>SUM(I77,I80)</f>
        <v>0</v>
      </c>
      <c r="J76" s="93">
        <f>SUM(J77,J80)</f>
        <v>0</v>
      </c>
      <c r="K76" s="93">
        <f>SUM(K77,K80)</f>
        <v>0</v>
      </c>
      <c r="L76" s="141">
        <f>SUM(L77,L80)</f>
        <v>0</v>
      </c>
    </row>
    <row r="77" spans="1:12" ht="24" hidden="1" x14ac:dyDescent="0.25">
      <c r="A77" s="91">
        <v>2110</v>
      </c>
      <c r="B77" s="79" t="s">
        <v>234</v>
      </c>
      <c r="C77" s="69">
        <f t="shared" si="2"/>
        <v>0</v>
      </c>
      <c r="D77" s="107">
        <f>SUM(D78:D79)</f>
        <v>0</v>
      </c>
      <c r="E77" s="107">
        <f>SUM(E78:E79)</f>
        <v>0</v>
      </c>
      <c r="F77" s="107">
        <f>SUM(F78:F79)</f>
        <v>0</v>
      </c>
      <c r="G77" s="150">
        <f>SUM(G78:G79)</f>
        <v>0</v>
      </c>
      <c r="H77" s="69">
        <f t="shared" si="3"/>
        <v>0</v>
      </c>
      <c r="I77" s="107">
        <f>SUM(I78:I79)</f>
        <v>0</v>
      </c>
      <c r="J77" s="107">
        <f>SUM(J78:J79)</f>
        <v>0</v>
      </c>
      <c r="K77" s="107">
        <f>SUM(K78:K79)</f>
        <v>0</v>
      </c>
      <c r="L77" s="149">
        <f>SUM(L78:L79)</f>
        <v>0</v>
      </c>
    </row>
    <row r="78" spans="1:12" hidden="1" x14ac:dyDescent="0.25">
      <c r="A78" s="74">
        <v>2111</v>
      </c>
      <c r="B78" s="78" t="s">
        <v>232</v>
      </c>
      <c r="C78" s="36">
        <f t="shared" si="2"/>
        <v>0</v>
      </c>
      <c r="D78" s="35"/>
      <c r="E78" s="35"/>
      <c r="F78" s="35"/>
      <c r="G78" s="37"/>
      <c r="H78" s="36">
        <f t="shared" si="3"/>
        <v>0</v>
      </c>
      <c r="I78" s="35"/>
      <c r="J78" s="35"/>
      <c r="K78" s="35"/>
      <c r="L78" s="34"/>
    </row>
    <row r="79" spans="1:12" ht="24" hidden="1" x14ac:dyDescent="0.25">
      <c r="A79" s="74">
        <v>2112</v>
      </c>
      <c r="B79" s="78" t="s">
        <v>231</v>
      </c>
      <c r="C79" s="36">
        <f t="shared" si="2"/>
        <v>0</v>
      </c>
      <c r="D79" s="35"/>
      <c r="E79" s="35"/>
      <c r="F79" s="35"/>
      <c r="G79" s="37"/>
      <c r="H79" s="36">
        <f t="shared" si="3"/>
        <v>0</v>
      </c>
      <c r="I79" s="35"/>
      <c r="J79" s="35"/>
      <c r="K79" s="35"/>
      <c r="L79" s="34"/>
    </row>
    <row r="80" spans="1:12" ht="24" hidden="1" x14ac:dyDescent="0.25">
      <c r="A80" s="88">
        <v>2120</v>
      </c>
      <c r="B80" s="78" t="s">
        <v>233</v>
      </c>
      <c r="C80" s="36">
        <f t="shared" si="2"/>
        <v>0</v>
      </c>
      <c r="D80" s="76">
        <f>SUM(D81:D82)</f>
        <v>0</v>
      </c>
      <c r="E80" s="76">
        <f>SUM(E81:E82)</f>
        <v>0</v>
      </c>
      <c r="F80" s="76">
        <f>SUM(F81:F82)</f>
        <v>0</v>
      </c>
      <c r="G80" s="77">
        <f>SUM(G81:G82)</f>
        <v>0</v>
      </c>
      <c r="H80" s="36">
        <f t="shared" si="3"/>
        <v>0</v>
      </c>
      <c r="I80" s="76">
        <f>SUM(I81:I82)</f>
        <v>0</v>
      </c>
      <c r="J80" s="76">
        <f>SUM(J81:J82)</f>
        <v>0</v>
      </c>
      <c r="K80" s="76">
        <f>SUM(K81:K82)</f>
        <v>0</v>
      </c>
      <c r="L80" s="75">
        <f>SUM(L81:L82)</f>
        <v>0</v>
      </c>
    </row>
    <row r="81" spans="1:12" hidden="1" x14ac:dyDescent="0.25">
      <c r="A81" s="74">
        <v>2121</v>
      </c>
      <c r="B81" s="78" t="s">
        <v>232</v>
      </c>
      <c r="C81" s="36">
        <f t="shared" si="2"/>
        <v>0</v>
      </c>
      <c r="D81" s="35"/>
      <c r="E81" s="35"/>
      <c r="F81" s="35"/>
      <c r="G81" s="37"/>
      <c r="H81" s="36">
        <f t="shared" si="3"/>
        <v>0</v>
      </c>
      <c r="I81" s="35"/>
      <c r="J81" s="35"/>
      <c r="K81" s="35"/>
      <c r="L81" s="34"/>
    </row>
    <row r="82" spans="1:12" ht="24" hidden="1" x14ac:dyDescent="0.25">
      <c r="A82" s="74">
        <v>2122</v>
      </c>
      <c r="B82" s="78" t="s">
        <v>231</v>
      </c>
      <c r="C82" s="36">
        <f t="shared" ref="C82:C113" si="4">SUM(D82:G82)</f>
        <v>0</v>
      </c>
      <c r="D82" s="35"/>
      <c r="E82" s="35"/>
      <c r="F82" s="35"/>
      <c r="G82" s="37"/>
      <c r="H82" s="36">
        <f t="shared" ref="H82:H113" si="5">SUM(I82:L82)</f>
        <v>0</v>
      </c>
      <c r="I82" s="35"/>
      <c r="J82" s="35"/>
      <c r="K82" s="35"/>
      <c r="L82" s="34"/>
    </row>
    <row r="83" spans="1:12" x14ac:dyDescent="0.25">
      <c r="A83" s="97">
        <v>2200</v>
      </c>
      <c r="B83" s="96" t="s">
        <v>230</v>
      </c>
      <c r="C83" s="94">
        <f t="shared" si="4"/>
        <v>6515</v>
      </c>
      <c r="D83" s="93">
        <f>SUM(D84,D89,D95,D103,D112,D116,D122,D128)</f>
        <v>6515</v>
      </c>
      <c r="E83" s="93">
        <f>SUM(E84,E89,E95,E103,E112,E116,E122,E128)</f>
        <v>0</v>
      </c>
      <c r="F83" s="93">
        <f>SUM(F84,F89,F95,F103,F112,F116,F122,F128)</f>
        <v>0</v>
      </c>
      <c r="G83" s="142">
        <f>SUM(G84,G89,G95,G103,G112,G116,G122,G128)</f>
        <v>0</v>
      </c>
      <c r="H83" s="94">
        <f t="shared" si="5"/>
        <v>6520</v>
      </c>
      <c r="I83" s="93">
        <f>SUM(I84,I89,I95,I103,I112,I116,I122,I128)</f>
        <v>6520</v>
      </c>
      <c r="J83" s="93">
        <f>SUM(J84,J89,J95,J103,J112,J116,J122,J128)</f>
        <v>0</v>
      </c>
      <c r="K83" s="93">
        <f>SUM(K84,K89,K95,K103,K112,K116,K122,K128)</f>
        <v>0</v>
      </c>
      <c r="L83" s="109">
        <f>SUM(L84,L89,L95,L103,L112,L116,L122,L128)</f>
        <v>0</v>
      </c>
    </row>
    <row r="84" spans="1:12" ht="24" x14ac:dyDescent="0.25">
      <c r="A84" s="80">
        <v>2210</v>
      </c>
      <c r="B84" s="137" t="s">
        <v>229</v>
      </c>
      <c r="C84" s="134">
        <f t="shared" si="4"/>
        <v>669</v>
      </c>
      <c r="D84" s="139">
        <f>SUM(D85:D88)</f>
        <v>669</v>
      </c>
      <c r="E84" s="139">
        <f>SUM(E85:E88)</f>
        <v>0</v>
      </c>
      <c r="F84" s="139">
        <f>SUM(F85:F88)</f>
        <v>0</v>
      </c>
      <c r="G84" s="139">
        <f>SUM(G85:G88)</f>
        <v>0</v>
      </c>
      <c r="H84" s="134">
        <f t="shared" si="5"/>
        <v>669</v>
      </c>
      <c r="I84" s="139">
        <f>SUM(I85:I88)</f>
        <v>669</v>
      </c>
      <c r="J84" s="139">
        <f>SUM(J85:J88)</f>
        <v>0</v>
      </c>
      <c r="K84" s="139">
        <f>SUM(K85:K88)</f>
        <v>0</v>
      </c>
      <c r="L84" s="138">
        <f>SUM(L85:L88)</f>
        <v>0</v>
      </c>
    </row>
    <row r="85" spans="1:12" ht="24" hidden="1" x14ac:dyDescent="0.25">
      <c r="A85" s="114">
        <v>2211</v>
      </c>
      <c r="B85" s="79" t="s">
        <v>228</v>
      </c>
      <c r="C85" s="69">
        <f t="shared" si="4"/>
        <v>0</v>
      </c>
      <c r="D85" s="68"/>
      <c r="E85" s="68"/>
      <c r="F85" s="68"/>
      <c r="G85" s="70"/>
      <c r="H85" s="69">
        <f t="shared" si="5"/>
        <v>0</v>
      </c>
      <c r="I85" s="68"/>
      <c r="J85" s="68"/>
      <c r="K85" s="68"/>
      <c r="L85" s="67"/>
    </row>
    <row r="86" spans="1:12" ht="36" x14ac:dyDescent="0.25">
      <c r="A86" s="74">
        <v>2212</v>
      </c>
      <c r="B86" s="78" t="s">
        <v>227</v>
      </c>
      <c r="C86" s="36">
        <f t="shared" si="4"/>
        <v>599</v>
      </c>
      <c r="D86" s="35">
        <v>599</v>
      </c>
      <c r="E86" s="35"/>
      <c r="F86" s="35"/>
      <c r="G86" s="37"/>
      <c r="H86" s="36">
        <f t="shared" si="5"/>
        <v>599</v>
      </c>
      <c r="I86" s="35">
        <v>599</v>
      </c>
      <c r="J86" s="35"/>
      <c r="K86" s="35"/>
      <c r="L86" s="34"/>
    </row>
    <row r="87" spans="1:12" ht="24" x14ac:dyDescent="0.25">
      <c r="A87" s="74">
        <v>2214</v>
      </c>
      <c r="B87" s="78" t="s">
        <v>226</v>
      </c>
      <c r="C87" s="36">
        <f t="shared" si="4"/>
        <v>70</v>
      </c>
      <c r="D87" s="35">
        <v>70</v>
      </c>
      <c r="E87" s="35"/>
      <c r="F87" s="35"/>
      <c r="G87" s="37"/>
      <c r="H87" s="36">
        <f t="shared" si="5"/>
        <v>70</v>
      </c>
      <c r="I87" s="35">
        <v>70</v>
      </c>
      <c r="J87" s="35"/>
      <c r="K87" s="35"/>
      <c r="L87" s="34"/>
    </row>
    <row r="88" spans="1:12" hidden="1" x14ac:dyDescent="0.25">
      <c r="A88" s="74">
        <v>2219</v>
      </c>
      <c r="B88" s="78" t="s">
        <v>225</v>
      </c>
      <c r="C88" s="36">
        <f t="shared" si="4"/>
        <v>0</v>
      </c>
      <c r="D88" s="35"/>
      <c r="E88" s="35"/>
      <c r="F88" s="35"/>
      <c r="G88" s="37"/>
      <c r="H88" s="36">
        <f t="shared" si="5"/>
        <v>0</v>
      </c>
      <c r="I88" s="35"/>
      <c r="J88" s="35"/>
      <c r="K88" s="35"/>
      <c r="L88" s="34"/>
    </row>
    <row r="89" spans="1:12" ht="24" x14ac:dyDescent="0.25">
      <c r="A89" s="88">
        <v>2220</v>
      </c>
      <c r="B89" s="78" t="s">
        <v>224</v>
      </c>
      <c r="C89" s="36">
        <f t="shared" si="4"/>
        <v>1454</v>
      </c>
      <c r="D89" s="76">
        <f>SUM(D90:D94)</f>
        <v>1454</v>
      </c>
      <c r="E89" s="76">
        <f>SUM(E90:E94)</f>
        <v>0</v>
      </c>
      <c r="F89" s="76">
        <f>SUM(F90:F94)</f>
        <v>0</v>
      </c>
      <c r="G89" s="77">
        <f>SUM(G90:G94)</f>
        <v>0</v>
      </c>
      <c r="H89" s="36">
        <f t="shared" si="5"/>
        <v>1454</v>
      </c>
      <c r="I89" s="76">
        <f>SUM(I90:I94)</f>
        <v>1454</v>
      </c>
      <c r="J89" s="76">
        <f>SUM(J90:J94)</f>
        <v>0</v>
      </c>
      <c r="K89" s="76">
        <f>SUM(K90:K94)</f>
        <v>0</v>
      </c>
      <c r="L89" s="75">
        <f>SUM(L90:L94)</f>
        <v>0</v>
      </c>
    </row>
    <row r="90" spans="1:12" x14ac:dyDescent="0.25">
      <c r="A90" s="74">
        <v>2221</v>
      </c>
      <c r="B90" s="78" t="s">
        <v>223</v>
      </c>
      <c r="C90" s="36">
        <f t="shared" si="4"/>
        <v>1454</v>
      </c>
      <c r="D90" s="35">
        <v>1454</v>
      </c>
      <c r="E90" s="35"/>
      <c r="F90" s="35"/>
      <c r="G90" s="37"/>
      <c r="H90" s="36">
        <f t="shared" si="5"/>
        <v>1454</v>
      </c>
      <c r="I90" s="35">
        <v>1454</v>
      </c>
      <c r="J90" s="35"/>
      <c r="K90" s="35"/>
      <c r="L90" s="34"/>
    </row>
    <row r="91" spans="1:12" hidden="1" x14ac:dyDescent="0.25">
      <c r="A91" s="74">
        <v>2222</v>
      </c>
      <c r="B91" s="78" t="s">
        <v>222</v>
      </c>
      <c r="C91" s="36">
        <f t="shared" si="4"/>
        <v>0</v>
      </c>
      <c r="D91" s="35"/>
      <c r="E91" s="35"/>
      <c r="F91" s="35"/>
      <c r="G91" s="37"/>
      <c r="H91" s="36">
        <f t="shared" si="5"/>
        <v>0</v>
      </c>
      <c r="I91" s="35"/>
      <c r="J91" s="35"/>
      <c r="K91" s="35"/>
      <c r="L91" s="34"/>
    </row>
    <row r="92" spans="1:12" hidden="1" x14ac:dyDescent="0.25">
      <c r="A92" s="74">
        <v>2223</v>
      </c>
      <c r="B92" s="78" t="s">
        <v>221</v>
      </c>
      <c r="C92" s="36">
        <f t="shared" si="4"/>
        <v>0</v>
      </c>
      <c r="D92" s="35"/>
      <c r="E92" s="35"/>
      <c r="F92" s="35"/>
      <c r="G92" s="37"/>
      <c r="H92" s="36">
        <f t="shared" si="5"/>
        <v>0</v>
      </c>
      <c r="I92" s="35"/>
      <c r="J92" s="35"/>
      <c r="K92" s="35"/>
      <c r="L92" s="34"/>
    </row>
    <row r="93" spans="1:12" ht="48" hidden="1" x14ac:dyDescent="0.25">
      <c r="A93" s="74">
        <v>2224</v>
      </c>
      <c r="B93" s="78" t="s">
        <v>220</v>
      </c>
      <c r="C93" s="36">
        <f t="shared" si="4"/>
        <v>0</v>
      </c>
      <c r="D93" s="35"/>
      <c r="E93" s="35"/>
      <c r="F93" s="35"/>
      <c r="G93" s="37"/>
      <c r="H93" s="36">
        <f t="shared" si="5"/>
        <v>0</v>
      </c>
      <c r="I93" s="35"/>
      <c r="J93" s="35"/>
      <c r="K93" s="35"/>
      <c r="L93" s="34"/>
    </row>
    <row r="94" spans="1:12" ht="24" hidden="1" x14ac:dyDescent="0.25">
      <c r="A94" s="74">
        <v>2229</v>
      </c>
      <c r="B94" s="78" t="s">
        <v>219</v>
      </c>
      <c r="C94" s="36">
        <f t="shared" si="4"/>
        <v>0</v>
      </c>
      <c r="D94" s="35"/>
      <c r="E94" s="35"/>
      <c r="F94" s="35"/>
      <c r="G94" s="37"/>
      <c r="H94" s="36">
        <f t="shared" si="5"/>
        <v>0</v>
      </c>
      <c r="I94" s="35"/>
      <c r="J94" s="35"/>
      <c r="K94" s="35"/>
      <c r="L94" s="34"/>
    </row>
    <row r="95" spans="1:12" ht="36" x14ac:dyDescent="0.25">
      <c r="A95" s="88">
        <v>2230</v>
      </c>
      <c r="B95" s="78" t="s">
        <v>218</v>
      </c>
      <c r="C95" s="36">
        <f t="shared" si="4"/>
        <v>240</v>
      </c>
      <c r="D95" s="76">
        <f>SUM(D96:D102)</f>
        <v>240</v>
      </c>
      <c r="E95" s="76">
        <f>SUM(E96:E102)</f>
        <v>0</v>
      </c>
      <c r="F95" s="76">
        <f>SUM(F96:F102)</f>
        <v>0</v>
      </c>
      <c r="G95" s="77">
        <f>SUM(G96:G102)</f>
        <v>0</v>
      </c>
      <c r="H95" s="36">
        <f t="shared" si="5"/>
        <v>240</v>
      </c>
      <c r="I95" s="76">
        <f>SUM(I96:I102)</f>
        <v>240</v>
      </c>
      <c r="J95" s="76">
        <f>SUM(J96:J102)</f>
        <v>0</v>
      </c>
      <c r="K95" s="76">
        <f>SUM(K96:K102)</f>
        <v>0</v>
      </c>
      <c r="L95" s="75">
        <f>SUM(L96:L102)</f>
        <v>0</v>
      </c>
    </row>
    <row r="96" spans="1:12" ht="24" hidden="1" x14ac:dyDescent="0.25">
      <c r="A96" s="74">
        <v>2231</v>
      </c>
      <c r="B96" s="78" t="s">
        <v>217</v>
      </c>
      <c r="C96" s="36">
        <f t="shared" si="4"/>
        <v>0</v>
      </c>
      <c r="D96" s="35"/>
      <c r="E96" s="35"/>
      <c r="F96" s="35"/>
      <c r="G96" s="37"/>
      <c r="H96" s="36">
        <f t="shared" si="5"/>
        <v>0</v>
      </c>
      <c r="I96" s="35"/>
      <c r="J96" s="35"/>
      <c r="K96" s="35"/>
      <c r="L96" s="34"/>
    </row>
    <row r="97" spans="1:12" ht="36" hidden="1" x14ac:dyDescent="0.25">
      <c r="A97" s="74">
        <v>2232</v>
      </c>
      <c r="B97" s="78" t="s">
        <v>216</v>
      </c>
      <c r="C97" s="36">
        <f t="shared" si="4"/>
        <v>0</v>
      </c>
      <c r="D97" s="35"/>
      <c r="E97" s="35"/>
      <c r="F97" s="35"/>
      <c r="G97" s="37"/>
      <c r="H97" s="36">
        <f t="shared" si="5"/>
        <v>0</v>
      </c>
      <c r="I97" s="35"/>
      <c r="J97" s="35"/>
      <c r="K97" s="35"/>
      <c r="L97" s="34"/>
    </row>
    <row r="98" spans="1:12" ht="24" hidden="1" x14ac:dyDescent="0.25">
      <c r="A98" s="114">
        <v>2233</v>
      </c>
      <c r="B98" s="79" t="s">
        <v>215</v>
      </c>
      <c r="C98" s="69">
        <f t="shared" si="4"/>
        <v>0</v>
      </c>
      <c r="D98" s="68"/>
      <c r="E98" s="68"/>
      <c r="F98" s="68"/>
      <c r="G98" s="70"/>
      <c r="H98" s="69">
        <f t="shared" si="5"/>
        <v>0</v>
      </c>
      <c r="I98" s="68"/>
      <c r="J98" s="68"/>
      <c r="K98" s="68"/>
      <c r="L98" s="67"/>
    </row>
    <row r="99" spans="1:12" ht="36" hidden="1" x14ac:dyDescent="0.25">
      <c r="A99" s="74">
        <v>2234</v>
      </c>
      <c r="B99" s="78" t="s">
        <v>214</v>
      </c>
      <c r="C99" s="36">
        <f t="shared" si="4"/>
        <v>0</v>
      </c>
      <c r="D99" s="35"/>
      <c r="E99" s="35"/>
      <c r="F99" s="35"/>
      <c r="G99" s="37"/>
      <c r="H99" s="36">
        <f t="shared" si="5"/>
        <v>0</v>
      </c>
      <c r="I99" s="35"/>
      <c r="J99" s="35"/>
      <c r="K99" s="35"/>
      <c r="L99" s="34"/>
    </row>
    <row r="100" spans="1:12" ht="24" hidden="1" x14ac:dyDescent="0.25">
      <c r="A100" s="74">
        <v>2235</v>
      </c>
      <c r="B100" s="78" t="s">
        <v>213</v>
      </c>
      <c r="C100" s="36">
        <f t="shared" si="4"/>
        <v>0</v>
      </c>
      <c r="D100" s="35"/>
      <c r="E100" s="35"/>
      <c r="F100" s="35"/>
      <c r="G100" s="37"/>
      <c r="H100" s="36">
        <f t="shared" si="5"/>
        <v>0</v>
      </c>
      <c r="I100" s="35"/>
      <c r="J100" s="35"/>
      <c r="K100" s="35"/>
      <c r="L100" s="34"/>
    </row>
    <row r="101" spans="1:12" hidden="1" x14ac:dyDescent="0.25">
      <c r="A101" s="74">
        <v>2236</v>
      </c>
      <c r="B101" s="78" t="s">
        <v>212</v>
      </c>
      <c r="C101" s="36">
        <f t="shared" si="4"/>
        <v>0</v>
      </c>
      <c r="D101" s="35"/>
      <c r="E101" s="35"/>
      <c r="F101" s="35"/>
      <c r="G101" s="37"/>
      <c r="H101" s="36">
        <f t="shared" si="5"/>
        <v>0</v>
      </c>
      <c r="I101" s="35"/>
      <c r="J101" s="35"/>
      <c r="K101" s="35"/>
      <c r="L101" s="34"/>
    </row>
    <row r="102" spans="1:12" ht="24" x14ac:dyDescent="0.25">
      <c r="A102" s="74">
        <v>2239</v>
      </c>
      <c r="B102" s="78" t="s">
        <v>211</v>
      </c>
      <c r="C102" s="36">
        <f t="shared" si="4"/>
        <v>240</v>
      </c>
      <c r="D102" s="35">
        <v>240</v>
      </c>
      <c r="E102" s="35"/>
      <c r="F102" s="35"/>
      <c r="G102" s="37"/>
      <c r="H102" s="36">
        <f t="shared" si="5"/>
        <v>240</v>
      </c>
      <c r="I102" s="35">
        <v>240</v>
      </c>
      <c r="J102" s="35"/>
      <c r="K102" s="35"/>
      <c r="L102" s="34"/>
    </row>
    <row r="103" spans="1:12" ht="36" x14ac:dyDescent="0.25">
      <c r="A103" s="88">
        <v>2240</v>
      </c>
      <c r="B103" s="78" t="s">
        <v>210</v>
      </c>
      <c r="C103" s="36">
        <f t="shared" si="4"/>
        <v>2952</v>
      </c>
      <c r="D103" s="76">
        <f>SUM(D104:D111)</f>
        <v>2952</v>
      </c>
      <c r="E103" s="76">
        <f>SUM(E104:E111)</f>
        <v>0</v>
      </c>
      <c r="F103" s="76">
        <f>SUM(F104:F111)</f>
        <v>0</v>
      </c>
      <c r="G103" s="77">
        <f>SUM(G104:G111)</f>
        <v>0</v>
      </c>
      <c r="H103" s="36">
        <f t="shared" si="5"/>
        <v>2957</v>
      </c>
      <c r="I103" s="76">
        <f>SUM(I104:I111)</f>
        <v>2957</v>
      </c>
      <c r="J103" s="76">
        <f>SUM(J104:J111)</f>
        <v>0</v>
      </c>
      <c r="K103" s="76">
        <f>SUM(K104:K111)</f>
        <v>0</v>
      </c>
      <c r="L103" s="75">
        <f>SUM(L104:L111)</f>
        <v>0</v>
      </c>
    </row>
    <row r="104" spans="1:12" hidden="1" x14ac:dyDescent="0.25">
      <c r="A104" s="74">
        <v>2241</v>
      </c>
      <c r="B104" s="78" t="s">
        <v>209</v>
      </c>
      <c r="C104" s="36">
        <f t="shared" si="4"/>
        <v>0</v>
      </c>
      <c r="D104" s="35"/>
      <c r="E104" s="35"/>
      <c r="F104" s="35"/>
      <c r="G104" s="37"/>
      <c r="H104" s="36">
        <f t="shared" si="5"/>
        <v>0</v>
      </c>
      <c r="I104" s="35"/>
      <c r="J104" s="35"/>
      <c r="K104" s="35"/>
      <c r="L104" s="34"/>
    </row>
    <row r="105" spans="1:12" ht="24" hidden="1" x14ac:dyDescent="0.25">
      <c r="A105" s="74">
        <v>2242</v>
      </c>
      <c r="B105" s="78" t="s">
        <v>208</v>
      </c>
      <c r="C105" s="36">
        <f t="shared" si="4"/>
        <v>0</v>
      </c>
      <c r="D105" s="35"/>
      <c r="E105" s="35"/>
      <c r="F105" s="35"/>
      <c r="G105" s="37"/>
      <c r="H105" s="36">
        <f t="shared" si="5"/>
        <v>0</v>
      </c>
      <c r="I105" s="35"/>
      <c r="J105" s="35"/>
      <c r="K105" s="35"/>
      <c r="L105" s="34"/>
    </row>
    <row r="106" spans="1:12" ht="24" x14ac:dyDescent="0.25">
      <c r="A106" s="74">
        <v>2243</v>
      </c>
      <c r="B106" s="78" t="s">
        <v>207</v>
      </c>
      <c r="C106" s="36">
        <f t="shared" si="4"/>
        <v>50</v>
      </c>
      <c r="D106" s="35">
        <v>50</v>
      </c>
      <c r="E106" s="35"/>
      <c r="F106" s="35"/>
      <c r="G106" s="37"/>
      <c r="H106" s="36">
        <f t="shared" si="5"/>
        <v>50</v>
      </c>
      <c r="I106" s="35">
        <v>50</v>
      </c>
      <c r="J106" s="35"/>
      <c r="K106" s="35"/>
      <c r="L106" s="34"/>
    </row>
    <row r="107" spans="1:12" x14ac:dyDescent="0.25">
      <c r="A107" s="74">
        <v>2244</v>
      </c>
      <c r="B107" s="78" t="s">
        <v>206</v>
      </c>
      <c r="C107" s="36">
        <f t="shared" si="4"/>
        <v>2902</v>
      </c>
      <c r="D107" s="35">
        <v>2902</v>
      </c>
      <c r="E107" s="35"/>
      <c r="F107" s="35"/>
      <c r="G107" s="37"/>
      <c r="H107" s="36">
        <f t="shared" si="5"/>
        <v>2907</v>
      </c>
      <c r="I107" s="35">
        <v>2907</v>
      </c>
      <c r="J107" s="35"/>
      <c r="K107" s="35"/>
      <c r="L107" s="34"/>
    </row>
    <row r="108" spans="1:12" ht="24" hidden="1" x14ac:dyDescent="0.25">
      <c r="A108" s="74">
        <v>2246</v>
      </c>
      <c r="B108" s="78" t="s">
        <v>205</v>
      </c>
      <c r="C108" s="36">
        <f t="shared" si="4"/>
        <v>0</v>
      </c>
      <c r="D108" s="35"/>
      <c r="E108" s="35"/>
      <c r="F108" s="35"/>
      <c r="G108" s="37"/>
      <c r="H108" s="36">
        <f t="shared" si="5"/>
        <v>0</v>
      </c>
      <c r="I108" s="35"/>
      <c r="J108" s="35"/>
      <c r="K108" s="35"/>
      <c r="L108" s="34"/>
    </row>
    <row r="109" spans="1:12" hidden="1" x14ac:dyDescent="0.25">
      <c r="A109" s="74">
        <v>2247</v>
      </c>
      <c r="B109" s="78" t="s">
        <v>204</v>
      </c>
      <c r="C109" s="36">
        <f t="shared" si="4"/>
        <v>0</v>
      </c>
      <c r="D109" s="35"/>
      <c r="E109" s="35"/>
      <c r="F109" s="35"/>
      <c r="G109" s="37"/>
      <c r="H109" s="36">
        <f t="shared" si="5"/>
        <v>0</v>
      </c>
      <c r="I109" s="35"/>
      <c r="J109" s="35"/>
      <c r="K109" s="35"/>
      <c r="L109" s="34"/>
    </row>
    <row r="110" spans="1:12" ht="24" hidden="1" x14ac:dyDescent="0.25">
      <c r="A110" s="74">
        <v>2248</v>
      </c>
      <c r="B110" s="78" t="s">
        <v>203</v>
      </c>
      <c r="C110" s="36">
        <f t="shared" si="4"/>
        <v>0</v>
      </c>
      <c r="D110" s="35"/>
      <c r="E110" s="35"/>
      <c r="F110" s="35"/>
      <c r="G110" s="37"/>
      <c r="H110" s="36">
        <f t="shared" si="5"/>
        <v>0</v>
      </c>
      <c r="I110" s="35"/>
      <c r="J110" s="35"/>
      <c r="K110" s="35"/>
      <c r="L110" s="34"/>
    </row>
    <row r="111" spans="1:12" ht="24" hidden="1" x14ac:dyDescent="0.25">
      <c r="A111" s="74">
        <v>2249</v>
      </c>
      <c r="B111" s="78" t="s">
        <v>202</v>
      </c>
      <c r="C111" s="36">
        <f t="shared" si="4"/>
        <v>0</v>
      </c>
      <c r="D111" s="35"/>
      <c r="E111" s="35"/>
      <c r="F111" s="35"/>
      <c r="G111" s="37"/>
      <c r="H111" s="36">
        <f t="shared" si="5"/>
        <v>0</v>
      </c>
      <c r="I111" s="35"/>
      <c r="J111" s="35"/>
      <c r="K111" s="35"/>
      <c r="L111" s="34"/>
    </row>
    <row r="112" spans="1:12" hidden="1" x14ac:dyDescent="0.25">
      <c r="A112" s="88">
        <v>2250</v>
      </c>
      <c r="B112" s="78" t="s">
        <v>201</v>
      </c>
      <c r="C112" s="36">
        <f t="shared" si="4"/>
        <v>0</v>
      </c>
      <c r="D112" s="76">
        <f>SUM(D113:D115)</f>
        <v>0</v>
      </c>
      <c r="E112" s="76">
        <f>SUM(E113:E115)</f>
        <v>0</v>
      </c>
      <c r="F112" s="76">
        <f>SUM(F113:F115)</f>
        <v>0</v>
      </c>
      <c r="G112" s="164">
        <f>SUM(G113:G115)</f>
        <v>0</v>
      </c>
      <c r="H112" s="36">
        <f t="shared" si="5"/>
        <v>0</v>
      </c>
      <c r="I112" s="76">
        <f>SUM(I113:I115)</f>
        <v>0</v>
      </c>
      <c r="J112" s="76">
        <f>SUM(J113:J115)</f>
        <v>0</v>
      </c>
      <c r="K112" s="76">
        <f>SUM(K113:K115)</f>
        <v>0</v>
      </c>
      <c r="L112" s="75">
        <f>SUM(L113:L115)</f>
        <v>0</v>
      </c>
    </row>
    <row r="113" spans="1:12" hidden="1" x14ac:dyDescent="0.25">
      <c r="A113" s="74">
        <v>2251</v>
      </c>
      <c r="B113" s="78" t="s">
        <v>200</v>
      </c>
      <c r="C113" s="36">
        <f t="shared" si="4"/>
        <v>0</v>
      </c>
      <c r="D113" s="35"/>
      <c r="E113" s="35"/>
      <c r="F113" s="35"/>
      <c r="G113" s="37"/>
      <c r="H113" s="36">
        <f t="shared" si="5"/>
        <v>0</v>
      </c>
      <c r="I113" s="35"/>
      <c r="J113" s="35"/>
      <c r="K113" s="35"/>
      <c r="L113" s="34"/>
    </row>
    <row r="114" spans="1:12" ht="24" hidden="1" x14ac:dyDescent="0.25">
      <c r="A114" s="74">
        <v>2252</v>
      </c>
      <c r="B114" s="78" t="s">
        <v>199</v>
      </c>
      <c r="C114" s="36">
        <f t="shared" ref="C114:C127" si="6">SUM(D114:G114)</f>
        <v>0</v>
      </c>
      <c r="D114" s="35"/>
      <c r="E114" s="35"/>
      <c r="F114" s="35"/>
      <c r="G114" s="37"/>
      <c r="H114" s="36">
        <f t="shared" ref="H114:H127" si="7">SUM(I114:L114)</f>
        <v>0</v>
      </c>
      <c r="I114" s="35"/>
      <c r="J114" s="35"/>
      <c r="K114" s="35"/>
      <c r="L114" s="34"/>
    </row>
    <row r="115" spans="1:12" ht="24" hidden="1" x14ac:dyDescent="0.25">
      <c r="A115" s="74">
        <v>2259</v>
      </c>
      <c r="B115" s="78" t="s">
        <v>198</v>
      </c>
      <c r="C115" s="36">
        <f t="shared" si="6"/>
        <v>0</v>
      </c>
      <c r="D115" s="35"/>
      <c r="E115" s="35"/>
      <c r="F115" s="35"/>
      <c r="G115" s="37"/>
      <c r="H115" s="36">
        <f t="shared" si="7"/>
        <v>0</v>
      </c>
      <c r="I115" s="35"/>
      <c r="J115" s="35"/>
      <c r="K115" s="35"/>
      <c r="L115" s="34"/>
    </row>
    <row r="116" spans="1:12" x14ac:dyDescent="0.25">
      <c r="A116" s="88">
        <v>2260</v>
      </c>
      <c r="B116" s="78" t="s">
        <v>197</v>
      </c>
      <c r="C116" s="36">
        <f t="shared" si="6"/>
        <v>1200</v>
      </c>
      <c r="D116" s="76">
        <f>SUM(D117:D121)</f>
        <v>1200</v>
      </c>
      <c r="E116" s="76">
        <f>SUM(E117:E121)</f>
        <v>0</v>
      </c>
      <c r="F116" s="76">
        <f>SUM(F117:F121)</f>
        <v>0</v>
      </c>
      <c r="G116" s="77">
        <f>SUM(G117:G121)</f>
        <v>0</v>
      </c>
      <c r="H116" s="36">
        <f t="shared" si="7"/>
        <v>1200</v>
      </c>
      <c r="I116" s="76">
        <f>SUM(I117:I121)</f>
        <v>1200</v>
      </c>
      <c r="J116" s="76">
        <f>SUM(J117:J121)</f>
        <v>0</v>
      </c>
      <c r="K116" s="76">
        <f>SUM(K117:K121)</f>
        <v>0</v>
      </c>
      <c r="L116" s="75">
        <f>SUM(L117:L121)</f>
        <v>0</v>
      </c>
    </row>
    <row r="117" spans="1:12" hidden="1" x14ac:dyDescent="0.25">
      <c r="A117" s="74">
        <v>2261</v>
      </c>
      <c r="B117" s="78" t="s">
        <v>196</v>
      </c>
      <c r="C117" s="36">
        <f t="shared" si="6"/>
        <v>0</v>
      </c>
      <c r="D117" s="35"/>
      <c r="E117" s="35"/>
      <c r="F117" s="35"/>
      <c r="G117" s="37"/>
      <c r="H117" s="36">
        <f t="shared" si="7"/>
        <v>0</v>
      </c>
      <c r="I117" s="35"/>
      <c r="J117" s="35"/>
      <c r="K117" s="35"/>
      <c r="L117" s="34"/>
    </row>
    <row r="118" spans="1:12" x14ac:dyDescent="0.25">
      <c r="A118" s="74">
        <v>2262</v>
      </c>
      <c r="B118" s="78" t="s">
        <v>195</v>
      </c>
      <c r="C118" s="36">
        <f t="shared" si="6"/>
        <v>1200</v>
      </c>
      <c r="D118" s="35">
        <v>1200</v>
      </c>
      <c r="E118" s="35"/>
      <c r="F118" s="35"/>
      <c r="G118" s="37"/>
      <c r="H118" s="36">
        <f t="shared" si="7"/>
        <v>1200</v>
      </c>
      <c r="I118" s="35">
        <v>1200</v>
      </c>
      <c r="J118" s="35"/>
      <c r="K118" s="35"/>
      <c r="L118" s="34"/>
    </row>
    <row r="119" spans="1:12" hidden="1" x14ac:dyDescent="0.25">
      <c r="A119" s="74">
        <v>2263</v>
      </c>
      <c r="B119" s="78" t="s">
        <v>194</v>
      </c>
      <c r="C119" s="36">
        <f t="shared" si="6"/>
        <v>0</v>
      </c>
      <c r="D119" s="35"/>
      <c r="E119" s="35"/>
      <c r="F119" s="35"/>
      <c r="G119" s="37"/>
      <c r="H119" s="36">
        <f t="shared" si="7"/>
        <v>0</v>
      </c>
      <c r="I119" s="35"/>
      <c r="J119" s="35"/>
      <c r="K119" s="35"/>
      <c r="L119" s="34"/>
    </row>
    <row r="120" spans="1:12" ht="24" hidden="1" x14ac:dyDescent="0.25">
      <c r="A120" s="74">
        <v>2264</v>
      </c>
      <c r="B120" s="78" t="s">
        <v>193</v>
      </c>
      <c r="C120" s="36">
        <f t="shared" si="6"/>
        <v>0</v>
      </c>
      <c r="D120" s="35"/>
      <c r="E120" s="35"/>
      <c r="F120" s="35"/>
      <c r="G120" s="37"/>
      <c r="H120" s="36">
        <f t="shared" si="7"/>
        <v>0</v>
      </c>
      <c r="I120" s="35"/>
      <c r="J120" s="35"/>
      <c r="K120" s="35"/>
      <c r="L120" s="34"/>
    </row>
    <row r="121" spans="1:12" hidden="1" x14ac:dyDescent="0.25">
      <c r="A121" s="74">
        <v>2269</v>
      </c>
      <c r="B121" s="78" t="s">
        <v>192</v>
      </c>
      <c r="C121" s="36">
        <f t="shared" si="6"/>
        <v>0</v>
      </c>
      <c r="D121" s="35"/>
      <c r="E121" s="35"/>
      <c r="F121" s="35"/>
      <c r="G121" s="37"/>
      <c r="H121" s="36">
        <f t="shared" si="7"/>
        <v>0</v>
      </c>
      <c r="I121" s="35"/>
      <c r="J121" s="35"/>
      <c r="K121" s="35"/>
      <c r="L121" s="34"/>
    </row>
    <row r="122" spans="1:12" hidden="1" x14ac:dyDescent="0.25">
      <c r="A122" s="88">
        <v>2270</v>
      </c>
      <c r="B122" s="78" t="s">
        <v>191</v>
      </c>
      <c r="C122" s="36">
        <f t="shared" si="6"/>
        <v>0</v>
      </c>
      <c r="D122" s="76">
        <f>SUM(D123:D127)</f>
        <v>0</v>
      </c>
      <c r="E122" s="76">
        <f>SUM(E123:E127)</f>
        <v>0</v>
      </c>
      <c r="F122" s="76">
        <f>SUM(F123:F127)</f>
        <v>0</v>
      </c>
      <c r="G122" s="77">
        <f>SUM(G123:G127)</f>
        <v>0</v>
      </c>
      <c r="H122" s="36">
        <f t="shared" si="7"/>
        <v>0</v>
      </c>
      <c r="I122" s="76">
        <f>SUM(I123:I127)</f>
        <v>0</v>
      </c>
      <c r="J122" s="76">
        <f>SUM(J123:J127)</f>
        <v>0</v>
      </c>
      <c r="K122" s="76">
        <f>SUM(K123:K127)</f>
        <v>0</v>
      </c>
      <c r="L122" s="75">
        <f>SUM(L123:L127)</f>
        <v>0</v>
      </c>
    </row>
    <row r="123" spans="1:12" hidden="1" x14ac:dyDescent="0.25">
      <c r="A123" s="74">
        <v>2272</v>
      </c>
      <c r="B123" s="1" t="s">
        <v>190</v>
      </c>
      <c r="C123" s="36">
        <f t="shared" si="6"/>
        <v>0</v>
      </c>
      <c r="D123" s="35"/>
      <c r="E123" s="35"/>
      <c r="F123" s="35"/>
      <c r="G123" s="37"/>
      <c r="H123" s="36">
        <f t="shared" si="7"/>
        <v>0</v>
      </c>
      <c r="I123" s="35"/>
      <c r="J123" s="35"/>
      <c r="K123" s="35"/>
      <c r="L123" s="34"/>
    </row>
    <row r="124" spans="1:12" ht="24" hidden="1" x14ac:dyDescent="0.25">
      <c r="A124" s="74">
        <v>2275</v>
      </c>
      <c r="B124" s="78" t="s">
        <v>189</v>
      </c>
      <c r="C124" s="36">
        <f t="shared" si="6"/>
        <v>0</v>
      </c>
      <c r="D124" s="35"/>
      <c r="E124" s="35"/>
      <c r="F124" s="35"/>
      <c r="G124" s="37"/>
      <c r="H124" s="36">
        <f t="shared" si="7"/>
        <v>0</v>
      </c>
      <c r="I124" s="35"/>
      <c r="J124" s="35"/>
      <c r="K124" s="35"/>
      <c r="L124" s="34"/>
    </row>
    <row r="125" spans="1:12" ht="36" hidden="1" x14ac:dyDescent="0.25">
      <c r="A125" s="74">
        <v>2276</v>
      </c>
      <c r="B125" s="78" t="s">
        <v>188</v>
      </c>
      <c r="C125" s="36">
        <f t="shared" si="6"/>
        <v>0</v>
      </c>
      <c r="D125" s="35"/>
      <c r="E125" s="35"/>
      <c r="F125" s="35"/>
      <c r="G125" s="37"/>
      <c r="H125" s="36">
        <f t="shared" si="7"/>
        <v>0</v>
      </c>
      <c r="I125" s="35"/>
      <c r="J125" s="35"/>
      <c r="K125" s="35"/>
      <c r="L125" s="34"/>
    </row>
    <row r="126" spans="1:12" ht="24" hidden="1" customHeight="1" x14ac:dyDescent="0.25">
      <c r="A126" s="74">
        <v>2278</v>
      </c>
      <c r="B126" s="78" t="s">
        <v>187</v>
      </c>
      <c r="C126" s="36">
        <f t="shared" si="6"/>
        <v>0</v>
      </c>
      <c r="D126" s="35"/>
      <c r="E126" s="35"/>
      <c r="F126" s="35"/>
      <c r="G126" s="37"/>
      <c r="H126" s="36">
        <f t="shared" si="7"/>
        <v>0</v>
      </c>
      <c r="I126" s="35"/>
      <c r="J126" s="35"/>
      <c r="K126" s="35"/>
      <c r="L126" s="34"/>
    </row>
    <row r="127" spans="1:12" ht="24" hidden="1" x14ac:dyDescent="0.25">
      <c r="A127" s="74">
        <v>2279</v>
      </c>
      <c r="B127" s="78" t="s">
        <v>186</v>
      </c>
      <c r="C127" s="36">
        <f t="shared" si="6"/>
        <v>0</v>
      </c>
      <c r="D127" s="35"/>
      <c r="E127" s="35"/>
      <c r="F127" s="35"/>
      <c r="G127" s="37"/>
      <c r="H127" s="36">
        <f t="shared" si="7"/>
        <v>0</v>
      </c>
      <c r="I127" s="35"/>
      <c r="J127" s="35"/>
      <c r="K127" s="35"/>
      <c r="L127" s="34"/>
    </row>
    <row r="128" spans="1:12" ht="24" hidden="1" x14ac:dyDescent="0.25">
      <c r="A128" s="91">
        <v>2280</v>
      </c>
      <c r="B128" s="79" t="s">
        <v>185</v>
      </c>
      <c r="C128" s="69">
        <f t="shared" ref="C128:L128" si="8">SUM(C129)</f>
        <v>0</v>
      </c>
      <c r="D128" s="107">
        <f t="shared" si="8"/>
        <v>0</v>
      </c>
      <c r="E128" s="107">
        <f t="shared" si="8"/>
        <v>0</v>
      </c>
      <c r="F128" s="107">
        <f t="shared" si="8"/>
        <v>0</v>
      </c>
      <c r="G128" s="107">
        <f t="shared" si="8"/>
        <v>0</v>
      </c>
      <c r="H128" s="69">
        <f t="shared" si="8"/>
        <v>0</v>
      </c>
      <c r="I128" s="107">
        <f t="shared" si="8"/>
        <v>0</v>
      </c>
      <c r="J128" s="107">
        <f t="shared" si="8"/>
        <v>0</v>
      </c>
      <c r="K128" s="107">
        <f t="shared" si="8"/>
        <v>0</v>
      </c>
      <c r="L128" s="104">
        <f t="shared" si="8"/>
        <v>0</v>
      </c>
    </row>
    <row r="129" spans="1:12" ht="24" hidden="1" x14ac:dyDescent="0.25">
      <c r="A129" s="74">
        <v>2283</v>
      </c>
      <c r="B129" s="78" t="s">
        <v>184</v>
      </c>
      <c r="C129" s="36">
        <f t="shared" ref="C129:C160" si="9">SUM(D129:G129)</f>
        <v>0</v>
      </c>
      <c r="D129" s="35"/>
      <c r="E129" s="35"/>
      <c r="F129" s="35"/>
      <c r="G129" s="37"/>
      <c r="H129" s="36">
        <f t="shared" ref="H129:H160" si="10">SUM(I129:L129)</f>
        <v>0</v>
      </c>
      <c r="I129" s="35"/>
      <c r="J129" s="35"/>
      <c r="K129" s="35"/>
      <c r="L129" s="34"/>
    </row>
    <row r="130" spans="1:12" ht="38.25" customHeight="1" x14ac:dyDescent="0.25">
      <c r="A130" s="97">
        <v>2300</v>
      </c>
      <c r="B130" s="96" t="s">
        <v>183</v>
      </c>
      <c r="C130" s="94">
        <f t="shared" si="9"/>
        <v>827</v>
      </c>
      <c r="D130" s="93">
        <f>SUM(D131,D136,D140,D141,D144,D151,D159,D160,D163)</f>
        <v>827</v>
      </c>
      <c r="E130" s="93">
        <f>SUM(E131,E136,E140,E141,E144,E151,E159,E160,E163)</f>
        <v>0</v>
      </c>
      <c r="F130" s="93">
        <f>SUM(F131,F136,F140,F141,F144,F151,F159,F160,F163)</f>
        <v>0</v>
      </c>
      <c r="G130" s="142">
        <f>SUM(G131,G136,G140,G141,G144,G151,G159,G160,G163)</f>
        <v>0</v>
      </c>
      <c r="H130" s="94">
        <f t="shared" si="10"/>
        <v>755</v>
      </c>
      <c r="I130" s="93">
        <f>SUM(I131,I136,I140,I141,I144,I151,I159,I160,I163)</f>
        <v>755</v>
      </c>
      <c r="J130" s="93">
        <f>SUM(J131,J136,J140,J141,J144,J151,J159,J160,J163)</f>
        <v>0</v>
      </c>
      <c r="K130" s="93">
        <f>SUM(K131,K136,K140,K141,K144,K151,K159,K160,K163)</f>
        <v>0</v>
      </c>
      <c r="L130" s="141">
        <f>SUM(L131,L136,L140,L141,L144,L151,L159,L160,L163)</f>
        <v>0</v>
      </c>
    </row>
    <row r="131" spans="1:12" ht="24" x14ac:dyDescent="0.25">
      <c r="A131" s="91">
        <v>2310</v>
      </c>
      <c r="B131" s="79" t="s">
        <v>182</v>
      </c>
      <c r="C131" s="69">
        <f t="shared" si="9"/>
        <v>653</v>
      </c>
      <c r="D131" s="107">
        <f>SUM(D132:D135)</f>
        <v>653</v>
      </c>
      <c r="E131" s="107">
        <f>SUM(E132:E135)</f>
        <v>0</v>
      </c>
      <c r="F131" s="107">
        <f>SUM(F132:F135)</f>
        <v>0</v>
      </c>
      <c r="G131" s="150">
        <f>SUM(G132:G135)</f>
        <v>0</v>
      </c>
      <c r="H131" s="69">
        <f t="shared" si="10"/>
        <v>581</v>
      </c>
      <c r="I131" s="107">
        <f>SUM(I132:I135)</f>
        <v>581</v>
      </c>
      <c r="J131" s="107">
        <f>SUM(J132:J135)</f>
        <v>0</v>
      </c>
      <c r="K131" s="107">
        <f>SUM(K132:K135)</f>
        <v>0</v>
      </c>
      <c r="L131" s="149">
        <f>SUM(L132:L135)</f>
        <v>0</v>
      </c>
    </row>
    <row r="132" spans="1:12" x14ac:dyDescent="0.25">
      <c r="A132" s="74">
        <v>2311</v>
      </c>
      <c r="B132" s="78" t="s">
        <v>181</v>
      </c>
      <c r="C132" s="36">
        <f t="shared" si="9"/>
        <v>72</v>
      </c>
      <c r="D132" s="35">
        <v>72</v>
      </c>
      <c r="E132" s="35"/>
      <c r="F132" s="35"/>
      <c r="G132" s="37"/>
      <c r="H132" s="36">
        <f t="shared" si="10"/>
        <v>72</v>
      </c>
      <c r="I132" s="35">
        <v>72</v>
      </c>
      <c r="J132" s="35"/>
      <c r="K132" s="35"/>
      <c r="L132" s="34"/>
    </row>
    <row r="133" spans="1:12" x14ac:dyDescent="0.25">
      <c r="A133" s="74">
        <v>2312</v>
      </c>
      <c r="B133" s="78" t="s">
        <v>180</v>
      </c>
      <c r="C133" s="36">
        <f t="shared" si="9"/>
        <v>309</v>
      </c>
      <c r="D133" s="35">
        <v>309</v>
      </c>
      <c r="E133" s="35"/>
      <c r="F133" s="35"/>
      <c r="G133" s="37"/>
      <c r="H133" s="36">
        <f t="shared" si="10"/>
        <v>309</v>
      </c>
      <c r="I133" s="35">
        <v>309</v>
      </c>
      <c r="J133" s="35"/>
      <c r="K133" s="35"/>
      <c r="L133" s="34"/>
    </row>
    <row r="134" spans="1:12" hidden="1" x14ac:dyDescent="0.25">
      <c r="A134" s="74">
        <v>2313</v>
      </c>
      <c r="B134" s="78" t="s">
        <v>179</v>
      </c>
      <c r="C134" s="36">
        <f t="shared" si="9"/>
        <v>0</v>
      </c>
      <c r="D134" s="35"/>
      <c r="E134" s="35"/>
      <c r="F134" s="35"/>
      <c r="G134" s="37"/>
      <c r="H134" s="36">
        <f t="shared" si="10"/>
        <v>0</v>
      </c>
      <c r="I134" s="35"/>
      <c r="J134" s="35"/>
      <c r="K134" s="35"/>
      <c r="L134" s="34"/>
    </row>
    <row r="135" spans="1:12" ht="36" x14ac:dyDescent="0.25">
      <c r="A135" s="74">
        <v>2314</v>
      </c>
      <c r="B135" s="78" t="s">
        <v>178</v>
      </c>
      <c r="C135" s="36">
        <f t="shared" si="9"/>
        <v>272</v>
      </c>
      <c r="D135" s="35">
        <v>272</v>
      </c>
      <c r="E135" s="35"/>
      <c r="F135" s="35"/>
      <c r="G135" s="37"/>
      <c r="H135" s="36">
        <f t="shared" si="10"/>
        <v>200</v>
      </c>
      <c r="I135" s="35">
        <v>200</v>
      </c>
      <c r="J135" s="35"/>
      <c r="K135" s="35"/>
      <c r="L135" s="34"/>
    </row>
    <row r="136" spans="1:12" hidden="1" x14ac:dyDescent="0.25">
      <c r="A136" s="88">
        <v>2320</v>
      </c>
      <c r="B136" s="78" t="s">
        <v>177</v>
      </c>
      <c r="C136" s="36">
        <f t="shared" si="9"/>
        <v>0</v>
      </c>
      <c r="D136" s="76">
        <f>SUM(D137:D139)</f>
        <v>0</v>
      </c>
      <c r="E136" s="76">
        <f>SUM(E137:E139)</f>
        <v>0</v>
      </c>
      <c r="F136" s="76">
        <f>SUM(F137:F139)</f>
        <v>0</v>
      </c>
      <c r="G136" s="77">
        <f>SUM(G137:G139)</f>
        <v>0</v>
      </c>
      <c r="H136" s="36">
        <f t="shared" si="10"/>
        <v>0</v>
      </c>
      <c r="I136" s="76">
        <f>SUM(I137:I139)</f>
        <v>0</v>
      </c>
      <c r="J136" s="76">
        <f>SUM(J137:J139)</f>
        <v>0</v>
      </c>
      <c r="K136" s="76">
        <f>SUM(K137:K139)</f>
        <v>0</v>
      </c>
      <c r="L136" s="75">
        <f>SUM(L137:L139)</f>
        <v>0</v>
      </c>
    </row>
    <row r="137" spans="1:12" hidden="1" x14ac:dyDescent="0.25">
      <c r="A137" s="74">
        <v>2321</v>
      </c>
      <c r="B137" s="78" t="s">
        <v>176</v>
      </c>
      <c r="C137" s="36">
        <f t="shared" si="9"/>
        <v>0</v>
      </c>
      <c r="D137" s="35"/>
      <c r="E137" s="35"/>
      <c r="F137" s="35"/>
      <c r="G137" s="37"/>
      <c r="H137" s="36">
        <f t="shared" si="10"/>
        <v>0</v>
      </c>
      <c r="I137" s="35"/>
      <c r="J137" s="35"/>
      <c r="K137" s="35"/>
      <c r="L137" s="34"/>
    </row>
    <row r="138" spans="1:12" hidden="1" x14ac:dyDescent="0.25">
      <c r="A138" s="74">
        <v>2322</v>
      </c>
      <c r="B138" s="78" t="s">
        <v>175</v>
      </c>
      <c r="C138" s="36">
        <f t="shared" si="9"/>
        <v>0</v>
      </c>
      <c r="D138" s="35"/>
      <c r="E138" s="35"/>
      <c r="F138" s="35"/>
      <c r="G138" s="37"/>
      <c r="H138" s="36">
        <f t="shared" si="10"/>
        <v>0</v>
      </c>
      <c r="I138" s="35"/>
      <c r="J138" s="35"/>
      <c r="K138" s="35"/>
      <c r="L138" s="34"/>
    </row>
    <row r="139" spans="1:12" ht="10.5" hidden="1" customHeight="1" x14ac:dyDescent="0.25">
      <c r="A139" s="74">
        <v>2329</v>
      </c>
      <c r="B139" s="78" t="s">
        <v>174</v>
      </c>
      <c r="C139" s="36">
        <f t="shared" si="9"/>
        <v>0</v>
      </c>
      <c r="D139" s="35"/>
      <c r="E139" s="35"/>
      <c r="F139" s="35"/>
      <c r="G139" s="37"/>
      <c r="H139" s="36">
        <f t="shared" si="10"/>
        <v>0</v>
      </c>
      <c r="I139" s="35"/>
      <c r="J139" s="35"/>
      <c r="K139" s="35"/>
      <c r="L139" s="34"/>
    </row>
    <row r="140" spans="1:12" hidden="1" x14ac:dyDescent="0.25">
      <c r="A140" s="88">
        <v>2330</v>
      </c>
      <c r="B140" s="78" t="s">
        <v>173</v>
      </c>
      <c r="C140" s="36">
        <f t="shared" si="9"/>
        <v>0</v>
      </c>
      <c r="D140" s="35"/>
      <c r="E140" s="35"/>
      <c r="F140" s="35"/>
      <c r="G140" s="37"/>
      <c r="H140" s="36">
        <f t="shared" si="10"/>
        <v>0</v>
      </c>
      <c r="I140" s="35"/>
      <c r="J140" s="35"/>
      <c r="K140" s="35"/>
      <c r="L140" s="34"/>
    </row>
    <row r="141" spans="1:12" ht="48" hidden="1" x14ac:dyDescent="0.25">
      <c r="A141" s="88">
        <v>2340</v>
      </c>
      <c r="B141" s="78" t="s">
        <v>172</v>
      </c>
      <c r="C141" s="36">
        <f t="shared" si="9"/>
        <v>0</v>
      </c>
      <c r="D141" s="76">
        <f>SUM(D142:D143)</f>
        <v>0</v>
      </c>
      <c r="E141" s="76">
        <f>SUM(E142:E143)</f>
        <v>0</v>
      </c>
      <c r="F141" s="76">
        <f>SUM(F142:F143)</f>
        <v>0</v>
      </c>
      <c r="G141" s="77">
        <f>SUM(G142:G143)</f>
        <v>0</v>
      </c>
      <c r="H141" s="36">
        <f t="shared" si="10"/>
        <v>0</v>
      </c>
      <c r="I141" s="76">
        <f>SUM(I142:I143)</f>
        <v>0</v>
      </c>
      <c r="J141" s="76">
        <f>SUM(J142:J143)</f>
        <v>0</v>
      </c>
      <c r="K141" s="76">
        <f>SUM(K142:K143)</f>
        <v>0</v>
      </c>
      <c r="L141" s="75">
        <f>SUM(L142:L143)</f>
        <v>0</v>
      </c>
    </row>
    <row r="142" spans="1:12" hidden="1" x14ac:dyDescent="0.25">
      <c r="A142" s="74">
        <v>2341</v>
      </c>
      <c r="B142" s="78" t="s">
        <v>171</v>
      </c>
      <c r="C142" s="36">
        <f t="shared" si="9"/>
        <v>0</v>
      </c>
      <c r="D142" s="35"/>
      <c r="E142" s="35"/>
      <c r="F142" s="35"/>
      <c r="G142" s="37"/>
      <c r="H142" s="36">
        <f t="shared" si="10"/>
        <v>0</v>
      </c>
      <c r="I142" s="35"/>
      <c r="J142" s="35"/>
      <c r="K142" s="35"/>
      <c r="L142" s="34"/>
    </row>
    <row r="143" spans="1:12" ht="24" hidden="1" x14ac:dyDescent="0.25">
      <c r="A143" s="74">
        <v>2344</v>
      </c>
      <c r="B143" s="78" t="s">
        <v>170</v>
      </c>
      <c r="C143" s="36">
        <f t="shared" si="9"/>
        <v>0</v>
      </c>
      <c r="D143" s="35"/>
      <c r="E143" s="35"/>
      <c r="F143" s="35"/>
      <c r="G143" s="37"/>
      <c r="H143" s="36">
        <f t="shared" si="10"/>
        <v>0</v>
      </c>
      <c r="I143" s="35"/>
      <c r="J143" s="35"/>
      <c r="K143" s="35"/>
      <c r="L143" s="34"/>
    </row>
    <row r="144" spans="1:12" ht="24" x14ac:dyDescent="0.25">
      <c r="A144" s="80">
        <v>2350</v>
      </c>
      <c r="B144" s="137" t="s">
        <v>169</v>
      </c>
      <c r="C144" s="134">
        <f t="shared" si="9"/>
        <v>174</v>
      </c>
      <c r="D144" s="139">
        <f>SUM(D145:D150)</f>
        <v>174</v>
      </c>
      <c r="E144" s="139">
        <f>SUM(E145:E150)</f>
        <v>0</v>
      </c>
      <c r="F144" s="139">
        <f>SUM(F145:F150)</f>
        <v>0</v>
      </c>
      <c r="G144" s="140">
        <f>SUM(G145:G150)</f>
        <v>0</v>
      </c>
      <c r="H144" s="134">
        <f t="shared" si="10"/>
        <v>174</v>
      </c>
      <c r="I144" s="139">
        <f>SUM(I145:I150)</f>
        <v>174</v>
      </c>
      <c r="J144" s="139">
        <f>SUM(J145:J150)</f>
        <v>0</v>
      </c>
      <c r="K144" s="139">
        <f>SUM(K145:K150)</f>
        <v>0</v>
      </c>
      <c r="L144" s="138">
        <f>SUM(L145:L150)</f>
        <v>0</v>
      </c>
    </row>
    <row r="145" spans="1:12" hidden="1" x14ac:dyDescent="0.25">
      <c r="A145" s="114">
        <v>2351</v>
      </c>
      <c r="B145" s="79" t="s">
        <v>168</v>
      </c>
      <c r="C145" s="69">
        <f t="shared" si="9"/>
        <v>0</v>
      </c>
      <c r="D145" s="68"/>
      <c r="E145" s="68"/>
      <c r="F145" s="68"/>
      <c r="G145" s="70"/>
      <c r="H145" s="69">
        <f t="shared" si="10"/>
        <v>0</v>
      </c>
      <c r="I145" s="68"/>
      <c r="J145" s="68"/>
      <c r="K145" s="68"/>
      <c r="L145" s="67"/>
    </row>
    <row r="146" spans="1:12" x14ac:dyDescent="0.25">
      <c r="A146" s="74">
        <v>2352</v>
      </c>
      <c r="B146" s="78" t="s">
        <v>167</v>
      </c>
      <c r="C146" s="36">
        <f t="shared" si="9"/>
        <v>174</v>
      </c>
      <c r="D146" s="35">
        <v>174</v>
      </c>
      <c r="E146" s="35"/>
      <c r="F146" s="35"/>
      <c r="G146" s="37"/>
      <c r="H146" s="36">
        <f t="shared" si="10"/>
        <v>174</v>
      </c>
      <c r="I146" s="35">
        <v>174</v>
      </c>
      <c r="J146" s="35"/>
      <c r="K146" s="35"/>
      <c r="L146" s="34"/>
    </row>
    <row r="147" spans="1:12" ht="24" hidden="1" x14ac:dyDescent="0.25">
      <c r="A147" s="74">
        <v>2353</v>
      </c>
      <c r="B147" s="78" t="s">
        <v>166</v>
      </c>
      <c r="C147" s="36">
        <f t="shared" si="9"/>
        <v>0</v>
      </c>
      <c r="D147" s="35"/>
      <c r="E147" s="35"/>
      <c r="F147" s="35"/>
      <c r="G147" s="37"/>
      <c r="H147" s="36">
        <f t="shared" si="10"/>
        <v>0</v>
      </c>
      <c r="I147" s="35"/>
      <c r="J147" s="35"/>
      <c r="K147" s="35"/>
      <c r="L147" s="34"/>
    </row>
    <row r="148" spans="1:12" ht="24" hidden="1" x14ac:dyDescent="0.25">
      <c r="A148" s="74">
        <v>2354</v>
      </c>
      <c r="B148" s="78" t="s">
        <v>165</v>
      </c>
      <c r="C148" s="36">
        <f t="shared" si="9"/>
        <v>0</v>
      </c>
      <c r="D148" s="35"/>
      <c r="E148" s="35"/>
      <c r="F148" s="35"/>
      <c r="G148" s="37"/>
      <c r="H148" s="36">
        <f t="shared" si="10"/>
        <v>0</v>
      </c>
      <c r="I148" s="35"/>
      <c r="J148" s="35"/>
      <c r="K148" s="35"/>
      <c r="L148" s="34"/>
    </row>
    <row r="149" spans="1:12" ht="24" hidden="1" x14ac:dyDescent="0.25">
      <c r="A149" s="74">
        <v>2355</v>
      </c>
      <c r="B149" s="78" t="s">
        <v>164</v>
      </c>
      <c r="C149" s="36">
        <f t="shared" si="9"/>
        <v>0</v>
      </c>
      <c r="D149" s="35"/>
      <c r="E149" s="35"/>
      <c r="F149" s="35"/>
      <c r="G149" s="37"/>
      <c r="H149" s="36">
        <f t="shared" si="10"/>
        <v>0</v>
      </c>
      <c r="I149" s="35"/>
      <c r="J149" s="35"/>
      <c r="K149" s="35"/>
      <c r="L149" s="34"/>
    </row>
    <row r="150" spans="1:12" ht="24" hidden="1" x14ac:dyDescent="0.25">
      <c r="A150" s="74">
        <v>2359</v>
      </c>
      <c r="B150" s="78" t="s">
        <v>163</v>
      </c>
      <c r="C150" s="36">
        <f t="shared" si="9"/>
        <v>0</v>
      </c>
      <c r="D150" s="35"/>
      <c r="E150" s="35"/>
      <c r="F150" s="35"/>
      <c r="G150" s="37"/>
      <c r="H150" s="36">
        <f t="shared" si="10"/>
        <v>0</v>
      </c>
      <c r="I150" s="35"/>
      <c r="J150" s="35"/>
      <c r="K150" s="35"/>
      <c r="L150" s="34"/>
    </row>
    <row r="151" spans="1:12" ht="24.75" hidden="1" customHeight="1" x14ac:dyDescent="0.25">
      <c r="A151" s="88">
        <v>2360</v>
      </c>
      <c r="B151" s="78" t="s">
        <v>162</v>
      </c>
      <c r="C151" s="36">
        <f t="shared" si="9"/>
        <v>0</v>
      </c>
      <c r="D151" s="76">
        <f>SUM(D152:D158)</f>
        <v>0</v>
      </c>
      <c r="E151" s="76">
        <f>SUM(E152:E158)</f>
        <v>0</v>
      </c>
      <c r="F151" s="76">
        <f>SUM(F152:F158)</f>
        <v>0</v>
      </c>
      <c r="G151" s="77">
        <f>SUM(G152:G158)</f>
        <v>0</v>
      </c>
      <c r="H151" s="36">
        <f t="shared" si="10"/>
        <v>0</v>
      </c>
      <c r="I151" s="76">
        <f>SUM(I152:I158)</f>
        <v>0</v>
      </c>
      <c r="J151" s="76">
        <f>SUM(J152:J158)</f>
        <v>0</v>
      </c>
      <c r="K151" s="76">
        <f>SUM(K152:K158)</f>
        <v>0</v>
      </c>
      <c r="L151" s="75">
        <f>SUM(L152:L158)</f>
        <v>0</v>
      </c>
    </row>
    <row r="152" spans="1:12" hidden="1" x14ac:dyDescent="0.25">
      <c r="A152" s="38">
        <v>2361</v>
      </c>
      <c r="B152" s="78" t="s">
        <v>161</v>
      </c>
      <c r="C152" s="36">
        <f t="shared" si="9"/>
        <v>0</v>
      </c>
      <c r="D152" s="35"/>
      <c r="E152" s="35"/>
      <c r="F152" s="35"/>
      <c r="G152" s="37"/>
      <c r="H152" s="36">
        <f t="shared" si="10"/>
        <v>0</v>
      </c>
      <c r="I152" s="35"/>
      <c r="J152" s="35"/>
      <c r="K152" s="35"/>
      <c r="L152" s="34"/>
    </row>
    <row r="153" spans="1:12" ht="24" hidden="1" x14ac:dyDescent="0.25">
      <c r="A153" s="38">
        <v>2362</v>
      </c>
      <c r="B153" s="78" t="s">
        <v>160</v>
      </c>
      <c r="C153" s="36">
        <f t="shared" si="9"/>
        <v>0</v>
      </c>
      <c r="D153" s="35"/>
      <c r="E153" s="35"/>
      <c r="F153" s="35"/>
      <c r="G153" s="37"/>
      <c r="H153" s="36">
        <f t="shared" si="10"/>
        <v>0</v>
      </c>
      <c r="I153" s="35"/>
      <c r="J153" s="35"/>
      <c r="K153" s="35"/>
      <c r="L153" s="34"/>
    </row>
    <row r="154" spans="1:12" hidden="1" x14ac:dyDescent="0.25">
      <c r="A154" s="38">
        <v>2363</v>
      </c>
      <c r="B154" s="78" t="s">
        <v>159</v>
      </c>
      <c r="C154" s="36">
        <f t="shared" si="9"/>
        <v>0</v>
      </c>
      <c r="D154" s="35"/>
      <c r="E154" s="35"/>
      <c r="F154" s="35"/>
      <c r="G154" s="37"/>
      <c r="H154" s="36">
        <f t="shared" si="10"/>
        <v>0</v>
      </c>
      <c r="I154" s="35"/>
      <c r="J154" s="35"/>
      <c r="K154" s="35"/>
      <c r="L154" s="34"/>
    </row>
    <row r="155" spans="1:12" hidden="1" x14ac:dyDescent="0.25">
      <c r="A155" s="38">
        <v>2364</v>
      </c>
      <c r="B155" s="78" t="s">
        <v>158</v>
      </c>
      <c r="C155" s="36">
        <f t="shared" si="9"/>
        <v>0</v>
      </c>
      <c r="D155" s="35"/>
      <c r="E155" s="35"/>
      <c r="F155" s="35"/>
      <c r="G155" s="37"/>
      <c r="H155" s="36">
        <f t="shared" si="10"/>
        <v>0</v>
      </c>
      <c r="I155" s="35"/>
      <c r="J155" s="35"/>
      <c r="K155" s="35"/>
      <c r="L155" s="34"/>
    </row>
    <row r="156" spans="1:12" ht="12.75" hidden="1" customHeight="1" x14ac:dyDescent="0.25">
      <c r="A156" s="38">
        <v>2365</v>
      </c>
      <c r="B156" s="78" t="s">
        <v>157</v>
      </c>
      <c r="C156" s="36">
        <f t="shared" si="9"/>
        <v>0</v>
      </c>
      <c r="D156" s="35"/>
      <c r="E156" s="35"/>
      <c r="F156" s="35"/>
      <c r="G156" s="37"/>
      <c r="H156" s="36">
        <f t="shared" si="10"/>
        <v>0</v>
      </c>
      <c r="I156" s="35"/>
      <c r="J156" s="35"/>
      <c r="K156" s="35"/>
      <c r="L156" s="34"/>
    </row>
    <row r="157" spans="1:12" ht="36" hidden="1" x14ac:dyDescent="0.25">
      <c r="A157" s="38">
        <v>2366</v>
      </c>
      <c r="B157" s="78" t="s">
        <v>156</v>
      </c>
      <c r="C157" s="36">
        <f t="shared" si="9"/>
        <v>0</v>
      </c>
      <c r="D157" s="35"/>
      <c r="E157" s="35"/>
      <c r="F157" s="35"/>
      <c r="G157" s="37"/>
      <c r="H157" s="36">
        <f t="shared" si="10"/>
        <v>0</v>
      </c>
      <c r="I157" s="35"/>
      <c r="J157" s="35"/>
      <c r="K157" s="35"/>
      <c r="L157" s="34"/>
    </row>
    <row r="158" spans="1:12" ht="48" hidden="1" x14ac:dyDescent="0.25">
      <c r="A158" s="38">
        <v>2369</v>
      </c>
      <c r="B158" s="78" t="s">
        <v>155</v>
      </c>
      <c r="C158" s="36">
        <f t="shared" si="9"/>
        <v>0</v>
      </c>
      <c r="D158" s="35"/>
      <c r="E158" s="35"/>
      <c r="F158" s="35"/>
      <c r="G158" s="37"/>
      <c r="H158" s="36">
        <f t="shared" si="10"/>
        <v>0</v>
      </c>
      <c r="I158" s="35"/>
      <c r="J158" s="35"/>
      <c r="K158" s="35"/>
      <c r="L158" s="34"/>
    </row>
    <row r="159" spans="1:12" hidden="1" x14ac:dyDescent="0.25">
      <c r="A159" s="80">
        <v>2370</v>
      </c>
      <c r="B159" s="137" t="s">
        <v>154</v>
      </c>
      <c r="C159" s="134">
        <f t="shared" si="9"/>
        <v>0</v>
      </c>
      <c r="D159" s="133"/>
      <c r="E159" s="133"/>
      <c r="F159" s="133"/>
      <c r="G159" s="135"/>
      <c r="H159" s="134">
        <f t="shared" si="10"/>
        <v>0</v>
      </c>
      <c r="I159" s="133"/>
      <c r="J159" s="133"/>
      <c r="K159" s="133"/>
      <c r="L159" s="132"/>
    </row>
    <row r="160" spans="1:12" hidden="1" x14ac:dyDescent="0.25">
      <c r="A160" s="80">
        <v>2380</v>
      </c>
      <c r="B160" s="137" t="s">
        <v>153</v>
      </c>
      <c r="C160" s="134">
        <f t="shared" si="9"/>
        <v>0</v>
      </c>
      <c r="D160" s="139">
        <f>SUM(D161:D162)</f>
        <v>0</v>
      </c>
      <c r="E160" s="139">
        <f>SUM(E161:E162)</f>
        <v>0</v>
      </c>
      <c r="F160" s="139">
        <f>SUM(F161:F162)</f>
        <v>0</v>
      </c>
      <c r="G160" s="140">
        <f>SUM(G161:G162)</f>
        <v>0</v>
      </c>
      <c r="H160" s="134">
        <f t="shared" si="10"/>
        <v>0</v>
      </c>
      <c r="I160" s="139">
        <f>SUM(I161:I162)</f>
        <v>0</v>
      </c>
      <c r="J160" s="139">
        <f>SUM(J161:J162)</f>
        <v>0</v>
      </c>
      <c r="K160" s="139">
        <f>SUM(K161:K162)</f>
        <v>0</v>
      </c>
      <c r="L160" s="138">
        <f>SUM(L161:L162)</f>
        <v>0</v>
      </c>
    </row>
    <row r="161" spans="1:12" hidden="1" x14ac:dyDescent="0.25">
      <c r="A161" s="163">
        <v>2381</v>
      </c>
      <c r="B161" s="79" t="s">
        <v>152</v>
      </c>
      <c r="C161" s="69">
        <f t="shared" ref="C161:C192" si="11">SUM(D161:G161)</f>
        <v>0</v>
      </c>
      <c r="D161" s="68"/>
      <c r="E161" s="68"/>
      <c r="F161" s="68"/>
      <c r="G161" s="70"/>
      <c r="H161" s="69">
        <f t="shared" ref="H161:H192" si="12">SUM(I161:L161)</f>
        <v>0</v>
      </c>
      <c r="I161" s="68"/>
      <c r="J161" s="68"/>
      <c r="K161" s="68"/>
      <c r="L161" s="67"/>
    </row>
    <row r="162" spans="1:12" ht="24" hidden="1" x14ac:dyDescent="0.25">
      <c r="A162" s="38">
        <v>2389</v>
      </c>
      <c r="B162" s="78" t="s">
        <v>151</v>
      </c>
      <c r="C162" s="36">
        <f t="shared" si="11"/>
        <v>0</v>
      </c>
      <c r="D162" s="35"/>
      <c r="E162" s="35"/>
      <c r="F162" s="35"/>
      <c r="G162" s="37"/>
      <c r="H162" s="36">
        <f t="shared" si="12"/>
        <v>0</v>
      </c>
      <c r="I162" s="35"/>
      <c r="J162" s="35"/>
      <c r="K162" s="35"/>
      <c r="L162" s="34"/>
    </row>
    <row r="163" spans="1:12" hidden="1" x14ac:dyDescent="0.25">
      <c r="A163" s="80">
        <v>2390</v>
      </c>
      <c r="B163" s="137" t="s">
        <v>150</v>
      </c>
      <c r="C163" s="134">
        <f t="shared" si="11"/>
        <v>0</v>
      </c>
      <c r="D163" s="133"/>
      <c r="E163" s="133"/>
      <c r="F163" s="133"/>
      <c r="G163" s="135"/>
      <c r="H163" s="134">
        <f t="shared" si="12"/>
        <v>0</v>
      </c>
      <c r="I163" s="133"/>
      <c r="J163" s="133"/>
      <c r="K163" s="133"/>
      <c r="L163" s="132"/>
    </row>
    <row r="164" spans="1:12" hidden="1" x14ac:dyDescent="0.25">
      <c r="A164" s="97">
        <v>2400</v>
      </c>
      <c r="B164" s="96" t="s">
        <v>149</v>
      </c>
      <c r="C164" s="94">
        <f t="shared" si="11"/>
        <v>0</v>
      </c>
      <c r="D164" s="17"/>
      <c r="E164" s="17"/>
      <c r="F164" s="17"/>
      <c r="G164" s="19"/>
      <c r="H164" s="94">
        <f t="shared" si="12"/>
        <v>0</v>
      </c>
      <c r="I164" s="17"/>
      <c r="J164" s="17"/>
      <c r="K164" s="17"/>
      <c r="L164" s="16"/>
    </row>
    <row r="165" spans="1:12" ht="24" hidden="1" x14ac:dyDescent="0.25">
      <c r="A165" s="97">
        <v>2500</v>
      </c>
      <c r="B165" s="96" t="s">
        <v>148</v>
      </c>
      <c r="C165" s="94">
        <f t="shared" si="11"/>
        <v>0</v>
      </c>
      <c r="D165" s="93">
        <f>SUM(D166,D171)</f>
        <v>0</v>
      </c>
      <c r="E165" s="93">
        <f>SUM(E166,E171)</f>
        <v>0</v>
      </c>
      <c r="F165" s="93">
        <f>SUM(F166,F171)</f>
        <v>0</v>
      </c>
      <c r="G165" s="93">
        <f>SUM(G166,G171)</f>
        <v>0</v>
      </c>
      <c r="H165" s="94">
        <f t="shared" si="12"/>
        <v>0</v>
      </c>
      <c r="I165" s="93">
        <f>SUM(I166,I171)</f>
        <v>0</v>
      </c>
      <c r="J165" s="93">
        <f>SUM(J166,J171)</f>
        <v>0</v>
      </c>
      <c r="K165" s="93">
        <f>SUM(K166,K171)</f>
        <v>0</v>
      </c>
      <c r="L165" s="92">
        <f>SUM(L166,L171)</f>
        <v>0</v>
      </c>
    </row>
    <row r="166" spans="1:12" ht="16.5" hidden="1" customHeight="1" x14ac:dyDescent="0.25">
      <c r="A166" s="91">
        <v>2510</v>
      </c>
      <c r="B166" s="79" t="s">
        <v>147</v>
      </c>
      <c r="C166" s="69">
        <f t="shared" si="11"/>
        <v>0</v>
      </c>
      <c r="D166" s="107">
        <f>SUM(D167:D170)</f>
        <v>0</v>
      </c>
      <c r="E166" s="107">
        <f>SUM(E167:E170)</f>
        <v>0</v>
      </c>
      <c r="F166" s="107">
        <f>SUM(F167:F170)</f>
        <v>0</v>
      </c>
      <c r="G166" s="107">
        <f>SUM(G167:G170)</f>
        <v>0</v>
      </c>
      <c r="H166" s="69">
        <f t="shared" si="12"/>
        <v>0</v>
      </c>
      <c r="I166" s="107">
        <f>SUM(I167:I170)</f>
        <v>0</v>
      </c>
      <c r="J166" s="107">
        <f>SUM(J167:J170)</f>
        <v>0</v>
      </c>
      <c r="K166" s="107">
        <f>SUM(K167:K170)</f>
        <v>0</v>
      </c>
      <c r="L166" s="106">
        <f>SUM(L167:L170)</f>
        <v>0</v>
      </c>
    </row>
    <row r="167" spans="1:12" ht="24" hidden="1" x14ac:dyDescent="0.25">
      <c r="A167" s="74">
        <v>2512</v>
      </c>
      <c r="B167" s="78" t="s">
        <v>146</v>
      </c>
      <c r="C167" s="36">
        <f t="shared" si="11"/>
        <v>0</v>
      </c>
      <c r="D167" s="35"/>
      <c r="E167" s="35"/>
      <c r="F167" s="35"/>
      <c r="G167" s="37"/>
      <c r="H167" s="36">
        <f t="shared" si="12"/>
        <v>0</v>
      </c>
      <c r="I167" s="35"/>
      <c r="J167" s="35"/>
      <c r="K167" s="35"/>
      <c r="L167" s="34"/>
    </row>
    <row r="168" spans="1:12" ht="36" hidden="1" x14ac:dyDescent="0.25">
      <c r="A168" s="74">
        <v>2513</v>
      </c>
      <c r="B168" s="78" t="s">
        <v>145</v>
      </c>
      <c r="C168" s="36">
        <f t="shared" si="11"/>
        <v>0</v>
      </c>
      <c r="D168" s="35"/>
      <c r="E168" s="35"/>
      <c r="F168" s="35"/>
      <c r="G168" s="37"/>
      <c r="H168" s="36">
        <f t="shared" si="12"/>
        <v>0</v>
      </c>
      <c r="I168" s="35"/>
      <c r="J168" s="35"/>
      <c r="K168" s="35"/>
      <c r="L168" s="34"/>
    </row>
    <row r="169" spans="1:12" ht="24" hidden="1" x14ac:dyDescent="0.25">
      <c r="A169" s="74">
        <v>2515</v>
      </c>
      <c r="B169" s="78" t="s">
        <v>144</v>
      </c>
      <c r="C169" s="36">
        <f t="shared" si="11"/>
        <v>0</v>
      </c>
      <c r="D169" s="35"/>
      <c r="E169" s="35"/>
      <c r="F169" s="35"/>
      <c r="G169" s="37"/>
      <c r="H169" s="36">
        <f t="shared" si="12"/>
        <v>0</v>
      </c>
      <c r="I169" s="35"/>
      <c r="J169" s="35"/>
      <c r="K169" s="35"/>
      <c r="L169" s="34"/>
    </row>
    <row r="170" spans="1:12" ht="24" hidden="1" x14ac:dyDescent="0.25">
      <c r="A170" s="74">
        <v>2519</v>
      </c>
      <c r="B170" s="78" t="s">
        <v>143</v>
      </c>
      <c r="C170" s="36">
        <f t="shared" si="11"/>
        <v>0</v>
      </c>
      <c r="D170" s="35"/>
      <c r="E170" s="35"/>
      <c r="F170" s="35"/>
      <c r="G170" s="37"/>
      <c r="H170" s="36">
        <f t="shared" si="12"/>
        <v>0</v>
      </c>
      <c r="I170" s="35"/>
      <c r="J170" s="35"/>
      <c r="K170" s="35"/>
      <c r="L170" s="34"/>
    </row>
    <row r="171" spans="1:12" ht="24" hidden="1" x14ac:dyDescent="0.25">
      <c r="A171" s="88">
        <v>2520</v>
      </c>
      <c r="B171" s="78" t="s">
        <v>142</v>
      </c>
      <c r="C171" s="36">
        <f t="shared" si="11"/>
        <v>0</v>
      </c>
      <c r="D171" s="35"/>
      <c r="E171" s="35"/>
      <c r="F171" s="35"/>
      <c r="G171" s="37"/>
      <c r="H171" s="36">
        <f t="shared" si="12"/>
        <v>0</v>
      </c>
      <c r="I171" s="35"/>
      <c r="J171" s="35"/>
      <c r="K171" s="35"/>
      <c r="L171" s="34"/>
    </row>
    <row r="172" spans="1:12" s="158" customFormat="1" ht="48" hidden="1" x14ac:dyDescent="0.25">
      <c r="A172" s="147">
        <v>2800</v>
      </c>
      <c r="B172" s="79" t="s">
        <v>141</v>
      </c>
      <c r="C172" s="69">
        <f t="shared" si="11"/>
        <v>0</v>
      </c>
      <c r="D172" s="161"/>
      <c r="E172" s="161"/>
      <c r="F172" s="161"/>
      <c r="G172" s="162"/>
      <c r="H172" s="69">
        <f t="shared" si="12"/>
        <v>0</v>
      </c>
      <c r="I172" s="161"/>
      <c r="J172" s="161"/>
      <c r="K172" s="161"/>
      <c r="L172" s="160"/>
    </row>
    <row r="173" spans="1:12" hidden="1" x14ac:dyDescent="0.25">
      <c r="A173" s="131">
        <v>3000</v>
      </c>
      <c r="B173" s="131" t="s">
        <v>140</v>
      </c>
      <c r="C173" s="128">
        <f t="shared" si="11"/>
        <v>0</v>
      </c>
      <c r="D173" s="127">
        <f>SUM(D174,D184)</f>
        <v>0</v>
      </c>
      <c r="E173" s="127">
        <f>SUM(E174,E184)</f>
        <v>0</v>
      </c>
      <c r="F173" s="127">
        <f>SUM(F174,F184)</f>
        <v>0</v>
      </c>
      <c r="G173" s="129">
        <f>SUM(G174,G184)</f>
        <v>0</v>
      </c>
      <c r="H173" s="128">
        <f t="shared" si="12"/>
        <v>0</v>
      </c>
      <c r="I173" s="127">
        <f>SUM(I174,I184)</f>
        <v>0</v>
      </c>
      <c r="J173" s="127">
        <f>SUM(J174,J184)</f>
        <v>0</v>
      </c>
      <c r="K173" s="127">
        <f>SUM(K174,K184)</f>
        <v>0</v>
      </c>
      <c r="L173" s="126">
        <f>SUM(L174,L184)</f>
        <v>0</v>
      </c>
    </row>
    <row r="174" spans="1:12" ht="24" hidden="1" x14ac:dyDescent="0.25">
      <c r="A174" s="97">
        <v>3200</v>
      </c>
      <c r="B174" s="124" t="s">
        <v>139</v>
      </c>
      <c r="C174" s="95">
        <f t="shared" si="11"/>
        <v>0</v>
      </c>
      <c r="D174" s="93">
        <f>SUM(D175,D179)</f>
        <v>0</v>
      </c>
      <c r="E174" s="93">
        <f>SUM(E175,E179)</f>
        <v>0</v>
      </c>
      <c r="F174" s="93">
        <f>SUM(F175,F179)</f>
        <v>0</v>
      </c>
      <c r="G174" s="93">
        <f>SUM(G175,G179)</f>
        <v>0</v>
      </c>
      <c r="H174" s="94">
        <f t="shared" si="12"/>
        <v>0</v>
      </c>
      <c r="I174" s="93">
        <f>SUM(I175,I179)</f>
        <v>0</v>
      </c>
      <c r="J174" s="93">
        <f>SUM(J175,J179)</f>
        <v>0</v>
      </c>
      <c r="K174" s="93">
        <f>SUM(K175,K179)</f>
        <v>0</v>
      </c>
      <c r="L174" s="92">
        <f>SUM(L175,L179)</f>
        <v>0</v>
      </c>
    </row>
    <row r="175" spans="1:12" ht="36" hidden="1" x14ac:dyDescent="0.25">
      <c r="A175" s="91">
        <v>3260</v>
      </c>
      <c r="B175" s="79" t="s">
        <v>138</v>
      </c>
      <c r="C175" s="69">
        <f t="shared" si="11"/>
        <v>0</v>
      </c>
      <c r="D175" s="107">
        <f>SUM(D176:D178)</f>
        <v>0</v>
      </c>
      <c r="E175" s="107">
        <f>SUM(E176:E178)</f>
        <v>0</v>
      </c>
      <c r="F175" s="107">
        <f>SUM(F176:F178)</f>
        <v>0</v>
      </c>
      <c r="G175" s="150">
        <f>SUM(G176:G178)</f>
        <v>0</v>
      </c>
      <c r="H175" s="69">
        <f t="shared" si="12"/>
        <v>0</v>
      </c>
      <c r="I175" s="107">
        <f>SUM(I176:I178)</f>
        <v>0</v>
      </c>
      <c r="J175" s="107">
        <f>SUM(J176:J178)</f>
        <v>0</v>
      </c>
      <c r="K175" s="107">
        <f>SUM(K176:K178)</f>
        <v>0</v>
      </c>
      <c r="L175" s="149">
        <f>SUM(L176:L178)</f>
        <v>0</v>
      </c>
    </row>
    <row r="176" spans="1:12" ht="24" hidden="1" x14ac:dyDescent="0.25">
      <c r="A176" s="74">
        <v>3261</v>
      </c>
      <c r="B176" s="78" t="s">
        <v>137</v>
      </c>
      <c r="C176" s="36">
        <f t="shared" si="11"/>
        <v>0</v>
      </c>
      <c r="D176" s="35"/>
      <c r="E176" s="35"/>
      <c r="F176" s="35"/>
      <c r="G176" s="37"/>
      <c r="H176" s="36">
        <f t="shared" si="12"/>
        <v>0</v>
      </c>
      <c r="I176" s="35"/>
      <c r="J176" s="35"/>
      <c r="K176" s="35"/>
      <c r="L176" s="34"/>
    </row>
    <row r="177" spans="1:12" ht="36" hidden="1" x14ac:dyDescent="0.25">
      <c r="A177" s="74">
        <v>3262</v>
      </c>
      <c r="B177" s="78" t="s">
        <v>136</v>
      </c>
      <c r="C177" s="36">
        <f t="shared" si="11"/>
        <v>0</v>
      </c>
      <c r="D177" s="35"/>
      <c r="E177" s="35"/>
      <c r="F177" s="35"/>
      <c r="G177" s="37"/>
      <c r="H177" s="36">
        <f t="shared" si="12"/>
        <v>0</v>
      </c>
      <c r="I177" s="35"/>
      <c r="J177" s="35"/>
      <c r="K177" s="35"/>
      <c r="L177" s="34"/>
    </row>
    <row r="178" spans="1:12" ht="24" hidden="1" x14ac:dyDescent="0.25">
      <c r="A178" s="74">
        <v>3263</v>
      </c>
      <c r="B178" s="78" t="s">
        <v>135</v>
      </c>
      <c r="C178" s="36">
        <f t="shared" si="11"/>
        <v>0</v>
      </c>
      <c r="D178" s="35"/>
      <c r="E178" s="35"/>
      <c r="F178" s="35"/>
      <c r="G178" s="37"/>
      <c r="H178" s="36">
        <f t="shared" si="12"/>
        <v>0</v>
      </c>
      <c r="I178" s="35"/>
      <c r="J178" s="35"/>
      <c r="K178" s="35"/>
      <c r="L178" s="34"/>
    </row>
    <row r="179" spans="1:12" ht="84" hidden="1" x14ac:dyDescent="0.25">
      <c r="A179" s="91">
        <v>3290</v>
      </c>
      <c r="B179" s="79" t="s">
        <v>134</v>
      </c>
      <c r="C179" s="30">
        <f t="shared" si="11"/>
        <v>0</v>
      </c>
      <c r="D179" s="107">
        <f>SUM(D180:D183)</f>
        <v>0</v>
      </c>
      <c r="E179" s="107">
        <f>SUM(E180:E183)</f>
        <v>0</v>
      </c>
      <c r="F179" s="107">
        <f>SUM(F180:F183)</f>
        <v>0</v>
      </c>
      <c r="G179" s="107">
        <f>SUM(G180:G183)</f>
        <v>0</v>
      </c>
      <c r="H179" s="30">
        <f t="shared" si="12"/>
        <v>0</v>
      </c>
      <c r="I179" s="107">
        <f>SUM(I180:I183)</f>
        <v>0</v>
      </c>
      <c r="J179" s="107">
        <f>SUM(J180:J183)</f>
        <v>0</v>
      </c>
      <c r="K179" s="107">
        <f>SUM(K180:K183)</f>
        <v>0</v>
      </c>
      <c r="L179" s="117">
        <f>SUM(L180:L183)</f>
        <v>0</v>
      </c>
    </row>
    <row r="180" spans="1:12" ht="72" hidden="1" x14ac:dyDescent="0.25">
      <c r="A180" s="74">
        <v>3291</v>
      </c>
      <c r="B180" s="78" t="s">
        <v>133</v>
      </c>
      <c r="C180" s="36">
        <f t="shared" si="11"/>
        <v>0</v>
      </c>
      <c r="D180" s="35"/>
      <c r="E180" s="35"/>
      <c r="F180" s="35"/>
      <c r="G180" s="157"/>
      <c r="H180" s="36">
        <f t="shared" si="12"/>
        <v>0</v>
      </c>
      <c r="I180" s="35"/>
      <c r="J180" s="35"/>
      <c r="K180" s="35"/>
      <c r="L180" s="34"/>
    </row>
    <row r="181" spans="1:12" ht="72" hidden="1" x14ac:dyDescent="0.25">
      <c r="A181" s="74">
        <v>3292</v>
      </c>
      <c r="B181" s="78" t="s">
        <v>132</v>
      </c>
      <c r="C181" s="36">
        <f t="shared" si="11"/>
        <v>0</v>
      </c>
      <c r="D181" s="35"/>
      <c r="E181" s="35"/>
      <c r="F181" s="35"/>
      <c r="G181" s="157"/>
      <c r="H181" s="36">
        <f t="shared" si="12"/>
        <v>0</v>
      </c>
      <c r="I181" s="35"/>
      <c r="J181" s="35"/>
      <c r="K181" s="35"/>
      <c r="L181" s="34"/>
    </row>
    <row r="182" spans="1:12" ht="72" hidden="1" x14ac:dyDescent="0.25">
      <c r="A182" s="74">
        <v>3293</v>
      </c>
      <c r="B182" s="78" t="s">
        <v>131</v>
      </c>
      <c r="C182" s="36">
        <f t="shared" si="11"/>
        <v>0</v>
      </c>
      <c r="D182" s="35"/>
      <c r="E182" s="35"/>
      <c r="F182" s="35"/>
      <c r="G182" s="157"/>
      <c r="H182" s="36">
        <f t="shared" si="12"/>
        <v>0</v>
      </c>
      <c r="I182" s="35"/>
      <c r="J182" s="35"/>
      <c r="K182" s="35"/>
      <c r="L182" s="34"/>
    </row>
    <row r="183" spans="1:12" ht="60" hidden="1" x14ac:dyDescent="0.25">
      <c r="A183" s="156">
        <v>3294</v>
      </c>
      <c r="B183" s="78" t="s">
        <v>130</v>
      </c>
      <c r="C183" s="30">
        <f t="shared" si="11"/>
        <v>0</v>
      </c>
      <c r="D183" s="29"/>
      <c r="E183" s="29"/>
      <c r="F183" s="29"/>
      <c r="G183" s="155"/>
      <c r="H183" s="30">
        <f t="shared" si="12"/>
        <v>0</v>
      </c>
      <c r="I183" s="29"/>
      <c r="J183" s="29"/>
      <c r="K183" s="29"/>
      <c r="L183" s="28"/>
    </row>
    <row r="184" spans="1:12" ht="48" hidden="1" x14ac:dyDescent="0.25">
      <c r="A184" s="125">
        <v>3300</v>
      </c>
      <c r="B184" s="124" t="s">
        <v>129</v>
      </c>
      <c r="C184" s="122">
        <f t="shared" si="11"/>
        <v>0</v>
      </c>
      <c r="D184" s="121">
        <f>SUM(D185:D186)</f>
        <v>0</v>
      </c>
      <c r="E184" s="121">
        <f>SUM(E185:E186)</f>
        <v>0</v>
      </c>
      <c r="F184" s="121">
        <f>SUM(F185:F186)</f>
        <v>0</v>
      </c>
      <c r="G184" s="121">
        <f>SUM(G185:G186)</f>
        <v>0</v>
      </c>
      <c r="H184" s="122">
        <f t="shared" si="12"/>
        <v>0</v>
      </c>
      <c r="I184" s="121">
        <f>SUM(I185:I186)</f>
        <v>0</v>
      </c>
      <c r="J184" s="121">
        <f>SUM(J185:J186)</f>
        <v>0</v>
      </c>
      <c r="K184" s="121">
        <f>SUM(K185:K186)</f>
        <v>0</v>
      </c>
      <c r="L184" s="92">
        <f>SUM(L185:L186)</f>
        <v>0</v>
      </c>
    </row>
    <row r="185" spans="1:12" ht="48" hidden="1" x14ac:dyDescent="0.25">
      <c r="A185" s="154">
        <v>3310</v>
      </c>
      <c r="B185" s="137" t="s">
        <v>128</v>
      </c>
      <c r="C185" s="153">
        <f t="shared" si="11"/>
        <v>0</v>
      </c>
      <c r="D185" s="133"/>
      <c r="E185" s="133"/>
      <c r="F185" s="133"/>
      <c r="G185" s="135"/>
      <c r="H185" s="153">
        <f t="shared" si="12"/>
        <v>0</v>
      </c>
      <c r="I185" s="133"/>
      <c r="J185" s="133"/>
      <c r="K185" s="133"/>
      <c r="L185" s="132"/>
    </row>
    <row r="186" spans="1:12" ht="60" hidden="1" x14ac:dyDescent="0.25">
      <c r="A186" s="114">
        <v>3320</v>
      </c>
      <c r="B186" s="79" t="s">
        <v>127</v>
      </c>
      <c r="C186" s="69">
        <f t="shared" si="11"/>
        <v>0</v>
      </c>
      <c r="D186" s="68"/>
      <c r="E186" s="68"/>
      <c r="F186" s="68"/>
      <c r="G186" s="70"/>
      <c r="H186" s="69">
        <f t="shared" si="12"/>
        <v>0</v>
      </c>
      <c r="I186" s="68"/>
      <c r="J186" s="68"/>
      <c r="K186" s="68"/>
      <c r="L186" s="67"/>
    </row>
    <row r="187" spans="1:12" hidden="1" x14ac:dyDescent="0.25">
      <c r="A187" s="152">
        <v>4000</v>
      </c>
      <c r="B187" s="131" t="s">
        <v>126</v>
      </c>
      <c r="C187" s="128">
        <f t="shared" si="11"/>
        <v>0</v>
      </c>
      <c r="D187" s="127">
        <f>SUM(D188,D191)</f>
        <v>0</v>
      </c>
      <c r="E187" s="127">
        <f>SUM(E188,E191)</f>
        <v>0</v>
      </c>
      <c r="F187" s="127">
        <f>SUM(F188,F191)</f>
        <v>0</v>
      </c>
      <c r="G187" s="129">
        <f>SUM(G188,G191)</f>
        <v>0</v>
      </c>
      <c r="H187" s="128">
        <f t="shared" si="12"/>
        <v>0</v>
      </c>
      <c r="I187" s="127">
        <f>SUM(I188,I191)</f>
        <v>0</v>
      </c>
      <c r="J187" s="127">
        <f>SUM(J188,J191)</f>
        <v>0</v>
      </c>
      <c r="K187" s="127">
        <f>SUM(K188,K191)</f>
        <v>0</v>
      </c>
      <c r="L187" s="126">
        <f>SUM(L188,L191)</f>
        <v>0</v>
      </c>
    </row>
    <row r="188" spans="1:12" ht="24" hidden="1" x14ac:dyDescent="0.25">
      <c r="A188" s="151">
        <v>4200</v>
      </c>
      <c r="B188" s="96" t="s">
        <v>125</v>
      </c>
      <c r="C188" s="94">
        <f t="shared" si="11"/>
        <v>0</v>
      </c>
      <c r="D188" s="93">
        <f>SUM(D189,D190)</f>
        <v>0</v>
      </c>
      <c r="E188" s="93">
        <f>SUM(E189,E190)</f>
        <v>0</v>
      </c>
      <c r="F188" s="93">
        <f>SUM(F189,F190)</f>
        <v>0</v>
      </c>
      <c r="G188" s="142">
        <f>SUM(G189,G190)</f>
        <v>0</v>
      </c>
      <c r="H188" s="94">
        <f t="shared" si="12"/>
        <v>0</v>
      </c>
      <c r="I188" s="93">
        <f>SUM(I189,I190)</f>
        <v>0</v>
      </c>
      <c r="J188" s="93">
        <f>SUM(J189,J190)</f>
        <v>0</v>
      </c>
      <c r="K188" s="93">
        <f>SUM(K189,K190)</f>
        <v>0</v>
      </c>
      <c r="L188" s="141">
        <f>SUM(L189,L190)</f>
        <v>0</v>
      </c>
    </row>
    <row r="189" spans="1:12" ht="36" hidden="1" x14ac:dyDescent="0.25">
      <c r="A189" s="91">
        <v>4240</v>
      </c>
      <c r="B189" s="79" t="s">
        <v>124</v>
      </c>
      <c r="C189" s="69">
        <f t="shared" si="11"/>
        <v>0</v>
      </c>
      <c r="D189" s="68"/>
      <c r="E189" s="68"/>
      <c r="F189" s="68"/>
      <c r="G189" s="70"/>
      <c r="H189" s="69">
        <f t="shared" si="12"/>
        <v>0</v>
      </c>
      <c r="I189" s="68"/>
      <c r="J189" s="68"/>
      <c r="K189" s="68"/>
      <c r="L189" s="67"/>
    </row>
    <row r="190" spans="1:12" ht="24" hidden="1" x14ac:dyDescent="0.25">
      <c r="A190" s="88">
        <v>4250</v>
      </c>
      <c r="B190" s="78" t="s">
        <v>123</v>
      </c>
      <c r="C190" s="36">
        <f t="shared" si="11"/>
        <v>0</v>
      </c>
      <c r="D190" s="35"/>
      <c r="E190" s="35"/>
      <c r="F190" s="35"/>
      <c r="G190" s="37"/>
      <c r="H190" s="36">
        <f t="shared" si="12"/>
        <v>0</v>
      </c>
      <c r="I190" s="35"/>
      <c r="J190" s="35"/>
      <c r="K190" s="35"/>
      <c r="L190" s="34"/>
    </row>
    <row r="191" spans="1:12" hidden="1" x14ac:dyDescent="0.25">
      <c r="A191" s="97">
        <v>4300</v>
      </c>
      <c r="B191" s="96" t="s">
        <v>122</v>
      </c>
      <c r="C191" s="94">
        <f t="shared" si="11"/>
        <v>0</v>
      </c>
      <c r="D191" s="93">
        <f>SUM(D192)</f>
        <v>0</v>
      </c>
      <c r="E191" s="93">
        <f>SUM(E192)</f>
        <v>0</v>
      </c>
      <c r="F191" s="93">
        <f>SUM(F192)</f>
        <v>0</v>
      </c>
      <c r="G191" s="142">
        <f>SUM(G192)</f>
        <v>0</v>
      </c>
      <c r="H191" s="94">
        <f t="shared" si="12"/>
        <v>0</v>
      </c>
      <c r="I191" s="93">
        <f>SUM(I192)</f>
        <v>0</v>
      </c>
      <c r="J191" s="93">
        <f>SUM(J192)</f>
        <v>0</v>
      </c>
      <c r="K191" s="93">
        <f>SUM(K192)</f>
        <v>0</v>
      </c>
      <c r="L191" s="141">
        <f>SUM(L192)</f>
        <v>0</v>
      </c>
    </row>
    <row r="192" spans="1:12" ht="24" hidden="1" x14ac:dyDescent="0.25">
      <c r="A192" s="91">
        <v>4310</v>
      </c>
      <c r="B192" s="79" t="s">
        <v>121</v>
      </c>
      <c r="C192" s="69">
        <f t="shared" si="11"/>
        <v>0</v>
      </c>
      <c r="D192" s="107">
        <f>SUM(D193:D193)</f>
        <v>0</v>
      </c>
      <c r="E192" s="107">
        <f>SUM(E193:E193)</f>
        <v>0</v>
      </c>
      <c r="F192" s="107">
        <f>SUM(F193:F193)</f>
        <v>0</v>
      </c>
      <c r="G192" s="150">
        <f>SUM(G193:G193)</f>
        <v>0</v>
      </c>
      <c r="H192" s="69">
        <f t="shared" si="12"/>
        <v>0</v>
      </c>
      <c r="I192" s="107">
        <f>SUM(I193:I193)</f>
        <v>0</v>
      </c>
      <c r="J192" s="107">
        <f>SUM(J193:J193)</f>
        <v>0</v>
      </c>
      <c r="K192" s="107">
        <f>SUM(K193:K193)</f>
        <v>0</v>
      </c>
      <c r="L192" s="149">
        <f>SUM(L193:L193)</f>
        <v>0</v>
      </c>
    </row>
    <row r="193" spans="1:12" ht="36" hidden="1" x14ac:dyDescent="0.25">
      <c r="A193" s="74">
        <v>4311</v>
      </c>
      <c r="B193" s="78" t="s">
        <v>120</v>
      </c>
      <c r="C193" s="36">
        <f t="shared" ref="C193:C224" si="13">SUM(D193:G193)</f>
        <v>0</v>
      </c>
      <c r="D193" s="35"/>
      <c r="E193" s="35"/>
      <c r="F193" s="35"/>
      <c r="G193" s="37"/>
      <c r="H193" s="36">
        <f t="shared" ref="H193:H224" si="14">SUM(I193:L193)</f>
        <v>0</v>
      </c>
      <c r="I193" s="35"/>
      <c r="J193" s="35"/>
      <c r="K193" s="35"/>
      <c r="L193" s="34"/>
    </row>
    <row r="194" spans="1:12" s="14" customFormat="1" ht="24" hidden="1" x14ac:dyDescent="0.25">
      <c r="A194" s="148"/>
      <c r="B194" s="147" t="s">
        <v>119</v>
      </c>
      <c r="C194" s="146">
        <f t="shared" si="13"/>
        <v>300</v>
      </c>
      <c r="D194" s="145">
        <f>SUM(D195,D230,D268)</f>
        <v>300</v>
      </c>
      <c r="E194" s="145">
        <f>SUM(E195,E230,E268)</f>
        <v>0</v>
      </c>
      <c r="F194" s="145">
        <f>SUM(F195,F230,F268)</f>
        <v>0</v>
      </c>
      <c r="G194" s="145">
        <f>SUM(G195,G230,G268)</f>
        <v>0</v>
      </c>
      <c r="H194" s="146">
        <f t="shared" si="14"/>
        <v>0</v>
      </c>
      <c r="I194" s="145">
        <f>SUM(I195,I230,I268)</f>
        <v>0</v>
      </c>
      <c r="J194" s="145">
        <f>SUM(J195,J230,J268)</f>
        <v>0</v>
      </c>
      <c r="K194" s="145">
        <f>SUM(K195,K230,K268)</f>
        <v>0</v>
      </c>
      <c r="L194" s="144">
        <f>SUM(L195,L230,L268)</f>
        <v>0</v>
      </c>
    </row>
    <row r="195" spans="1:12" hidden="1" x14ac:dyDescent="0.25">
      <c r="A195" s="131">
        <v>5000</v>
      </c>
      <c r="B195" s="131" t="s">
        <v>118</v>
      </c>
      <c r="C195" s="128">
        <f t="shared" si="13"/>
        <v>300</v>
      </c>
      <c r="D195" s="127">
        <f>D196+D204</f>
        <v>300</v>
      </c>
      <c r="E195" s="127">
        <f>E196+E204</f>
        <v>0</v>
      </c>
      <c r="F195" s="127">
        <f>F196+F204</f>
        <v>0</v>
      </c>
      <c r="G195" s="127">
        <f>G196+G204</f>
        <v>0</v>
      </c>
      <c r="H195" s="128">
        <f t="shared" si="14"/>
        <v>0</v>
      </c>
      <c r="I195" s="127">
        <f>I196+I204</f>
        <v>0</v>
      </c>
      <c r="J195" s="127">
        <f>J196+J204</f>
        <v>0</v>
      </c>
      <c r="K195" s="127">
        <f>K196+K204</f>
        <v>0</v>
      </c>
      <c r="L195" s="143">
        <f>L196+L204</f>
        <v>0</v>
      </c>
    </row>
    <row r="196" spans="1:12" hidden="1" x14ac:dyDescent="0.25">
      <c r="A196" s="97">
        <v>5100</v>
      </c>
      <c r="B196" s="96" t="s">
        <v>117</v>
      </c>
      <c r="C196" s="94">
        <f t="shared" si="13"/>
        <v>0</v>
      </c>
      <c r="D196" s="93">
        <f>D197+D198+D201+D202+D203</f>
        <v>0</v>
      </c>
      <c r="E196" s="93">
        <f>E197+E198+E201+E202+E203</f>
        <v>0</v>
      </c>
      <c r="F196" s="93">
        <f>F197+F198+F201+F202+F203</f>
        <v>0</v>
      </c>
      <c r="G196" s="142">
        <f>G197+G198+G201+G202+G203</f>
        <v>0</v>
      </c>
      <c r="H196" s="94">
        <f t="shared" si="14"/>
        <v>0</v>
      </c>
      <c r="I196" s="93">
        <f>I197+I198+I201+I202+I203</f>
        <v>0</v>
      </c>
      <c r="J196" s="93">
        <f>J197+J198+J201+J202+J203</f>
        <v>0</v>
      </c>
      <c r="K196" s="93">
        <f>K197+K198+K201+K202+K203</f>
        <v>0</v>
      </c>
      <c r="L196" s="141">
        <f>L197+L198+L201+L202+L203</f>
        <v>0</v>
      </c>
    </row>
    <row r="197" spans="1:12" hidden="1" x14ac:dyDescent="0.25">
      <c r="A197" s="91">
        <v>5110</v>
      </c>
      <c r="B197" s="79" t="s">
        <v>116</v>
      </c>
      <c r="C197" s="69">
        <f t="shared" si="13"/>
        <v>0</v>
      </c>
      <c r="D197" s="68"/>
      <c r="E197" s="68"/>
      <c r="F197" s="68"/>
      <c r="G197" s="70"/>
      <c r="H197" s="69">
        <f t="shared" si="14"/>
        <v>0</v>
      </c>
      <c r="I197" s="68"/>
      <c r="J197" s="68"/>
      <c r="K197" s="68"/>
      <c r="L197" s="67"/>
    </row>
    <row r="198" spans="1:12" ht="24" hidden="1" x14ac:dyDescent="0.25">
      <c r="A198" s="88">
        <v>5120</v>
      </c>
      <c r="B198" s="78" t="s">
        <v>115</v>
      </c>
      <c r="C198" s="36">
        <f t="shared" si="13"/>
        <v>0</v>
      </c>
      <c r="D198" s="76">
        <f>D199+D200</f>
        <v>0</v>
      </c>
      <c r="E198" s="76">
        <f>E199+E200</f>
        <v>0</v>
      </c>
      <c r="F198" s="76">
        <f>F199+F200</f>
        <v>0</v>
      </c>
      <c r="G198" s="77">
        <f>G199+G200</f>
        <v>0</v>
      </c>
      <c r="H198" s="36">
        <f t="shared" si="14"/>
        <v>0</v>
      </c>
      <c r="I198" s="76">
        <f>I199+I200</f>
        <v>0</v>
      </c>
      <c r="J198" s="76">
        <f>J199+J200</f>
        <v>0</v>
      </c>
      <c r="K198" s="76">
        <f>K199+K200</f>
        <v>0</v>
      </c>
      <c r="L198" s="75">
        <f>L199+L200</f>
        <v>0</v>
      </c>
    </row>
    <row r="199" spans="1:12" hidden="1" x14ac:dyDescent="0.25">
      <c r="A199" s="74">
        <v>5121</v>
      </c>
      <c r="B199" s="78" t="s">
        <v>114</v>
      </c>
      <c r="C199" s="36">
        <f t="shared" si="13"/>
        <v>0</v>
      </c>
      <c r="D199" s="35"/>
      <c r="E199" s="35"/>
      <c r="F199" s="35"/>
      <c r="G199" s="37"/>
      <c r="H199" s="36">
        <f t="shared" si="14"/>
        <v>0</v>
      </c>
      <c r="I199" s="35"/>
      <c r="J199" s="35"/>
      <c r="K199" s="35"/>
      <c r="L199" s="34"/>
    </row>
    <row r="200" spans="1:12" ht="24" hidden="1" x14ac:dyDescent="0.25">
      <c r="A200" s="74">
        <v>5129</v>
      </c>
      <c r="B200" s="78" t="s">
        <v>113</v>
      </c>
      <c r="C200" s="36">
        <f t="shared" si="13"/>
        <v>0</v>
      </c>
      <c r="D200" s="35"/>
      <c r="E200" s="35"/>
      <c r="F200" s="35"/>
      <c r="G200" s="37"/>
      <c r="H200" s="36">
        <f t="shared" si="14"/>
        <v>0</v>
      </c>
      <c r="I200" s="35"/>
      <c r="J200" s="35"/>
      <c r="K200" s="35"/>
      <c r="L200" s="34"/>
    </row>
    <row r="201" spans="1:12" hidden="1" x14ac:dyDescent="0.25">
      <c r="A201" s="88">
        <v>5130</v>
      </c>
      <c r="B201" s="78" t="s">
        <v>112</v>
      </c>
      <c r="C201" s="36">
        <f t="shared" si="13"/>
        <v>0</v>
      </c>
      <c r="D201" s="35"/>
      <c r="E201" s="35"/>
      <c r="F201" s="35"/>
      <c r="G201" s="37"/>
      <c r="H201" s="36">
        <f t="shared" si="14"/>
        <v>0</v>
      </c>
      <c r="I201" s="35"/>
      <c r="J201" s="35"/>
      <c r="K201" s="35"/>
      <c r="L201" s="34"/>
    </row>
    <row r="202" spans="1:12" hidden="1" x14ac:dyDescent="0.25">
      <c r="A202" s="88">
        <v>5140</v>
      </c>
      <c r="B202" s="78" t="s">
        <v>111</v>
      </c>
      <c r="C202" s="36">
        <f t="shared" si="13"/>
        <v>0</v>
      </c>
      <c r="D202" s="35"/>
      <c r="E202" s="35"/>
      <c r="F202" s="35"/>
      <c r="G202" s="37"/>
      <c r="H202" s="36">
        <f t="shared" si="14"/>
        <v>0</v>
      </c>
      <c r="I202" s="35"/>
      <c r="J202" s="35"/>
      <c r="K202" s="35"/>
      <c r="L202" s="34"/>
    </row>
    <row r="203" spans="1:12" ht="24" hidden="1" x14ac:dyDescent="0.25">
      <c r="A203" s="88">
        <v>5170</v>
      </c>
      <c r="B203" s="78" t="s">
        <v>110</v>
      </c>
      <c r="C203" s="36">
        <f t="shared" si="13"/>
        <v>0</v>
      </c>
      <c r="D203" s="35"/>
      <c r="E203" s="35"/>
      <c r="F203" s="35"/>
      <c r="G203" s="37"/>
      <c r="H203" s="36">
        <f t="shared" si="14"/>
        <v>0</v>
      </c>
      <c r="I203" s="35"/>
      <c r="J203" s="35"/>
      <c r="K203" s="35"/>
      <c r="L203" s="34"/>
    </row>
    <row r="204" spans="1:12" hidden="1" x14ac:dyDescent="0.25">
      <c r="A204" s="97">
        <v>5200</v>
      </c>
      <c r="B204" s="96" t="s">
        <v>109</v>
      </c>
      <c r="C204" s="94">
        <f t="shared" si="13"/>
        <v>300</v>
      </c>
      <c r="D204" s="93">
        <f>D205+D215+D216+D225+D226+D227+D229</f>
        <v>300</v>
      </c>
      <c r="E204" s="93">
        <f>E205+E215+E216+E225+E226+E227+E229</f>
        <v>0</v>
      </c>
      <c r="F204" s="93">
        <f>F205+F215+F216+F225+F226+F227+F229</f>
        <v>0</v>
      </c>
      <c r="G204" s="142">
        <f>G205+G215+G216+G225+G226+G227+G229</f>
        <v>0</v>
      </c>
      <c r="H204" s="94">
        <f t="shared" si="14"/>
        <v>0</v>
      </c>
      <c r="I204" s="93">
        <f>I205+I215+I216+I225+I226+I227+I229</f>
        <v>0</v>
      </c>
      <c r="J204" s="93">
        <f>J205+J215+J216+J225+J226+J227+J229</f>
        <v>0</v>
      </c>
      <c r="K204" s="93">
        <f>K205+K215+K216+K225+K226+K227+K229</f>
        <v>0</v>
      </c>
      <c r="L204" s="141">
        <f>L205+L215+L216+L225+L226+L227+L229</f>
        <v>0</v>
      </c>
    </row>
    <row r="205" spans="1:12" hidden="1" x14ac:dyDescent="0.25">
      <c r="A205" s="80">
        <v>5210</v>
      </c>
      <c r="B205" s="137" t="s">
        <v>108</v>
      </c>
      <c r="C205" s="134">
        <f t="shared" si="13"/>
        <v>0</v>
      </c>
      <c r="D205" s="139">
        <f>SUM(D206:D214)</f>
        <v>0</v>
      </c>
      <c r="E205" s="139">
        <f>SUM(E206:E214)</f>
        <v>0</v>
      </c>
      <c r="F205" s="139">
        <f>SUM(F206:F214)</f>
        <v>0</v>
      </c>
      <c r="G205" s="140">
        <f>SUM(G206:G214)</f>
        <v>0</v>
      </c>
      <c r="H205" s="134">
        <f t="shared" si="14"/>
        <v>0</v>
      </c>
      <c r="I205" s="139">
        <f>SUM(I206:I214)</f>
        <v>0</v>
      </c>
      <c r="J205" s="139">
        <f>SUM(J206:J214)</f>
        <v>0</v>
      </c>
      <c r="K205" s="139">
        <f>SUM(K206:K214)</f>
        <v>0</v>
      </c>
      <c r="L205" s="138">
        <f>SUM(L206:L214)</f>
        <v>0</v>
      </c>
    </row>
    <row r="206" spans="1:12" hidden="1" x14ac:dyDescent="0.25">
      <c r="A206" s="114">
        <v>5211</v>
      </c>
      <c r="B206" s="79" t="s">
        <v>107</v>
      </c>
      <c r="C206" s="69">
        <f t="shared" si="13"/>
        <v>0</v>
      </c>
      <c r="D206" s="68"/>
      <c r="E206" s="68"/>
      <c r="F206" s="68"/>
      <c r="G206" s="70"/>
      <c r="H206" s="69">
        <f t="shared" si="14"/>
        <v>0</v>
      </c>
      <c r="I206" s="68"/>
      <c r="J206" s="68"/>
      <c r="K206" s="68"/>
      <c r="L206" s="67"/>
    </row>
    <row r="207" spans="1:12" hidden="1" x14ac:dyDescent="0.25">
      <c r="A207" s="74">
        <v>5212</v>
      </c>
      <c r="B207" s="78" t="s">
        <v>106</v>
      </c>
      <c r="C207" s="36">
        <f t="shared" si="13"/>
        <v>0</v>
      </c>
      <c r="D207" s="35"/>
      <c r="E207" s="35"/>
      <c r="F207" s="35"/>
      <c r="G207" s="37"/>
      <c r="H207" s="36">
        <f t="shared" si="14"/>
        <v>0</v>
      </c>
      <c r="I207" s="35"/>
      <c r="J207" s="35"/>
      <c r="K207" s="35"/>
      <c r="L207" s="34"/>
    </row>
    <row r="208" spans="1:12" hidden="1" x14ac:dyDescent="0.25">
      <c r="A208" s="74">
        <v>5213</v>
      </c>
      <c r="B208" s="78" t="s">
        <v>105</v>
      </c>
      <c r="C208" s="36">
        <f t="shared" si="13"/>
        <v>0</v>
      </c>
      <c r="D208" s="35"/>
      <c r="E208" s="35"/>
      <c r="F208" s="35"/>
      <c r="G208" s="37"/>
      <c r="H208" s="36">
        <f t="shared" si="14"/>
        <v>0</v>
      </c>
      <c r="I208" s="35"/>
      <c r="J208" s="35"/>
      <c r="K208" s="35"/>
      <c r="L208" s="34"/>
    </row>
    <row r="209" spans="1:12" hidden="1" x14ac:dyDescent="0.25">
      <c r="A209" s="74">
        <v>5214</v>
      </c>
      <c r="B209" s="78" t="s">
        <v>104</v>
      </c>
      <c r="C209" s="36">
        <f t="shared" si="13"/>
        <v>0</v>
      </c>
      <c r="D209" s="35"/>
      <c r="E209" s="35"/>
      <c r="F209" s="35"/>
      <c r="G209" s="37"/>
      <c r="H209" s="36">
        <f t="shared" si="14"/>
        <v>0</v>
      </c>
      <c r="I209" s="35"/>
      <c r="J209" s="35"/>
      <c r="K209" s="35"/>
      <c r="L209" s="34"/>
    </row>
    <row r="210" spans="1:12" hidden="1" x14ac:dyDescent="0.25">
      <c r="A210" s="74">
        <v>5215</v>
      </c>
      <c r="B210" s="78" t="s">
        <v>103</v>
      </c>
      <c r="C210" s="36">
        <f t="shared" si="13"/>
        <v>0</v>
      </c>
      <c r="D210" s="35"/>
      <c r="E210" s="35"/>
      <c r="F210" s="35"/>
      <c r="G210" s="37"/>
      <c r="H210" s="36">
        <f t="shared" si="14"/>
        <v>0</v>
      </c>
      <c r="I210" s="35"/>
      <c r="J210" s="35"/>
      <c r="K210" s="35"/>
      <c r="L210" s="34"/>
    </row>
    <row r="211" spans="1:12" ht="24" hidden="1" x14ac:dyDescent="0.25">
      <c r="A211" s="74">
        <v>5216</v>
      </c>
      <c r="B211" s="78" t="s">
        <v>102</v>
      </c>
      <c r="C211" s="36">
        <f t="shared" si="13"/>
        <v>0</v>
      </c>
      <c r="D211" s="35"/>
      <c r="E211" s="35"/>
      <c r="F211" s="35"/>
      <c r="G211" s="37"/>
      <c r="H211" s="36">
        <f t="shared" si="14"/>
        <v>0</v>
      </c>
      <c r="I211" s="35"/>
      <c r="J211" s="35"/>
      <c r="K211" s="35"/>
      <c r="L211" s="34"/>
    </row>
    <row r="212" spans="1:12" hidden="1" x14ac:dyDescent="0.25">
      <c r="A212" s="74">
        <v>5217</v>
      </c>
      <c r="B212" s="78" t="s">
        <v>101</v>
      </c>
      <c r="C212" s="36">
        <f t="shared" si="13"/>
        <v>0</v>
      </c>
      <c r="D212" s="35"/>
      <c r="E212" s="35"/>
      <c r="F212" s="35"/>
      <c r="G212" s="37"/>
      <c r="H212" s="36">
        <f t="shared" si="14"/>
        <v>0</v>
      </c>
      <c r="I212" s="35"/>
      <c r="J212" s="35"/>
      <c r="K212" s="35"/>
      <c r="L212" s="34"/>
    </row>
    <row r="213" spans="1:12" hidden="1" x14ac:dyDescent="0.25">
      <c r="A213" s="74">
        <v>5218</v>
      </c>
      <c r="B213" s="78" t="s">
        <v>100</v>
      </c>
      <c r="C213" s="36">
        <f t="shared" si="13"/>
        <v>0</v>
      </c>
      <c r="D213" s="35"/>
      <c r="E213" s="35"/>
      <c r="F213" s="35"/>
      <c r="G213" s="37"/>
      <c r="H213" s="36">
        <f t="shared" si="14"/>
        <v>0</v>
      </c>
      <c r="I213" s="35"/>
      <c r="J213" s="35"/>
      <c r="K213" s="35"/>
      <c r="L213" s="34"/>
    </row>
    <row r="214" spans="1:12" hidden="1" x14ac:dyDescent="0.25">
      <c r="A214" s="74">
        <v>5219</v>
      </c>
      <c r="B214" s="78" t="s">
        <v>99</v>
      </c>
      <c r="C214" s="36">
        <f t="shared" si="13"/>
        <v>0</v>
      </c>
      <c r="D214" s="35"/>
      <c r="E214" s="35"/>
      <c r="F214" s="35"/>
      <c r="G214" s="37"/>
      <c r="H214" s="36">
        <f t="shared" si="14"/>
        <v>0</v>
      </c>
      <c r="I214" s="35"/>
      <c r="J214" s="35"/>
      <c r="K214" s="35"/>
      <c r="L214" s="34"/>
    </row>
    <row r="215" spans="1:12" ht="13.5" hidden="1" customHeight="1" x14ac:dyDescent="0.25">
      <c r="A215" s="88">
        <v>5220</v>
      </c>
      <c r="B215" s="78" t="s">
        <v>98</v>
      </c>
      <c r="C215" s="36">
        <f t="shared" si="13"/>
        <v>0</v>
      </c>
      <c r="D215" s="35"/>
      <c r="E215" s="35"/>
      <c r="F215" s="35"/>
      <c r="G215" s="37"/>
      <c r="H215" s="36">
        <f t="shared" si="14"/>
        <v>0</v>
      </c>
      <c r="I215" s="35"/>
      <c r="J215" s="35"/>
      <c r="K215" s="35"/>
      <c r="L215" s="34"/>
    </row>
    <row r="216" spans="1:12" hidden="1" x14ac:dyDescent="0.25">
      <c r="A216" s="88">
        <v>5230</v>
      </c>
      <c r="B216" s="78" t="s">
        <v>97</v>
      </c>
      <c r="C216" s="36">
        <f t="shared" si="13"/>
        <v>300</v>
      </c>
      <c r="D216" s="76">
        <f>SUM(D217:D224)</f>
        <v>300</v>
      </c>
      <c r="E216" s="76">
        <f>SUM(E217:E224)</f>
        <v>0</v>
      </c>
      <c r="F216" s="76">
        <f>SUM(F217:F224)</f>
        <v>0</v>
      </c>
      <c r="G216" s="77">
        <f>SUM(G217:G224)</f>
        <v>0</v>
      </c>
      <c r="H216" s="36">
        <f t="shared" si="14"/>
        <v>0</v>
      </c>
      <c r="I216" s="76">
        <f>SUM(I217:I224)</f>
        <v>0</v>
      </c>
      <c r="J216" s="76">
        <f>SUM(J217:J224)</f>
        <v>0</v>
      </c>
      <c r="K216" s="76">
        <f>SUM(K217:K224)</f>
        <v>0</v>
      </c>
      <c r="L216" s="75">
        <f>SUM(L217:L224)</f>
        <v>0</v>
      </c>
    </row>
    <row r="217" spans="1:12" hidden="1" x14ac:dyDescent="0.25">
      <c r="A217" s="74">
        <v>5231</v>
      </c>
      <c r="B217" s="78" t="s">
        <v>96</v>
      </c>
      <c r="C217" s="36">
        <f t="shared" si="13"/>
        <v>0</v>
      </c>
      <c r="D217" s="35"/>
      <c r="E217" s="35"/>
      <c r="F217" s="35"/>
      <c r="G217" s="37"/>
      <c r="H217" s="36">
        <f t="shared" si="14"/>
        <v>0</v>
      </c>
      <c r="I217" s="35"/>
      <c r="J217" s="35"/>
      <c r="K217" s="35"/>
      <c r="L217" s="34"/>
    </row>
    <row r="218" spans="1:12" hidden="1" x14ac:dyDescent="0.25">
      <c r="A218" s="74">
        <v>5232</v>
      </c>
      <c r="B218" s="78" t="s">
        <v>95</v>
      </c>
      <c r="C218" s="36">
        <f t="shared" si="13"/>
        <v>300</v>
      </c>
      <c r="D218" s="35">
        <v>300</v>
      </c>
      <c r="E218" s="35"/>
      <c r="F218" s="35"/>
      <c r="G218" s="37"/>
      <c r="H218" s="36">
        <f t="shared" si="14"/>
        <v>0</v>
      </c>
      <c r="I218" s="35"/>
      <c r="J218" s="35"/>
      <c r="K218" s="35"/>
      <c r="L218" s="34"/>
    </row>
    <row r="219" spans="1:12" hidden="1" x14ac:dyDescent="0.25">
      <c r="A219" s="74">
        <v>5233</v>
      </c>
      <c r="B219" s="78" t="s">
        <v>94</v>
      </c>
      <c r="C219" s="73">
        <f t="shared" si="13"/>
        <v>0</v>
      </c>
      <c r="D219" s="35"/>
      <c r="E219" s="35"/>
      <c r="F219" s="35"/>
      <c r="G219" s="37"/>
      <c r="H219" s="36">
        <f t="shared" si="14"/>
        <v>0</v>
      </c>
      <c r="I219" s="35"/>
      <c r="J219" s="35"/>
      <c r="K219" s="35"/>
      <c r="L219" s="34"/>
    </row>
    <row r="220" spans="1:12" ht="24" hidden="1" x14ac:dyDescent="0.25">
      <c r="A220" s="74">
        <v>5234</v>
      </c>
      <c r="B220" s="78" t="s">
        <v>93</v>
      </c>
      <c r="C220" s="73">
        <f t="shared" si="13"/>
        <v>0</v>
      </c>
      <c r="D220" s="35"/>
      <c r="E220" s="35"/>
      <c r="F220" s="35"/>
      <c r="G220" s="37"/>
      <c r="H220" s="36">
        <f t="shared" si="14"/>
        <v>0</v>
      </c>
      <c r="I220" s="35"/>
      <c r="J220" s="35"/>
      <c r="K220" s="35"/>
      <c r="L220" s="34"/>
    </row>
    <row r="221" spans="1:12" ht="14.25" hidden="1" customHeight="1" x14ac:dyDescent="0.25">
      <c r="A221" s="74">
        <v>5236</v>
      </c>
      <c r="B221" s="78" t="s">
        <v>92</v>
      </c>
      <c r="C221" s="73">
        <f t="shared" si="13"/>
        <v>0</v>
      </c>
      <c r="D221" s="35"/>
      <c r="E221" s="35"/>
      <c r="F221" s="35"/>
      <c r="G221" s="37"/>
      <c r="H221" s="36">
        <f t="shared" si="14"/>
        <v>0</v>
      </c>
      <c r="I221" s="35"/>
      <c r="J221" s="35"/>
      <c r="K221" s="35"/>
      <c r="L221" s="34"/>
    </row>
    <row r="222" spans="1:12" ht="14.25" hidden="1" customHeight="1" x14ac:dyDescent="0.25">
      <c r="A222" s="74">
        <v>5237</v>
      </c>
      <c r="B222" s="78" t="s">
        <v>91</v>
      </c>
      <c r="C222" s="73">
        <f t="shared" si="13"/>
        <v>0</v>
      </c>
      <c r="D222" s="35"/>
      <c r="E222" s="35"/>
      <c r="F222" s="35"/>
      <c r="G222" s="37"/>
      <c r="H222" s="36">
        <f t="shared" si="14"/>
        <v>0</v>
      </c>
      <c r="I222" s="35"/>
      <c r="J222" s="35"/>
      <c r="K222" s="35"/>
      <c r="L222" s="34"/>
    </row>
    <row r="223" spans="1:12" ht="24" hidden="1" x14ac:dyDescent="0.25">
      <c r="A223" s="74">
        <v>5238</v>
      </c>
      <c r="B223" s="78" t="s">
        <v>90</v>
      </c>
      <c r="C223" s="73">
        <f t="shared" si="13"/>
        <v>0</v>
      </c>
      <c r="D223" s="35"/>
      <c r="E223" s="35"/>
      <c r="F223" s="35"/>
      <c r="G223" s="37"/>
      <c r="H223" s="36">
        <f t="shared" si="14"/>
        <v>0</v>
      </c>
      <c r="I223" s="35"/>
      <c r="J223" s="35"/>
      <c r="K223" s="35"/>
      <c r="L223" s="34"/>
    </row>
    <row r="224" spans="1:12" ht="24" hidden="1" x14ac:dyDescent="0.25">
      <c r="A224" s="74">
        <v>5239</v>
      </c>
      <c r="B224" s="78" t="s">
        <v>89</v>
      </c>
      <c r="C224" s="73">
        <f t="shared" si="13"/>
        <v>0</v>
      </c>
      <c r="D224" s="35"/>
      <c r="E224" s="35"/>
      <c r="F224" s="35"/>
      <c r="G224" s="37"/>
      <c r="H224" s="36">
        <f t="shared" si="14"/>
        <v>0</v>
      </c>
      <c r="I224" s="35"/>
      <c r="J224" s="35"/>
      <c r="K224" s="35"/>
      <c r="L224" s="34"/>
    </row>
    <row r="225" spans="1:12" ht="24" hidden="1" x14ac:dyDescent="0.25">
      <c r="A225" s="88">
        <v>5240</v>
      </c>
      <c r="B225" s="78" t="s">
        <v>88</v>
      </c>
      <c r="C225" s="73">
        <f t="shared" ref="C225:C256" si="15">SUM(D225:G225)</f>
        <v>0</v>
      </c>
      <c r="D225" s="35"/>
      <c r="E225" s="35"/>
      <c r="F225" s="35"/>
      <c r="G225" s="37"/>
      <c r="H225" s="36">
        <f t="shared" ref="H225:H256" si="16">SUM(I225:L225)</f>
        <v>0</v>
      </c>
      <c r="I225" s="35"/>
      <c r="J225" s="35"/>
      <c r="K225" s="35"/>
      <c r="L225" s="34"/>
    </row>
    <row r="226" spans="1:12" hidden="1" x14ac:dyDescent="0.25">
      <c r="A226" s="88">
        <v>5250</v>
      </c>
      <c r="B226" s="78" t="s">
        <v>87</v>
      </c>
      <c r="C226" s="73">
        <f t="shared" si="15"/>
        <v>0</v>
      </c>
      <c r="D226" s="35"/>
      <c r="E226" s="35"/>
      <c r="F226" s="35"/>
      <c r="G226" s="37"/>
      <c r="H226" s="36">
        <f t="shared" si="16"/>
        <v>0</v>
      </c>
      <c r="I226" s="35"/>
      <c r="J226" s="35"/>
      <c r="K226" s="35"/>
      <c r="L226" s="34"/>
    </row>
    <row r="227" spans="1:12" hidden="1" x14ac:dyDescent="0.25">
      <c r="A227" s="88">
        <v>5260</v>
      </c>
      <c r="B227" s="78" t="s">
        <v>86</v>
      </c>
      <c r="C227" s="73">
        <f t="shared" si="15"/>
        <v>0</v>
      </c>
      <c r="D227" s="76">
        <f>SUM(D228)</f>
        <v>0</v>
      </c>
      <c r="E227" s="76">
        <f>SUM(E228)</f>
        <v>0</v>
      </c>
      <c r="F227" s="76">
        <f>SUM(F228)</f>
        <v>0</v>
      </c>
      <c r="G227" s="77">
        <f>SUM(G228)</f>
        <v>0</v>
      </c>
      <c r="H227" s="36">
        <f t="shared" si="16"/>
        <v>0</v>
      </c>
      <c r="I227" s="76">
        <f>SUM(I228)</f>
        <v>0</v>
      </c>
      <c r="J227" s="76">
        <f>SUM(J228)</f>
        <v>0</v>
      </c>
      <c r="K227" s="76">
        <f>SUM(K228)</f>
        <v>0</v>
      </c>
      <c r="L227" s="75">
        <f>SUM(L228)</f>
        <v>0</v>
      </c>
    </row>
    <row r="228" spans="1:12" ht="24" hidden="1" x14ac:dyDescent="0.25">
      <c r="A228" s="74">
        <v>5269</v>
      </c>
      <c r="B228" s="78" t="s">
        <v>85</v>
      </c>
      <c r="C228" s="73">
        <f t="shared" si="15"/>
        <v>0</v>
      </c>
      <c r="D228" s="35"/>
      <c r="E228" s="35"/>
      <c r="F228" s="35"/>
      <c r="G228" s="37"/>
      <c r="H228" s="36">
        <f t="shared" si="16"/>
        <v>0</v>
      </c>
      <c r="I228" s="35"/>
      <c r="J228" s="35"/>
      <c r="K228" s="35"/>
      <c r="L228" s="34"/>
    </row>
    <row r="229" spans="1:12" ht="24" hidden="1" x14ac:dyDescent="0.25">
      <c r="A229" s="80">
        <v>5270</v>
      </c>
      <c r="B229" s="137" t="s">
        <v>84</v>
      </c>
      <c r="C229" s="136">
        <f t="shared" si="15"/>
        <v>0</v>
      </c>
      <c r="D229" s="133"/>
      <c r="E229" s="133"/>
      <c r="F229" s="133"/>
      <c r="G229" s="135"/>
      <c r="H229" s="134">
        <f t="shared" si="16"/>
        <v>0</v>
      </c>
      <c r="I229" s="133"/>
      <c r="J229" s="133"/>
      <c r="K229" s="133"/>
      <c r="L229" s="132"/>
    </row>
    <row r="230" spans="1:12" hidden="1" x14ac:dyDescent="0.25">
      <c r="A230" s="131">
        <v>6000</v>
      </c>
      <c r="B230" s="131" t="s">
        <v>83</v>
      </c>
      <c r="C230" s="130">
        <f t="shared" si="15"/>
        <v>0</v>
      </c>
      <c r="D230" s="127">
        <f>D231+D251+D258</f>
        <v>0</v>
      </c>
      <c r="E230" s="127">
        <f>E231+E251+E258</f>
        <v>0</v>
      </c>
      <c r="F230" s="127">
        <f>F231+F251+F258</f>
        <v>0</v>
      </c>
      <c r="G230" s="129">
        <f>G231+G251+G258</f>
        <v>0</v>
      </c>
      <c r="H230" s="128">
        <f t="shared" si="16"/>
        <v>0</v>
      </c>
      <c r="I230" s="127">
        <f>I231+I251+I258</f>
        <v>0</v>
      </c>
      <c r="J230" s="127">
        <f>J231+J251+J258</f>
        <v>0</v>
      </c>
      <c r="K230" s="127">
        <f>K231+K251+K258</f>
        <v>0</v>
      </c>
      <c r="L230" s="126">
        <f>L231+L251+L258</f>
        <v>0</v>
      </c>
    </row>
    <row r="231" spans="1:12" ht="14.25" hidden="1" customHeight="1" x14ac:dyDescent="0.25">
      <c r="A231" s="125">
        <v>6200</v>
      </c>
      <c r="B231" s="124" t="s">
        <v>82</v>
      </c>
      <c r="C231" s="123">
        <f t="shared" si="15"/>
        <v>0</v>
      </c>
      <c r="D231" s="121">
        <f>SUM(D232,D233,D235,D238,D244,D245,D246)</f>
        <v>0</v>
      </c>
      <c r="E231" s="121">
        <f>SUM(E232,E233,E235,E238,E244,E245,E246)</f>
        <v>0</v>
      </c>
      <c r="F231" s="121">
        <f>SUM(F232,F233,F235,F238,F244,F245,F246)</f>
        <v>0</v>
      </c>
      <c r="G231" s="121">
        <f>SUM(G232,G233,G235,G238,G244,G245,G246)</f>
        <v>0</v>
      </c>
      <c r="H231" s="122">
        <f t="shared" si="16"/>
        <v>0</v>
      </c>
      <c r="I231" s="121">
        <f>SUM(I232,I233,I235,I238,I244,I245,I246)</f>
        <v>0</v>
      </c>
      <c r="J231" s="121">
        <f>SUM(J232,J233,J235,J238,J244,J245,J246)</f>
        <v>0</v>
      </c>
      <c r="K231" s="121">
        <f>SUM(K232,K233,K235,K238,K244,K245,K246)</f>
        <v>0</v>
      </c>
      <c r="L231" s="92">
        <f>SUM(L232,L233,L235,L238,L244,L245,L246)</f>
        <v>0</v>
      </c>
    </row>
    <row r="232" spans="1:12" ht="24" hidden="1" x14ac:dyDescent="0.25">
      <c r="A232" s="91">
        <v>6220</v>
      </c>
      <c r="B232" s="79" t="s">
        <v>81</v>
      </c>
      <c r="C232" s="71">
        <f t="shared" si="15"/>
        <v>0</v>
      </c>
      <c r="D232" s="68"/>
      <c r="E232" s="68"/>
      <c r="F232" s="68"/>
      <c r="G232" s="120"/>
      <c r="H232" s="119">
        <f t="shared" si="16"/>
        <v>0</v>
      </c>
      <c r="I232" s="68"/>
      <c r="J232" s="68"/>
      <c r="K232" s="68"/>
      <c r="L232" s="67"/>
    </row>
    <row r="233" spans="1:12" hidden="1" x14ac:dyDescent="0.25">
      <c r="A233" s="88">
        <v>6230</v>
      </c>
      <c r="B233" s="78" t="s">
        <v>80</v>
      </c>
      <c r="C233" s="73">
        <f t="shared" si="15"/>
        <v>0</v>
      </c>
      <c r="D233" s="76">
        <f>SUM(D234)</f>
        <v>0</v>
      </c>
      <c r="E233" s="76">
        <f>SUM(E234)</f>
        <v>0</v>
      </c>
      <c r="F233" s="76">
        <f>SUM(F234)</f>
        <v>0</v>
      </c>
      <c r="G233" s="77">
        <f>SUM(G234)</f>
        <v>0</v>
      </c>
      <c r="H233" s="103">
        <f t="shared" si="16"/>
        <v>0</v>
      </c>
      <c r="I233" s="76">
        <f>SUM(I234)</f>
        <v>0</v>
      </c>
      <c r="J233" s="76">
        <f>SUM(J234)</f>
        <v>0</v>
      </c>
      <c r="K233" s="76">
        <f>SUM(K234)</f>
        <v>0</v>
      </c>
      <c r="L233" s="75">
        <f>SUM(L234)</f>
        <v>0</v>
      </c>
    </row>
    <row r="234" spans="1:12" ht="24" hidden="1" x14ac:dyDescent="0.25">
      <c r="A234" s="74">
        <v>6239</v>
      </c>
      <c r="B234" s="79" t="s">
        <v>79</v>
      </c>
      <c r="C234" s="73">
        <f t="shared" si="15"/>
        <v>0</v>
      </c>
      <c r="D234" s="68"/>
      <c r="E234" s="68"/>
      <c r="F234" s="68"/>
      <c r="G234" s="70"/>
      <c r="H234" s="103">
        <f t="shared" si="16"/>
        <v>0</v>
      </c>
      <c r="I234" s="68"/>
      <c r="J234" s="68"/>
      <c r="K234" s="68"/>
      <c r="L234" s="67"/>
    </row>
    <row r="235" spans="1:12" ht="24" hidden="1" x14ac:dyDescent="0.25">
      <c r="A235" s="88">
        <v>6240</v>
      </c>
      <c r="B235" s="78" t="s">
        <v>78</v>
      </c>
      <c r="C235" s="73">
        <f t="shared" si="15"/>
        <v>0</v>
      </c>
      <c r="D235" s="76">
        <f>SUM(D236:D237)</f>
        <v>0</v>
      </c>
      <c r="E235" s="76">
        <f>SUM(E236:E237)</f>
        <v>0</v>
      </c>
      <c r="F235" s="76">
        <f>SUM(F236:F237)</f>
        <v>0</v>
      </c>
      <c r="G235" s="77">
        <f>SUM(G236:G237)</f>
        <v>0</v>
      </c>
      <c r="H235" s="103">
        <f t="shared" si="16"/>
        <v>0</v>
      </c>
      <c r="I235" s="76">
        <f>SUM(I236:I237)</f>
        <v>0</v>
      </c>
      <c r="J235" s="76">
        <f>SUM(J236:J237)</f>
        <v>0</v>
      </c>
      <c r="K235" s="76">
        <f>SUM(K236:K237)</f>
        <v>0</v>
      </c>
      <c r="L235" s="75">
        <f>SUM(L236:L237)</f>
        <v>0</v>
      </c>
    </row>
    <row r="236" spans="1:12" hidden="1" x14ac:dyDescent="0.25">
      <c r="A236" s="74">
        <v>6241</v>
      </c>
      <c r="B236" s="78" t="s">
        <v>77</v>
      </c>
      <c r="C236" s="73">
        <f t="shared" si="15"/>
        <v>0</v>
      </c>
      <c r="D236" s="35"/>
      <c r="E236" s="35"/>
      <c r="F236" s="35"/>
      <c r="G236" s="37"/>
      <c r="H236" s="103">
        <f t="shared" si="16"/>
        <v>0</v>
      </c>
      <c r="I236" s="35"/>
      <c r="J236" s="35"/>
      <c r="K236" s="35"/>
      <c r="L236" s="34"/>
    </row>
    <row r="237" spans="1:12" hidden="1" x14ac:dyDescent="0.25">
      <c r="A237" s="74">
        <v>6242</v>
      </c>
      <c r="B237" s="78" t="s">
        <v>76</v>
      </c>
      <c r="C237" s="73">
        <f t="shared" si="15"/>
        <v>0</v>
      </c>
      <c r="D237" s="35"/>
      <c r="E237" s="35"/>
      <c r="F237" s="35"/>
      <c r="G237" s="37"/>
      <c r="H237" s="103">
        <f t="shared" si="16"/>
        <v>0</v>
      </c>
      <c r="I237" s="35"/>
      <c r="J237" s="35"/>
      <c r="K237" s="35"/>
      <c r="L237" s="34"/>
    </row>
    <row r="238" spans="1:12" ht="25.5" hidden="1" customHeight="1" x14ac:dyDescent="0.25">
      <c r="A238" s="88">
        <v>6250</v>
      </c>
      <c r="B238" s="78" t="s">
        <v>75</v>
      </c>
      <c r="C238" s="73">
        <f t="shared" si="15"/>
        <v>0</v>
      </c>
      <c r="D238" s="76">
        <f>SUM(D239:D243)</f>
        <v>0</v>
      </c>
      <c r="E238" s="76">
        <f>SUM(E239:E243)</f>
        <v>0</v>
      </c>
      <c r="F238" s="76">
        <f>SUM(F239:F243)</f>
        <v>0</v>
      </c>
      <c r="G238" s="77">
        <f>SUM(G239:G243)</f>
        <v>0</v>
      </c>
      <c r="H238" s="103">
        <f t="shared" si="16"/>
        <v>0</v>
      </c>
      <c r="I238" s="76">
        <f>SUM(I239:I243)</f>
        <v>0</v>
      </c>
      <c r="J238" s="76">
        <f>SUM(J239:J243)</f>
        <v>0</v>
      </c>
      <c r="K238" s="76">
        <f>SUM(K239:K243)</f>
        <v>0</v>
      </c>
      <c r="L238" s="75">
        <f>SUM(L239:L243)</f>
        <v>0</v>
      </c>
    </row>
    <row r="239" spans="1:12" ht="14.25" hidden="1" customHeight="1" x14ac:dyDescent="0.25">
      <c r="A239" s="74">
        <v>6252</v>
      </c>
      <c r="B239" s="78" t="s">
        <v>74</v>
      </c>
      <c r="C239" s="73">
        <f t="shared" si="15"/>
        <v>0</v>
      </c>
      <c r="D239" s="35"/>
      <c r="E239" s="35"/>
      <c r="F239" s="35"/>
      <c r="G239" s="37"/>
      <c r="H239" s="103">
        <f t="shared" si="16"/>
        <v>0</v>
      </c>
      <c r="I239" s="35"/>
      <c r="J239" s="35"/>
      <c r="K239" s="35"/>
      <c r="L239" s="34"/>
    </row>
    <row r="240" spans="1:12" ht="14.25" hidden="1" customHeight="1" x14ac:dyDescent="0.25">
      <c r="A240" s="74">
        <v>6253</v>
      </c>
      <c r="B240" s="78" t="s">
        <v>73</v>
      </c>
      <c r="C240" s="73">
        <f t="shared" si="15"/>
        <v>0</v>
      </c>
      <c r="D240" s="35"/>
      <c r="E240" s="35"/>
      <c r="F240" s="35"/>
      <c r="G240" s="37"/>
      <c r="H240" s="103">
        <f t="shared" si="16"/>
        <v>0</v>
      </c>
      <c r="I240" s="35"/>
      <c r="J240" s="35"/>
      <c r="K240" s="35"/>
      <c r="L240" s="34"/>
    </row>
    <row r="241" spans="1:12" ht="24" hidden="1" x14ac:dyDescent="0.25">
      <c r="A241" s="74">
        <v>6254</v>
      </c>
      <c r="B241" s="78" t="s">
        <v>72</v>
      </c>
      <c r="C241" s="73">
        <f t="shared" si="15"/>
        <v>0</v>
      </c>
      <c r="D241" s="35"/>
      <c r="E241" s="35"/>
      <c r="F241" s="35"/>
      <c r="G241" s="37"/>
      <c r="H241" s="103">
        <f t="shared" si="16"/>
        <v>0</v>
      </c>
      <c r="I241" s="35"/>
      <c r="J241" s="35"/>
      <c r="K241" s="35"/>
      <c r="L241" s="34"/>
    </row>
    <row r="242" spans="1:12" ht="24" hidden="1" x14ac:dyDescent="0.25">
      <c r="A242" s="74">
        <v>6255</v>
      </c>
      <c r="B242" s="78" t="s">
        <v>71</v>
      </c>
      <c r="C242" s="73">
        <f t="shared" si="15"/>
        <v>0</v>
      </c>
      <c r="D242" s="35"/>
      <c r="E242" s="35"/>
      <c r="F242" s="35"/>
      <c r="G242" s="37"/>
      <c r="H242" s="103">
        <f t="shared" si="16"/>
        <v>0</v>
      </c>
      <c r="I242" s="35"/>
      <c r="J242" s="35"/>
      <c r="K242" s="35"/>
      <c r="L242" s="34"/>
    </row>
    <row r="243" spans="1:12" hidden="1" x14ac:dyDescent="0.25">
      <c r="A243" s="74">
        <v>6259</v>
      </c>
      <c r="B243" s="78" t="s">
        <v>70</v>
      </c>
      <c r="C243" s="73">
        <f t="shared" si="15"/>
        <v>0</v>
      </c>
      <c r="D243" s="35"/>
      <c r="E243" s="35"/>
      <c r="F243" s="35"/>
      <c r="G243" s="37"/>
      <c r="H243" s="103">
        <f t="shared" si="16"/>
        <v>0</v>
      </c>
      <c r="I243" s="35"/>
      <c r="J243" s="35"/>
      <c r="K243" s="35"/>
      <c r="L243" s="34"/>
    </row>
    <row r="244" spans="1:12" ht="24" hidden="1" x14ac:dyDescent="0.25">
      <c r="A244" s="88">
        <v>6260</v>
      </c>
      <c r="B244" s="78" t="s">
        <v>69</v>
      </c>
      <c r="C244" s="73">
        <f t="shared" si="15"/>
        <v>0</v>
      </c>
      <c r="D244" s="35"/>
      <c r="E244" s="35"/>
      <c r="F244" s="35"/>
      <c r="G244" s="37"/>
      <c r="H244" s="103">
        <f t="shared" si="16"/>
        <v>0</v>
      </c>
      <c r="I244" s="35"/>
      <c r="J244" s="35"/>
      <c r="K244" s="35"/>
      <c r="L244" s="34"/>
    </row>
    <row r="245" spans="1:12" hidden="1" x14ac:dyDescent="0.25">
      <c r="A245" s="88">
        <v>6270</v>
      </c>
      <c r="B245" s="78" t="s">
        <v>68</v>
      </c>
      <c r="C245" s="73">
        <f t="shared" si="15"/>
        <v>0</v>
      </c>
      <c r="D245" s="35"/>
      <c r="E245" s="35"/>
      <c r="F245" s="35"/>
      <c r="G245" s="37"/>
      <c r="H245" s="103">
        <f t="shared" si="16"/>
        <v>0</v>
      </c>
      <c r="I245" s="35"/>
      <c r="J245" s="35"/>
      <c r="K245" s="35"/>
      <c r="L245" s="34"/>
    </row>
    <row r="246" spans="1:12" ht="24" hidden="1" x14ac:dyDescent="0.25">
      <c r="A246" s="91">
        <v>6290</v>
      </c>
      <c r="B246" s="79" t="s">
        <v>67</v>
      </c>
      <c r="C246" s="110">
        <f t="shared" si="15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118">
        <f>SUM(G247:G250)</f>
        <v>0</v>
      </c>
      <c r="H246" s="110">
        <f t="shared" si="16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17">
        <f>SUM(L247:L250)</f>
        <v>0</v>
      </c>
    </row>
    <row r="247" spans="1:12" hidden="1" x14ac:dyDescent="0.25">
      <c r="A247" s="74">
        <v>6291</v>
      </c>
      <c r="B247" s="78" t="s">
        <v>66</v>
      </c>
      <c r="C247" s="73">
        <f t="shared" si="15"/>
        <v>0</v>
      </c>
      <c r="D247" s="35"/>
      <c r="E247" s="35"/>
      <c r="F247" s="35"/>
      <c r="G247" s="111"/>
      <c r="H247" s="73">
        <f t="shared" si="16"/>
        <v>0</v>
      </c>
      <c r="I247" s="35"/>
      <c r="J247" s="35"/>
      <c r="K247" s="35"/>
      <c r="L247" s="34"/>
    </row>
    <row r="248" spans="1:12" hidden="1" x14ac:dyDescent="0.25">
      <c r="A248" s="74">
        <v>6292</v>
      </c>
      <c r="B248" s="78" t="s">
        <v>65</v>
      </c>
      <c r="C248" s="73">
        <f t="shared" si="15"/>
        <v>0</v>
      </c>
      <c r="D248" s="35"/>
      <c r="E248" s="35"/>
      <c r="F248" s="35"/>
      <c r="G248" s="111"/>
      <c r="H248" s="73">
        <f t="shared" si="16"/>
        <v>0</v>
      </c>
      <c r="I248" s="35"/>
      <c r="J248" s="35"/>
      <c r="K248" s="35"/>
      <c r="L248" s="34"/>
    </row>
    <row r="249" spans="1:12" ht="72" hidden="1" x14ac:dyDescent="0.25">
      <c r="A249" s="74">
        <v>6296</v>
      </c>
      <c r="B249" s="78" t="s">
        <v>64</v>
      </c>
      <c r="C249" s="73">
        <f t="shared" si="15"/>
        <v>0</v>
      </c>
      <c r="D249" s="35"/>
      <c r="E249" s="35"/>
      <c r="F249" s="35"/>
      <c r="G249" s="111"/>
      <c r="H249" s="73">
        <f t="shared" si="16"/>
        <v>0</v>
      </c>
      <c r="I249" s="35"/>
      <c r="J249" s="35"/>
      <c r="K249" s="35"/>
      <c r="L249" s="34"/>
    </row>
    <row r="250" spans="1:12" ht="39.75" hidden="1" customHeight="1" x14ac:dyDescent="0.25">
      <c r="A250" s="74">
        <v>6299</v>
      </c>
      <c r="B250" s="78" t="s">
        <v>63</v>
      </c>
      <c r="C250" s="73">
        <f t="shared" si="15"/>
        <v>0</v>
      </c>
      <c r="D250" s="35"/>
      <c r="E250" s="35"/>
      <c r="F250" s="35"/>
      <c r="G250" s="111"/>
      <c r="H250" s="73">
        <f t="shared" si="16"/>
        <v>0</v>
      </c>
      <c r="I250" s="35"/>
      <c r="J250" s="35"/>
      <c r="K250" s="35"/>
      <c r="L250" s="34"/>
    </row>
    <row r="251" spans="1:12" hidden="1" x14ac:dyDescent="0.25">
      <c r="A251" s="97">
        <v>6300</v>
      </c>
      <c r="B251" s="96" t="s">
        <v>62</v>
      </c>
      <c r="C251" s="95">
        <f t="shared" si="15"/>
        <v>0</v>
      </c>
      <c r="D251" s="93">
        <f>SUM(D252,D256,D257)</f>
        <v>0</v>
      </c>
      <c r="E251" s="93">
        <f>SUM(E252,E256,E257)</f>
        <v>0</v>
      </c>
      <c r="F251" s="93">
        <f>SUM(F252,F256,F257)</f>
        <v>0</v>
      </c>
      <c r="G251" s="93">
        <f>SUM(G252,G256,G257)</f>
        <v>0</v>
      </c>
      <c r="H251" s="94">
        <f t="shared" si="16"/>
        <v>0</v>
      </c>
      <c r="I251" s="93">
        <f>SUM(I252,I256,I257)</f>
        <v>0</v>
      </c>
      <c r="J251" s="93">
        <f>SUM(J252,J256,J257)</f>
        <v>0</v>
      </c>
      <c r="K251" s="93">
        <f>SUM(K252,K256,K257)</f>
        <v>0</v>
      </c>
      <c r="L251" s="109">
        <f>SUM(L252,L256,L257)</f>
        <v>0</v>
      </c>
    </row>
    <row r="252" spans="1:12" ht="24" hidden="1" x14ac:dyDescent="0.25">
      <c r="A252" s="91">
        <v>6320</v>
      </c>
      <c r="B252" s="79" t="s">
        <v>61</v>
      </c>
      <c r="C252" s="110">
        <f t="shared" si="15"/>
        <v>0</v>
      </c>
      <c r="D252" s="107">
        <f>SUM(D253:D255)</f>
        <v>0</v>
      </c>
      <c r="E252" s="107">
        <f>SUM(E253:E255)</f>
        <v>0</v>
      </c>
      <c r="F252" s="107">
        <f>SUM(F253:F255)</f>
        <v>0</v>
      </c>
      <c r="G252" s="116">
        <f>SUM(G253:G255)</f>
        <v>0</v>
      </c>
      <c r="H252" s="110">
        <f t="shared" si="16"/>
        <v>0</v>
      </c>
      <c r="I252" s="107">
        <f>SUM(I253:I255)</f>
        <v>0</v>
      </c>
      <c r="J252" s="107">
        <f>SUM(J253:J255)</f>
        <v>0</v>
      </c>
      <c r="K252" s="107">
        <f>SUM(K253:K255)</f>
        <v>0</v>
      </c>
      <c r="L252" s="115">
        <f>SUM(L253:L255)</f>
        <v>0</v>
      </c>
    </row>
    <row r="253" spans="1:12" hidden="1" x14ac:dyDescent="0.25">
      <c r="A253" s="74">
        <v>6322</v>
      </c>
      <c r="B253" s="78" t="s">
        <v>60</v>
      </c>
      <c r="C253" s="73">
        <f t="shared" si="15"/>
        <v>0</v>
      </c>
      <c r="D253" s="35"/>
      <c r="E253" s="35"/>
      <c r="F253" s="35"/>
      <c r="G253" s="111"/>
      <c r="H253" s="73">
        <f t="shared" si="16"/>
        <v>0</v>
      </c>
      <c r="I253" s="35"/>
      <c r="J253" s="35"/>
      <c r="K253" s="35"/>
      <c r="L253" s="34"/>
    </row>
    <row r="254" spans="1:12" ht="24" hidden="1" x14ac:dyDescent="0.25">
      <c r="A254" s="74">
        <v>6323</v>
      </c>
      <c r="B254" s="78" t="s">
        <v>59</v>
      </c>
      <c r="C254" s="73">
        <f t="shared" si="15"/>
        <v>0</v>
      </c>
      <c r="D254" s="35"/>
      <c r="E254" s="35"/>
      <c r="F254" s="35"/>
      <c r="G254" s="111"/>
      <c r="H254" s="73">
        <f t="shared" si="16"/>
        <v>0</v>
      </c>
      <c r="I254" s="35"/>
      <c r="J254" s="35"/>
      <c r="K254" s="35"/>
      <c r="L254" s="34"/>
    </row>
    <row r="255" spans="1:12" ht="24" hidden="1" x14ac:dyDescent="0.25">
      <c r="A255" s="114">
        <v>6324</v>
      </c>
      <c r="B255" s="79" t="s">
        <v>58</v>
      </c>
      <c r="C255" s="71">
        <f t="shared" si="15"/>
        <v>0</v>
      </c>
      <c r="D255" s="68"/>
      <c r="E255" s="68"/>
      <c r="F255" s="68"/>
      <c r="G255" s="113"/>
      <c r="H255" s="71">
        <f t="shared" si="16"/>
        <v>0</v>
      </c>
      <c r="I255" s="68"/>
      <c r="J255" s="68"/>
      <c r="K255" s="68"/>
      <c r="L255" s="67"/>
    </row>
    <row r="256" spans="1:12" ht="24" hidden="1" x14ac:dyDescent="0.25">
      <c r="A256" s="87">
        <v>6330</v>
      </c>
      <c r="B256" s="112" t="s">
        <v>57</v>
      </c>
      <c r="C256" s="110">
        <f t="shared" si="15"/>
        <v>0</v>
      </c>
      <c r="D256" s="29"/>
      <c r="E256" s="29"/>
      <c r="F256" s="29"/>
      <c r="G256" s="111"/>
      <c r="H256" s="110">
        <f t="shared" si="16"/>
        <v>0</v>
      </c>
      <c r="I256" s="29"/>
      <c r="J256" s="29"/>
      <c r="K256" s="29"/>
      <c r="L256" s="28"/>
    </row>
    <row r="257" spans="1:13" hidden="1" x14ac:dyDescent="0.25">
      <c r="A257" s="88">
        <v>6360</v>
      </c>
      <c r="B257" s="78" t="s">
        <v>56</v>
      </c>
      <c r="C257" s="73">
        <f t="shared" ref="C257:C283" si="17">SUM(D257:G257)</f>
        <v>0</v>
      </c>
      <c r="D257" s="35"/>
      <c r="E257" s="35"/>
      <c r="F257" s="35"/>
      <c r="G257" s="37"/>
      <c r="H257" s="103">
        <f t="shared" ref="H257:H283" si="18">SUM(I257:L257)</f>
        <v>0</v>
      </c>
      <c r="I257" s="35"/>
      <c r="J257" s="35"/>
      <c r="K257" s="35"/>
      <c r="L257" s="34"/>
    </row>
    <row r="258" spans="1:13" ht="36" hidden="1" x14ac:dyDescent="0.25">
      <c r="A258" s="97">
        <v>6400</v>
      </c>
      <c r="B258" s="96" t="s">
        <v>55</v>
      </c>
      <c r="C258" s="95">
        <f t="shared" si="17"/>
        <v>0</v>
      </c>
      <c r="D258" s="93">
        <f>SUM(D259,D263)</f>
        <v>0</v>
      </c>
      <c r="E258" s="93">
        <f>SUM(E259,E263)</f>
        <v>0</v>
      </c>
      <c r="F258" s="93">
        <f>SUM(F259,F263)</f>
        <v>0</v>
      </c>
      <c r="G258" s="93">
        <f>SUM(G259,G263)</f>
        <v>0</v>
      </c>
      <c r="H258" s="94">
        <f t="shared" si="18"/>
        <v>0</v>
      </c>
      <c r="I258" s="93">
        <f>SUM(I259,I263)</f>
        <v>0</v>
      </c>
      <c r="J258" s="93">
        <f>SUM(J259,J263)</f>
        <v>0</v>
      </c>
      <c r="K258" s="93">
        <f>SUM(K259,K263)</f>
        <v>0</v>
      </c>
      <c r="L258" s="109">
        <f>SUM(L259,L263)</f>
        <v>0</v>
      </c>
    </row>
    <row r="259" spans="1:13" ht="24" hidden="1" x14ac:dyDescent="0.25">
      <c r="A259" s="91">
        <v>6410</v>
      </c>
      <c r="B259" s="79" t="s">
        <v>54</v>
      </c>
      <c r="C259" s="71">
        <f t="shared" si="17"/>
        <v>0</v>
      </c>
      <c r="D259" s="107">
        <f>SUM(D260:D262)</f>
        <v>0</v>
      </c>
      <c r="E259" s="107">
        <f>SUM(E260:E262)</f>
        <v>0</v>
      </c>
      <c r="F259" s="107">
        <f>SUM(F260:F262)</f>
        <v>0</v>
      </c>
      <c r="G259" s="108">
        <f>SUM(G260:G262)</f>
        <v>0</v>
      </c>
      <c r="H259" s="71">
        <f t="shared" si="18"/>
        <v>0</v>
      </c>
      <c r="I259" s="107">
        <f>SUM(I260:I262)</f>
        <v>0</v>
      </c>
      <c r="J259" s="107">
        <f>SUM(J260:J262)</f>
        <v>0</v>
      </c>
      <c r="K259" s="107">
        <f>SUM(K260:K262)</f>
        <v>0</v>
      </c>
      <c r="L259" s="106">
        <f>SUM(L260:L262)</f>
        <v>0</v>
      </c>
    </row>
    <row r="260" spans="1:13" hidden="1" x14ac:dyDescent="0.25">
      <c r="A260" s="74">
        <v>6411</v>
      </c>
      <c r="B260" s="39" t="s">
        <v>53</v>
      </c>
      <c r="C260" s="73">
        <f t="shared" si="17"/>
        <v>0</v>
      </c>
      <c r="D260" s="35"/>
      <c r="E260" s="35"/>
      <c r="F260" s="35"/>
      <c r="G260" s="37"/>
      <c r="H260" s="103">
        <f t="shared" si="18"/>
        <v>0</v>
      </c>
      <c r="I260" s="35"/>
      <c r="J260" s="35"/>
      <c r="K260" s="35"/>
      <c r="L260" s="34"/>
    </row>
    <row r="261" spans="1:13" ht="36" hidden="1" x14ac:dyDescent="0.25">
      <c r="A261" s="74">
        <v>6412</v>
      </c>
      <c r="B261" s="78" t="s">
        <v>52</v>
      </c>
      <c r="C261" s="73">
        <f t="shared" si="17"/>
        <v>0</v>
      </c>
      <c r="D261" s="35"/>
      <c r="E261" s="35"/>
      <c r="F261" s="35"/>
      <c r="G261" s="37"/>
      <c r="H261" s="103">
        <f t="shared" si="18"/>
        <v>0</v>
      </c>
      <c r="I261" s="35"/>
      <c r="J261" s="35"/>
      <c r="K261" s="35"/>
      <c r="L261" s="34"/>
    </row>
    <row r="262" spans="1:13" ht="36" hidden="1" x14ac:dyDescent="0.25">
      <c r="A262" s="74">
        <v>6419</v>
      </c>
      <c r="B262" s="78" t="s">
        <v>51</v>
      </c>
      <c r="C262" s="73">
        <f t="shared" si="17"/>
        <v>0</v>
      </c>
      <c r="D262" s="35"/>
      <c r="E262" s="35"/>
      <c r="F262" s="35"/>
      <c r="G262" s="37"/>
      <c r="H262" s="103">
        <f t="shared" si="18"/>
        <v>0</v>
      </c>
      <c r="I262" s="35"/>
      <c r="J262" s="35"/>
      <c r="K262" s="35"/>
      <c r="L262" s="34"/>
    </row>
    <row r="263" spans="1:13" ht="36" hidden="1" x14ac:dyDescent="0.25">
      <c r="A263" s="88">
        <v>6420</v>
      </c>
      <c r="B263" s="78" t="s">
        <v>50</v>
      </c>
      <c r="C263" s="73">
        <f t="shared" si="17"/>
        <v>0</v>
      </c>
      <c r="D263" s="76">
        <f>SUM(D264:D267)</f>
        <v>0</v>
      </c>
      <c r="E263" s="76">
        <f>SUM(E264:E267)</f>
        <v>0</v>
      </c>
      <c r="F263" s="76">
        <f>SUM(F264:F267)</f>
        <v>0</v>
      </c>
      <c r="G263" s="105">
        <f>SUM(G264:G267)</f>
        <v>0</v>
      </c>
      <c r="H263" s="73">
        <f t="shared" si="18"/>
        <v>0</v>
      </c>
      <c r="I263" s="76">
        <f>SUM(I264:I267)</f>
        <v>0</v>
      </c>
      <c r="J263" s="76">
        <f>SUM(J264:J267)</f>
        <v>0</v>
      </c>
      <c r="K263" s="76">
        <f>SUM(K264:K267)</f>
        <v>0</v>
      </c>
      <c r="L263" s="104">
        <f>SUM(L264:L267)</f>
        <v>0</v>
      </c>
    </row>
    <row r="264" spans="1:13" hidden="1" x14ac:dyDescent="0.25">
      <c r="A264" s="74">
        <v>6421</v>
      </c>
      <c r="B264" s="78" t="s">
        <v>49</v>
      </c>
      <c r="C264" s="73">
        <f t="shared" si="17"/>
        <v>0</v>
      </c>
      <c r="D264" s="35"/>
      <c r="E264" s="35"/>
      <c r="F264" s="35"/>
      <c r="G264" s="37"/>
      <c r="H264" s="103">
        <f t="shared" si="18"/>
        <v>0</v>
      </c>
      <c r="I264" s="35"/>
      <c r="J264" s="35"/>
      <c r="K264" s="35"/>
      <c r="L264" s="34"/>
    </row>
    <row r="265" spans="1:13" hidden="1" x14ac:dyDescent="0.25">
      <c r="A265" s="74">
        <v>6422</v>
      </c>
      <c r="B265" s="78" t="s">
        <v>48</v>
      </c>
      <c r="C265" s="73">
        <f t="shared" si="17"/>
        <v>0</v>
      </c>
      <c r="D265" s="35"/>
      <c r="E265" s="35"/>
      <c r="F265" s="35"/>
      <c r="G265" s="37"/>
      <c r="H265" s="103">
        <f t="shared" si="18"/>
        <v>0</v>
      </c>
      <c r="I265" s="35"/>
      <c r="J265" s="35"/>
      <c r="K265" s="35"/>
      <c r="L265" s="34"/>
    </row>
    <row r="266" spans="1:13" ht="24" hidden="1" x14ac:dyDescent="0.25">
      <c r="A266" s="74">
        <v>6423</v>
      </c>
      <c r="B266" s="78" t="s">
        <v>47</v>
      </c>
      <c r="C266" s="73">
        <f t="shared" si="17"/>
        <v>0</v>
      </c>
      <c r="D266" s="35"/>
      <c r="E266" s="35"/>
      <c r="F266" s="35"/>
      <c r="G266" s="37"/>
      <c r="H266" s="103">
        <f t="shared" si="18"/>
        <v>0</v>
      </c>
      <c r="I266" s="35"/>
      <c r="J266" s="35"/>
      <c r="K266" s="35"/>
      <c r="L266" s="34"/>
    </row>
    <row r="267" spans="1:13" ht="36" hidden="1" x14ac:dyDescent="0.25">
      <c r="A267" s="74">
        <v>6424</v>
      </c>
      <c r="B267" s="78" t="s">
        <v>46</v>
      </c>
      <c r="C267" s="73">
        <f t="shared" si="17"/>
        <v>0</v>
      </c>
      <c r="D267" s="35"/>
      <c r="E267" s="35"/>
      <c r="F267" s="35"/>
      <c r="G267" s="37"/>
      <c r="H267" s="103">
        <f t="shared" si="18"/>
        <v>0</v>
      </c>
      <c r="I267" s="35"/>
      <c r="J267" s="35"/>
      <c r="K267" s="35"/>
      <c r="L267" s="34"/>
      <c r="M267" s="89"/>
    </row>
    <row r="268" spans="1:13" ht="36" hidden="1" x14ac:dyDescent="0.25">
      <c r="A268" s="102">
        <v>7000</v>
      </c>
      <c r="B268" s="102" t="s">
        <v>45</v>
      </c>
      <c r="C268" s="101">
        <f t="shared" si="17"/>
        <v>0</v>
      </c>
      <c r="D268" s="99">
        <f>SUM(D269,D279)</f>
        <v>0</v>
      </c>
      <c r="E268" s="99">
        <f>SUM(E269,E279)</f>
        <v>0</v>
      </c>
      <c r="F268" s="99">
        <f>SUM(F269,F279)</f>
        <v>0</v>
      </c>
      <c r="G268" s="99">
        <f>SUM(G269,G279)</f>
        <v>0</v>
      </c>
      <c r="H268" s="100">
        <f t="shared" si="18"/>
        <v>0</v>
      </c>
      <c r="I268" s="99">
        <f>SUM(I269,I279)</f>
        <v>0</v>
      </c>
      <c r="J268" s="99">
        <f>SUM(J269,J279)</f>
        <v>0</v>
      </c>
      <c r="K268" s="99">
        <f>SUM(K269,K279)</f>
        <v>0</v>
      </c>
      <c r="L268" s="98">
        <f>SUM(L269,L279)</f>
        <v>0</v>
      </c>
    </row>
    <row r="269" spans="1:13" ht="24" hidden="1" x14ac:dyDescent="0.25">
      <c r="A269" s="97">
        <v>7200</v>
      </c>
      <c r="B269" s="96" t="s">
        <v>44</v>
      </c>
      <c r="C269" s="95">
        <f t="shared" si="17"/>
        <v>0</v>
      </c>
      <c r="D269" s="93">
        <f>SUM(D270,D271,D274,D275,D278)</f>
        <v>0</v>
      </c>
      <c r="E269" s="93">
        <f>SUM(E270,E271,E274,E275,E278)</f>
        <v>0</v>
      </c>
      <c r="F269" s="93">
        <f>SUM(F270,F271,F274,F275,F278)</f>
        <v>0</v>
      </c>
      <c r="G269" s="93">
        <f>SUM(G270,G271,G274,G275,G278)</f>
        <v>0</v>
      </c>
      <c r="H269" s="94">
        <f t="shared" si="18"/>
        <v>0</v>
      </c>
      <c r="I269" s="93">
        <f>SUM(I270,I271,I274,I275,I278)</f>
        <v>0</v>
      </c>
      <c r="J269" s="93">
        <f>SUM(J270,J271,J274,J275,J278)</f>
        <v>0</v>
      </c>
      <c r="K269" s="93">
        <f>SUM(K270,K271,K274,K275,K278)</f>
        <v>0</v>
      </c>
      <c r="L269" s="92">
        <f>SUM(L270,L271,L274,L275,L278)</f>
        <v>0</v>
      </c>
    </row>
    <row r="270" spans="1:13" ht="24" hidden="1" x14ac:dyDescent="0.25">
      <c r="A270" s="91">
        <v>7210</v>
      </c>
      <c r="B270" s="79" t="s">
        <v>43</v>
      </c>
      <c r="C270" s="71">
        <f t="shared" si="17"/>
        <v>0</v>
      </c>
      <c r="D270" s="68"/>
      <c r="E270" s="68"/>
      <c r="F270" s="68"/>
      <c r="G270" s="70"/>
      <c r="H270" s="69">
        <f t="shared" si="18"/>
        <v>0</v>
      </c>
      <c r="I270" s="68"/>
      <c r="J270" s="68"/>
      <c r="K270" s="68"/>
      <c r="L270" s="67"/>
    </row>
    <row r="271" spans="1:13" s="89" customFormat="1" ht="36" hidden="1" x14ac:dyDescent="0.25">
      <c r="A271" s="88">
        <v>7220</v>
      </c>
      <c r="B271" s="78" t="s">
        <v>42</v>
      </c>
      <c r="C271" s="73">
        <f t="shared" si="17"/>
        <v>0</v>
      </c>
      <c r="D271" s="76">
        <f>SUM(D272:D273)</f>
        <v>0</v>
      </c>
      <c r="E271" s="76">
        <f>SUM(E272:E273)</f>
        <v>0</v>
      </c>
      <c r="F271" s="76">
        <f>SUM(F272:F273)</f>
        <v>0</v>
      </c>
      <c r="G271" s="76">
        <f>SUM(G272:G273)</f>
        <v>0</v>
      </c>
      <c r="H271" s="36">
        <f t="shared" si="18"/>
        <v>0</v>
      </c>
      <c r="I271" s="76">
        <f>SUM(I272:I273)</f>
        <v>0</v>
      </c>
      <c r="J271" s="76">
        <f>SUM(J272:J273)</f>
        <v>0</v>
      </c>
      <c r="K271" s="76">
        <f>SUM(K272:K273)</f>
        <v>0</v>
      </c>
      <c r="L271" s="75">
        <f>SUM(L272:L273)</f>
        <v>0</v>
      </c>
    </row>
    <row r="272" spans="1:13" s="89" customFormat="1" ht="36" hidden="1" x14ac:dyDescent="0.25">
      <c r="A272" s="74">
        <v>7221</v>
      </c>
      <c r="B272" s="78" t="s">
        <v>41</v>
      </c>
      <c r="C272" s="73">
        <f t="shared" si="17"/>
        <v>0</v>
      </c>
      <c r="D272" s="35"/>
      <c r="E272" s="35"/>
      <c r="F272" s="35"/>
      <c r="G272" s="37"/>
      <c r="H272" s="36">
        <f t="shared" si="18"/>
        <v>0</v>
      </c>
      <c r="I272" s="35"/>
      <c r="J272" s="35"/>
      <c r="K272" s="35"/>
      <c r="L272" s="34"/>
    </row>
    <row r="273" spans="1:12" s="89" customFormat="1" ht="36" hidden="1" x14ac:dyDescent="0.25">
      <c r="A273" s="74">
        <v>7222</v>
      </c>
      <c r="B273" s="78" t="s">
        <v>40</v>
      </c>
      <c r="C273" s="73">
        <f t="shared" si="17"/>
        <v>0</v>
      </c>
      <c r="D273" s="35"/>
      <c r="E273" s="35"/>
      <c r="F273" s="35"/>
      <c r="G273" s="37"/>
      <c r="H273" s="36">
        <f t="shared" si="18"/>
        <v>0</v>
      </c>
      <c r="I273" s="35"/>
      <c r="J273" s="35"/>
      <c r="K273" s="35"/>
      <c r="L273" s="34"/>
    </row>
    <row r="274" spans="1:12" ht="24" hidden="1" x14ac:dyDescent="0.25">
      <c r="A274" s="88">
        <v>7230</v>
      </c>
      <c r="B274" s="78" t="s">
        <v>39</v>
      </c>
      <c r="C274" s="73">
        <f t="shared" si="17"/>
        <v>0</v>
      </c>
      <c r="D274" s="35"/>
      <c r="E274" s="35"/>
      <c r="F274" s="35"/>
      <c r="G274" s="37"/>
      <c r="H274" s="36">
        <f t="shared" si="18"/>
        <v>0</v>
      </c>
      <c r="I274" s="35"/>
      <c r="J274" s="35"/>
      <c r="K274" s="35"/>
      <c r="L274" s="34"/>
    </row>
    <row r="275" spans="1:12" ht="24" hidden="1" x14ac:dyDescent="0.25">
      <c r="A275" s="88">
        <v>7240</v>
      </c>
      <c r="B275" s="78" t="s">
        <v>38</v>
      </c>
      <c r="C275" s="73">
        <f t="shared" si="17"/>
        <v>0</v>
      </c>
      <c r="D275" s="76">
        <f>SUM(D276:D277)</f>
        <v>0</v>
      </c>
      <c r="E275" s="76">
        <f>SUM(E276:E277)</f>
        <v>0</v>
      </c>
      <c r="F275" s="76">
        <f>SUM(F276:F277)</f>
        <v>0</v>
      </c>
      <c r="G275" s="77">
        <f>SUM(G276:G277)</f>
        <v>0</v>
      </c>
      <c r="H275" s="36">
        <f t="shared" si="18"/>
        <v>0</v>
      </c>
      <c r="I275" s="76">
        <f>SUM(I276:I277)</f>
        <v>0</v>
      </c>
      <c r="J275" s="76">
        <f>SUM(J276:J277)</f>
        <v>0</v>
      </c>
      <c r="K275" s="76">
        <f>SUM(K276:K277)</f>
        <v>0</v>
      </c>
      <c r="L275" s="75">
        <f>SUM(L276:L277)</f>
        <v>0</v>
      </c>
    </row>
    <row r="276" spans="1:12" ht="48" hidden="1" x14ac:dyDescent="0.25">
      <c r="A276" s="74">
        <v>7245</v>
      </c>
      <c r="B276" s="78" t="s">
        <v>37</v>
      </c>
      <c r="C276" s="73">
        <f t="shared" si="17"/>
        <v>0</v>
      </c>
      <c r="D276" s="35"/>
      <c r="E276" s="35"/>
      <c r="F276" s="35"/>
      <c r="G276" s="37"/>
      <c r="H276" s="36">
        <f t="shared" si="18"/>
        <v>0</v>
      </c>
      <c r="I276" s="35"/>
      <c r="J276" s="35"/>
      <c r="K276" s="35"/>
      <c r="L276" s="34"/>
    </row>
    <row r="277" spans="1:12" ht="96" hidden="1" x14ac:dyDescent="0.25">
      <c r="A277" s="74">
        <v>7246</v>
      </c>
      <c r="B277" s="78" t="s">
        <v>36</v>
      </c>
      <c r="C277" s="73">
        <f t="shared" si="17"/>
        <v>0</v>
      </c>
      <c r="D277" s="35"/>
      <c r="E277" s="35"/>
      <c r="F277" s="35"/>
      <c r="G277" s="37"/>
      <c r="H277" s="36">
        <f t="shared" si="18"/>
        <v>0</v>
      </c>
      <c r="I277" s="35"/>
      <c r="J277" s="35"/>
      <c r="K277" s="35"/>
      <c r="L277" s="34"/>
    </row>
    <row r="278" spans="1:12" ht="24" hidden="1" x14ac:dyDescent="0.25">
      <c r="A278" s="87">
        <v>7260</v>
      </c>
      <c r="B278" s="79" t="s">
        <v>35</v>
      </c>
      <c r="C278" s="71">
        <f t="shared" si="17"/>
        <v>0</v>
      </c>
      <c r="D278" s="68"/>
      <c r="E278" s="68"/>
      <c r="F278" s="68"/>
      <c r="G278" s="70"/>
      <c r="H278" s="69">
        <f t="shared" si="18"/>
        <v>0</v>
      </c>
      <c r="I278" s="68"/>
      <c r="J278" s="68"/>
      <c r="K278" s="68"/>
      <c r="L278" s="67"/>
    </row>
    <row r="279" spans="1:12" hidden="1" x14ac:dyDescent="0.25">
      <c r="A279" s="86">
        <v>7700</v>
      </c>
      <c r="B279" s="85" t="s">
        <v>34</v>
      </c>
      <c r="C279" s="83">
        <f t="shared" si="17"/>
        <v>0</v>
      </c>
      <c r="D279" s="82">
        <f>D280</f>
        <v>0</v>
      </c>
      <c r="E279" s="82">
        <f>E280</f>
        <v>0</v>
      </c>
      <c r="F279" s="82">
        <f>F280</f>
        <v>0</v>
      </c>
      <c r="G279" s="84">
        <f>G280</f>
        <v>0</v>
      </c>
      <c r="H279" s="83">
        <f t="shared" si="18"/>
        <v>0</v>
      </c>
      <c r="I279" s="82">
        <f>I280</f>
        <v>0</v>
      </c>
      <c r="J279" s="82">
        <f>J280</f>
        <v>0</v>
      </c>
      <c r="K279" s="82">
        <f>K280</f>
        <v>0</v>
      </c>
      <c r="L279" s="81">
        <f>L280</f>
        <v>0</v>
      </c>
    </row>
    <row r="280" spans="1:12" hidden="1" x14ac:dyDescent="0.25">
      <c r="A280" s="80">
        <v>7720</v>
      </c>
      <c r="B280" s="79" t="s">
        <v>33</v>
      </c>
      <c r="C280" s="42">
        <f t="shared" si="17"/>
        <v>0</v>
      </c>
      <c r="D280" s="41"/>
      <c r="E280" s="41"/>
      <c r="F280" s="41"/>
      <c r="G280" s="43"/>
      <c r="H280" s="42">
        <f t="shared" si="18"/>
        <v>0</v>
      </c>
      <c r="I280" s="41"/>
      <c r="J280" s="41"/>
      <c r="K280" s="41"/>
      <c r="L280" s="40"/>
    </row>
    <row r="281" spans="1:12" hidden="1" x14ac:dyDescent="0.25">
      <c r="A281" s="39"/>
      <c r="B281" s="78" t="s">
        <v>32</v>
      </c>
      <c r="C281" s="73">
        <f t="shared" si="17"/>
        <v>0</v>
      </c>
      <c r="D281" s="76">
        <f>SUM(D282:D283)</f>
        <v>0</v>
      </c>
      <c r="E281" s="76">
        <f>SUM(E282:E283)</f>
        <v>0</v>
      </c>
      <c r="F281" s="76">
        <f>SUM(F282:F283)</f>
        <v>0</v>
      </c>
      <c r="G281" s="77">
        <f>SUM(G282:G283)</f>
        <v>0</v>
      </c>
      <c r="H281" s="36">
        <f t="shared" si="18"/>
        <v>0</v>
      </c>
      <c r="I281" s="76">
        <f>SUM(I282:I283)</f>
        <v>0</v>
      </c>
      <c r="J281" s="76">
        <f>SUM(J282:J283)</f>
        <v>0</v>
      </c>
      <c r="K281" s="76">
        <f>SUM(K282:K283)</f>
        <v>0</v>
      </c>
      <c r="L281" s="75">
        <f>SUM(L282:L283)</f>
        <v>0</v>
      </c>
    </row>
    <row r="282" spans="1:12" hidden="1" x14ac:dyDescent="0.25">
      <c r="A282" s="39" t="s">
        <v>31</v>
      </c>
      <c r="B282" s="74" t="s">
        <v>30</v>
      </c>
      <c r="C282" s="73">
        <f t="shared" si="17"/>
        <v>0</v>
      </c>
      <c r="D282" s="35"/>
      <c r="E282" s="35"/>
      <c r="F282" s="35"/>
      <c r="G282" s="37"/>
      <c r="H282" s="36">
        <f t="shared" si="18"/>
        <v>0</v>
      </c>
      <c r="I282" s="35"/>
      <c r="J282" s="35"/>
      <c r="K282" s="35"/>
      <c r="L282" s="34"/>
    </row>
    <row r="283" spans="1:12" ht="24" hidden="1" x14ac:dyDescent="0.25">
      <c r="A283" s="39" t="s">
        <v>29</v>
      </c>
      <c r="B283" s="72" t="s">
        <v>28</v>
      </c>
      <c r="C283" s="71">
        <f t="shared" si="17"/>
        <v>0</v>
      </c>
      <c r="D283" s="68"/>
      <c r="E283" s="68"/>
      <c r="F283" s="68"/>
      <c r="G283" s="70"/>
      <c r="H283" s="69">
        <f t="shared" si="18"/>
        <v>0</v>
      </c>
      <c r="I283" s="68"/>
      <c r="J283" s="68"/>
      <c r="K283" s="68"/>
      <c r="L283" s="67"/>
    </row>
    <row r="284" spans="1:12" ht="12.75" thickBot="1" x14ac:dyDescent="0.3">
      <c r="A284" s="66"/>
      <c r="B284" s="66" t="s">
        <v>27</v>
      </c>
      <c r="C284" s="63">
        <f t="shared" ref="C284:L284" si="19">SUM(C281,C268,C230,C195,C187,C173,C75,C53)</f>
        <v>32905.600200000001</v>
      </c>
      <c r="D284" s="63">
        <f t="shared" si="19"/>
        <v>32905.600200000001</v>
      </c>
      <c r="E284" s="63">
        <f t="shared" si="19"/>
        <v>0</v>
      </c>
      <c r="F284" s="63">
        <f t="shared" si="19"/>
        <v>0</v>
      </c>
      <c r="G284" s="65">
        <f t="shared" si="19"/>
        <v>0</v>
      </c>
      <c r="H284" s="64">
        <f t="shared" si="19"/>
        <v>34485</v>
      </c>
      <c r="I284" s="63">
        <f t="shared" si="19"/>
        <v>34485</v>
      </c>
      <c r="J284" s="63">
        <f t="shared" si="19"/>
        <v>0</v>
      </c>
      <c r="K284" s="63">
        <f t="shared" si="19"/>
        <v>0</v>
      </c>
      <c r="L284" s="62">
        <f t="shared" si="19"/>
        <v>0</v>
      </c>
    </row>
    <row r="285" spans="1:12" s="14" customFormat="1" ht="13.5" hidden="1" thickTop="1" thickBot="1" x14ac:dyDescent="0.3">
      <c r="A285" s="291" t="s">
        <v>26</v>
      </c>
      <c r="B285" s="292"/>
      <c r="C285" s="60">
        <f>SUM(D285:G285)</f>
        <v>0</v>
      </c>
      <c r="D285" s="59">
        <f>SUM(D25,D26,D42)-D51</f>
        <v>0</v>
      </c>
      <c r="E285" s="59">
        <f>SUM(E25,E26,E42)-E51</f>
        <v>0</v>
      </c>
      <c r="F285" s="59">
        <f>(F27+F43)-F51</f>
        <v>0</v>
      </c>
      <c r="G285" s="61">
        <f>G45-G51</f>
        <v>0</v>
      </c>
      <c r="H285" s="60">
        <f>SUM(I285:L285)</f>
        <v>0</v>
      </c>
      <c r="I285" s="59">
        <f>SUM(I25,I26,I42)-I51</f>
        <v>0</v>
      </c>
      <c r="J285" s="59">
        <f>SUM(J25,J26,J42)-J51</f>
        <v>0</v>
      </c>
      <c r="K285" s="59">
        <f>(K27+K43)-K51</f>
        <v>0</v>
      </c>
      <c r="L285" s="58">
        <f>L45-L51</f>
        <v>0</v>
      </c>
    </row>
    <row r="286" spans="1:12" s="14" customFormat="1" ht="12.75" hidden="1" thickTop="1" x14ac:dyDescent="0.25">
      <c r="A286" s="285" t="s">
        <v>25</v>
      </c>
      <c r="B286" s="286"/>
      <c r="C286" s="50">
        <f t="shared" ref="C286:L286" si="20">SUM(C287,C288)-C295+C296</f>
        <v>0</v>
      </c>
      <c r="D286" s="47">
        <f t="shared" si="20"/>
        <v>0</v>
      </c>
      <c r="E286" s="47">
        <f t="shared" si="20"/>
        <v>0</v>
      </c>
      <c r="F286" s="47">
        <f t="shared" si="20"/>
        <v>0</v>
      </c>
      <c r="G286" s="57">
        <f t="shared" si="20"/>
        <v>0</v>
      </c>
      <c r="H286" s="48">
        <f t="shared" si="20"/>
        <v>0</v>
      </c>
      <c r="I286" s="47">
        <f t="shared" si="20"/>
        <v>0</v>
      </c>
      <c r="J286" s="47">
        <f t="shared" si="20"/>
        <v>0</v>
      </c>
      <c r="K286" s="47">
        <f t="shared" si="20"/>
        <v>0</v>
      </c>
      <c r="L286" s="46">
        <f t="shared" si="20"/>
        <v>0</v>
      </c>
    </row>
    <row r="287" spans="1:12" s="14" customFormat="1" ht="13.5" hidden="1" thickTop="1" thickBot="1" x14ac:dyDescent="0.3">
      <c r="A287" s="56" t="s">
        <v>24</v>
      </c>
      <c r="B287" s="56" t="s">
        <v>23</v>
      </c>
      <c r="C287" s="55">
        <f t="shared" ref="C287:L287" si="21">C22-C281</f>
        <v>0</v>
      </c>
      <c r="D287" s="52">
        <f t="shared" si="21"/>
        <v>0</v>
      </c>
      <c r="E287" s="52">
        <f t="shared" si="21"/>
        <v>0</v>
      </c>
      <c r="F287" s="52">
        <f t="shared" si="21"/>
        <v>0</v>
      </c>
      <c r="G287" s="54">
        <f t="shared" si="21"/>
        <v>0</v>
      </c>
      <c r="H287" s="53">
        <f t="shared" si="21"/>
        <v>0</v>
      </c>
      <c r="I287" s="52">
        <f t="shared" si="21"/>
        <v>0</v>
      </c>
      <c r="J287" s="52">
        <f t="shared" si="21"/>
        <v>0</v>
      </c>
      <c r="K287" s="52">
        <f t="shared" si="21"/>
        <v>0</v>
      </c>
      <c r="L287" s="51">
        <f t="shared" si="21"/>
        <v>0</v>
      </c>
    </row>
    <row r="288" spans="1:12" s="14" customFormat="1" ht="12.75" hidden="1" thickTop="1" x14ac:dyDescent="0.25">
      <c r="A288" s="21" t="s">
        <v>22</v>
      </c>
      <c r="B288" s="21" t="s">
        <v>21</v>
      </c>
      <c r="C288" s="50">
        <f t="shared" ref="C288:L288" si="22">SUM(C289,C291,C293)-SUM(C290,C292,C294)</f>
        <v>0</v>
      </c>
      <c r="D288" s="47">
        <f t="shared" si="22"/>
        <v>0</v>
      </c>
      <c r="E288" s="47">
        <f t="shared" si="22"/>
        <v>0</v>
      </c>
      <c r="F288" s="47">
        <f t="shared" si="22"/>
        <v>0</v>
      </c>
      <c r="G288" s="49">
        <f t="shared" si="22"/>
        <v>0</v>
      </c>
      <c r="H288" s="48">
        <f t="shared" si="22"/>
        <v>0</v>
      </c>
      <c r="I288" s="47">
        <f t="shared" si="22"/>
        <v>0</v>
      </c>
      <c r="J288" s="47">
        <f t="shared" si="22"/>
        <v>0</v>
      </c>
      <c r="K288" s="47">
        <f t="shared" si="22"/>
        <v>0</v>
      </c>
      <c r="L288" s="46">
        <f t="shared" si="22"/>
        <v>0</v>
      </c>
    </row>
    <row r="289" spans="1:12" ht="12.75" hidden="1" thickTop="1" x14ac:dyDescent="0.25">
      <c r="A289" s="45" t="s">
        <v>20</v>
      </c>
      <c r="B289" s="44" t="s">
        <v>19</v>
      </c>
      <c r="C289" s="42">
        <f t="shared" ref="C289:C296" si="23">SUM(D289:G289)</f>
        <v>0</v>
      </c>
      <c r="D289" s="41"/>
      <c r="E289" s="41"/>
      <c r="F289" s="41"/>
      <c r="G289" s="43"/>
      <c r="H289" s="42">
        <f t="shared" ref="H289:H296" si="24">SUM(I289:L289)</f>
        <v>0</v>
      </c>
      <c r="I289" s="41"/>
      <c r="J289" s="41"/>
      <c r="K289" s="41"/>
      <c r="L289" s="40"/>
    </row>
    <row r="290" spans="1:12" ht="24.75" hidden="1" thickTop="1" x14ac:dyDescent="0.25">
      <c r="A290" s="39" t="s">
        <v>18</v>
      </c>
      <c r="B290" s="38" t="s">
        <v>17</v>
      </c>
      <c r="C290" s="36">
        <f t="shared" si="23"/>
        <v>0</v>
      </c>
      <c r="D290" s="35"/>
      <c r="E290" s="35"/>
      <c r="F290" s="35"/>
      <c r="G290" s="37"/>
      <c r="H290" s="36">
        <f t="shared" si="24"/>
        <v>0</v>
      </c>
      <c r="I290" s="35"/>
      <c r="J290" s="35"/>
      <c r="K290" s="35"/>
      <c r="L290" s="34"/>
    </row>
    <row r="291" spans="1:12" ht="12.75" hidden="1" thickTop="1" x14ac:dyDescent="0.25">
      <c r="A291" s="39" t="s">
        <v>16</v>
      </c>
      <c r="B291" s="38" t="s">
        <v>15</v>
      </c>
      <c r="C291" s="36">
        <f t="shared" si="23"/>
        <v>0</v>
      </c>
      <c r="D291" s="35"/>
      <c r="E291" s="35"/>
      <c r="F291" s="35"/>
      <c r="G291" s="37"/>
      <c r="H291" s="36">
        <f t="shared" si="24"/>
        <v>0</v>
      </c>
      <c r="I291" s="35"/>
      <c r="J291" s="35"/>
      <c r="K291" s="35"/>
      <c r="L291" s="34"/>
    </row>
    <row r="292" spans="1:12" ht="24.75" hidden="1" thickTop="1" x14ac:dyDescent="0.25">
      <c r="A292" s="39" t="s">
        <v>14</v>
      </c>
      <c r="B292" s="38" t="s">
        <v>13</v>
      </c>
      <c r="C292" s="36">
        <f t="shared" si="23"/>
        <v>0</v>
      </c>
      <c r="D292" s="35"/>
      <c r="E292" s="35"/>
      <c r="F292" s="35"/>
      <c r="G292" s="37"/>
      <c r="H292" s="36">
        <f t="shared" si="24"/>
        <v>0</v>
      </c>
      <c r="I292" s="35"/>
      <c r="J292" s="35"/>
      <c r="K292" s="35"/>
      <c r="L292" s="34"/>
    </row>
    <row r="293" spans="1:12" ht="12.75" hidden="1" thickTop="1" x14ac:dyDescent="0.25">
      <c r="A293" s="39" t="s">
        <v>12</v>
      </c>
      <c r="B293" s="38" t="s">
        <v>11</v>
      </c>
      <c r="C293" s="36">
        <f t="shared" si="23"/>
        <v>0</v>
      </c>
      <c r="D293" s="35"/>
      <c r="E293" s="35"/>
      <c r="F293" s="35"/>
      <c r="G293" s="37"/>
      <c r="H293" s="36">
        <f t="shared" si="24"/>
        <v>0</v>
      </c>
      <c r="I293" s="35"/>
      <c r="J293" s="35"/>
      <c r="K293" s="35"/>
      <c r="L293" s="34"/>
    </row>
    <row r="294" spans="1:12" ht="24.75" hidden="1" thickTop="1" x14ac:dyDescent="0.25">
      <c r="A294" s="33" t="s">
        <v>10</v>
      </c>
      <c r="B294" s="32" t="s">
        <v>9</v>
      </c>
      <c r="C294" s="30">
        <f t="shared" si="23"/>
        <v>0</v>
      </c>
      <c r="D294" s="29"/>
      <c r="E294" s="29"/>
      <c r="F294" s="29"/>
      <c r="G294" s="31"/>
      <c r="H294" s="30">
        <f t="shared" si="24"/>
        <v>0</v>
      </c>
      <c r="I294" s="29"/>
      <c r="J294" s="29"/>
      <c r="K294" s="29"/>
      <c r="L294" s="28"/>
    </row>
    <row r="295" spans="1:12" s="14" customFormat="1" ht="13.5" hidden="1" thickTop="1" thickBot="1" x14ac:dyDescent="0.3">
      <c r="A295" s="26" t="s">
        <v>8</v>
      </c>
      <c r="B295" s="26" t="s">
        <v>7</v>
      </c>
      <c r="C295" s="24">
        <f t="shared" si="23"/>
        <v>0</v>
      </c>
      <c r="D295" s="23"/>
      <c r="E295" s="23"/>
      <c r="F295" s="23"/>
      <c r="G295" s="25"/>
      <c r="H295" s="24">
        <f t="shared" si="24"/>
        <v>0</v>
      </c>
      <c r="I295" s="23"/>
      <c r="J295" s="23"/>
      <c r="K295" s="23"/>
      <c r="L295" s="22"/>
    </row>
    <row r="296" spans="1:12" s="14" customFormat="1" ht="48.75" hidden="1" thickTop="1" x14ac:dyDescent="0.25">
      <c r="A296" s="21" t="s">
        <v>6</v>
      </c>
      <c r="B296" s="20" t="s">
        <v>5</v>
      </c>
      <c r="C296" s="18">
        <f t="shared" si="23"/>
        <v>0</v>
      </c>
      <c r="D296" s="17"/>
      <c r="E296" s="17"/>
      <c r="F296" s="17"/>
      <c r="G296" s="19"/>
      <c r="H296" s="18">
        <f t="shared" si="24"/>
        <v>0</v>
      </c>
      <c r="I296" s="17"/>
      <c r="J296" s="17"/>
      <c r="K296" s="17"/>
      <c r="L296" s="16"/>
    </row>
    <row r="297" spans="1:12" ht="12.75" thickTop="1" x14ac:dyDescent="0.2">
      <c r="A297" s="13" t="s">
        <v>4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1"/>
    </row>
    <row r="298" spans="1:12" x14ac:dyDescent="0.25">
      <c r="A298" s="311" t="s">
        <v>336</v>
      </c>
      <c r="B298" s="312"/>
      <c r="C298" s="312"/>
      <c r="D298" s="312"/>
      <c r="E298" s="312"/>
      <c r="F298" s="312"/>
      <c r="G298" s="312"/>
      <c r="H298" s="312"/>
      <c r="I298" s="312"/>
      <c r="J298" s="312"/>
      <c r="K298" s="312"/>
      <c r="L298" s="314"/>
    </row>
    <row r="299" spans="1:12" x14ac:dyDescent="0.25">
      <c r="A299" s="311" t="s">
        <v>326</v>
      </c>
      <c r="B299" s="312"/>
      <c r="C299" s="313"/>
      <c r="D299" s="313"/>
      <c r="E299" s="313"/>
      <c r="F299" s="313"/>
      <c r="G299" s="313"/>
      <c r="H299" s="312"/>
      <c r="I299" s="312"/>
      <c r="J299" s="312"/>
      <c r="K299" s="312"/>
      <c r="L299" s="314"/>
    </row>
    <row r="300" spans="1:12" x14ac:dyDescent="0.25">
      <c r="A300" s="311"/>
      <c r="B300" s="312"/>
      <c r="C300" s="313"/>
      <c r="D300" s="313"/>
      <c r="E300" s="313"/>
      <c r="F300" s="313"/>
      <c r="G300" s="313"/>
      <c r="H300" s="312"/>
      <c r="I300" s="312"/>
      <c r="J300" s="312"/>
      <c r="K300" s="312"/>
      <c r="L300" s="314"/>
    </row>
    <row r="301" spans="1:12" ht="12.75" hidden="1" customHeight="1" x14ac:dyDescent="0.25">
      <c r="A301" s="9" t="s">
        <v>3</v>
      </c>
      <c r="B301" s="10"/>
      <c r="C301" s="8" t="s">
        <v>325</v>
      </c>
      <c r="D301" s="8"/>
      <c r="E301" s="8"/>
      <c r="F301" s="8"/>
      <c r="G301" s="8"/>
      <c r="H301" s="8"/>
      <c r="I301" s="8"/>
      <c r="J301" s="8"/>
      <c r="K301" s="8"/>
      <c r="L301" s="7"/>
    </row>
    <row r="302" spans="1:12" hidden="1" x14ac:dyDescent="0.25">
      <c r="A302" s="9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7"/>
    </row>
    <row r="303" spans="1:12" hidden="1" x14ac:dyDescent="0.25">
      <c r="A303" s="9" t="s">
        <v>1</v>
      </c>
      <c r="B303" s="10"/>
      <c r="C303" s="8" t="s">
        <v>325</v>
      </c>
      <c r="D303" s="8"/>
      <c r="E303" s="8"/>
      <c r="F303" s="8"/>
      <c r="G303" s="8"/>
      <c r="H303" s="8"/>
      <c r="I303" s="8"/>
      <c r="J303" s="8"/>
      <c r="K303" s="8"/>
      <c r="L303" s="7"/>
    </row>
    <row r="304" spans="1:12" ht="12.75" thickBot="1" x14ac:dyDescent="0.3">
      <c r="A304" s="6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4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">
      <c r="A312" s="1"/>
      <c r="B312" s="1"/>
      <c r="C312" s="3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">
      <c r="A313" s="1"/>
      <c r="B313" s="1"/>
      <c r="C313" s="3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">
      <c r="A314" s="1"/>
      <c r="B314" s="1"/>
      <c r="C314" s="3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</sheetData>
  <sheetProtection algorithmName="SHA-512" hashValue="JfGG3q5hKxWlFKpQY3TFWNt81BVQkp3nivlIp7pZ5RGvvSNIdRA0ltyt7K3sydX80jJtZi7NC4G4mdh30FrMJA==" saltValue="60QsGAghLOdY8sOCgLEYYg==" spinCount="100000" sheet="1" objects="1" scenarios="1" formatCells="0" formatColumns="0" formatRows="0"/>
  <autoFilter ref="A19:L299">
    <filterColumn colId="7">
      <filters blank="1">
        <filter val="1 067"/>
        <filter val="1 200"/>
        <filter val="1 422"/>
        <filter val="1 454"/>
        <filter val="1 929"/>
        <filter val="17 868"/>
        <filter val="174"/>
        <filter val="2 423"/>
        <filter val="2 907"/>
        <filter val="2 957"/>
        <filter val="20 291"/>
        <filter val="200"/>
        <filter val="240"/>
        <filter val="243"/>
        <filter val="27 210"/>
        <filter val="309"/>
        <filter val="34 485"/>
        <filter val="4 990"/>
        <filter val="50"/>
        <filter val="581"/>
        <filter val="599"/>
        <filter val="6 520"/>
        <filter val="6 919"/>
        <filter val="669"/>
        <filter val="7 275"/>
        <filter val="70"/>
        <filter val="72"/>
        <filter val="755"/>
        <filter val="758"/>
        <filter val="862"/>
      </filters>
    </filterColumn>
  </autoFilter>
  <mergeCells count="32">
    <mergeCell ref="C11:L11"/>
    <mergeCell ref="C12:L12"/>
    <mergeCell ref="C8:L8"/>
    <mergeCell ref="C13:L13"/>
    <mergeCell ref="A1:L1"/>
    <mergeCell ref="A2:L2"/>
    <mergeCell ref="C3:L3"/>
    <mergeCell ref="C4:L4"/>
    <mergeCell ref="C5:L5"/>
    <mergeCell ref="C6:L6"/>
    <mergeCell ref="C7:L7"/>
    <mergeCell ref="C9:L9"/>
    <mergeCell ref="C10:L10"/>
    <mergeCell ref="C14:L14"/>
    <mergeCell ref="A16:A18"/>
    <mergeCell ref="B16:B18"/>
    <mergeCell ref="C16:G16"/>
    <mergeCell ref="H16:L16"/>
    <mergeCell ref="C17:C18"/>
    <mergeCell ref="D17:D18"/>
    <mergeCell ref="E17:E18"/>
    <mergeCell ref="F17:F18"/>
    <mergeCell ref="G17:G18"/>
    <mergeCell ref="A299:L300"/>
    <mergeCell ref="A298:L298"/>
    <mergeCell ref="A286:B286"/>
    <mergeCell ref="H17:H18"/>
    <mergeCell ref="I17:I18"/>
    <mergeCell ref="J17:J18"/>
    <mergeCell ref="K17:K18"/>
    <mergeCell ref="L17:L18"/>
    <mergeCell ref="A285:B285"/>
  </mergeCells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&amp;L&amp;"Times New Roman,Regular"&amp;10&amp;D; &amp;T&amp;R&amp;"Times New Roman,Regular"&amp;10&amp;P (&amp;N)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P323"/>
  <sheetViews>
    <sheetView showGridLines="0" view="pageLayout" zoomScaleNormal="100" workbookViewId="0">
      <selection activeCell="B309" sqref="B309"/>
    </sheetView>
  </sheetViews>
  <sheetFormatPr defaultRowHeight="12" x14ac:dyDescent="0.25"/>
  <cols>
    <col min="1" max="1" width="10.85546875" style="2" customWidth="1"/>
    <col min="2" max="2" width="28" style="2" customWidth="1"/>
    <col min="3" max="3" width="9.7109375" style="2" hidden="1" customWidth="1"/>
    <col min="4" max="4" width="9.5703125" style="2" hidden="1" customWidth="1"/>
    <col min="5" max="6" width="8.7109375" style="2" hidden="1" customWidth="1"/>
    <col min="7" max="7" width="8.28515625" style="2" hidden="1" customWidth="1"/>
    <col min="8" max="11" width="8.7109375" style="2" customWidth="1"/>
    <col min="12" max="12" width="7.5703125" style="2" customWidth="1"/>
    <col min="13" max="13" width="0" style="1" hidden="1" customWidth="1"/>
    <col min="14" max="16384" width="9.140625" style="1"/>
  </cols>
  <sheetData>
    <row r="1" spans="1:16" x14ac:dyDescent="0.25">
      <c r="A1" s="281" t="s">
        <v>396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6" ht="35.25" customHeight="1" x14ac:dyDescent="0.25">
      <c r="A2" s="282" t="s">
        <v>320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/>
    </row>
    <row r="3" spans="1:16" ht="12.75" customHeight="1" x14ac:dyDescent="0.25">
      <c r="A3" s="266" t="s">
        <v>319</v>
      </c>
      <c r="B3" s="265"/>
      <c r="C3" s="324" t="s">
        <v>341</v>
      </c>
      <c r="D3" s="324"/>
      <c r="E3" s="324"/>
      <c r="F3" s="324"/>
      <c r="G3" s="324"/>
      <c r="H3" s="324"/>
      <c r="I3" s="324"/>
      <c r="J3" s="324"/>
      <c r="K3" s="324"/>
      <c r="L3" s="325"/>
    </row>
    <row r="4" spans="1:16" ht="12.75" customHeight="1" x14ac:dyDescent="0.25">
      <c r="A4" s="266" t="s">
        <v>317</v>
      </c>
      <c r="B4" s="265"/>
      <c r="C4" s="277" t="s">
        <v>340</v>
      </c>
      <c r="D4" s="277"/>
      <c r="E4" s="277"/>
      <c r="F4" s="277"/>
      <c r="G4" s="277"/>
      <c r="H4" s="277"/>
      <c r="I4" s="277"/>
      <c r="J4" s="277"/>
      <c r="K4" s="277"/>
      <c r="L4" s="278"/>
    </row>
    <row r="5" spans="1:16" ht="12.75" customHeight="1" x14ac:dyDescent="0.25">
      <c r="A5" s="261" t="s">
        <v>315</v>
      </c>
      <c r="B5" s="260"/>
      <c r="C5" s="275" t="s">
        <v>360</v>
      </c>
      <c r="D5" s="275"/>
      <c r="E5" s="275"/>
      <c r="F5" s="275"/>
      <c r="G5" s="275"/>
      <c r="H5" s="275"/>
      <c r="I5" s="275"/>
      <c r="J5" s="275"/>
      <c r="K5" s="275"/>
      <c r="L5" s="276"/>
    </row>
    <row r="6" spans="1:16" ht="12.75" customHeight="1" x14ac:dyDescent="0.25">
      <c r="A6" s="261" t="s">
        <v>313</v>
      </c>
      <c r="B6" s="260"/>
      <c r="C6" s="275" t="s">
        <v>389</v>
      </c>
      <c r="D6" s="275"/>
      <c r="E6" s="275"/>
      <c r="F6" s="275"/>
      <c r="G6" s="275"/>
      <c r="H6" s="275"/>
      <c r="I6" s="275"/>
      <c r="J6" s="275"/>
      <c r="K6" s="275"/>
      <c r="L6" s="276"/>
    </row>
    <row r="7" spans="1:16" x14ac:dyDescent="0.25">
      <c r="A7" s="261" t="s">
        <v>311</v>
      </c>
      <c r="B7" s="260"/>
      <c r="C7" s="277" t="s">
        <v>395</v>
      </c>
      <c r="D7" s="277"/>
      <c r="E7" s="277"/>
      <c r="F7" s="277"/>
      <c r="G7" s="277"/>
      <c r="H7" s="277"/>
      <c r="I7" s="277"/>
      <c r="J7" s="277"/>
      <c r="K7" s="277"/>
      <c r="L7" s="278"/>
    </row>
    <row r="8" spans="1:16" ht="12" customHeight="1" x14ac:dyDescent="0.25">
      <c r="A8" s="261" t="s">
        <v>309</v>
      </c>
      <c r="B8" s="260"/>
      <c r="C8" s="315" t="s">
        <v>338</v>
      </c>
      <c r="D8" s="315"/>
      <c r="E8" s="315"/>
      <c r="F8" s="315"/>
      <c r="G8" s="315"/>
      <c r="H8" s="315"/>
      <c r="I8" s="315"/>
      <c r="J8" s="315"/>
      <c r="K8" s="315"/>
      <c r="L8" s="316"/>
      <c r="M8" s="271"/>
      <c r="N8" s="271"/>
      <c r="O8" s="271"/>
      <c r="P8" s="271"/>
    </row>
    <row r="9" spans="1:16" ht="12.75" customHeight="1" x14ac:dyDescent="0.25">
      <c r="A9" s="262" t="s">
        <v>308</v>
      </c>
      <c r="B9" s="260"/>
      <c r="C9" s="279"/>
      <c r="D9" s="279"/>
      <c r="E9" s="279"/>
      <c r="F9" s="279"/>
      <c r="G9" s="279"/>
      <c r="H9" s="279"/>
      <c r="I9" s="279"/>
      <c r="J9" s="279"/>
      <c r="K9" s="279"/>
      <c r="L9" s="280"/>
    </row>
    <row r="10" spans="1:16" ht="12.75" customHeight="1" x14ac:dyDescent="0.25">
      <c r="A10" s="261"/>
      <c r="B10" s="260" t="s">
        <v>307</v>
      </c>
      <c r="C10" s="279" t="s">
        <v>346</v>
      </c>
      <c r="D10" s="279"/>
      <c r="E10" s="279"/>
      <c r="F10" s="279"/>
      <c r="G10" s="279"/>
      <c r="H10" s="279"/>
      <c r="I10" s="279"/>
      <c r="J10" s="279"/>
      <c r="K10" s="279"/>
      <c r="L10" s="280"/>
    </row>
    <row r="11" spans="1:16" ht="12.75" customHeight="1" x14ac:dyDescent="0.25">
      <c r="A11" s="261"/>
      <c r="B11" s="260" t="s">
        <v>305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6"/>
    </row>
    <row r="12" spans="1:16" ht="12.75" customHeight="1" x14ac:dyDescent="0.25">
      <c r="A12" s="261"/>
      <c r="B12" s="260" t="s">
        <v>304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80"/>
    </row>
    <row r="13" spans="1:16" ht="12.75" customHeight="1" x14ac:dyDescent="0.25">
      <c r="A13" s="261"/>
      <c r="B13" s="260" t="s">
        <v>303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6" ht="12.75" customHeight="1" x14ac:dyDescent="0.25">
      <c r="A14" s="261"/>
      <c r="B14" s="260" t="s">
        <v>302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6"/>
    </row>
    <row r="15" spans="1:16" ht="12.75" customHeight="1" x14ac:dyDescent="0.25">
      <c r="A15" s="259"/>
      <c r="B15" s="258"/>
      <c r="C15" s="257"/>
      <c r="D15" s="257"/>
      <c r="E15" s="257"/>
      <c r="F15" s="257"/>
      <c r="G15" s="257"/>
      <c r="H15" s="257"/>
      <c r="I15" s="257"/>
      <c r="J15" s="257"/>
      <c r="K15" s="257"/>
      <c r="L15" s="256"/>
    </row>
    <row r="16" spans="1:16" s="255" customFormat="1" ht="12.75" customHeight="1" x14ac:dyDescent="0.25">
      <c r="A16" s="293" t="s">
        <v>301</v>
      </c>
      <c r="B16" s="296" t="s">
        <v>300</v>
      </c>
      <c r="C16" s="298" t="s">
        <v>299</v>
      </c>
      <c r="D16" s="299"/>
      <c r="E16" s="299"/>
      <c r="F16" s="299"/>
      <c r="G16" s="300"/>
      <c r="H16" s="298" t="s">
        <v>298</v>
      </c>
      <c r="I16" s="299"/>
      <c r="J16" s="299"/>
      <c r="K16" s="299"/>
      <c r="L16" s="301"/>
    </row>
    <row r="17" spans="1:12" s="255" customFormat="1" ht="12.75" customHeight="1" x14ac:dyDescent="0.25">
      <c r="A17" s="294"/>
      <c r="B17" s="297"/>
      <c r="C17" s="287" t="s">
        <v>297</v>
      </c>
      <c r="D17" s="302" t="s">
        <v>296</v>
      </c>
      <c r="E17" s="304" t="s">
        <v>295</v>
      </c>
      <c r="F17" s="306" t="s">
        <v>294</v>
      </c>
      <c r="G17" s="310" t="s">
        <v>293</v>
      </c>
      <c r="H17" s="287" t="s">
        <v>297</v>
      </c>
      <c r="I17" s="302" t="s">
        <v>296</v>
      </c>
      <c r="J17" s="304" t="s">
        <v>295</v>
      </c>
      <c r="K17" s="306" t="s">
        <v>294</v>
      </c>
      <c r="L17" s="289" t="s">
        <v>293</v>
      </c>
    </row>
    <row r="18" spans="1:12" s="249" customFormat="1" ht="61.5" customHeight="1" thickBot="1" x14ac:dyDescent="0.3">
      <c r="A18" s="295"/>
      <c r="B18" s="297"/>
      <c r="C18" s="287"/>
      <c r="D18" s="308"/>
      <c r="E18" s="309"/>
      <c r="F18" s="307"/>
      <c r="G18" s="310"/>
      <c r="H18" s="288"/>
      <c r="I18" s="303"/>
      <c r="J18" s="305"/>
      <c r="K18" s="307"/>
      <c r="L18" s="290"/>
    </row>
    <row r="19" spans="1:12" s="249" customFormat="1" ht="9.75" customHeight="1" thickTop="1" x14ac:dyDescent="0.25">
      <c r="A19" s="254" t="s">
        <v>292</v>
      </c>
      <c r="B19" s="254">
        <v>2</v>
      </c>
      <c r="C19" s="252">
        <v>3</v>
      </c>
      <c r="D19" s="251">
        <v>4</v>
      </c>
      <c r="E19" s="251">
        <v>5</v>
      </c>
      <c r="F19" s="251">
        <v>6</v>
      </c>
      <c r="G19" s="253">
        <v>7</v>
      </c>
      <c r="H19" s="252">
        <v>8</v>
      </c>
      <c r="I19" s="251">
        <v>9</v>
      </c>
      <c r="J19" s="251">
        <v>10</v>
      </c>
      <c r="K19" s="251">
        <v>11</v>
      </c>
      <c r="L19" s="250">
        <v>12</v>
      </c>
    </row>
    <row r="20" spans="1:12" s="14" customFormat="1" x14ac:dyDescent="0.25">
      <c r="A20" s="168"/>
      <c r="B20" s="147" t="s">
        <v>291</v>
      </c>
      <c r="C20" s="247"/>
      <c r="D20" s="246"/>
      <c r="E20" s="246"/>
      <c r="F20" s="246"/>
      <c r="G20" s="248"/>
      <c r="H20" s="247"/>
      <c r="I20" s="246"/>
      <c r="J20" s="246"/>
      <c r="K20" s="246"/>
      <c r="L20" s="245"/>
    </row>
    <row r="21" spans="1:12" s="14" customFormat="1" ht="12.75" thickBot="1" x14ac:dyDescent="0.3">
      <c r="A21" s="177"/>
      <c r="B21" s="244" t="s">
        <v>290</v>
      </c>
      <c r="C21" s="242">
        <f t="shared" ref="C21:C47" si="0">SUM(D21:G21)</f>
        <v>10626</v>
      </c>
      <c r="D21" s="241">
        <f>SUM(D22,D25,D26,D42,D43)</f>
        <v>10626</v>
      </c>
      <c r="E21" s="241">
        <f>SUM(E22,E25,E43)</f>
        <v>0</v>
      </c>
      <c r="F21" s="241">
        <f>SUM(F22,F27,F43)</f>
        <v>0</v>
      </c>
      <c r="G21" s="243">
        <f>SUM(G22,G45)</f>
        <v>0</v>
      </c>
      <c r="H21" s="242">
        <f t="shared" ref="H21:H47" si="1">SUM(I21:L21)</f>
        <v>10550</v>
      </c>
      <c r="I21" s="241">
        <f>SUM(I22,I25,I26,I42,I43)</f>
        <v>10550</v>
      </c>
      <c r="J21" s="241">
        <f>SUM(J22,J25,J43)</f>
        <v>0</v>
      </c>
      <c r="K21" s="241">
        <f>SUM(K22,K27,K43)</f>
        <v>0</v>
      </c>
      <c r="L21" s="240">
        <f>SUM(L22,L45)</f>
        <v>0</v>
      </c>
    </row>
    <row r="22" spans="1:12" ht="12.75" hidden="1" thickTop="1" x14ac:dyDescent="0.25">
      <c r="A22" s="239"/>
      <c r="B22" s="238" t="s">
        <v>289</v>
      </c>
      <c r="C22" s="236">
        <f t="shared" si="0"/>
        <v>0</v>
      </c>
      <c r="D22" s="235">
        <f>SUM(D23:D24)</f>
        <v>0</v>
      </c>
      <c r="E22" s="235">
        <f>SUM(E23:E24)</f>
        <v>0</v>
      </c>
      <c r="F22" s="235">
        <f>SUM(F23:F24)</f>
        <v>0</v>
      </c>
      <c r="G22" s="237">
        <f>SUM(G23:G24)</f>
        <v>0</v>
      </c>
      <c r="H22" s="236">
        <f t="shared" si="1"/>
        <v>0</v>
      </c>
      <c r="I22" s="235">
        <f>SUM(I23:I24)</f>
        <v>0</v>
      </c>
      <c r="J22" s="235">
        <f>SUM(J23:J24)</f>
        <v>0</v>
      </c>
      <c r="K22" s="235">
        <f>SUM(K23:K24)</f>
        <v>0</v>
      </c>
      <c r="L22" s="234">
        <f>SUM(L23:L24)</f>
        <v>0</v>
      </c>
    </row>
    <row r="23" spans="1:12" ht="12.75" hidden="1" thickTop="1" x14ac:dyDescent="0.25">
      <c r="A23" s="163"/>
      <c r="B23" s="114" t="s">
        <v>288</v>
      </c>
      <c r="C23" s="233">
        <f t="shared" si="0"/>
        <v>0</v>
      </c>
      <c r="D23" s="161"/>
      <c r="E23" s="161"/>
      <c r="F23" s="161"/>
      <c r="G23" s="162"/>
      <c r="H23" s="233">
        <f t="shared" si="1"/>
        <v>0</v>
      </c>
      <c r="I23" s="161"/>
      <c r="J23" s="161"/>
      <c r="K23" s="161"/>
      <c r="L23" s="160"/>
    </row>
    <row r="24" spans="1:12" ht="12.75" hidden="1" thickTop="1" x14ac:dyDescent="0.25">
      <c r="A24" s="38"/>
      <c r="B24" s="74" t="s">
        <v>287</v>
      </c>
      <c r="C24" s="231">
        <f t="shared" si="0"/>
        <v>0</v>
      </c>
      <c r="D24" s="230"/>
      <c r="E24" s="230"/>
      <c r="F24" s="230"/>
      <c r="G24" s="232"/>
      <c r="H24" s="231">
        <f t="shared" si="1"/>
        <v>0</v>
      </c>
      <c r="I24" s="230"/>
      <c r="J24" s="230"/>
      <c r="K24" s="230"/>
      <c r="L24" s="229"/>
    </row>
    <row r="25" spans="1:12" s="14" customFormat="1" ht="25.5" thickTop="1" thickBot="1" x14ac:dyDescent="0.3">
      <c r="A25" s="228">
        <v>19300</v>
      </c>
      <c r="B25" s="228" t="s">
        <v>286</v>
      </c>
      <c r="C25" s="226">
        <f t="shared" si="0"/>
        <v>10626</v>
      </c>
      <c r="D25" s="225">
        <v>10626</v>
      </c>
      <c r="E25" s="225"/>
      <c r="F25" s="224" t="s">
        <v>263</v>
      </c>
      <c r="G25" s="227" t="s">
        <v>263</v>
      </c>
      <c r="H25" s="226">
        <f t="shared" si="1"/>
        <v>10550</v>
      </c>
      <c r="I25" s="225">
        <f>I51</f>
        <v>10550</v>
      </c>
      <c r="J25" s="225">
        <f>J51</f>
        <v>0</v>
      </c>
      <c r="K25" s="224" t="s">
        <v>263</v>
      </c>
      <c r="L25" s="223" t="s">
        <v>263</v>
      </c>
    </row>
    <row r="26" spans="1:12" s="14" customFormat="1" ht="24.75" hidden="1" thickTop="1" x14ac:dyDescent="0.25">
      <c r="A26" s="97"/>
      <c r="B26" s="97" t="s">
        <v>285</v>
      </c>
      <c r="C26" s="94">
        <f t="shared" si="0"/>
        <v>0</v>
      </c>
      <c r="D26" s="209"/>
      <c r="E26" s="196" t="s">
        <v>263</v>
      </c>
      <c r="F26" s="196" t="s">
        <v>263</v>
      </c>
      <c r="G26" s="207" t="s">
        <v>263</v>
      </c>
      <c r="H26" s="94">
        <f t="shared" si="1"/>
        <v>0</v>
      </c>
      <c r="I26" s="222"/>
      <c r="J26" s="196" t="s">
        <v>263</v>
      </c>
      <c r="K26" s="196" t="s">
        <v>263</v>
      </c>
      <c r="L26" s="204" t="s">
        <v>263</v>
      </c>
    </row>
    <row r="27" spans="1:12" s="14" customFormat="1" ht="36.75" hidden="1" thickTop="1" x14ac:dyDescent="0.25">
      <c r="A27" s="97">
        <v>21300</v>
      </c>
      <c r="B27" s="97" t="s">
        <v>284</v>
      </c>
      <c r="C27" s="94">
        <f t="shared" si="0"/>
        <v>0</v>
      </c>
      <c r="D27" s="196" t="s">
        <v>263</v>
      </c>
      <c r="E27" s="196" t="s">
        <v>263</v>
      </c>
      <c r="F27" s="93">
        <f>SUM(F28,F32,F34,F37)</f>
        <v>0</v>
      </c>
      <c r="G27" s="207" t="s">
        <v>263</v>
      </c>
      <c r="H27" s="94">
        <f t="shared" si="1"/>
        <v>0</v>
      </c>
      <c r="I27" s="196" t="s">
        <v>263</v>
      </c>
      <c r="J27" s="196" t="s">
        <v>263</v>
      </c>
      <c r="K27" s="93">
        <f>SUM(K28,K32,K34,K37)</f>
        <v>0</v>
      </c>
      <c r="L27" s="204" t="s">
        <v>263</v>
      </c>
    </row>
    <row r="28" spans="1:12" s="14" customFormat="1" ht="24.75" hidden="1" thickTop="1" x14ac:dyDescent="0.25">
      <c r="A28" s="210">
        <v>21350</v>
      </c>
      <c r="B28" s="97" t="s">
        <v>283</v>
      </c>
      <c r="C28" s="94">
        <f t="shared" si="0"/>
        <v>0</v>
      </c>
      <c r="D28" s="196" t="s">
        <v>263</v>
      </c>
      <c r="E28" s="196" t="s">
        <v>263</v>
      </c>
      <c r="F28" s="93">
        <f>SUM(F29:F31)</f>
        <v>0</v>
      </c>
      <c r="G28" s="207" t="s">
        <v>263</v>
      </c>
      <c r="H28" s="94">
        <f t="shared" si="1"/>
        <v>0</v>
      </c>
      <c r="I28" s="196" t="s">
        <v>263</v>
      </c>
      <c r="J28" s="196" t="s">
        <v>263</v>
      </c>
      <c r="K28" s="93">
        <f>SUM(K29:K31)</f>
        <v>0</v>
      </c>
      <c r="L28" s="204" t="s">
        <v>263</v>
      </c>
    </row>
    <row r="29" spans="1:12" ht="12.75" hidden="1" thickTop="1" x14ac:dyDescent="0.25">
      <c r="A29" s="163">
        <v>21351</v>
      </c>
      <c r="B29" s="79" t="s">
        <v>282</v>
      </c>
      <c r="C29" s="69">
        <f t="shared" si="0"/>
        <v>0</v>
      </c>
      <c r="D29" s="215" t="s">
        <v>263</v>
      </c>
      <c r="E29" s="215" t="s">
        <v>263</v>
      </c>
      <c r="F29" s="68"/>
      <c r="G29" s="216" t="s">
        <v>263</v>
      </c>
      <c r="H29" s="69">
        <f t="shared" si="1"/>
        <v>0</v>
      </c>
      <c r="I29" s="215" t="s">
        <v>263</v>
      </c>
      <c r="J29" s="215" t="s">
        <v>263</v>
      </c>
      <c r="K29" s="68"/>
      <c r="L29" s="214" t="s">
        <v>263</v>
      </c>
    </row>
    <row r="30" spans="1:12" ht="12.75" hidden="1" thickTop="1" x14ac:dyDescent="0.25">
      <c r="A30" s="38">
        <v>21352</v>
      </c>
      <c r="B30" s="78" t="s">
        <v>281</v>
      </c>
      <c r="C30" s="36">
        <f t="shared" si="0"/>
        <v>0</v>
      </c>
      <c r="D30" s="212" t="s">
        <v>263</v>
      </c>
      <c r="E30" s="212" t="s">
        <v>263</v>
      </c>
      <c r="F30" s="35"/>
      <c r="G30" s="213" t="s">
        <v>263</v>
      </c>
      <c r="H30" s="36">
        <f t="shared" si="1"/>
        <v>0</v>
      </c>
      <c r="I30" s="212" t="s">
        <v>263</v>
      </c>
      <c r="J30" s="212" t="s">
        <v>263</v>
      </c>
      <c r="K30" s="35"/>
      <c r="L30" s="211" t="s">
        <v>263</v>
      </c>
    </row>
    <row r="31" spans="1:12" ht="24.75" hidden="1" thickTop="1" x14ac:dyDescent="0.25">
      <c r="A31" s="38">
        <v>21359</v>
      </c>
      <c r="B31" s="78" t="s">
        <v>280</v>
      </c>
      <c r="C31" s="36">
        <f t="shared" si="0"/>
        <v>0</v>
      </c>
      <c r="D31" s="212" t="s">
        <v>263</v>
      </c>
      <c r="E31" s="212" t="s">
        <v>263</v>
      </c>
      <c r="F31" s="35"/>
      <c r="G31" s="213" t="s">
        <v>263</v>
      </c>
      <c r="H31" s="36">
        <f t="shared" si="1"/>
        <v>0</v>
      </c>
      <c r="I31" s="212" t="s">
        <v>263</v>
      </c>
      <c r="J31" s="212" t="s">
        <v>263</v>
      </c>
      <c r="K31" s="35"/>
      <c r="L31" s="211" t="s">
        <v>263</v>
      </c>
    </row>
    <row r="32" spans="1:12" s="14" customFormat="1" ht="36.75" hidden="1" thickTop="1" x14ac:dyDescent="0.25">
      <c r="A32" s="210">
        <v>21370</v>
      </c>
      <c r="B32" s="97" t="s">
        <v>279</v>
      </c>
      <c r="C32" s="94">
        <f t="shared" si="0"/>
        <v>0</v>
      </c>
      <c r="D32" s="196" t="s">
        <v>263</v>
      </c>
      <c r="E32" s="196" t="s">
        <v>263</v>
      </c>
      <c r="F32" s="93">
        <f>SUM(F33)</f>
        <v>0</v>
      </c>
      <c r="G32" s="207" t="s">
        <v>263</v>
      </c>
      <c r="H32" s="94">
        <f t="shared" si="1"/>
        <v>0</v>
      </c>
      <c r="I32" s="196" t="s">
        <v>263</v>
      </c>
      <c r="J32" s="196" t="s">
        <v>263</v>
      </c>
      <c r="K32" s="93">
        <f>SUM(K33)</f>
        <v>0</v>
      </c>
      <c r="L32" s="204" t="s">
        <v>263</v>
      </c>
    </row>
    <row r="33" spans="1:12" ht="36.75" hidden="1" thickTop="1" x14ac:dyDescent="0.25">
      <c r="A33" s="221">
        <v>21379</v>
      </c>
      <c r="B33" s="220" t="s">
        <v>278</v>
      </c>
      <c r="C33" s="42">
        <f t="shared" si="0"/>
        <v>0</v>
      </c>
      <c r="D33" s="218" t="s">
        <v>263</v>
      </c>
      <c r="E33" s="218" t="s">
        <v>263</v>
      </c>
      <c r="F33" s="41"/>
      <c r="G33" s="219" t="s">
        <v>263</v>
      </c>
      <c r="H33" s="42">
        <f t="shared" si="1"/>
        <v>0</v>
      </c>
      <c r="I33" s="218" t="s">
        <v>263</v>
      </c>
      <c r="J33" s="218" t="s">
        <v>263</v>
      </c>
      <c r="K33" s="41"/>
      <c r="L33" s="217" t="s">
        <v>263</v>
      </c>
    </row>
    <row r="34" spans="1:12" s="14" customFormat="1" ht="12.75" hidden="1" thickTop="1" x14ac:dyDescent="0.25">
      <c r="A34" s="210">
        <v>21380</v>
      </c>
      <c r="B34" s="97" t="s">
        <v>277</v>
      </c>
      <c r="C34" s="94">
        <f t="shared" si="0"/>
        <v>0</v>
      </c>
      <c r="D34" s="196" t="s">
        <v>263</v>
      </c>
      <c r="E34" s="196" t="s">
        <v>263</v>
      </c>
      <c r="F34" s="93">
        <f>SUM(F35:F36)</f>
        <v>0</v>
      </c>
      <c r="G34" s="207" t="s">
        <v>263</v>
      </c>
      <c r="H34" s="94">
        <f t="shared" si="1"/>
        <v>0</v>
      </c>
      <c r="I34" s="196" t="s">
        <v>263</v>
      </c>
      <c r="J34" s="196" t="s">
        <v>263</v>
      </c>
      <c r="K34" s="93">
        <f>SUM(K35:K36)</f>
        <v>0</v>
      </c>
      <c r="L34" s="204" t="s">
        <v>263</v>
      </c>
    </row>
    <row r="35" spans="1:12" ht="12.75" hidden="1" thickTop="1" x14ac:dyDescent="0.25">
      <c r="A35" s="114">
        <v>21381</v>
      </c>
      <c r="B35" s="79" t="s">
        <v>276</v>
      </c>
      <c r="C35" s="69">
        <f t="shared" si="0"/>
        <v>0</v>
      </c>
      <c r="D35" s="215" t="s">
        <v>263</v>
      </c>
      <c r="E35" s="215" t="s">
        <v>263</v>
      </c>
      <c r="F35" s="68"/>
      <c r="G35" s="216" t="s">
        <v>263</v>
      </c>
      <c r="H35" s="69">
        <f t="shared" si="1"/>
        <v>0</v>
      </c>
      <c r="I35" s="215" t="s">
        <v>263</v>
      </c>
      <c r="J35" s="215" t="s">
        <v>263</v>
      </c>
      <c r="K35" s="68"/>
      <c r="L35" s="214" t="s">
        <v>263</v>
      </c>
    </row>
    <row r="36" spans="1:12" ht="24.75" hidden="1" thickTop="1" x14ac:dyDescent="0.25">
      <c r="A36" s="74">
        <v>21383</v>
      </c>
      <c r="B36" s="78" t="s">
        <v>275</v>
      </c>
      <c r="C36" s="36">
        <f t="shared" si="0"/>
        <v>0</v>
      </c>
      <c r="D36" s="212" t="s">
        <v>263</v>
      </c>
      <c r="E36" s="212" t="s">
        <v>263</v>
      </c>
      <c r="F36" s="35"/>
      <c r="G36" s="213" t="s">
        <v>263</v>
      </c>
      <c r="H36" s="36">
        <f t="shared" si="1"/>
        <v>0</v>
      </c>
      <c r="I36" s="212" t="s">
        <v>263</v>
      </c>
      <c r="J36" s="212" t="s">
        <v>263</v>
      </c>
      <c r="K36" s="35"/>
      <c r="L36" s="211" t="s">
        <v>263</v>
      </c>
    </row>
    <row r="37" spans="1:12" s="14" customFormat="1" ht="24.75" hidden="1" thickTop="1" x14ac:dyDescent="0.25">
      <c r="A37" s="210">
        <v>21390</v>
      </c>
      <c r="B37" s="97" t="s">
        <v>274</v>
      </c>
      <c r="C37" s="94">
        <f t="shared" si="0"/>
        <v>0</v>
      </c>
      <c r="D37" s="196" t="s">
        <v>263</v>
      </c>
      <c r="E37" s="196" t="s">
        <v>263</v>
      </c>
      <c r="F37" s="93">
        <f>SUM(F38:F41)</f>
        <v>0</v>
      </c>
      <c r="G37" s="207" t="s">
        <v>263</v>
      </c>
      <c r="H37" s="94">
        <f t="shared" si="1"/>
        <v>0</v>
      </c>
      <c r="I37" s="196" t="s">
        <v>263</v>
      </c>
      <c r="J37" s="196" t="s">
        <v>263</v>
      </c>
      <c r="K37" s="93">
        <f>SUM(K38:K41)</f>
        <v>0</v>
      </c>
      <c r="L37" s="204" t="s">
        <v>263</v>
      </c>
    </row>
    <row r="38" spans="1:12" ht="24.75" hidden="1" thickTop="1" x14ac:dyDescent="0.25">
      <c r="A38" s="114">
        <v>21391</v>
      </c>
      <c r="B38" s="79" t="s">
        <v>273</v>
      </c>
      <c r="C38" s="69">
        <f t="shared" si="0"/>
        <v>0</v>
      </c>
      <c r="D38" s="215" t="s">
        <v>263</v>
      </c>
      <c r="E38" s="215" t="s">
        <v>263</v>
      </c>
      <c r="F38" s="68"/>
      <c r="G38" s="216" t="s">
        <v>263</v>
      </c>
      <c r="H38" s="69">
        <f t="shared" si="1"/>
        <v>0</v>
      </c>
      <c r="I38" s="215" t="s">
        <v>263</v>
      </c>
      <c r="J38" s="215" t="s">
        <v>263</v>
      </c>
      <c r="K38" s="68"/>
      <c r="L38" s="214" t="s">
        <v>263</v>
      </c>
    </row>
    <row r="39" spans="1:12" ht="12.75" hidden="1" thickTop="1" x14ac:dyDescent="0.25">
      <c r="A39" s="74">
        <v>21393</v>
      </c>
      <c r="B39" s="78" t="s">
        <v>272</v>
      </c>
      <c r="C39" s="36">
        <f t="shared" si="0"/>
        <v>0</v>
      </c>
      <c r="D39" s="212" t="s">
        <v>263</v>
      </c>
      <c r="E39" s="212" t="s">
        <v>263</v>
      </c>
      <c r="F39" s="35"/>
      <c r="G39" s="213" t="s">
        <v>263</v>
      </c>
      <c r="H39" s="36">
        <f t="shared" si="1"/>
        <v>0</v>
      </c>
      <c r="I39" s="212" t="s">
        <v>263</v>
      </c>
      <c r="J39" s="212" t="s">
        <v>263</v>
      </c>
      <c r="K39" s="35"/>
      <c r="L39" s="211" t="s">
        <v>263</v>
      </c>
    </row>
    <row r="40" spans="1:12" ht="12.75" hidden="1" thickTop="1" x14ac:dyDescent="0.25">
      <c r="A40" s="74">
        <v>21395</v>
      </c>
      <c r="B40" s="78" t="s">
        <v>271</v>
      </c>
      <c r="C40" s="36">
        <f t="shared" si="0"/>
        <v>0</v>
      </c>
      <c r="D40" s="212" t="s">
        <v>263</v>
      </c>
      <c r="E40" s="212" t="s">
        <v>263</v>
      </c>
      <c r="F40" s="35"/>
      <c r="G40" s="213" t="s">
        <v>263</v>
      </c>
      <c r="H40" s="36">
        <f t="shared" si="1"/>
        <v>0</v>
      </c>
      <c r="I40" s="212" t="s">
        <v>263</v>
      </c>
      <c r="J40" s="212" t="s">
        <v>263</v>
      </c>
      <c r="K40" s="35"/>
      <c r="L40" s="211" t="s">
        <v>263</v>
      </c>
    </row>
    <row r="41" spans="1:12" ht="24.75" hidden="1" thickTop="1" x14ac:dyDescent="0.25">
      <c r="A41" s="74">
        <v>21399</v>
      </c>
      <c r="B41" s="78" t="s">
        <v>270</v>
      </c>
      <c r="C41" s="36">
        <f t="shared" si="0"/>
        <v>0</v>
      </c>
      <c r="D41" s="212" t="s">
        <v>263</v>
      </c>
      <c r="E41" s="212" t="s">
        <v>263</v>
      </c>
      <c r="F41" s="35"/>
      <c r="G41" s="213" t="s">
        <v>263</v>
      </c>
      <c r="H41" s="36">
        <f t="shared" si="1"/>
        <v>0</v>
      </c>
      <c r="I41" s="212" t="s">
        <v>263</v>
      </c>
      <c r="J41" s="212" t="s">
        <v>263</v>
      </c>
      <c r="K41" s="35"/>
      <c r="L41" s="211" t="s">
        <v>263</v>
      </c>
    </row>
    <row r="42" spans="1:12" s="14" customFormat="1" ht="36.75" hidden="1" customHeight="1" x14ac:dyDescent="0.25">
      <c r="A42" s="210">
        <v>21420</v>
      </c>
      <c r="B42" s="97" t="s">
        <v>269</v>
      </c>
      <c r="C42" s="94">
        <f t="shared" si="0"/>
        <v>0</v>
      </c>
      <c r="D42" s="209"/>
      <c r="E42" s="196" t="s">
        <v>263</v>
      </c>
      <c r="F42" s="196" t="s">
        <v>263</v>
      </c>
      <c r="G42" s="207" t="s">
        <v>263</v>
      </c>
      <c r="H42" s="206">
        <f t="shared" si="1"/>
        <v>0</v>
      </c>
      <c r="I42" s="209"/>
      <c r="J42" s="196" t="s">
        <v>263</v>
      </c>
      <c r="K42" s="196" t="s">
        <v>263</v>
      </c>
      <c r="L42" s="204" t="s">
        <v>263</v>
      </c>
    </row>
    <row r="43" spans="1:12" s="14" customFormat="1" ht="24.75" hidden="1" thickTop="1" x14ac:dyDescent="0.25">
      <c r="A43" s="208">
        <v>21490</v>
      </c>
      <c r="B43" s="125" t="s">
        <v>268</v>
      </c>
      <c r="C43" s="94">
        <f t="shared" si="0"/>
        <v>0</v>
      </c>
      <c r="D43" s="205">
        <f>D44</f>
        <v>0</v>
      </c>
      <c r="E43" s="205">
        <f>E44</f>
        <v>0</v>
      </c>
      <c r="F43" s="205">
        <f>F44</f>
        <v>0</v>
      </c>
      <c r="G43" s="207" t="s">
        <v>263</v>
      </c>
      <c r="H43" s="206">
        <f t="shared" si="1"/>
        <v>0</v>
      </c>
      <c r="I43" s="205">
        <f>I44</f>
        <v>0</v>
      </c>
      <c r="J43" s="205">
        <f>J44</f>
        <v>0</v>
      </c>
      <c r="K43" s="205">
        <f>K44</f>
        <v>0</v>
      </c>
      <c r="L43" s="204" t="s">
        <v>263</v>
      </c>
    </row>
    <row r="44" spans="1:12" s="14" customFormat="1" ht="24.75" hidden="1" thickTop="1" x14ac:dyDescent="0.25">
      <c r="A44" s="74">
        <v>21499</v>
      </c>
      <c r="B44" s="78" t="s">
        <v>267</v>
      </c>
      <c r="C44" s="42">
        <f t="shared" si="0"/>
        <v>0</v>
      </c>
      <c r="D44" s="203"/>
      <c r="E44" s="202"/>
      <c r="F44" s="202"/>
      <c r="G44" s="201" t="s">
        <v>263</v>
      </c>
      <c r="H44" s="200">
        <f t="shared" si="1"/>
        <v>0</v>
      </c>
      <c r="I44" s="161"/>
      <c r="J44" s="199"/>
      <c r="K44" s="199"/>
      <c r="L44" s="198" t="s">
        <v>263</v>
      </c>
    </row>
    <row r="45" spans="1:12" ht="24.75" hidden="1" thickTop="1" x14ac:dyDescent="0.25">
      <c r="A45" s="197">
        <v>23000</v>
      </c>
      <c r="B45" s="86" t="s">
        <v>266</v>
      </c>
      <c r="C45" s="194">
        <f t="shared" si="0"/>
        <v>0</v>
      </c>
      <c r="D45" s="196" t="s">
        <v>263</v>
      </c>
      <c r="E45" s="196" t="s">
        <v>263</v>
      </c>
      <c r="F45" s="196" t="s">
        <v>263</v>
      </c>
      <c r="G45" s="195">
        <f>SUM(G46:G47)</f>
        <v>0</v>
      </c>
      <c r="H45" s="194">
        <f t="shared" si="1"/>
        <v>0</v>
      </c>
      <c r="I45" s="193" t="s">
        <v>263</v>
      </c>
      <c r="J45" s="193" t="s">
        <v>263</v>
      </c>
      <c r="K45" s="193" t="s">
        <v>263</v>
      </c>
      <c r="L45" s="192">
        <f>SUM(L46:L47)</f>
        <v>0</v>
      </c>
    </row>
    <row r="46" spans="1:12" ht="24.75" hidden="1" thickTop="1" x14ac:dyDescent="0.25">
      <c r="A46" s="154">
        <v>23410</v>
      </c>
      <c r="B46" s="137" t="s">
        <v>265</v>
      </c>
      <c r="C46" s="191">
        <f t="shared" si="0"/>
        <v>0</v>
      </c>
      <c r="D46" s="186" t="s">
        <v>263</v>
      </c>
      <c r="E46" s="186" t="s">
        <v>263</v>
      </c>
      <c r="F46" s="186" t="s">
        <v>263</v>
      </c>
      <c r="G46" s="190"/>
      <c r="H46" s="191">
        <f t="shared" si="1"/>
        <v>0</v>
      </c>
      <c r="I46" s="186" t="s">
        <v>263</v>
      </c>
      <c r="J46" s="186" t="s">
        <v>263</v>
      </c>
      <c r="K46" s="186" t="s">
        <v>263</v>
      </c>
      <c r="L46" s="188"/>
    </row>
    <row r="47" spans="1:12" ht="24.75" hidden="1" thickTop="1" x14ac:dyDescent="0.25">
      <c r="A47" s="154">
        <v>23510</v>
      </c>
      <c r="B47" s="137" t="s">
        <v>264</v>
      </c>
      <c r="C47" s="189">
        <f t="shared" si="0"/>
        <v>0</v>
      </c>
      <c r="D47" s="186" t="s">
        <v>263</v>
      </c>
      <c r="E47" s="186" t="s">
        <v>263</v>
      </c>
      <c r="F47" s="186" t="s">
        <v>263</v>
      </c>
      <c r="G47" s="190"/>
      <c r="H47" s="189">
        <f t="shared" si="1"/>
        <v>0</v>
      </c>
      <c r="I47" s="186" t="s">
        <v>263</v>
      </c>
      <c r="J47" s="186" t="s">
        <v>263</v>
      </c>
      <c r="K47" s="186" t="s">
        <v>263</v>
      </c>
      <c r="L47" s="188"/>
    </row>
    <row r="48" spans="1:12" ht="12.75" thickTop="1" x14ac:dyDescent="0.25">
      <c r="A48" s="44"/>
      <c r="B48" s="137"/>
      <c r="C48" s="134"/>
      <c r="D48" s="186"/>
      <c r="E48" s="186"/>
      <c r="F48" s="185"/>
      <c r="G48" s="187"/>
      <c r="H48" s="134"/>
      <c r="I48" s="186"/>
      <c r="J48" s="186"/>
      <c r="K48" s="185"/>
      <c r="L48" s="184"/>
    </row>
    <row r="49" spans="1:12" s="14" customFormat="1" x14ac:dyDescent="0.25">
      <c r="A49" s="183"/>
      <c r="B49" s="182" t="s">
        <v>262</v>
      </c>
      <c r="C49" s="180"/>
      <c r="D49" s="179"/>
      <c r="E49" s="179"/>
      <c r="F49" s="179"/>
      <c r="G49" s="181"/>
      <c r="H49" s="180"/>
      <c r="I49" s="179"/>
      <c r="J49" s="179"/>
      <c r="K49" s="179"/>
      <c r="L49" s="178"/>
    </row>
    <row r="50" spans="1:12" s="14" customFormat="1" ht="12.75" thickBot="1" x14ac:dyDescent="0.3">
      <c r="A50" s="56"/>
      <c r="B50" s="177" t="s">
        <v>261</v>
      </c>
      <c r="C50" s="176">
        <f t="shared" ref="C50:C81" si="2">SUM(D50:G50)</f>
        <v>10626</v>
      </c>
      <c r="D50" s="52">
        <f>SUM(D51,D281)</f>
        <v>10626</v>
      </c>
      <c r="E50" s="52">
        <f>SUM(E51,E281)</f>
        <v>0</v>
      </c>
      <c r="F50" s="52">
        <f>SUM(F51,F281)</f>
        <v>0</v>
      </c>
      <c r="G50" s="54">
        <f>SUM(G51,G281)</f>
        <v>0</v>
      </c>
      <c r="H50" s="176">
        <f t="shared" ref="H50:H81" si="3">SUM(I50:L50)</f>
        <v>10550</v>
      </c>
      <c r="I50" s="52">
        <f>SUM(I51,I281)</f>
        <v>10550</v>
      </c>
      <c r="J50" s="52">
        <f>SUM(J51,J281)</f>
        <v>0</v>
      </c>
      <c r="K50" s="52">
        <f>SUM(K51,K281)</f>
        <v>0</v>
      </c>
      <c r="L50" s="51">
        <f>SUM(L51,L281)</f>
        <v>0</v>
      </c>
    </row>
    <row r="51" spans="1:12" s="14" customFormat="1" ht="36.75" thickTop="1" x14ac:dyDescent="0.25">
      <c r="A51" s="175"/>
      <c r="B51" s="174" t="s">
        <v>260</v>
      </c>
      <c r="C51" s="172">
        <f t="shared" si="2"/>
        <v>10626</v>
      </c>
      <c r="D51" s="171">
        <f>SUM(D52,D194)</f>
        <v>10626</v>
      </c>
      <c r="E51" s="171">
        <f>SUM(E52,E194)</f>
        <v>0</v>
      </c>
      <c r="F51" s="171">
        <f>SUM(F52,F194)</f>
        <v>0</v>
      </c>
      <c r="G51" s="173">
        <f>SUM(G52,G194)</f>
        <v>0</v>
      </c>
      <c r="H51" s="172">
        <f t="shared" si="3"/>
        <v>10550</v>
      </c>
      <c r="I51" s="171">
        <f>SUM(I52,I194)</f>
        <v>10550</v>
      </c>
      <c r="J51" s="171">
        <f>SUM(J52,J194)</f>
        <v>0</v>
      </c>
      <c r="K51" s="171">
        <f>SUM(K52,K194)</f>
        <v>0</v>
      </c>
      <c r="L51" s="170">
        <f>SUM(L52,L194)</f>
        <v>0</v>
      </c>
    </row>
    <row r="52" spans="1:12" s="14" customFormat="1" ht="24" x14ac:dyDescent="0.25">
      <c r="A52" s="169"/>
      <c r="B52" s="168" t="s">
        <v>259</v>
      </c>
      <c r="C52" s="146">
        <f t="shared" si="2"/>
        <v>4326</v>
      </c>
      <c r="D52" s="145">
        <f>SUM(D53,D75,D173,D187)</f>
        <v>4326</v>
      </c>
      <c r="E52" s="145">
        <f>SUM(E53,E75,E173,E187)</f>
        <v>0</v>
      </c>
      <c r="F52" s="145">
        <f>SUM(F53,F75,F173,F187)</f>
        <v>0</v>
      </c>
      <c r="G52" s="167">
        <f>SUM(G53,G75,G173,G187)</f>
        <v>0</v>
      </c>
      <c r="H52" s="146">
        <f t="shared" si="3"/>
        <v>4325</v>
      </c>
      <c r="I52" s="145">
        <f>SUM(I53,I75,I173,I187)</f>
        <v>4325</v>
      </c>
      <c r="J52" s="145">
        <f>SUM(J53,J75,J173,J187)</f>
        <v>0</v>
      </c>
      <c r="K52" s="145">
        <f>SUM(K53,K75,K173,K187)</f>
        <v>0</v>
      </c>
      <c r="L52" s="166">
        <f>SUM(L53,L75,L173,L187)</f>
        <v>0</v>
      </c>
    </row>
    <row r="53" spans="1:12" s="14" customFormat="1" x14ac:dyDescent="0.25">
      <c r="A53" s="131">
        <v>1000</v>
      </c>
      <c r="B53" s="131" t="s">
        <v>258</v>
      </c>
      <c r="C53" s="128">
        <f t="shared" si="2"/>
        <v>3112</v>
      </c>
      <c r="D53" s="127">
        <f>SUM(D54,D67)</f>
        <v>3112</v>
      </c>
      <c r="E53" s="127">
        <f>SUM(E54,E67)</f>
        <v>0</v>
      </c>
      <c r="F53" s="127">
        <f>SUM(F54,F67)</f>
        <v>0</v>
      </c>
      <c r="G53" s="129">
        <f>SUM(G54,G67)</f>
        <v>0</v>
      </c>
      <c r="H53" s="128">
        <f t="shared" si="3"/>
        <v>3111</v>
      </c>
      <c r="I53" s="127">
        <f>SUM(I54,I67)</f>
        <v>3111</v>
      </c>
      <c r="J53" s="127">
        <f>SUM(J54,J67)</f>
        <v>0</v>
      </c>
      <c r="K53" s="127">
        <f>SUM(K54,K67)</f>
        <v>0</v>
      </c>
      <c r="L53" s="126">
        <f>SUM(L54,L67)</f>
        <v>0</v>
      </c>
    </row>
    <row r="54" spans="1:12" x14ac:dyDescent="0.25">
      <c r="A54" s="97">
        <v>1100</v>
      </c>
      <c r="B54" s="96" t="s">
        <v>257</v>
      </c>
      <c r="C54" s="94">
        <f t="shared" si="2"/>
        <v>2517</v>
      </c>
      <c r="D54" s="93">
        <f>SUM(D55,D58,D66)</f>
        <v>2517</v>
      </c>
      <c r="E54" s="93">
        <f>SUM(E55,E58,E66)</f>
        <v>0</v>
      </c>
      <c r="F54" s="93">
        <f>SUM(F55,F58,F66)</f>
        <v>0</v>
      </c>
      <c r="G54" s="165">
        <f>SUM(G55,G58,G66)</f>
        <v>0</v>
      </c>
      <c r="H54" s="94">
        <f t="shared" si="3"/>
        <v>2517</v>
      </c>
      <c r="I54" s="93">
        <f>SUM(I55,I58,I66)</f>
        <v>2517</v>
      </c>
      <c r="J54" s="93">
        <f>SUM(J55,J58,J66)</f>
        <v>0</v>
      </c>
      <c r="K54" s="93">
        <f>SUM(K55,K58,K66)</f>
        <v>0</v>
      </c>
      <c r="L54" s="92">
        <f>SUM(L55,L58,L66)</f>
        <v>0</v>
      </c>
    </row>
    <row r="55" spans="1:12" hidden="1" x14ac:dyDescent="0.25">
      <c r="A55" s="80">
        <v>1110</v>
      </c>
      <c r="B55" s="137" t="s">
        <v>256</v>
      </c>
      <c r="C55" s="134">
        <f t="shared" si="2"/>
        <v>0</v>
      </c>
      <c r="D55" s="139">
        <f>SUM(D56:D57)</f>
        <v>0</v>
      </c>
      <c r="E55" s="139">
        <f>SUM(E56:E57)</f>
        <v>0</v>
      </c>
      <c r="F55" s="139">
        <f>SUM(F56:F57)</f>
        <v>0</v>
      </c>
      <c r="G55" s="140">
        <f>SUM(G56:G57)</f>
        <v>0</v>
      </c>
      <c r="H55" s="134">
        <f t="shared" si="3"/>
        <v>0</v>
      </c>
      <c r="I55" s="139">
        <f>SUM(I56:I57)</f>
        <v>0</v>
      </c>
      <c r="J55" s="139">
        <f>SUM(J56:J57)</f>
        <v>0</v>
      </c>
      <c r="K55" s="139">
        <f>SUM(K56:K57)</f>
        <v>0</v>
      </c>
      <c r="L55" s="138">
        <f>SUM(L56:L57)</f>
        <v>0</v>
      </c>
    </row>
    <row r="56" spans="1:12" hidden="1" x14ac:dyDescent="0.25">
      <c r="A56" s="114">
        <v>1111</v>
      </c>
      <c r="B56" s="79" t="s">
        <v>255</v>
      </c>
      <c r="C56" s="69">
        <f t="shared" si="2"/>
        <v>0</v>
      </c>
      <c r="D56" s="68"/>
      <c r="E56" s="68"/>
      <c r="F56" s="68"/>
      <c r="G56" s="70"/>
      <c r="H56" s="69">
        <f t="shared" si="3"/>
        <v>0</v>
      </c>
      <c r="I56" s="68"/>
      <c r="J56" s="68"/>
      <c r="K56" s="68"/>
      <c r="L56" s="67"/>
    </row>
    <row r="57" spans="1:12" ht="24" hidden="1" customHeight="1" x14ac:dyDescent="0.25">
      <c r="A57" s="74">
        <v>1119</v>
      </c>
      <c r="B57" s="78" t="s">
        <v>254</v>
      </c>
      <c r="C57" s="36">
        <f t="shared" si="2"/>
        <v>0</v>
      </c>
      <c r="D57" s="35"/>
      <c r="E57" s="35"/>
      <c r="F57" s="35"/>
      <c r="G57" s="37"/>
      <c r="H57" s="36">
        <f t="shared" si="3"/>
        <v>0</v>
      </c>
      <c r="I57" s="35"/>
      <c r="J57" s="35"/>
      <c r="K57" s="35"/>
      <c r="L57" s="34"/>
    </row>
    <row r="58" spans="1:12" ht="23.25" customHeight="1" x14ac:dyDescent="0.25">
      <c r="A58" s="88">
        <v>1140</v>
      </c>
      <c r="B58" s="78" t="s">
        <v>253</v>
      </c>
      <c r="C58" s="36">
        <f t="shared" si="2"/>
        <v>2517</v>
      </c>
      <c r="D58" s="76">
        <f>SUM(D59:D65)</f>
        <v>2517</v>
      </c>
      <c r="E58" s="76">
        <f>SUM(E59:E65)</f>
        <v>0</v>
      </c>
      <c r="F58" s="76">
        <f>SUM(F59:F65)</f>
        <v>0</v>
      </c>
      <c r="G58" s="77">
        <f>SUM(G59:G65)</f>
        <v>0</v>
      </c>
      <c r="H58" s="36">
        <f t="shared" si="3"/>
        <v>2517</v>
      </c>
      <c r="I58" s="76">
        <f>SUM(I59:I65)</f>
        <v>2517</v>
      </c>
      <c r="J58" s="76">
        <f>SUM(J59:J65)</f>
        <v>0</v>
      </c>
      <c r="K58" s="76">
        <f>SUM(K59:K65)</f>
        <v>0</v>
      </c>
      <c r="L58" s="75">
        <f>SUM(L59:L65)</f>
        <v>0</v>
      </c>
    </row>
    <row r="59" spans="1:12" hidden="1" x14ac:dyDescent="0.25">
      <c r="A59" s="74">
        <v>1141</v>
      </c>
      <c r="B59" s="78" t="s">
        <v>252</v>
      </c>
      <c r="C59" s="36">
        <f t="shared" si="2"/>
        <v>0</v>
      </c>
      <c r="D59" s="35"/>
      <c r="E59" s="35"/>
      <c r="F59" s="35"/>
      <c r="G59" s="37"/>
      <c r="H59" s="36">
        <f t="shared" si="3"/>
        <v>0</v>
      </c>
      <c r="I59" s="35"/>
      <c r="J59" s="35"/>
      <c r="K59" s="35"/>
      <c r="L59" s="34"/>
    </row>
    <row r="60" spans="1:12" ht="24.75" hidden="1" customHeight="1" x14ac:dyDescent="0.25">
      <c r="A60" s="74">
        <v>1142</v>
      </c>
      <c r="B60" s="78" t="s">
        <v>251</v>
      </c>
      <c r="C60" s="36">
        <f t="shared" si="2"/>
        <v>0</v>
      </c>
      <c r="D60" s="35"/>
      <c r="E60" s="35"/>
      <c r="F60" s="35"/>
      <c r="G60" s="37"/>
      <c r="H60" s="36">
        <f t="shared" si="3"/>
        <v>0</v>
      </c>
      <c r="I60" s="35"/>
      <c r="J60" s="35"/>
      <c r="K60" s="35"/>
      <c r="L60" s="34"/>
    </row>
    <row r="61" spans="1:12" ht="24" hidden="1" x14ac:dyDescent="0.25">
      <c r="A61" s="74">
        <v>1145</v>
      </c>
      <c r="B61" s="78" t="s">
        <v>250</v>
      </c>
      <c r="C61" s="36">
        <f t="shared" si="2"/>
        <v>0</v>
      </c>
      <c r="D61" s="35"/>
      <c r="E61" s="35"/>
      <c r="F61" s="35"/>
      <c r="G61" s="37"/>
      <c r="H61" s="36">
        <f t="shared" si="3"/>
        <v>0</v>
      </c>
      <c r="I61" s="35"/>
      <c r="J61" s="35"/>
      <c r="K61" s="35"/>
      <c r="L61" s="34"/>
    </row>
    <row r="62" spans="1:12" ht="27.75" hidden="1" customHeight="1" x14ac:dyDescent="0.25">
      <c r="A62" s="74">
        <v>1146</v>
      </c>
      <c r="B62" s="78" t="s">
        <v>249</v>
      </c>
      <c r="C62" s="36">
        <f t="shared" si="2"/>
        <v>0</v>
      </c>
      <c r="D62" s="35"/>
      <c r="E62" s="35"/>
      <c r="F62" s="35"/>
      <c r="G62" s="37"/>
      <c r="H62" s="36">
        <f t="shared" si="3"/>
        <v>0</v>
      </c>
      <c r="I62" s="35"/>
      <c r="J62" s="35"/>
      <c r="K62" s="35"/>
      <c r="L62" s="34"/>
    </row>
    <row r="63" spans="1:12" x14ac:dyDescent="0.25">
      <c r="A63" s="74">
        <v>1147</v>
      </c>
      <c r="B63" s="78" t="s">
        <v>248</v>
      </c>
      <c r="C63" s="36">
        <f t="shared" si="2"/>
        <v>2517</v>
      </c>
      <c r="D63" s="35">
        <v>2517</v>
      </c>
      <c r="E63" s="35"/>
      <c r="F63" s="35"/>
      <c r="G63" s="37"/>
      <c r="H63" s="36">
        <f t="shared" si="3"/>
        <v>2517</v>
      </c>
      <c r="I63" s="35">
        <v>2517</v>
      </c>
      <c r="J63" s="35"/>
      <c r="K63" s="35"/>
      <c r="L63" s="34"/>
    </row>
    <row r="64" spans="1:12" hidden="1" x14ac:dyDescent="0.25">
      <c r="A64" s="74">
        <v>1148</v>
      </c>
      <c r="B64" s="78" t="s">
        <v>247</v>
      </c>
      <c r="C64" s="36">
        <f t="shared" si="2"/>
        <v>0</v>
      </c>
      <c r="D64" s="35"/>
      <c r="E64" s="35"/>
      <c r="F64" s="35"/>
      <c r="G64" s="37"/>
      <c r="H64" s="36">
        <f t="shared" si="3"/>
        <v>0</v>
      </c>
      <c r="I64" s="35"/>
      <c r="J64" s="35"/>
      <c r="K64" s="35"/>
      <c r="L64" s="34"/>
    </row>
    <row r="65" spans="1:12" ht="36" hidden="1" x14ac:dyDescent="0.25">
      <c r="A65" s="74">
        <v>1149</v>
      </c>
      <c r="B65" s="78" t="s">
        <v>246</v>
      </c>
      <c r="C65" s="36">
        <f t="shared" si="2"/>
        <v>0</v>
      </c>
      <c r="D65" s="35"/>
      <c r="E65" s="35"/>
      <c r="F65" s="35"/>
      <c r="G65" s="37"/>
      <c r="H65" s="36">
        <f t="shared" si="3"/>
        <v>0</v>
      </c>
      <c r="I65" s="35"/>
      <c r="J65" s="35"/>
      <c r="K65" s="35"/>
      <c r="L65" s="34"/>
    </row>
    <row r="66" spans="1:12" ht="36" hidden="1" x14ac:dyDescent="0.25">
      <c r="A66" s="80">
        <v>1150</v>
      </c>
      <c r="B66" s="137" t="s">
        <v>245</v>
      </c>
      <c r="C66" s="134">
        <f t="shared" si="2"/>
        <v>0</v>
      </c>
      <c r="D66" s="133"/>
      <c r="E66" s="133"/>
      <c r="F66" s="133"/>
      <c r="G66" s="135"/>
      <c r="H66" s="134">
        <f t="shared" si="3"/>
        <v>0</v>
      </c>
      <c r="I66" s="133"/>
      <c r="J66" s="133"/>
      <c r="K66" s="133"/>
      <c r="L66" s="132"/>
    </row>
    <row r="67" spans="1:12" ht="36" x14ac:dyDescent="0.25">
      <c r="A67" s="97">
        <v>1200</v>
      </c>
      <c r="B67" s="96" t="s">
        <v>244</v>
      </c>
      <c r="C67" s="94">
        <f t="shared" si="2"/>
        <v>595</v>
      </c>
      <c r="D67" s="93">
        <f>SUM(D68:D69)</f>
        <v>595</v>
      </c>
      <c r="E67" s="93">
        <f>SUM(E68:E69)</f>
        <v>0</v>
      </c>
      <c r="F67" s="93">
        <f>SUM(F68:F69)</f>
        <v>0</v>
      </c>
      <c r="G67" s="142">
        <f>SUM(G68:G69)</f>
        <v>0</v>
      </c>
      <c r="H67" s="94">
        <f t="shared" si="3"/>
        <v>594</v>
      </c>
      <c r="I67" s="93">
        <f>SUM(I68:I69)</f>
        <v>594</v>
      </c>
      <c r="J67" s="93">
        <f>SUM(J68:J69)</f>
        <v>0</v>
      </c>
      <c r="K67" s="93">
        <f>SUM(K68:K69)</f>
        <v>0</v>
      </c>
      <c r="L67" s="141">
        <f>SUM(L68:L69)</f>
        <v>0</v>
      </c>
    </row>
    <row r="68" spans="1:12" ht="24" x14ac:dyDescent="0.25">
      <c r="A68" s="91">
        <v>1210</v>
      </c>
      <c r="B68" s="79" t="s">
        <v>243</v>
      </c>
      <c r="C68" s="69">
        <f t="shared" si="2"/>
        <v>595</v>
      </c>
      <c r="D68" s="68">
        <v>595</v>
      </c>
      <c r="E68" s="68"/>
      <c r="F68" s="68"/>
      <c r="G68" s="70"/>
      <c r="H68" s="69">
        <f t="shared" si="3"/>
        <v>594</v>
      </c>
      <c r="I68" s="68">
        <v>594</v>
      </c>
      <c r="J68" s="68"/>
      <c r="K68" s="68"/>
      <c r="L68" s="67"/>
    </row>
    <row r="69" spans="1:12" ht="24" hidden="1" x14ac:dyDescent="0.25">
      <c r="A69" s="88">
        <v>1220</v>
      </c>
      <c r="B69" s="78" t="s">
        <v>242</v>
      </c>
      <c r="C69" s="36">
        <f t="shared" si="2"/>
        <v>0</v>
      </c>
      <c r="D69" s="76">
        <f>SUM(D70:D74)</f>
        <v>0</v>
      </c>
      <c r="E69" s="76">
        <f>SUM(E70:E74)</f>
        <v>0</v>
      </c>
      <c r="F69" s="76">
        <f>SUM(F70:F74)</f>
        <v>0</v>
      </c>
      <c r="G69" s="77">
        <f>SUM(G70:G74)</f>
        <v>0</v>
      </c>
      <c r="H69" s="36">
        <f t="shared" si="3"/>
        <v>0</v>
      </c>
      <c r="I69" s="76">
        <f>SUM(I70:I74)</f>
        <v>0</v>
      </c>
      <c r="J69" s="76">
        <f>SUM(J70:J74)</f>
        <v>0</v>
      </c>
      <c r="K69" s="76">
        <f>SUM(K70:K74)</f>
        <v>0</v>
      </c>
      <c r="L69" s="75">
        <f>SUM(L70:L74)</f>
        <v>0</v>
      </c>
    </row>
    <row r="70" spans="1:12" ht="60" hidden="1" x14ac:dyDescent="0.25">
      <c r="A70" s="74">
        <v>1221</v>
      </c>
      <c r="B70" s="78" t="s">
        <v>241</v>
      </c>
      <c r="C70" s="36">
        <f t="shared" si="2"/>
        <v>0</v>
      </c>
      <c r="D70" s="35"/>
      <c r="E70" s="35"/>
      <c r="F70" s="35"/>
      <c r="G70" s="37"/>
      <c r="H70" s="36">
        <f t="shared" si="3"/>
        <v>0</v>
      </c>
      <c r="I70" s="35"/>
      <c r="J70" s="35"/>
      <c r="K70" s="35"/>
      <c r="L70" s="34"/>
    </row>
    <row r="71" spans="1:12" hidden="1" x14ac:dyDescent="0.25">
      <c r="A71" s="74">
        <v>1223</v>
      </c>
      <c r="B71" s="78" t="s">
        <v>240</v>
      </c>
      <c r="C71" s="36">
        <f t="shared" si="2"/>
        <v>0</v>
      </c>
      <c r="D71" s="35"/>
      <c r="E71" s="35"/>
      <c r="F71" s="35"/>
      <c r="G71" s="37"/>
      <c r="H71" s="36">
        <f t="shared" si="3"/>
        <v>0</v>
      </c>
      <c r="I71" s="35"/>
      <c r="J71" s="35"/>
      <c r="K71" s="35"/>
      <c r="L71" s="34"/>
    </row>
    <row r="72" spans="1:12" hidden="1" x14ac:dyDescent="0.25">
      <c r="A72" s="74">
        <v>1225</v>
      </c>
      <c r="B72" s="78" t="s">
        <v>239</v>
      </c>
      <c r="C72" s="36">
        <f t="shared" si="2"/>
        <v>0</v>
      </c>
      <c r="D72" s="35"/>
      <c r="E72" s="35"/>
      <c r="F72" s="35"/>
      <c r="G72" s="37"/>
      <c r="H72" s="36">
        <f t="shared" si="3"/>
        <v>0</v>
      </c>
      <c r="I72" s="35"/>
      <c r="J72" s="35"/>
      <c r="K72" s="35"/>
      <c r="L72" s="34"/>
    </row>
    <row r="73" spans="1:12" ht="36" hidden="1" x14ac:dyDescent="0.25">
      <c r="A73" s="74">
        <v>1227</v>
      </c>
      <c r="B73" s="78" t="s">
        <v>238</v>
      </c>
      <c r="C73" s="36">
        <f t="shared" si="2"/>
        <v>0</v>
      </c>
      <c r="D73" s="35"/>
      <c r="E73" s="35"/>
      <c r="F73" s="35"/>
      <c r="G73" s="37"/>
      <c r="H73" s="36">
        <f t="shared" si="3"/>
        <v>0</v>
      </c>
      <c r="I73" s="35"/>
      <c r="J73" s="35"/>
      <c r="K73" s="35"/>
      <c r="L73" s="34"/>
    </row>
    <row r="74" spans="1:12" ht="60" hidden="1" x14ac:dyDescent="0.25">
      <c r="A74" s="74">
        <v>1228</v>
      </c>
      <c r="B74" s="78" t="s">
        <v>237</v>
      </c>
      <c r="C74" s="36">
        <f t="shared" si="2"/>
        <v>0</v>
      </c>
      <c r="D74" s="35"/>
      <c r="E74" s="35"/>
      <c r="F74" s="35"/>
      <c r="G74" s="37"/>
      <c r="H74" s="36">
        <f t="shared" si="3"/>
        <v>0</v>
      </c>
      <c r="I74" s="35"/>
      <c r="J74" s="35"/>
      <c r="K74" s="35"/>
      <c r="L74" s="34"/>
    </row>
    <row r="75" spans="1:12" x14ac:dyDescent="0.25">
      <c r="A75" s="131">
        <v>2000</v>
      </c>
      <c r="B75" s="131" t="s">
        <v>236</v>
      </c>
      <c r="C75" s="128">
        <f t="shared" si="2"/>
        <v>1214</v>
      </c>
      <c r="D75" s="127">
        <f>SUM(D76,D83,D130,D164,D165,D172)</f>
        <v>1214</v>
      </c>
      <c r="E75" s="127">
        <f>SUM(E76,E83,E130,E164,E165,E172)</f>
        <v>0</v>
      </c>
      <c r="F75" s="127">
        <f>SUM(F76,F83,F130,F164,F165,F172)</f>
        <v>0</v>
      </c>
      <c r="G75" s="129">
        <f>SUM(G76,G83,G130,G164,G165,G172)</f>
        <v>0</v>
      </c>
      <c r="H75" s="128">
        <f t="shared" si="3"/>
        <v>1214</v>
      </c>
      <c r="I75" s="127">
        <f>SUM(I76,I83,I130,I164,I165,I172)</f>
        <v>1214</v>
      </c>
      <c r="J75" s="127">
        <f>SUM(J76,J83,J130,J164,J165,J172)</f>
        <v>0</v>
      </c>
      <c r="K75" s="127">
        <f>SUM(K76,K83,K130,K164,K165,K172)</f>
        <v>0</v>
      </c>
      <c r="L75" s="126">
        <f>SUM(L76,L83,L130,L164,L165,L172)</f>
        <v>0</v>
      </c>
    </row>
    <row r="76" spans="1:12" ht="24" hidden="1" x14ac:dyDescent="0.25">
      <c r="A76" s="97">
        <v>2100</v>
      </c>
      <c r="B76" s="96" t="s">
        <v>235</v>
      </c>
      <c r="C76" s="94">
        <f t="shared" si="2"/>
        <v>0</v>
      </c>
      <c r="D76" s="93">
        <f>SUM(D77,D80)</f>
        <v>0</v>
      </c>
      <c r="E76" s="93">
        <f>SUM(E77,E80)</f>
        <v>0</v>
      </c>
      <c r="F76" s="93">
        <f>SUM(F77,F80)</f>
        <v>0</v>
      </c>
      <c r="G76" s="142">
        <f>SUM(G77,G80)</f>
        <v>0</v>
      </c>
      <c r="H76" s="94">
        <f t="shared" si="3"/>
        <v>0</v>
      </c>
      <c r="I76" s="93">
        <f>SUM(I77,I80)</f>
        <v>0</v>
      </c>
      <c r="J76" s="93">
        <f>SUM(J77,J80)</f>
        <v>0</v>
      </c>
      <c r="K76" s="93">
        <f>SUM(K77,K80)</f>
        <v>0</v>
      </c>
      <c r="L76" s="141">
        <f>SUM(L77,L80)</f>
        <v>0</v>
      </c>
    </row>
    <row r="77" spans="1:12" ht="24" hidden="1" x14ac:dyDescent="0.25">
      <c r="A77" s="91">
        <v>2110</v>
      </c>
      <c r="B77" s="79" t="s">
        <v>234</v>
      </c>
      <c r="C77" s="69">
        <f t="shared" si="2"/>
        <v>0</v>
      </c>
      <c r="D77" s="107">
        <f>SUM(D78:D79)</f>
        <v>0</v>
      </c>
      <c r="E77" s="107">
        <f>SUM(E78:E79)</f>
        <v>0</v>
      </c>
      <c r="F77" s="107">
        <f>SUM(F78:F79)</f>
        <v>0</v>
      </c>
      <c r="G77" s="150">
        <f>SUM(G78:G79)</f>
        <v>0</v>
      </c>
      <c r="H77" s="69">
        <f t="shared" si="3"/>
        <v>0</v>
      </c>
      <c r="I77" s="107">
        <f>SUM(I78:I79)</f>
        <v>0</v>
      </c>
      <c r="J77" s="107">
        <f>SUM(J78:J79)</f>
        <v>0</v>
      </c>
      <c r="K77" s="107">
        <f>SUM(K78:K79)</f>
        <v>0</v>
      </c>
      <c r="L77" s="149">
        <f>SUM(L78:L79)</f>
        <v>0</v>
      </c>
    </row>
    <row r="78" spans="1:12" hidden="1" x14ac:dyDescent="0.25">
      <c r="A78" s="74">
        <v>2111</v>
      </c>
      <c r="B78" s="78" t="s">
        <v>232</v>
      </c>
      <c r="C78" s="36">
        <f t="shared" si="2"/>
        <v>0</v>
      </c>
      <c r="D78" s="35"/>
      <c r="E78" s="35"/>
      <c r="F78" s="35"/>
      <c r="G78" s="37"/>
      <c r="H78" s="36">
        <f t="shared" si="3"/>
        <v>0</v>
      </c>
      <c r="I78" s="35"/>
      <c r="J78" s="35"/>
      <c r="K78" s="35"/>
      <c r="L78" s="34"/>
    </row>
    <row r="79" spans="1:12" ht="24" hidden="1" x14ac:dyDescent="0.25">
      <c r="A79" s="74">
        <v>2112</v>
      </c>
      <c r="B79" s="78" t="s">
        <v>231</v>
      </c>
      <c r="C79" s="36">
        <f t="shared" si="2"/>
        <v>0</v>
      </c>
      <c r="D79" s="35"/>
      <c r="E79" s="35"/>
      <c r="F79" s="35"/>
      <c r="G79" s="37"/>
      <c r="H79" s="36">
        <f t="shared" si="3"/>
        <v>0</v>
      </c>
      <c r="I79" s="35"/>
      <c r="J79" s="35"/>
      <c r="K79" s="35"/>
      <c r="L79" s="34"/>
    </row>
    <row r="80" spans="1:12" ht="24" hidden="1" x14ac:dyDescent="0.25">
      <c r="A80" s="88">
        <v>2120</v>
      </c>
      <c r="B80" s="78" t="s">
        <v>233</v>
      </c>
      <c r="C80" s="36">
        <f t="shared" si="2"/>
        <v>0</v>
      </c>
      <c r="D80" s="76">
        <f>SUM(D81:D82)</f>
        <v>0</v>
      </c>
      <c r="E80" s="76">
        <f>SUM(E81:E82)</f>
        <v>0</v>
      </c>
      <c r="F80" s="76">
        <f>SUM(F81:F82)</f>
        <v>0</v>
      </c>
      <c r="G80" s="77">
        <f>SUM(G81:G82)</f>
        <v>0</v>
      </c>
      <c r="H80" s="36">
        <f t="shared" si="3"/>
        <v>0</v>
      </c>
      <c r="I80" s="76">
        <f>SUM(I81:I82)</f>
        <v>0</v>
      </c>
      <c r="J80" s="76">
        <f>SUM(J81:J82)</f>
        <v>0</v>
      </c>
      <c r="K80" s="76">
        <f>SUM(K81:K82)</f>
        <v>0</v>
      </c>
      <c r="L80" s="75">
        <f>SUM(L81:L82)</f>
        <v>0</v>
      </c>
    </row>
    <row r="81" spans="1:12" hidden="1" x14ac:dyDescent="0.25">
      <c r="A81" s="74">
        <v>2121</v>
      </c>
      <c r="B81" s="78" t="s">
        <v>232</v>
      </c>
      <c r="C81" s="36">
        <f t="shared" si="2"/>
        <v>0</v>
      </c>
      <c r="D81" s="35"/>
      <c r="E81" s="35"/>
      <c r="F81" s="35"/>
      <c r="G81" s="37"/>
      <c r="H81" s="36">
        <f t="shared" si="3"/>
        <v>0</v>
      </c>
      <c r="I81" s="35"/>
      <c r="J81" s="35"/>
      <c r="K81" s="35"/>
      <c r="L81" s="34"/>
    </row>
    <row r="82" spans="1:12" ht="24" hidden="1" x14ac:dyDescent="0.25">
      <c r="A82" s="74">
        <v>2122</v>
      </c>
      <c r="B82" s="78" t="s">
        <v>231</v>
      </c>
      <c r="C82" s="36">
        <f t="shared" ref="C82:C113" si="4">SUM(D82:G82)</f>
        <v>0</v>
      </c>
      <c r="D82" s="35"/>
      <c r="E82" s="35"/>
      <c r="F82" s="35"/>
      <c r="G82" s="37"/>
      <c r="H82" s="36">
        <f t="shared" ref="H82:H113" si="5">SUM(I82:L82)</f>
        <v>0</v>
      </c>
      <c r="I82" s="35"/>
      <c r="J82" s="35"/>
      <c r="K82" s="35"/>
      <c r="L82" s="34"/>
    </row>
    <row r="83" spans="1:12" x14ac:dyDescent="0.25">
      <c r="A83" s="97">
        <v>2200</v>
      </c>
      <c r="B83" s="96" t="s">
        <v>230</v>
      </c>
      <c r="C83" s="94">
        <f t="shared" si="4"/>
        <v>342</v>
      </c>
      <c r="D83" s="93">
        <f>SUM(D84,D89,D95,D103,D112,D116,D122,D128)</f>
        <v>342</v>
      </c>
      <c r="E83" s="93">
        <f>SUM(E84,E89,E95,E103,E112,E116,E122,E128)</f>
        <v>0</v>
      </c>
      <c r="F83" s="93">
        <f>SUM(F84,F89,F95,F103,F112,F116,F122,F128)</f>
        <v>0</v>
      </c>
      <c r="G83" s="142">
        <f>SUM(G84,G89,G95,G103,G112,G116,G122,G128)</f>
        <v>0</v>
      </c>
      <c r="H83" s="94">
        <f t="shared" si="5"/>
        <v>342</v>
      </c>
      <c r="I83" s="93">
        <f>SUM(I84,I89,I95,I103,I112,I116,I122,I128)</f>
        <v>342</v>
      </c>
      <c r="J83" s="93">
        <f>SUM(J84,J89,J95,J103,J112,J116,J122,J128)</f>
        <v>0</v>
      </c>
      <c r="K83" s="93">
        <f>SUM(K84,K89,K95,K103,K112,K116,K122,K128)</f>
        <v>0</v>
      </c>
      <c r="L83" s="109">
        <f>SUM(L84,L89,L95,L103,L112,L116,L122,L128)</f>
        <v>0</v>
      </c>
    </row>
    <row r="84" spans="1:12" ht="24" hidden="1" x14ac:dyDescent="0.25">
      <c r="A84" s="80">
        <v>2210</v>
      </c>
      <c r="B84" s="137" t="s">
        <v>229</v>
      </c>
      <c r="C84" s="134">
        <f t="shared" si="4"/>
        <v>0</v>
      </c>
      <c r="D84" s="139">
        <f>SUM(D85:D88)</f>
        <v>0</v>
      </c>
      <c r="E84" s="139">
        <f>SUM(E85:E88)</f>
        <v>0</v>
      </c>
      <c r="F84" s="139">
        <f>SUM(F85:F88)</f>
        <v>0</v>
      </c>
      <c r="G84" s="139">
        <f>SUM(G85:G88)</f>
        <v>0</v>
      </c>
      <c r="H84" s="134">
        <f t="shared" si="5"/>
        <v>0</v>
      </c>
      <c r="I84" s="139">
        <f>SUM(I85:I88)</f>
        <v>0</v>
      </c>
      <c r="J84" s="139">
        <f>SUM(J85:J88)</f>
        <v>0</v>
      </c>
      <c r="K84" s="139">
        <f>SUM(K85:K88)</f>
        <v>0</v>
      </c>
      <c r="L84" s="138">
        <f>SUM(L85:L88)</f>
        <v>0</v>
      </c>
    </row>
    <row r="85" spans="1:12" ht="24" hidden="1" x14ac:dyDescent="0.25">
      <c r="A85" s="114">
        <v>2211</v>
      </c>
      <c r="B85" s="79" t="s">
        <v>228</v>
      </c>
      <c r="C85" s="69">
        <f t="shared" si="4"/>
        <v>0</v>
      </c>
      <c r="D85" s="68"/>
      <c r="E85" s="68"/>
      <c r="F85" s="68"/>
      <c r="G85" s="70"/>
      <c r="H85" s="69">
        <f t="shared" si="5"/>
        <v>0</v>
      </c>
      <c r="I85" s="68"/>
      <c r="J85" s="68"/>
      <c r="K85" s="68"/>
      <c r="L85" s="67"/>
    </row>
    <row r="86" spans="1:12" ht="36" hidden="1" x14ac:dyDescent="0.25">
      <c r="A86" s="74">
        <v>2212</v>
      </c>
      <c r="B86" s="78" t="s">
        <v>227</v>
      </c>
      <c r="C86" s="36">
        <f t="shared" si="4"/>
        <v>0</v>
      </c>
      <c r="D86" s="35"/>
      <c r="E86" s="35"/>
      <c r="F86" s="35"/>
      <c r="G86" s="37"/>
      <c r="H86" s="36">
        <f t="shared" si="5"/>
        <v>0</v>
      </c>
      <c r="I86" s="35"/>
      <c r="J86" s="35"/>
      <c r="K86" s="35"/>
      <c r="L86" s="34"/>
    </row>
    <row r="87" spans="1:12" ht="24" hidden="1" x14ac:dyDescent="0.25">
      <c r="A87" s="74">
        <v>2214</v>
      </c>
      <c r="B87" s="78" t="s">
        <v>226</v>
      </c>
      <c r="C87" s="36">
        <f t="shared" si="4"/>
        <v>0</v>
      </c>
      <c r="D87" s="35"/>
      <c r="E87" s="35"/>
      <c r="F87" s="35"/>
      <c r="G87" s="37"/>
      <c r="H87" s="36">
        <f t="shared" si="5"/>
        <v>0</v>
      </c>
      <c r="I87" s="35"/>
      <c r="J87" s="35"/>
      <c r="K87" s="35"/>
      <c r="L87" s="34"/>
    </row>
    <row r="88" spans="1:12" hidden="1" x14ac:dyDescent="0.25">
      <c r="A88" s="74">
        <v>2219</v>
      </c>
      <c r="B88" s="78" t="s">
        <v>225</v>
      </c>
      <c r="C88" s="36">
        <f t="shared" si="4"/>
        <v>0</v>
      </c>
      <c r="D88" s="35"/>
      <c r="E88" s="35"/>
      <c r="F88" s="35"/>
      <c r="G88" s="37"/>
      <c r="H88" s="36">
        <f t="shared" si="5"/>
        <v>0</v>
      </c>
      <c r="I88" s="35"/>
      <c r="J88" s="35"/>
      <c r="K88" s="35"/>
      <c r="L88" s="34"/>
    </row>
    <row r="89" spans="1:12" ht="24" x14ac:dyDescent="0.25">
      <c r="A89" s="88">
        <v>2220</v>
      </c>
      <c r="B89" s="78" t="s">
        <v>224</v>
      </c>
      <c r="C89" s="36">
        <f t="shared" si="4"/>
        <v>342</v>
      </c>
      <c r="D89" s="76">
        <f>SUM(D90:D94)</f>
        <v>342</v>
      </c>
      <c r="E89" s="76">
        <f>SUM(E90:E94)</f>
        <v>0</v>
      </c>
      <c r="F89" s="76">
        <f>SUM(F90:F94)</f>
        <v>0</v>
      </c>
      <c r="G89" s="77">
        <f>SUM(G90:G94)</f>
        <v>0</v>
      </c>
      <c r="H89" s="36">
        <f t="shared" si="5"/>
        <v>342</v>
      </c>
      <c r="I89" s="76">
        <f>SUM(I90:I94)</f>
        <v>342</v>
      </c>
      <c r="J89" s="76">
        <f>SUM(J90:J94)</f>
        <v>0</v>
      </c>
      <c r="K89" s="76">
        <f>SUM(K90:K94)</f>
        <v>0</v>
      </c>
      <c r="L89" s="75">
        <f>SUM(L90:L94)</f>
        <v>0</v>
      </c>
    </row>
    <row r="90" spans="1:12" hidden="1" x14ac:dyDescent="0.25">
      <c r="A90" s="74">
        <v>2221</v>
      </c>
      <c r="B90" s="78" t="s">
        <v>223</v>
      </c>
      <c r="C90" s="36">
        <f t="shared" si="4"/>
        <v>0</v>
      </c>
      <c r="D90" s="35"/>
      <c r="E90" s="35"/>
      <c r="F90" s="35"/>
      <c r="G90" s="37"/>
      <c r="H90" s="36">
        <f t="shared" si="5"/>
        <v>0</v>
      </c>
      <c r="I90" s="35"/>
      <c r="J90" s="35"/>
      <c r="K90" s="35"/>
      <c r="L90" s="34"/>
    </row>
    <row r="91" spans="1:12" hidden="1" x14ac:dyDescent="0.25">
      <c r="A91" s="74">
        <v>2222</v>
      </c>
      <c r="B91" s="78" t="s">
        <v>222</v>
      </c>
      <c r="C91" s="36">
        <f t="shared" si="4"/>
        <v>0</v>
      </c>
      <c r="D91" s="35"/>
      <c r="E91" s="35"/>
      <c r="F91" s="35"/>
      <c r="G91" s="37"/>
      <c r="H91" s="36">
        <f t="shared" si="5"/>
        <v>0</v>
      </c>
      <c r="I91" s="35"/>
      <c r="J91" s="35"/>
      <c r="K91" s="35"/>
      <c r="L91" s="34"/>
    </row>
    <row r="92" spans="1:12" x14ac:dyDescent="0.25">
      <c r="A92" s="74">
        <v>2223</v>
      </c>
      <c r="B92" s="78" t="s">
        <v>221</v>
      </c>
      <c r="C92" s="36">
        <f t="shared" si="4"/>
        <v>342</v>
      </c>
      <c r="D92" s="35">
        <v>342</v>
      </c>
      <c r="E92" s="35"/>
      <c r="F92" s="35"/>
      <c r="G92" s="37"/>
      <c r="H92" s="36">
        <f t="shared" si="5"/>
        <v>342</v>
      </c>
      <c r="I92" s="35">
        <v>342</v>
      </c>
      <c r="J92" s="35"/>
      <c r="K92" s="35"/>
      <c r="L92" s="34"/>
    </row>
    <row r="93" spans="1:12" ht="48" hidden="1" x14ac:dyDescent="0.25">
      <c r="A93" s="74">
        <v>2224</v>
      </c>
      <c r="B93" s="78" t="s">
        <v>220</v>
      </c>
      <c r="C93" s="36">
        <f t="shared" si="4"/>
        <v>0</v>
      </c>
      <c r="D93" s="35"/>
      <c r="E93" s="35"/>
      <c r="F93" s="35"/>
      <c r="G93" s="37"/>
      <c r="H93" s="36">
        <f t="shared" si="5"/>
        <v>0</v>
      </c>
      <c r="I93" s="35"/>
      <c r="J93" s="35"/>
      <c r="K93" s="35"/>
      <c r="L93" s="34"/>
    </row>
    <row r="94" spans="1:12" ht="24" hidden="1" x14ac:dyDescent="0.25">
      <c r="A94" s="74">
        <v>2229</v>
      </c>
      <c r="B94" s="78" t="s">
        <v>219</v>
      </c>
      <c r="C94" s="36">
        <f t="shared" si="4"/>
        <v>0</v>
      </c>
      <c r="D94" s="35"/>
      <c r="E94" s="35"/>
      <c r="F94" s="35"/>
      <c r="G94" s="37"/>
      <c r="H94" s="36">
        <f t="shared" si="5"/>
        <v>0</v>
      </c>
      <c r="I94" s="35"/>
      <c r="J94" s="35"/>
      <c r="K94" s="35"/>
      <c r="L94" s="34"/>
    </row>
    <row r="95" spans="1:12" ht="36" hidden="1" x14ac:dyDescent="0.25">
      <c r="A95" s="88">
        <v>2230</v>
      </c>
      <c r="B95" s="78" t="s">
        <v>218</v>
      </c>
      <c r="C95" s="36">
        <f t="shared" si="4"/>
        <v>0</v>
      </c>
      <c r="D95" s="76">
        <f>SUM(D96:D102)</f>
        <v>0</v>
      </c>
      <c r="E95" s="76">
        <f>SUM(E96:E102)</f>
        <v>0</v>
      </c>
      <c r="F95" s="76">
        <f>SUM(F96:F102)</f>
        <v>0</v>
      </c>
      <c r="G95" s="77">
        <f>SUM(G96:G102)</f>
        <v>0</v>
      </c>
      <c r="H95" s="36">
        <f t="shared" si="5"/>
        <v>0</v>
      </c>
      <c r="I95" s="76">
        <f>SUM(I96:I102)</f>
        <v>0</v>
      </c>
      <c r="J95" s="76">
        <f>SUM(J96:J102)</f>
        <v>0</v>
      </c>
      <c r="K95" s="76">
        <f>SUM(K96:K102)</f>
        <v>0</v>
      </c>
      <c r="L95" s="75">
        <f>SUM(L96:L102)</f>
        <v>0</v>
      </c>
    </row>
    <row r="96" spans="1:12" ht="24" hidden="1" x14ac:dyDescent="0.25">
      <c r="A96" s="74">
        <v>2231</v>
      </c>
      <c r="B96" s="78" t="s">
        <v>217</v>
      </c>
      <c r="C96" s="36">
        <f t="shared" si="4"/>
        <v>0</v>
      </c>
      <c r="D96" s="35"/>
      <c r="E96" s="35"/>
      <c r="F96" s="35"/>
      <c r="G96" s="37"/>
      <c r="H96" s="36">
        <f t="shared" si="5"/>
        <v>0</v>
      </c>
      <c r="I96" s="35"/>
      <c r="J96" s="35"/>
      <c r="K96" s="35"/>
      <c r="L96" s="34"/>
    </row>
    <row r="97" spans="1:12" ht="36" hidden="1" x14ac:dyDescent="0.25">
      <c r="A97" s="74">
        <v>2232</v>
      </c>
      <c r="B97" s="78" t="s">
        <v>216</v>
      </c>
      <c r="C97" s="36">
        <f t="shared" si="4"/>
        <v>0</v>
      </c>
      <c r="D97" s="35"/>
      <c r="E97" s="35"/>
      <c r="F97" s="35"/>
      <c r="G97" s="37"/>
      <c r="H97" s="36">
        <f t="shared" si="5"/>
        <v>0</v>
      </c>
      <c r="I97" s="35"/>
      <c r="J97" s="35"/>
      <c r="K97" s="35"/>
      <c r="L97" s="34"/>
    </row>
    <row r="98" spans="1:12" ht="24" hidden="1" x14ac:dyDescent="0.25">
      <c r="A98" s="114">
        <v>2233</v>
      </c>
      <c r="B98" s="79" t="s">
        <v>215</v>
      </c>
      <c r="C98" s="69">
        <f t="shared" si="4"/>
        <v>0</v>
      </c>
      <c r="D98" s="68"/>
      <c r="E98" s="68"/>
      <c r="F98" s="68"/>
      <c r="G98" s="70"/>
      <c r="H98" s="69">
        <f t="shared" si="5"/>
        <v>0</v>
      </c>
      <c r="I98" s="68"/>
      <c r="J98" s="68"/>
      <c r="K98" s="68"/>
      <c r="L98" s="67"/>
    </row>
    <row r="99" spans="1:12" ht="36" hidden="1" x14ac:dyDescent="0.25">
      <c r="A99" s="74">
        <v>2234</v>
      </c>
      <c r="B99" s="78" t="s">
        <v>214</v>
      </c>
      <c r="C99" s="36">
        <f t="shared" si="4"/>
        <v>0</v>
      </c>
      <c r="D99" s="35"/>
      <c r="E99" s="35"/>
      <c r="F99" s="35"/>
      <c r="G99" s="37"/>
      <c r="H99" s="36">
        <f t="shared" si="5"/>
        <v>0</v>
      </c>
      <c r="I99" s="35"/>
      <c r="J99" s="35"/>
      <c r="K99" s="35"/>
      <c r="L99" s="34"/>
    </row>
    <row r="100" spans="1:12" ht="24" hidden="1" x14ac:dyDescent="0.25">
      <c r="A100" s="74">
        <v>2235</v>
      </c>
      <c r="B100" s="78" t="s">
        <v>213</v>
      </c>
      <c r="C100" s="36">
        <f t="shared" si="4"/>
        <v>0</v>
      </c>
      <c r="D100" s="35"/>
      <c r="E100" s="35"/>
      <c r="F100" s="35"/>
      <c r="G100" s="37"/>
      <c r="H100" s="36">
        <f t="shared" si="5"/>
        <v>0</v>
      </c>
      <c r="I100" s="35"/>
      <c r="J100" s="35"/>
      <c r="K100" s="35"/>
      <c r="L100" s="34"/>
    </row>
    <row r="101" spans="1:12" hidden="1" x14ac:dyDescent="0.25">
      <c r="A101" s="74">
        <v>2236</v>
      </c>
      <c r="B101" s="78" t="s">
        <v>212</v>
      </c>
      <c r="C101" s="36">
        <f t="shared" si="4"/>
        <v>0</v>
      </c>
      <c r="D101" s="35"/>
      <c r="E101" s="35"/>
      <c r="F101" s="35"/>
      <c r="G101" s="37"/>
      <c r="H101" s="36">
        <f t="shared" si="5"/>
        <v>0</v>
      </c>
      <c r="I101" s="35"/>
      <c r="J101" s="35"/>
      <c r="K101" s="35"/>
      <c r="L101" s="34"/>
    </row>
    <row r="102" spans="1:12" ht="24" hidden="1" x14ac:dyDescent="0.25">
      <c r="A102" s="74">
        <v>2239</v>
      </c>
      <c r="B102" s="78" t="s">
        <v>211</v>
      </c>
      <c r="C102" s="36">
        <f t="shared" si="4"/>
        <v>0</v>
      </c>
      <c r="D102" s="35"/>
      <c r="E102" s="35"/>
      <c r="F102" s="35"/>
      <c r="G102" s="37"/>
      <c r="H102" s="36">
        <f t="shared" si="5"/>
        <v>0</v>
      </c>
      <c r="I102" s="35"/>
      <c r="J102" s="35"/>
      <c r="K102" s="35"/>
      <c r="L102" s="34"/>
    </row>
    <row r="103" spans="1:12" ht="36" hidden="1" x14ac:dyDescent="0.25">
      <c r="A103" s="88">
        <v>2240</v>
      </c>
      <c r="B103" s="78" t="s">
        <v>210</v>
      </c>
      <c r="C103" s="36">
        <f t="shared" si="4"/>
        <v>0</v>
      </c>
      <c r="D103" s="76">
        <f>SUM(D104:D111)</f>
        <v>0</v>
      </c>
      <c r="E103" s="76">
        <f>SUM(E104:E111)</f>
        <v>0</v>
      </c>
      <c r="F103" s="76">
        <f>SUM(F104:F111)</f>
        <v>0</v>
      </c>
      <c r="G103" s="77">
        <f>SUM(G104:G111)</f>
        <v>0</v>
      </c>
      <c r="H103" s="36">
        <f t="shared" si="5"/>
        <v>0</v>
      </c>
      <c r="I103" s="76">
        <f>SUM(I104:I111)</f>
        <v>0</v>
      </c>
      <c r="J103" s="76">
        <f>SUM(J104:J111)</f>
        <v>0</v>
      </c>
      <c r="K103" s="76">
        <f>SUM(K104:K111)</f>
        <v>0</v>
      </c>
      <c r="L103" s="75">
        <f>SUM(L104:L111)</f>
        <v>0</v>
      </c>
    </row>
    <row r="104" spans="1:12" hidden="1" x14ac:dyDescent="0.25">
      <c r="A104" s="74">
        <v>2241</v>
      </c>
      <c r="B104" s="78" t="s">
        <v>209</v>
      </c>
      <c r="C104" s="36">
        <f t="shared" si="4"/>
        <v>0</v>
      </c>
      <c r="D104" s="35"/>
      <c r="E104" s="35"/>
      <c r="F104" s="35"/>
      <c r="G104" s="37"/>
      <c r="H104" s="36">
        <f t="shared" si="5"/>
        <v>0</v>
      </c>
      <c r="I104" s="35"/>
      <c r="J104" s="35"/>
      <c r="K104" s="35"/>
      <c r="L104" s="34"/>
    </row>
    <row r="105" spans="1:12" ht="24" hidden="1" x14ac:dyDescent="0.25">
      <c r="A105" s="74">
        <v>2242</v>
      </c>
      <c r="B105" s="78" t="s">
        <v>208</v>
      </c>
      <c r="C105" s="36">
        <f t="shared" si="4"/>
        <v>0</v>
      </c>
      <c r="D105" s="35"/>
      <c r="E105" s="35"/>
      <c r="F105" s="35"/>
      <c r="G105" s="37"/>
      <c r="H105" s="36">
        <f t="shared" si="5"/>
        <v>0</v>
      </c>
      <c r="I105" s="35"/>
      <c r="J105" s="35"/>
      <c r="K105" s="35"/>
      <c r="L105" s="34"/>
    </row>
    <row r="106" spans="1:12" ht="24" hidden="1" x14ac:dyDescent="0.25">
      <c r="A106" s="74">
        <v>2243</v>
      </c>
      <c r="B106" s="78" t="s">
        <v>207</v>
      </c>
      <c r="C106" s="36">
        <f t="shared" si="4"/>
        <v>0</v>
      </c>
      <c r="D106" s="35"/>
      <c r="E106" s="35"/>
      <c r="F106" s="35"/>
      <c r="G106" s="37"/>
      <c r="H106" s="36">
        <f t="shared" si="5"/>
        <v>0</v>
      </c>
      <c r="I106" s="35"/>
      <c r="J106" s="35"/>
      <c r="K106" s="35"/>
      <c r="L106" s="34"/>
    </row>
    <row r="107" spans="1:12" hidden="1" x14ac:dyDescent="0.25">
      <c r="A107" s="74">
        <v>2244</v>
      </c>
      <c r="B107" s="78" t="s">
        <v>206</v>
      </c>
      <c r="C107" s="36">
        <f t="shared" si="4"/>
        <v>0</v>
      </c>
      <c r="D107" s="35"/>
      <c r="E107" s="35"/>
      <c r="F107" s="35"/>
      <c r="G107" s="37"/>
      <c r="H107" s="36">
        <f t="shared" si="5"/>
        <v>0</v>
      </c>
      <c r="I107" s="35"/>
      <c r="J107" s="35"/>
      <c r="K107" s="35"/>
      <c r="L107" s="34"/>
    </row>
    <row r="108" spans="1:12" ht="24" hidden="1" x14ac:dyDescent="0.25">
      <c r="A108" s="74">
        <v>2246</v>
      </c>
      <c r="B108" s="78" t="s">
        <v>205</v>
      </c>
      <c r="C108" s="36">
        <f t="shared" si="4"/>
        <v>0</v>
      </c>
      <c r="D108" s="35"/>
      <c r="E108" s="35"/>
      <c r="F108" s="35"/>
      <c r="G108" s="37"/>
      <c r="H108" s="36">
        <f t="shared" si="5"/>
        <v>0</v>
      </c>
      <c r="I108" s="35"/>
      <c r="J108" s="35"/>
      <c r="K108" s="35"/>
      <c r="L108" s="34"/>
    </row>
    <row r="109" spans="1:12" hidden="1" x14ac:dyDescent="0.25">
      <c r="A109" s="74">
        <v>2247</v>
      </c>
      <c r="B109" s="78" t="s">
        <v>204</v>
      </c>
      <c r="C109" s="36">
        <f t="shared" si="4"/>
        <v>0</v>
      </c>
      <c r="D109" s="35"/>
      <c r="E109" s="35"/>
      <c r="F109" s="35"/>
      <c r="G109" s="37"/>
      <c r="H109" s="36">
        <f t="shared" si="5"/>
        <v>0</v>
      </c>
      <c r="I109" s="35"/>
      <c r="J109" s="35"/>
      <c r="K109" s="35"/>
      <c r="L109" s="34"/>
    </row>
    <row r="110" spans="1:12" ht="24" hidden="1" x14ac:dyDescent="0.25">
      <c r="A110" s="74">
        <v>2248</v>
      </c>
      <c r="B110" s="78" t="s">
        <v>203</v>
      </c>
      <c r="C110" s="36">
        <f t="shared" si="4"/>
        <v>0</v>
      </c>
      <c r="D110" s="35"/>
      <c r="E110" s="35"/>
      <c r="F110" s="35"/>
      <c r="G110" s="37"/>
      <c r="H110" s="36">
        <f t="shared" si="5"/>
        <v>0</v>
      </c>
      <c r="I110" s="35"/>
      <c r="J110" s="35"/>
      <c r="K110" s="35"/>
      <c r="L110" s="34"/>
    </row>
    <row r="111" spans="1:12" ht="24" hidden="1" x14ac:dyDescent="0.25">
      <c r="A111" s="74">
        <v>2249</v>
      </c>
      <c r="B111" s="78" t="s">
        <v>202</v>
      </c>
      <c r="C111" s="36">
        <f t="shared" si="4"/>
        <v>0</v>
      </c>
      <c r="D111" s="35"/>
      <c r="E111" s="35"/>
      <c r="F111" s="35"/>
      <c r="G111" s="37"/>
      <c r="H111" s="36">
        <f t="shared" si="5"/>
        <v>0</v>
      </c>
      <c r="I111" s="35"/>
      <c r="J111" s="35"/>
      <c r="K111" s="35"/>
      <c r="L111" s="34"/>
    </row>
    <row r="112" spans="1:12" hidden="1" x14ac:dyDescent="0.25">
      <c r="A112" s="88">
        <v>2250</v>
      </c>
      <c r="B112" s="78" t="s">
        <v>201</v>
      </c>
      <c r="C112" s="36">
        <f t="shared" si="4"/>
        <v>0</v>
      </c>
      <c r="D112" s="76">
        <f>SUM(D113:D115)</f>
        <v>0</v>
      </c>
      <c r="E112" s="76">
        <f>SUM(E113:E115)</f>
        <v>0</v>
      </c>
      <c r="F112" s="76">
        <f>SUM(F113:F115)</f>
        <v>0</v>
      </c>
      <c r="G112" s="164">
        <f>SUM(G113:G115)</f>
        <v>0</v>
      </c>
      <c r="H112" s="36">
        <f t="shared" si="5"/>
        <v>0</v>
      </c>
      <c r="I112" s="76">
        <f>SUM(I113:I115)</f>
        <v>0</v>
      </c>
      <c r="J112" s="76">
        <f>SUM(J113:J115)</f>
        <v>0</v>
      </c>
      <c r="K112" s="76">
        <f>SUM(K113:K115)</f>
        <v>0</v>
      </c>
      <c r="L112" s="75">
        <f>SUM(L113:L115)</f>
        <v>0</v>
      </c>
    </row>
    <row r="113" spans="1:12" hidden="1" x14ac:dyDescent="0.25">
      <c r="A113" s="74">
        <v>2251</v>
      </c>
      <c r="B113" s="78" t="s">
        <v>200</v>
      </c>
      <c r="C113" s="36">
        <f t="shared" si="4"/>
        <v>0</v>
      </c>
      <c r="D113" s="35"/>
      <c r="E113" s="35"/>
      <c r="F113" s="35"/>
      <c r="G113" s="37"/>
      <c r="H113" s="36">
        <f t="shared" si="5"/>
        <v>0</v>
      </c>
      <c r="I113" s="35"/>
      <c r="J113" s="35"/>
      <c r="K113" s="35"/>
      <c r="L113" s="34"/>
    </row>
    <row r="114" spans="1:12" ht="24" hidden="1" x14ac:dyDescent="0.25">
      <c r="A114" s="74">
        <v>2252</v>
      </c>
      <c r="B114" s="78" t="s">
        <v>199</v>
      </c>
      <c r="C114" s="36">
        <f t="shared" ref="C114:C127" si="6">SUM(D114:G114)</f>
        <v>0</v>
      </c>
      <c r="D114" s="35"/>
      <c r="E114" s="35"/>
      <c r="F114" s="35"/>
      <c r="G114" s="37"/>
      <c r="H114" s="36">
        <f t="shared" ref="H114:H127" si="7">SUM(I114:L114)</f>
        <v>0</v>
      </c>
      <c r="I114" s="35"/>
      <c r="J114" s="35"/>
      <c r="K114" s="35"/>
      <c r="L114" s="34"/>
    </row>
    <row r="115" spans="1:12" ht="24" hidden="1" x14ac:dyDescent="0.25">
      <c r="A115" s="74">
        <v>2259</v>
      </c>
      <c r="B115" s="78" t="s">
        <v>198</v>
      </c>
      <c r="C115" s="36">
        <f t="shared" si="6"/>
        <v>0</v>
      </c>
      <c r="D115" s="35"/>
      <c r="E115" s="35"/>
      <c r="F115" s="35"/>
      <c r="G115" s="37"/>
      <c r="H115" s="36">
        <f t="shared" si="7"/>
        <v>0</v>
      </c>
      <c r="I115" s="35"/>
      <c r="J115" s="35"/>
      <c r="K115" s="35"/>
      <c r="L115" s="34"/>
    </row>
    <row r="116" spans="1:12" hidden="1" x14ac:dyDescent="0.25">
      <c r="A116" s="88">
        <v>2260</v>
      </c>
      <c r="B116" s="78" t="s">
        <v>197</v>
      </c>
      <c r="C116" s="36">
        <f t="shared" si="6"/>
        <v>0</v>
      </c>
      <c r="D116" s="76">
        <f>SUM(D117:D121)</f>
        <v>0</v>
      </c>
      <c r="E116" s="76">
        <f>SUM(E117:E121)</f>
        <v>0</v>
      </c>
      <c r="F116" s="76">
        <f>SUM(F117:F121)</f>
        <v>0</v>
      </c>
      <c r="G116" s="77">
        <f>SUM(G117:G121)</f>
        <v>0</v>
      </c>
      <c r="H116" s="36">
        <f t="shared" si="7"/>
        <v>0</v>
      </c>
      <c r="I116" s="76">
        <f>SUM(I117:I121)</f>
        <v>0</v>
      </c>
      <c r="J116" s="76">
        <f>SUM(J117:J121)</f>
        <v>0</v>
      </c>
      <c r="K116" s="76">
        <f>SUM(K117:K121)</f>
        <v>0</v>
      </c>
      <c r="L116" s="75">
        <f>SUM(L117:L121)</f>
        <v>0</v>
      </c>
    </row>
    <row r="117" spans="1:12" hidden="1" x14ac:dyDescent="0.25">
      <c r="A117" s="74">
        <v>2261</v>
      </c>
      <c r="B117" s="78" t="s">
        <v>196</v>
      </c>
      <c r="C117" s="36">
        <f t="shared" si="6"/>
        <v>0</v>
      </c>
      <c r="D117" s="35"/>
      <c r="E117" s="35"/>
      <c r="F117" s="35"/>
      <c r="G117" s="37"/>
      <c r="H117" s="36">
        <f t="shared" si="7"/>
        <v>0</v>
      </c>
      <c r="I117" s="35"/>
      <c r="J117" s="35"/>
      <c r="K117" s="35"/>
      <c r="L117" s="34"/>
    </row>
    <row r="118" spans="1:12" hidden="1" x14ac:dyDescent="0.25">
      <c r="A118" s="74">
        <v>2262</v>
      </c>
      <c r="B118" s="78" t="s">
        <v>195</v>
      </c>
      <c r="C118" s="36">
        <f t="shared" si="6"/>
        <v>0</v>
      </c>
      <c r="D118" s="35"/>
      <c r="E118" s="35"/>
      <c r="F118" s="35"/>
      <c r="G118" s="37"/>
      <c r="H118" s="36">
        <f t="shared" si="7"/>
        <v>0</v>
      </c>
      <c r="I118" s="35"/>
      <c r="J118" s="35"/>
      <c r="K118" s="35"/>
      <c r="L118" s="34"/>
    </row>
    <row r="119" spans="1:12" hidden="1" x14ac:dyDescent="0.25">
      <c r="A119" s="74">
        <v>2263</v>
      </c>
      <c r="B119" s="78" t="s">
        <v>194</v>
      </c>
      <c r="C119" s="36">
        <f t="shared" si="6"/>
        <v>0</v>
      </c>
      <c r="D119" s="35"/>
      <c r="E119" s="35"/>
      <c r="F119" s="35"/>
      <c r="G119" s="37"/>
      <c r="H119" s="36">
        <f t="shared" si="7"/>
        <v>0</v>
      </c>
      <c r="I119" s="35"/>
      <c r="J119" s="35"/>
      <c r="K119" s="35"/>
      <c r="L119" s="34"/>
    </row>
    <row r="120" spans="1:12" ht="24" hidden="1" x14ac:dyDescent="0.25">
      <c r="A120" s="74">
        <v>2264</v>
      </c>
      <c r="B120" s="78" t="s">
        <v>193</v>
      </c>
      <c r="C120" s="36">
        <f t="shared" si="6"/>
        <v>0</v>
      </c>
      <c r="D120" s="35"/>
      <c r="E120" s="35"/>
      <c r="F120" s="35"/>
      <c r="G120" s="37"/>
      <c r="H120" s="36">
        <f t="shared" si="7"/>
        <v>0</v>
      </c>
      <c r="I120" s="35"/>
      <c r="J120" s="35"/>
      <c r="K120" s="35"/>
      <c r="L120" s="34"/>
    </row>
    <row r="121" spans="1:12" hidden="1" x14ac:dyDescent="0.25">
      <c r="A121" s="74">
        <v>2269</v>
      </c>
      <c r="B121" s="78" t="s">
        <v>192</v>
      </c>
      <c r="C121" s="36">
        <f t="shared" si="6"/>
        <v>0</v>
      </c>
      <c r="D121" s="35"/>
      <c r="E121" s="35"/>
      <c r="F121" s="35"/>
      <c r="G121" s="37"/>
      <c r="H121" s="36">
        <f t="shared" si="7"/>
        <v>0</v>
      </c>
      <c r="I121" s="35"/>
      <c r="J121" s="35"/>
      <c r="K121" s="35"/>
      <c r="L121" s="34"/>
    </row>
    <row r="122" spans="1:12" hidden="1" x14ac:dyDescent="0.25">
      <c r="A122" s="88">
        <v>2270</v>
      </c>
      <c r="B122" s="78" t="s">
        <v>191</v>
      </c>
      <c r="C122" s="36">
        <f t="shared" si="6"/>
        <v>0</v>
      </c>
      <c r="D122" s="76">
        <f>SUM(D123:D127)</f>
        <v>0</v>
      </c>
      <c r="E122" s="76">
        <f>SUM(E123:E127)</f>
        <v>0</v>
      </c>
      <c r="F122" s="76">
        <f>SUM(F123:F127)</f>
        <v>0</v>
      </c>
      <c r="G122" s="77">
        <f>SUM(G123:G127)</f>
        <v>0</v>
      </c>
      <c r="H122" s="36">
        <f t="shared" si="7"/>
        <v>0</v>
      </c>
      <c r="I122" s="76">
        <f>SUM(I123:I127)</f>
        <v>0</v>
      </c>
      <c r="J122" s="76">
        <f>SUM(J123:J127)</f>
        <v>0</v>
      </c>
      <c r="K122" s="76">
        <f>SUM(K123:K127)</f>
        <v>0</v>
      </c>
      <c r="L122" s="75">
        <f>SUM(L123:L127)</f>
        <v>0</v>
      </c>
    </row>
    <row r="123" spans="1:12" hidden="1" x14ac:dyDescent="0.25">
      <c r="A123" s="74">
        <v>2272</v>
      </c>
      <c r="B123" s="1" t="s">
        <v>190</v>
      </c>
      <c r="C123" s="36">
        <f t="shared" si="6"/>
        <v>0</v>
      </c>
      <c r="D123" s="35"/>
      <c r="E123" s="35"/>
      <c r="F123" s="35"/>
      <c r="G123" s="37"/>
      <c r="H123" s="36">
        <f t="shared" si="7"/>
        <v>0</v>
      </c>
      <c r="I123" s="35"/>
      <c r="J123" s="35"/>
      <c r="K123" s="35"/>
      <c r="L123" s="34"/>
    </row>
    <row r="124" spans="1:12" ht="24" hidden="1" x14ac:dyDescent="0.25">
      <c r="A124" s="74">
        <v>2275</v>
      </c>
      <c r="B124" s="78" t="s">
        <v>189</v>
      </c>
      <c r="C124" s="36">
        <f t="shared" si="6"/>
        <v>0</v>
      </c>
      <c r="D124" s="35"/>
      <c r="E124" s="35"/>
      <c r="F124" s="35"/>
      <c r="G124" s="37"/>
      <c r="H124" s="36">
        <f t="shared" si="7"/>
        <v>0</v>
      </c>
      <c r="I124" s="35"/>
      <c r="J124" s="35"/>
      <c r="K124" s="35"/>
      <c r="L124" s="34"/>
    </row>
    <row r="125" spans="1:12" ht="36" hidden="1" x14ac:dyDescent="0.25">
      <c r="A125" s="74">
        <v>2276</v>
      </c>
      <c r="B125" s="78" t="s">
        <v>188</v>
      </c>
      <c r="C125" s="36">
        <f t="shared" si="6"/>
        <v>0</v>
      </c>
      <c r="D125" s="35"/>
      <c r="E125" s="35"/>
      <c r="F125" s="35"/>
      <c r="G125" s="37"/>
      <c r="H125" s="36">
        <f t="shared" si="7"/>
        <v>0</v>
      </c>
      <c r="I125" s="35"/>
      <c r="J125" s="35"/>
      <c r="K125" s="35"/>
      <c r="L125" s="34"/>
    </row>
    <row r="126" spans="1:12" ht="24" hidden="1" customHeight="1" x14ac:dyDescent="0.25">
      <c r="A126" s="74">
        <v>2278</v>
      </c>
      <c r="B126" s="78" t="s">
        <v>187</v>
      </c>
      <c r="C126" s="36">
        <f t="shared" si="6"/>
        <v>0</v>
      </c>
      <c r="D126" s="35"/>
      <c r="E126" s="35"/>
      <c r="F126" s="35"/>
      <c r="G126" s="37"/>
      <c r="H126" s="36">
        <f t="shared" si="7"/>
        <v>0</v>
      </c>
      <c r="I126" s="35"/>
      <c r="J126" s="35"/>
      <c r="K126" s="35"/>
      <c r="L126" s="34"/>
    </row>
    <row r="127" spans="1:12" ht="24" hidden="1" x14ac:dyDescent="0.25">
      <c r="A127" s="74">
        <v>2279</v>
      </c>
      <c r="B127" s="78" t="s">
        <v>186</v>
      </c>
      <c r="C127" s="36">
        <f t="shared" si="6"/>
        <v>0</v>
      </c>
      <c r="D127" s="35"/>
      <c r="E127" s="35"/>
      <c r="F127" s="35"/>
      <c r="G127" s="37"/>
      <c r="H127" s="36">
        <f t="shared" si="7"/>
        <v>0</v>
      </c>
      <c r="I127" s="35"/>
      <c r="J127" s="35"/>
      <c r="K127" s="35"/>
      <c r="L127" s="34"/>
    </row>
    <row r="128" spans="1:12" ht="24" hidden="1" x14ac:dyDescent="0.25">
      <c r="A128" s="91">
        <v>2280</v>
      </c>
      <c r="B128" s="79" t="s">
        <v>185</v>
      </c>
      <c r="C128" s="69">
        <f t="shared" ref="C128:L128" si="8">SUM(C129)</f>
        <v>0</v>
      </c>
      <c r="D128" s="107">
        <f t="shared" si="8"/>
        <v>0</v>
      </c>
      <c r="E128" s="107">
        <f t="shared" si="8"/>
        <v>0</v>
      </c>
      <c r="F128" s="107">
        <f t="shared" si="8"/>
        <v>0</v>
      </c>
      <c r="G128" s="107">
        <f t="shared" si="8"/>
        <v>0</v>
      </c>
      <c r="H128" s="69">
        <f t="shared" si="8"/>
        <v>0</v>
      </c>
      <c r="I128" s="107">
        <f t="shared" si="8"/>
        <v>0</v>
      </c>
      <c r="J128" s="107">
        <f t="shared" si="8"/>
        <v>0</v>
      </c>
      <c r="K128" s="107">
        <f t="shared" si="8"/>
        <v>0</v>
      </c>
      <c r="L128" s="104">
        <f t="shared" si="8"/>
        <v>0</v>
      </c>
    </row>
    <row r="129" spans="1:12" ht="24" hidden="1" x14ac:dyDescent="0.25">
      <c r="A129" s="74">
        <v>2283</v>
      </c>
      <c r="B129" s="78" t="s">
        <v>184</v>
      </c>
      <c r="C129" s="36">
        <f t="shared" ref="C129:C160" si="9">SUM(D129:G129)</f>
        <v>0</v>
      </c>
      <c r="D129" s="35"/>
      <c r="E129" s="35"/>
      <c r="F129" s="35"/>
      <c r="G129" s="37"/>
      <c r="H129" s="36">
        <f t="shared" ref="H129:H160" si="10">SUM(I129:L129)</f>
        <v>0</v>
      </c>
      <c r="I129" s="35"/>
      <c r="J129" s="35"/>
      <c r="K129" s="35"/>
      <c r="L129" s="34"/>
    </row>
    <row r="130" spans="1:12" ht="38.25" customHeight="1" x14ac:dyDescent="0.25">
      <c r="A130" s="97">
        <v>2300</v>
      </c>
      <c r="B130" s="96" t="s">
        <v>183</v>
      </c>
      <c r="C130" s="94">
        <f t="shared" si="9"/>
        <v>872</v>
      </c>
      <c r="D130" s="93">
        <f>SUM(D131,D136,D140,D141,D144,D151,D159,D160,D163)</f>
        <v>872</v>
      </c>
      <c r="E130" s="93">
        <f>SUM(E131,E136,E140,E141,E144,E151,E159,E160,E163)</f>
        <v>0</v>
      </c>
      <c r="F130" s="93">
        <f>SUM(F131,F136,F140,F141,F144,F151,F159,F160,F163)</f>
        <v>0</v>
      </c>
      <c r="G130" s="142">
        <f>SUM(G131,G136,G140,G141,G144,G151,G159,G160,G163)</f>
        <v>0</v>
      </c>
      <c r="H130" s="94">
        <f t="shared" si="10"/>
        <v>872</v>
      </c>
      <c r="I130" s="93">
        <f>SUM(I131,I136,I140,I141,I144,I151,I159,I160,I163)</f>
        <v>872</v>
      </c>
      <c r="J130" s="93">
        <f>SUM(J131,J136,J140,J141,J144,J151,J159,J160,J163)</f>
        <v>0</v>
      </c>
      <c r="K130" s="93">
        <f>SUM(K131,K136,K140,K141,K144,K151,K159,K160,K163)</f>
        <v>0</v>
      </c>
      <c r="L130" s="141">
        <f>SUM(L131,L136,L140,L141,L144,L151,L159,L160,L163)</f>
        <v>0</v>
      </c>
    </row>
    <row r="131" spans="1:12" ht="24" hidden="1" x14ac:dyDescent="0.25">
      <c r="A131" s="91">
        <v>2310</v>
      </c>
      <c r="B131" s="79" t="s">
        <v>182</v>
      </c>
      <c r="C131" s="69">
        <f t="shared" si="9"/>
        <v>0</v>
      </c>
      <c r="D131" s="107">
        <f>SUM(D132:D135)</f>
        <v>0</v>
      </c>
      <c r="E131" s="107">
        <f>SUM(E132:E135)</f>
        <v>0</v>
      </c>
      <c r="F131" s="107">
        <f>SUM(F132:F135)</f>
        <v>0</v>
      </c>
      <c r="G131" s="150">
        <f>SUM(G132:G135)</f>
        <v>0</v>
      </c>
      <c r="H131" s="69">
        <f t="shared" si="10"/>
        <v>0</v>
      </c>
      <c r="I131" s="107">
        <f>SUM(I132:I135)</f>
        <v>0</v>
      </c>
      <c r="J131" s="107">
        <f>SUM(J132:J135)</f>
        <v>0</v>
      </c>
      <c r="K131" s="107">
        <f>SUM(K132:K135)</f>
        <v>0</v>
      </c>
      <c r="L131" s="149">
        <f>SUM(L132:L135)</f>
        <v>0</v>
      </c>
    </row>
    <row r="132" spans="1:12" hidden="1" x14ac:dyDescent="0.25">
      <c r="A132" s="74">
        <v>2311</v>
      </c>
      <c r="B132" s="78" t="s">
        <v>181</v>
      </c>
      <c r="C132" s="36">
        <f t="shared" si="9"/>
        <v>0</v>
      </c>
      <c r="D132" s="35"/>
      <c r="E132" s="35"/>
      <c r="F132" s="35"/>
      <c r="G132" s="37"/>
      <c r="H132" s="36">
        <f t="shared" si="10"/>
        <v>0</v>
      </c>
      <c r="I132" s="35"/>
      <c r="J132" s="35"/>
      <c r="K132" s="35"/>
      <c r="L132" s="34"/>
    </row>
    <row r="133" spans="1:12" hidden="1" x14ac:dyDescent="0.25">
      <c r="A133" s="74">
        <v>2312</v>
      </c>
      <c r="B133" s="78" t="s">
        <v>180</v>
      </c>
      <c r="C133" s="36">
        <f t="shared" si="9"/>
        <v>0</v>
      </c>
      <c r="D133" s="35"/>
      <c r="E133" s="35"/>
      <c r="F133" s="35"/>
      <c r="G133" s="37"/>
      <c r="H133" s="36">
        <f t="shared" si="10"/>
        <v>0</v>
      </c>
      <c r="I133" s="35"/>
      <c r="J133" s="35"/>
      <c r="K133" s="35"/>
      <c r="L133" s="34"/>
    </row>
    <row r="134" spans="1:12" hidden="1" x14ac:dyDescent="0.25">
      <c r="A134" s="74">
        <v>2313</v>
      </c>
      <c r="B134" s="78" t="s">
        <v>179</v>
      </c>
      <c r="C134" s="36">
        <f t="shared" si="9"/>
        <v>0</v>
      </c>
      <c r="D134" s="35"/>
      <c r="E134" s="35"/>
      <c r="F134" s="35"/>
      <c r="G134" s="37"/>
      <c r="H134" s="36">
        <f t="shared" si="10"/>
        <v>0</v>
      </c>
      <c r="I134" s="35"/>
      <c r="J134" s="35"/>
      <c r="K134" s="35"/>
      <c r="L134" s="34"/>
    </row>
    <row r="135" spans="1:12" ht="36" hidden="1" x14ac:dyDescent="0.25">
      <c r="A135" s="74">
        <v>2314</v>
      </c>
      <c r="B135" s="78" t="s">
        <v>178</v>
      </c>
      <c r="C135" s="36">
        <f t="shared" si="9"/>
        <v>0</v>
      </c>
      <c r="D135" s="35"/>
      <c r="E135" s="35"/>
      <c r="F135" s="35"/>
      <c r="G135" s="37"/>
      <c r="H135" s="36">
        <f t="shared" si="10"/>
        <v>0</v>
      </c>
      <c r="I135" s="35"/>
      <c r="J135" s="35"/>
      <c r="K135" s="35"/>
      <c r="L135" s="34"/>
    </row>
    <row r="136" spans="1:12" x14ac:dyDescent="0.25">
      <c r="A136" s="88">
        <v>2320</v>
      </c>
      <c r="B136" s="78" t="s">
        <v>177</v>
      </c>
      <c r="C136" s="36">
        <f t="shared" si="9"/>
        <v>531</v>
      </c>
      <c r="D136" s="76">
        <f>SUM(D137:D139)</f>
        <v>531</v>
      </c>
      <c r="E136" s="76">
        <f>SUM(E137:E139)</f>
        <v>0</v>
      </c>
      <c r="F136" s="76">
        <f>SUM(F137:F139)</f>
        <v>0</v>
      </c>
      <c r="G136" s="77">
        <f>SUM(G137:G139)</f>
        <v>0</v>
      </c>
      <c r="H136" s="36">
        <f t="shared" si="10"/>
        <v>531</v>
      </c>
      <c r="I136" s="76">
        <f>SUM(I137:I139)</f>
        <v>531</v>
      </c>
      <c r="J136" s="76">
        <f>SUM(J137:J139)</f>
        <v>0</v>
      </c>
      <c r="K136" s="76">
        <f>SUM(K137:K139)</f>
        <v>0</v>
      </c>
      <c r="L136" s="75">
        <f>SUM(L137:L139)</f>
        <v>0</v>
      </c>
    </row>
    <row r="137" spans="1:12" hidden="1" x14ac:dyDescent="0.25">
      <c r="A137" s="74">
        <v>2321</v>
      </c>
      <c r="B137" s="78" t="s">
        <v>176</v>
      </c>
      <c r="C137" s="36">
        <f t="shared" si="9"/>
        <v>0</v>
      </c>
      <c r="D137" s="35"/>
      <c r="E137" s="35"/>
      <c r="F137" s="35"/>
      <c r="G137" s="37"/>
      <c r="H137" s="36">
        <f t="shared" si="10"/>
        <v>0</v>
      </c>
      <c r="I137" s="35"/>
      <c r="J137" s="35"/>
      <c r="K137" s="35"/>
      <c r="L137" s="34"/>
    </row>
    <row r="138" spans="1:12" x14ac:dyDescent="0.25">
      <c r="A138" s="74">
        <v>2322</v>
      </c>
      <c r="B138" s="78" t="s">
        <v>175</v>
      </c>
      <c r="C138" s="36">
        <f t="shared" si="9"/>
        <v>531</v>
      </c>
      <c r="D138" s="35">
        <v>531</v>
      </c>
      <c r="E138" s="35"/>
      <c r="F138" s="35"/>
      <c r="G138" s="37"/>
      <c r="H138" s="36">
        <f t="shared" si="10"/>
        <v>531</v>
      </c>
      <c r="I138" s="35">
        <v>531</v>
      </c>
      <c r="J138" s="35"/>
      <c r="K138" s="35"/>
      <c r="L138" s="34"/>
    </row>
    <row r="139" spans="1:12" ht="10.5" hidden="1" customHeight="1" x14ac:dyDescent="0.25">
      <c r="A139" s="74">
        <v>2329</v>
      </c>
      <c r="B139" s="78" t="s">
        <v>174</v>
      </c>
      <c r="C139" s="36">
        <f t="shared" si="9"/>
        <v>0</v>
      </c>
      <c r="D139" s="35"/>
      <c r="E139" s="35"/>
      <c r="F139" s="35"/>
      <c r="G139" s="37"/>
      <c r="H139" s="36">
        <f t="shared" si="10"/>
        <v>0</v>
      </c>
      <c r="I139" s="35"/>
      <c r="J139" s="35"/>
      <c r="K139" s="35"/>
      <c r="L139" s="34"/>
    </row>
    <row r="140" spans="1:12" hidden="1" x14ac:dyDescent="0.25">
      <c r="A140" s="88">
        <v>2330</v>
      </c>
      <c r="B140" s="78" t="s">
        <v>173</v>
      </c>
      <c r="C140" s="36">
        <f t="shared" si="9"/>
        <v>0</v>
      </c>
      <c r="D140" s="35"/>
      <c r="E140" s="35"/>
      <c r="F140" s="35"/>
      <c r="G140" s="37"/>
      <c r="H140" s="36">
        <f t="shared" si="10"/>
        <v>0</v>
      </c>
      <c r="I140" s="35"/>
      <c r="J140" s="35"/>
      <c r="K140" s="35"/>
      <c r="L140" s="34"/>
    </row>
    <row r="141" spans="1:12" ht="48" hidden="1" x14ac:dyDescent="0.25">
      <c r="A141" s="88">
        <v>2340</v>
      </c>
      <c r="B141" s="78" t="s">
        <v>172</v>
      </c>
      <c r="C141" s="36">
        <f t="shared" si="9"/>
        <v>0</v>
      </c>
      <c r="D141" s="76">
        <f>SUM(D142:D143)</f>
        <v>0</v>
      </c>
      <c r="E141" s="76">
        <f>SUM(E142:E143)</f>
        <v>0</v>
      </c>
      <c r="F141" s="76">
        <f>SUM(F142:F143)</f>
        <v>0</v>
      </c>
      <c r="G141" s="77">
        <f>SUM(G142:G143)</f>
        <v>0</v>
      </c>
      <c r="H141" s="36">
        <f t="shared" si="10"/>
        <v>0</v>
      </c>
      <c r="I141" s="76">
        <f>SUM(I142:I143)</f>
        <v>0</v>
      </c>
      <c r="J141" s="76">
        <f>SUM(J142:J143)</f>
        <v>0</v>
      </c>
      <c r="K141" s="76">
        <f>SUM(K142:K143)</f>
        <v>0</v>
      </c>
      <c r="L141" s="75">
        <f>SUM(L142:L143)</f>
        <v>0</v>
      </c>
    </row>
    <row r="142" spans="1:12" hidden="1" x14ac:dyDescent="0.25">
      <c r="A142" s="74">
        <v>2341</v>
      </c>
      <c r="B142" s="78" t="s">
        <v>171</v>
      </c>
      <c r="C142" s="36">
        <f t="shared" si="9"/>
        <v>0</v>
      </c>
      <c r="D142" s="35"/>
      <c r="E142" s="35"/>
      <c r="F142" s="35"/>
      <c r="G142" s="37"/>
      <c r="H142" s="36">
        <f t="shared" si="10"/>
        <v>0</v>
      </c>
      <c r="I142" s="35"/>
      <c r="J142" s="35"/>
      <c r="K142" s="35"/>
      <c r="L142" s="34"/>
    </row>
    <row r="143" spans="1:12" ht="24" hidden="1" x14ac:dyDescent="0.25">
      <c r="A143" s="74">
        <v>2344</v>
      </c>
      <c r="B143" s="78" t="s">
        <v>170</v>
      </c>
      <c r="C143" s="36">
        <f t="shared" si="9"/>
        <v>0</v>
      </c>
      <c r="D143" s="35"/>
      <c r="E143" s="35"/>
      <c r="F143" s="35"/>
      <c r="G143" s="37"/>
      <c r="H143" s="36">
        <f t="shared" si="10"/>
        <v>0</v>
      </c>
      <c r="I143" s="35"/>
      <c r="J143" s="35"/>
      <c r="K143" s="35"/>
      <c r="L143" s="34"/>
    </row>
    <row r="144" spans="1:12" ht="24" x14ac:dyDescent="0.25">
      <c r="A144" s="80">
        <v>2350</v>
      </c>
      <c r="B144" s="137" t="s">
        <v>169</v>
      </c>
      <c r="C144" s="134">
        <f t="shared" si="9"/>
        <v>63</v>
      </c>
      <c r="D144" s="139">
        <f>SUM(D145:D150)</f>
        <v>63</v>
      </c>
      <c r="E144" s="139">
        <f>SUM(E145:E150)</f>
        <v>0</v>
      </c>
      <c r="F144" s="139">
        <f>SUM(F145:F150)</f>
        <v>0</v>
      </c>
      <c r="G144" s="140">
        <f>SUM(G145:G150)</f>
        <v>0</v>
      </c>
      <c r="H144" s="134">
        <f t="shared" si="10"/>
        <v>63</v>
      </c>
      <c r="I144" s="139">
        <f>SUM(I145:I150)</f>
        <v>63</v>
      </c>
      <c r="J144" s="139">
        <f>SUM(J145:J150)</f>
        <v>0</v>
      </c>
      <c r="K144" s="139">
        <f>SUM(K145:K150)</f>
        <v>0</v>
      </c>
      <c r="L144" s="138">
        <f>SUM(L145:L150)</f>
        <v>0</v>
      </c>
    </row>
    <row r="145" spans="1:12" hidden="1" x14ac:dyDescent="0.25">
      <c r="A145" s="114">
        <v>2351</v>
      </c>
      <c r="B145" s="79" t="s">
        <v>168</v>
      </c>
      <c r="C145" s="69">
        <f t="shared" si="9"/>
        <v>0</v>
      </c>
      <c r="D145" s="68"/>
      <c r="E145" s="68"/>
      <c r="F145" s="68"/>
      <c r="G145" s="70"/>
      <c r="H145" s="69">
        <f t="shared" si="10"/>
        <v>0</v>
      </c>
      <c r="I145" s="68"/>
      <c r="J145" s="68"/>
      <c r="K145" s="68"/>
      <c r="L145" s="67"/>
    </row>
    <row r="146" spans="1:12" x14ac:dyDescent="0.25">
      <c r="A146" s="74">
        <v>2352</v>
      </c>
      <c r="B146" s="78" t="s">
        <v>167</v>
      </c>
      <c r="C146" s="36">
        <f t="shared" si="9"/>
        <v>63</v>
      </c>
      <c r="D146" s="35">
        <v>63</v>
      </c>
      <c r="E146" s="35"/>
      <c r="F146" s="35"/>
      <c r="G146" s="37"/>
      <c r="H146" s="36">
        <f t="shared" si="10"/>
        <v>63</v>
      </c>
      <c r="I146" s="35">
        <v>63</v>
      </c>
      <c r="J146" s="35"/>
      <c r="K146" s="35"/>
      <c r="L146" s="34"/>
    </row>
    <row r="147" spans="1:12" ht="24" hidden="1" x14ac:dyDescent="0.25">
      <c r="A147" s="74">
        <v>2353</v>
      </c>
      <c r="B147" s="78" t="s">
        <v>166</v>
      </c>
      <c r="C147" s="36">
        <f t="shared" si="9"/>
        <v>0</v>
      </c>
      <c r="D147" s="35"/>
      <c r="E147" s="35"/>
      <c r="F147" s="35"/>
      <c r="G147" s="37"/>
      <c r="H147" s="36">
        <f t="shared" si="10"/>
        <v>0</v>
      </c>
      <c r="I147" s="35"/>
      <c r="J147" s="35"/>
      <c r="K147" s="35"/>
      <c r="L147" s="34"/>
    </row>
    <row r="148" spans="1:12" ht="24" hidden="1" x14ac:dyDescent="0.25">
      <c r="A148" s="74">
        <v>2354</v>
      </c>
      <c r="B148" s="78" t="s">
        <v>165</v>
      </c>
      <c r="C148" s="36">
        <f t="shared" si="9"/>
        <v>0</v>
      </c>
      <c r="D148" s="35"/>
      <c r="E148" s="35"/>
      <c r="F148" s="35"/>
      <c r="G148" s="37"/>
      <c r="H148" s="36">
        <f t="shared" si="10"/>
        <v>0</v>
      </c>
      <c r="I148" s="35"/>
      <c r="J148" s="35"/>
      <c r="K148" s="35"/>
      <c r="L148" s="34"/>
    </row>
    <row r="149" spans="1:12" ht="24" hidden="1" x14ac:dyDescent="0.25">
      <c r="A149" s="74">
        <v>2355</v>
      </c>
      <c r="B149" s="78" t="s">
        <v>164</v>
      </c>
      <c r="C149" s="36">
        <f t="shared" si="9"/>
        <v>0</v>
      </c>
      <c r="D149" s="35"/>
      <c r="E149" s="35"/>
      <c r="F149" s="35"/>
      <c r="G149" s="37"/>
      <c r="H149" s="36">
        <f t="shared" si="10"/>
        <v>0</v>
      </c>
      <c r="I149" s="35"/>
      <c r="J149" s="35"/>
      <c r="K149" s="35"/>
      <c r="L149" s="34"/>
    </row>
    <row r="150" spans="1:12" ht="24" hidden="1" x14ac:dyDescent="0.25">
      <c r="A150" s="74">
        <v>2359</v>
      </c>
      <c r="B150" s="78" t="s">
        <v>163</v>
      </c>
      <c r="C150" s="36">
        <f t="shared" si="9"/>
        <v>0</v>
      </c>
      <c r="D150" s="35"/>
      <c r="E150" s="35"/>
      <c r="F150" s="35"/>
      <c r="G150" s="37"/>
      <c r="H150" s="36">
        <f t="shared" si="10"/>
        <v>0</v>
      </c>
      <c r="I150" s="35"/>
      <c r="J150" s="35"/>
      <c r="K150" s="35"/>
      <c r="L150" s="34"/>
    </row>
    <row r="151" spans="1:12" ht="24.75" customHeight="1" x14ac:dyDescent="0.25">
      <c r="A151" s="88">
        <v>2360</v>
      </c>
      <c r="B151" s="78" t="s">
        <v>162</v>
      </c>
      <c r="C151" s="36">
        <f t="shared" si="9"/>
        <v>278</v>
      </c>
      <c r="D151" s="76">
        <f>SUM(D152:D158)</f>
        <v>278</v>
      </c>
      <c r="E151" s="76">
        <f>SUM(E152:E158)</f>
        <v>0</v>
      </c>
      <c r="F151" s="76">
        <f>SUM(F152:F158)</f>
        <v>0</v>
      </c>
      <c r="G151" s="77">
        <f>SUM(G152:G158)</f>
        <v>0</v>
      </c>
      <c r="H151" s="36">
        <f t="shared" si="10"/>
        <v>278</v>
      </c>
      <c r="I151" s="76">
        <f>SUM(I152:I158)</f>
        <v>278</v>
      </c>
      <c r="J151" s="76">
        <f>SUM(J152:J158)</f>
        <v>0</v>
      </c>
      <c r="K151" s="76">
        <f>SUM(K152:K158)</f>
        <v>0</v>
      </c>
      <c r="L151" s="75">
        <f>SUM(L152:L158)</f>
        <v>0</v>
      </c>
    </row>
    <row r="152" spans="1:12" hidden="1" x14ac:dyDescent="0.25">
      <c r="A152" s="38">
        <v>2361</v>
      </c>
      <c r="B152" s="78" t="s">
        <v>161</v>
      </c>
      <c r="C152" s="36">
        <f t="shared" si="9"/>
        <v>0</v>
      </c>
      <c r="D152" s="35"/>
      <c r="E152" s="35"/>
      <c r="F152" s="35"/>
      <c r="G152" s="37"/>
      <c r="H152" s="36">
        <f t="shared" si="10"/>
        <v>0</v>
      </c>
      <c r="I152" s="35"/>
      <c r="J152" s="35"/>
      <c r="K152" s="35"/>
      <c r="L152" s="34"/>
    </row>
    <row r="153" spans="1:12" ht="24" x14ac:dyDescent="0.25">
      <c r="A153" s="38">
        <v>2362</v>
      </c>
      <c r="B153" s="78" t="s">
        <v>160</v>
      </c>
      <c r="C153" s="36">
        <f t="shared" si="9"/>
        <v>278</v>
      </c>
      <c r="D153" s="35">
        <v>278</v>
      </c>
      <c r="E153" s="35"/>
      <c r="F153" s="35"/>
      <c r="G153" s="37"/>
      <c r="H153" s="36">
        <f t="shared" si="10"/>
        <v>278</v>
      </c>
      <c r="I153" s="35">
        <v>278</v>
      </c>
      <c r="J153" s="35"/>
      <c r="K153" s="35"/>
      <c r="L153" s="34"/>
    </row>
    <row r="154" spans="1:12" hidden="1" x14ac:dyDescent="0.25">
      <c r="A154" s="38">
        <v>2363</v>
      </c>
      <c r="B154" s="78" t="s">
        <v>159</v>
      </c>
      <c r="C154" s="36">
        <f t="shared" si="9"/>
        <v>0</v>
      </c>
      <c r="D154" s="35"/>
      <c r="E154" s="35"/>
      <c r="F154" s="35"/>
      <c r="G154" s="37"/>
      <c r="H154" s="36">
        <f t="shared" si="10"/>
        <v>0</v>
      </c>
      <c r="I154" s="35"/>
      <c r="J154" s="35"/>
      <c r="K154" s="35"/>
      <c r="L154" s="34"/>
    </row>
    <row r="155" spans="1:12" hidden="1" x14ac:dyDescent="0.25">
      <c r="A155" s="38">
        <v>2364</v>
      </c>
      <c r="B155" s="78" t="s">
        <v>158</v>
      </c>
      <c r="C155" s="36">
        <f t="shared" si="9"/>
        <v>0</v>
      </c>
      <c r="D155" s="35"/>
      <c r="E155" s="35"/>
      <c r="F155" s="35"/>
      <c r="G155" s="37"/>
      <c r="H155" s="36">
        <f t="shared" si="10"/>
        <v>0</v>
      </c>
      <c r="I155" s="35"/>
      <c r="J155" s="35"/>
      <c r="K155" s="35"/>
      <c r="L155" s="34"/>
    </row>
    <row r="156" spans="1:12" ht="12.75" hidden="1" customHeight="1" x14ac:dyDescent="0.25">
      <c r="A156" s="38">
        <v>2365</v>
      </c>
      <c r="B156" s="78" t="s">
        <v>157</v>
      </c>
      <c r="C156" s="36">
        <f t="shared" si="9"/>
        <v>0</v>
      </c>
      <c r="D156" s="35"/>
      <c r="E156" s="35"/>
      <c r="F156" s="35"/>
      <c r="G156" s="37"/>
      <c r="H156" s="36">
        <f t="shared" si="10"/>
        <v>0</v>
      </c>
      <c r="I156" s="35"/>
      <c r="J156" s="35"/>
      <c r="K156" s="35"/>
      <c r="L156" s="34"/>
    </row>
    <row r="157" spans="1:12" ht="36" hidden="1" x14ac:dyDescent="0.25">
      <c r="A157" s="38">
        <v>2366</v>
      </c>
      <c r="B157" s="78" t="s">
        <v>156</v>
      </c>
      <c r="C157" s="36">
        <f t="shared" si="9"/>
        <v>0</v>
      </c>
      <c r="D157" s="35"/>
      <c r="E157" s="35"/>
      <c r="F157" s="35"/>
      <c r="G157" s="37"/>
      <c r="H157" s="36">
        <f t="shared" si="10"/>
        <v>0</v>
      </c>
      <c r="I157" s="35"/>
      <c r="J157" s="35"/>
      <c r="K157" s="35"/>
      <c r="L157" s="34"/>
    </row>
    <row r="158" spans="1:12" ht="48" hidden="1" x14ac:dyDescent="0.25">
      <c r="A158" s="38">
        <v>2369</v>
      </c>
      <c r="B158" s="78" t="s">
        <v>155</v>
      </c>
      <c r="C158" s="36">
        <f t="shared" si="9"/>
        <v>0</v>
      </c>
      <c r="D158" s="35"/>
      <c r="E158" s="35"/>
      <c r="F158" s="35"/>
      <c r="G158" s="37"/>
      <c r="H158" s="36">
        <f t="shared" si="10"/>
        <v>0</v>
      </c>
      <c r="I158" s="35"/>
      <c r="J158" s="35"/>
      <c r="K158" s="35"/>
      <c r="L158" s="34"/>
    </row>
    <row r="159" spans="1:12" hidden="1" x14ac:dyDescent="0.25">
      <c r="A159" s="80">
        <v>2370</v>
      </c>
      <c r="B159" s="137" t="s">
        <v>154</v>
      </c>
      <c r="C159" s="134">
        <f t="shared" si="9"/>
        <v>0</v>
      </c>
      <c r="D159" s="133"/>
      <c r="E159" s="133"/>
      <c r="F159" s="133"/>
      <c r="G159" s="135"/>
      <c r="H159" s="134">
        <f t="shared" si="10"/>
        <v>0</v>
      </c>
      <c r="I159" s="133"/>
      <c r="J159" s="133"/>
      <c r="K159" s="133"/>
      <c r="L159" s="132"/>
    </row>
    <row r="160" spans="1:12" hidden="1" x14ac:dyDescent="0.25">
      <c r="A160" s="80">
        <v>2380</v>
      </c>
      <c r="B160" s="137" t="s">
        <v>153</v>
      </c>
      <c r="C160" s="134">
        <f t="shared" si="9"/>
        <v>0</v>
      </c>
      <c r="D160" s="139">
        <f>SUM(D161:D162)</f>
        <v>0</v>
      </c>
      <c r="E160" s="139">
        <f>SUM(E161:E162)</f>
        <v>0</v>
      </c>
      <c r="F160" s="139">
        <f>SUM(F161:F162)</f>
        <v>0</v>
      </c>
      <c r="G160" s="140">
        <f>SUM(G161:G162)</f>
        <v>0</v>
      </c>
      <c r="H160" s="134">
        <f t="shared" si="10"/>
        <v>0</v>
      </c>
      <c r="I160" s="139">
        <f>SUM(I161:I162)</f>
        <v>0</v>
      </c>
      <c r="J160" s="139">
        <f>SUM(J161:J162)</f>
        <v>0</v>
      </c>
      <c r="K160" s="139">
        <f>SUM(K161:K162)</f>
        <v>0</v>
      </c>
      <c r="L160" s="138">
        <f>SUM(L161:L162)</f>
        <v>0</v>
      </c>
    </row>
    <row r="161" spans="1:12" hidden="1" x14ac:dyDescent="0.25">
      <c r="A161" s="163">
        <v>2381</v>
      </c>
      <c r="B161" s="79" t="s">
        <v>152</v>
      </c>
      <c r="C161" s="69">
        <f t="shared" ref="C161:C192" si="11">SUM(D161:G161)</f>
        <v>0</v>
      </c>
      <c r="D161" s="68"/>
      <c r="E161" s="68"/>
      <c r="F161" s="68"/>
      <c r="G161" s="70"/>
      <c r="H161" s="69">
        <f t="shared" ref="H161:H192" si="12">SUM(I161:L161)</f>
        <v>0</v>
      </c>
      <c r="I161" s="68"/>
      <c r="J161" s="68"/>
      <c r="K161" s="68"/>
      <c r="L161" s="67"/>
    </row>
    <row r="162" spans="1:12" ht="24" hidden="1" x14ac:dyDescent="0.25">
      <c r="A162" s="38">
        <v>2389</v>
      </c>
      <c r="B162" s="78" t="s">
        <v>151</v>
      </c>
      <c r="C162" s="36">
        <f t="shared" si="11"/>
        <v>0</v>
      </c>
      <c r="D162" s="35"/>
      <c r="E162" s="35"/>
      <c r="F162" s="35"/>
      <c r="G162" s="37"/>
      <c r="H162" s="36">
        <f t="shared" si="12"/>
        <v>0</v>
      </c>
      <c r="I162" s="35"/>
      <c r="J162" s="35"/>
      <c r="K162" s="35"/>
      <c r="L162" s="34"/>
    </row>
    <row r="163" spans="1:12" hidden="1" x14ac:dyDescent="0.25">
      <c r="A163" s="80">
        <v>2390</v>
      </c>
      <c r="B163" s="137" t="s">
        <v>150</v>
      </c>
      <c r="C163" s="134">
        <f t="shared" si="11"/>
        <v>0</v>
      </c>
      <c r="D163" s="133"/>
      <c r="E163" s="133"/>
      <c r="F163" s="133"/>
      <c r="G163" s="135"/>
      <c r="H163" s="134">
        <f t="shared" si="12"/>
        <v>0</v>
      </c>
      <c r="I163" s="133"/>
      <c r="J163" s="133"/>
      <c r="K163" s="133"/>
      <c r="L163" s="132"/>
    </row>
    <row r="164" spans="1:12" hidden="1" x14ac:dyDescent="0.25">
      <c r="A164" s="97">
        <v>2400</v>
      </c>
      <c r="B164" s="96" t="s">
        <v>149</v>
      </c>
      <c r="C164" s="94">
        <f t="shared" si="11"/>
        <v>0</v>
      </c>
      <c r="D164" s="17"/>
      <c r="E164" s="17"/>
      <c r="F164" s="17"/>
      <c r="G164" s="19"/>
      <c r="H164" s="94">
        <f t="shared" si="12"/>
        <v>0</v>
      </c>
      <c r="I164" s="17"/>
      <c r="J164" s="17"/>
      <c r="K164" s="17"/>
      <c r="L164" s="16"/>
    </row>
    <row r="165" spans="1:12" ht="24" hidden="1" x14ac:dyDescent="0.25">
      <c r="A165" s="97">
        <v>2500</v>
      </c>
      <c r="B165" s="96" t="s">
        <v>148</v>
      </c>
      <c r="C165" s="94">
        <f t="shared" si="11"/>
        <v>0</v>
      </c>
      <c r="D165" s="93">
        <f>SUM(D166,D171)</f>
        <v>0</v>
      </c>
      <c r="E165" s="93">
        <f>SUM(E166,E171)</f>
        <v>0</v>
      </c>
      <c r="F165" s="93">
        <f>SUM(F166,F171)</f>
        <v>0</v>
      </c>
      <c r="G165" s="93">
        <f>SUM(G166,G171)</f>
        <v>0</v>
      </c>
      <c r="H165" s="94">
        <f t="shared" si="12"/>
        <v>0</v>
      </c>
      <c r="I165" s="93">
        <f>SUM(I166,I171)</f>
        <v>0</v>
      </c>
      <c r="J165" s="93">
        <f>SUM(J166,J171)</f>
        <v>0</v>
      </c>
      <c r="K165" s="93">
        <f>SUM(K166,K171)</f>
        <v>0</v>
      </c>
      <c r="L165" s="92">
        <f>SUM(L166,L171)</f>
        <v>0</v>
      </c>
    </row>
    <row r="166" spans="1:12" ht="16.5" hidden="1" customHeight="1" x14ac:dyDescent="0.25">
      <c r="A166" s="91">
        <v>2510</v>
      </c>
      <c r="B166" s="79" t="s">
        <v>147</v>
      </c>
      <c r="C166" s="69">
        <f t="shared" si="11"/>
        <v>0</v>
      </c>
      <c r="D166" s="107">
        <f>SUM(D167:D170)</f>
        <v>0</v>
      </c>
      <c r="E166" s="107">
        <f>SUM(E167:E170)</f>
        <v>0</v>
      </c>
      <c r="F166" s="107">
        <f>SUM(F167:F170)</f>
        <v>0</v>
      </c>
      <c r="G166" s="107">
        <f>SUM(G167:G170)</f>
        <v>0</v>
      </c>
      <c r="H166" s="69">
        <f t="shared" si="12"/>
        <v>0</v>
      </c>
      <c r="I166" s="107">
        <f>SUM(I167:I170)</f>
        <v>0</v>
      </c>
      <c r="J166" s="107">
        <f>SUM(J167:J170)</f>
        <v>0</v>
      </c>
      <c r="K166" s="107">
        <f>SUM(K167:K170)</f>
        <v>0</v>
      </c>
      <c r="L166" s="106">
        <f>SUM(L167:L170)</f>
        <v>0</v>
      </c>
    </row>
    <row r="167" spans="1:12" ht="24" hidden="1" x14ac:dyDescent="0.25">
      <c r="A167" s="74">
        <v>2512</v>
      </c>
      <c r="B167" s="78" t="s">
        <v>146</v>
      </c>
      <c r="C167" s="36">
        <f t="shared" si="11"/>
        <v>0</v>
      </c>
      <c r="D167" s="35"/>
      <c r="E167" s="35"/>
      <c r="F167" s="35"/>
      <c r="G167" s="37"/>
      <c r="H167" s="36">
        <f t="shared" si="12"/>
        <v>0</v>
      </c>
      <c r="I167" s="35"/>
      <c r="J167" s="35"/>
      <c r="K167" s="35"/>
      <c r="L167" s="34"/>
    </row>
    <row r="168" spans="1:12" ht="36" hidden="1" x14ac:dyDescent="0.25">
      <c r="A168" s="74">
        <v>2513</v>
      </c>
      <c r="B168" s="78" t="s">
        <v>145</v>
      </c>
      <c r="C168" s="36">
        <f t="shared" si="11"/>
        <v>0</v>
      </c>
      <c r="D168" s="35"/>
      <c r="E168" s="35"/>
      <c r="F168" s="35"/>
      <c r="G168" s="37"/>
      <c r="H168" s="36">
        <f t="shared" si="12"/>
        <v>0</v>
      </c>
      <c r="I168" s="35"/>
      <c r="J168" s="35"/>
      <c r="K168" s="35"/>
      <c r="L168" s="34"/>
    </row>
    <row r="169" spans="1:12" ht="24" hidden="1" x14ac:dyDescent="0.25">
      <c r="A169" s="74">
        <v>2515</v>
      </c>
      <c r="B169" s="78" t="s">
        <v>144</v>
      </c>
      <c r="C169" s="36">
        <f t="shared" si="11"/>
        <v>0</v>
      </c>
      <c r="D169" s="35"/>
      <c r="E169" s="35"/>
      <c r="F169" s="35"/>
      <c r="G169" s="37"/>
      <c r="H169" s="36">
        <f t="shared" si="12"/>
        <v>0</v>
      </c>
      <c r="I169" s="35"/>
      <c r="J169" s="35"/>
      <c r="K169" s="35"/>
      <c r="L169" s="34"/>
    </row>
    <row r="170" spans="1:12" ht="24" hidden="1" x14ac:dyDescent="0.25">
      <c r="A170" s="74">
        <v>2519</v>
      </c>
      <c r="B170" s="78" t="s">
        <v>143</v>
      </c>
      <c r="C170" s="36">
        <f t="shared" si="11"/>
        <v>0</v>
      </c>
      <c r="D170" s="35"/>
      <c r="E170" s="35"/>
      <c r="F170" s="35"/>
      <c r="G170" s="37"/>
      <c r="H170" s="36">
        <f t="shared" si="12"/>
        <v>0</v>
      </c>
      <c r="I170" s="35"/>
      <c r="J170" s="35"/>
      <c r="K170" s="35"/>
      <c r="L170" s="34"/>
    </row>
    <row r="171" spans="1:12" ht="24" hidden="1" x14ac:dyDescent="0.25">
      <c r="A171" s="88">
        <v>2520</v>
      </c>
      <c r="B171" s="78" t="s">
        <v>142</v>
      </c>
      <c r="C171" s="36">
        <f t="shared" si="11"/>
        <v>0</v>
      </c>
      <c r="D171" s="35"/>
      <c r="E171" s="35"/>
      <c r="F171" s="35"/>
      <c r="G171" s="37"/>
      <c r="H171" s="36">
        <f t="shared" si="12"/>
        <v>0</v>
      </c>
      <c r="I171" s="35"/>
      <c r="J171" s="35"/>
      <c r="K171" s="35"/>
      <c r="L171" s="34"/>
    </row>
    <row r="172" spans="1:12" s="158" customFormat="1" ht="48" hidden="1" x14ac:dyDescent="0.25">
      <c r="A172" s="147">
        <v>2800</v>
      </c>
      <c r="B172" s="79" t="s">
        <v>141</v>
      </c>
      <c r="C172" s="69">
        <f t="shared" si="11"/>
        <v>0</v>
      </c>
      <c r="D172" s="161"/>
      <c r="E172" s="161"/>
      <c r="F172" s="161"/>
      <c r="G172" s="162"/>
      <c r="H172" s="69">
        <f t="shared" si="12"/>
        <v>0</v>
      </c>
      <c r="I172" s="161"/>
      <c r="J172" s="161"/>
      <c r="K172" s="161"/>
      <c r="L172" s="160"/>
    </row>
    <row r="173" spans="1:12" hidden="1" x14ac:dyDescent="0.25">
      <c r="A173" s="131">
        <v>3000</v>
      </c>
      <c r="B173" s="131" t="s">
        <v>140</v>
      </c>
      <c r="C173" s="128">
        <f t="shared" si="11"/>
        <v>0</v>
      </c>
      <c r="D173" s="127">
        <f>SUM(D174,D184)</f>
        <v>0</v>
      </c>
      <c r="E173" s="127">
        <f>SUM(E174,E184)</f>
        <v>0</v>
      </c>
      <c r="F173" s="127">
        <f>SUM(F174,F184)</f>
        <v>0</v>
      </c>
      <c r="G173" s="129">
        <f>SUM(G174,G184)</f>
        <v>0</v>
      </c>
      <c r="H173" s="128">
        <f t="shared" si="12"/>
        <v>0</v>
      </c>
      <c r="I173" s="127">
        <f>SUM(I174,I184)</f>
        <v>0</v>
      </c>
      <c r="J173" s="127">
        <f>SUM(J174,J184)</f>
        <v>0</v>
      </c>
      <c r="K173" s="127">
        <f>SUM(K174,K184)</f>
        <v>0</v>
      </c>
      <c r="L173" s="126">
        <f>SUM(L174,L184)</f>
        <v>0</v>
      </c>
    </row>
    <row r="174" spans="1:12" ht="24" hidden="1" x14ac:dyDescent="0.25">
      <c r="A174" s="97">
        <v>3200</v>
      </c>
      <c r="B174" s="124" t="s">
        <v>139</v>
      </c>
      <c r="C174" s="95">
        <f t="shared" si="11"/>
        <v>0</v>
      </c>
      <c r="D174" s="93">
        <f>SUM(D175,D179)</f>
        <v>0</v>
      </c>
      <c r="E174" s="93">
        <f>SUM(E175,E179)</f>
        <v>0</v>
      </c>
      <c r="F174" s="93">
        <f>SUM(F175,F179)</f>
        <v>0</v>
      </c>
      <c r="G174" s="93">
        <f>SUM(G175,G179)</f>
        <v>0</v>
      </c>
      <c r="H174" s="94">
        <f t="shared" si="12"/>
        <v>0</v>
      </c>
      <c r="I174" s="93">
        <f>SUM(I175,I179)</f>
        <v>0</v>
      </c>
      <c r="J174" s="93">
        <f>SUM(J175,J179)</f>
        <v>0</v>
      </c>
      <c r="K174" s="93">
        <f>SUM(K175,K179)</f>
        <v>0</v>
      </c>
      <c r="L174" s="92">
        <f>SUM(L175,L179)</f>
        <v>0</v>
      </c>
    </row>
    <row r="175" spans="1:12" ht="36" hidden="1" x14ac:dyDescent="0.25">
      <c r="A175" s="91">
        <v>3260</v>
      </c>
      <c r="B175" s="79" t="s">
        <v>138</v>
      </c>
      <c r="C175" s="69">
        <f t="shared" si="11"/>
        <v>0</v>
      </c>
      <c r="D175" s="107">
        <f>SUM(D176:D178)</f>
        <v>0</v>
      </c>
      <c r="E175" s="107">
        <f>SUM(E176:E178)</f>
        <v>0</v>
      </c>
      <c r="F175" s="107">
        <f>SUM(F176:F178)</f>
        <v>0</v>
      </c>
      <c r="G175" s="150">
        <f>SUM(G176:G178)</f>
        <v>0</v>
      </c>
      <c r="H175" s="69">
        <f t="shared" si="12"/>
        <v>0</v>
      </c>
      <c r="I175" s="107">
        <f>SUM(I176:I178)</f>
        <v>0</v>
      </c>
      <c r="J175" s="107">
        <f>SUM(J176:J178)</f>
        <v>0</v>
      </c>
      <c r="K175" s="107">
        <f>SUM(K176:K178)</f>
        <v>0</v>
      </c>
      <c r="L175" s="149">
        <f>SUM(L176:L178)</f>
        <v>0</v>
      </c>
    </row>
    <row r="176" spans="1:12" ht="24" hidden="1" x14ac:dyDescent="0.25">
      <c r="A176" s="74">
        <v>3261</v>
      </c>
      <c r="B176" s="78" t="s">
        <v>137</v>
      </c>
      <c r="C176" s="36">
        <f t="shared" si="11"/>
        <v>0</v>
      </c>
      <c r="D176" s="35"/>
      <c r="E176" s="35"/>
      <c r="F176" s="35"/>
      <c r="G176" s="37"/>
      <c r="H176" s="36">
        <f t="shared" si="12"/>
        <v>0</v>
      </c>
      <c r="I176" s="35"/>
      <c r="J176" s="35"/>
      <c r="K176" s="35"/>
      <c r="L176" s="34"/>
    </row>
    <row r="177" spans="1:12" ht="36" hidden="1" x14ac:dyDescent="0.25">
      <c r="A177" s="74">
        <v>3262</v>
      </c>
      <c r="B177" s="78" t="s">
        <v>136</v>
      </c>
      <c r="C177" s="36">
        <f t="shared" si="11"/>
        <v>0</v>
      </c>
      <c r="D177" s="35"/>
      <c r="E177" s="35"/>
      <c r="F177" s="35"/>
      <c r="G177" s="37"/>
      <c r="H177" s="36">
        <f t="shared" si="12"/>
        <v>0</v>
      </c>
      <c r="I177" s="35"/>
      <c r="J177" s="35"/>
      <c r="K177" s="35"/>
      <c r="L177" s="34"/>
    </row>
    <row r="178" spans="1:12" ht="24" hidden="1" x14ac:dyDescent="0.25">
      <c r="A178" s="74">
        <v>3263</v>
      </c>
      <c r="B178" s="78" t="s">
        <v>135</v>
      </c>
      <c r="C178" s="36">
        <f t="shared" si="11"/>
        <v>0</v>
      </c>
      <c r="D178" s="35"/>
      <c r="E178" s="35"/>
      <c r="F178" s="35"/>
      <c r="G178" s="37"/>
      <c r="H178" s="36">
        <f t="shared" si="12"/>
        <v>0</v>
      </c>
      <c r="I178" s="35"/>
      <c r="J178" s="35"/>
      <c r="K178" s="35"/>
      <c r="L178" s="34"/>
    </row>
    <row r="179" spans="1:12" ht="84" hidden="1" x14ac:dyDescent="0.25">
      <c r="A179" s="91">
        <v>3290</v>
      </c>
      <c r="B179" s="79" t="s">
        <v>134</v>
      </c>
      <c r="C179" s="30">
        <f t="shared" si="11"/>
        <v>0</v>
      </c>
      <c r="D179" s="107">
        <f>SUM(D180:D183)</f>
        <v>0</v>
      </c>
      <c r="E179" s="107">
        <f>SUM(E180:E183)</f>
        <v>0</v>
      </c>
      <c r="F179" s="107">
        <f>SUM(F180:F183)</f>
        <v>0</v>
      </c>
      <c r="G179" s="107">
        <f>SUM(G180:G183)</f>
        <v>0</v>
      </c>
      <c r="H179" s="30">
        <f t="shared" si="12"/>
        <v>0</v>
      </c>
      <c r="I179" s="107">
        <f>SUM(I180:I183)</f>
        <v>0</v>
      </c>
      <c r="J179" s="107">
        <f>SUM(J180:J183)</f>
        <v>0</v>
      </c>
      <c r="K179" s="107">
        <f>SUM(K180:K183)</f>
        <v>0</v>
      </c>
      <c r="L179" s="117">
        <f>SUM(L180:L183)</f>
        <v>0</v>
      </c>
    </row>
    <row r="180" spans="1:12" ht="72" hidden="1" x14ac:dyDescent="0.25">
      <c r="A180" s="74">
        <v>3291</v>
      </c>
      <c r="B180" s="78" t="s">
        <v>133</v>
      </c>
      <c r="C180" s="36">
        <f t="shared" si="11"/>
        <v>0</v>
      </c>
      <c r="D180" s="35"/>
      <c r="E180" s="35"/>
      <c r="F180" s="35"/>
      <c r="G180" s="157"/>
      <c r="H180" s="36">
        <f t="shared" si="12"/>
        <v>0</v>
      </c>
      <c r="I180" s="35"/>
      <c r="J180" s="35"/>
      <c r="K180" s="35"/>
      <c r="L180" s="34"/>
    </row>
    <row r="181" spans="1:12" ht="72" hidden="1" x14ac:dyDescent="0.25">
      <c r="A181" s="74">
        <v>3292</v>
      </c>
      <c r="B181" s="78" t="s">
        <v>132</v>
      </c>
      <c r="C181" s="36">
        <f t="shared" si="11"/>
        <v>0</v>
      </c>
      <c r="D181" s="35"/>
      <c r="E181" s="35"/>
      <c r="F181" s="35"/>
      <c r="G181" s="157"/>
      <c r="H181" s="36">
        <f t="shared" si="12"/>
        <v>0</v>
      </c>
      <c r="I181" s="35"/>
      <c r="J181" s="35"/>
      <c r="K181" s="35"/>
      <c r="L181" s="34"/>
    </row>
    <row r="182" spans="1:12" ht="72" hidden="1" x14ac:dyDescent="0.25">
      <c r="A182" s="74">
        <v>3293</v>
      </c>
      <c r="B182" s="78" t="s">
        <v>131</v>
      </c>
      <c r="C182" s="36">
        <f t="shared" si="11"/>
        <v>0</v>
      </c>
      <c r="D182" s="35"/>
      <c r="E182" s="35"/>
      <c r="F182" s="35"/>
      <c r="G182" s="157"/>
      <c r="H182" s="36">
        <f t="shared" si="12"/>
        <v>0</v>
      </c>
      <c r="I182" s="35"/>
      <c r="J182" s="35"/>
      <c r="K182" s="35"/>
      <c r="L182" s="34"/>
    </row>
    <row r="183" spans="1:12" ht="60" hidden="1" x14ac:dyDescent="0.25">
      <c r="A183" s="156">
        <v>3294</v>
      </c>
      <c r="B183" s="78" t="s">
        <v>130</v>
      </c>
      <c r="C183" s="30">
        <f t="shared" si="11"/>
        <v>0</v>
      </c>
      <c r="D183" s="29"/>
      <c r="E183" s="29"/>
      <c r="F183" s="29"/>
      <c r="G183" s="155"/>
      <c r="H183" s="30">
        <f t="shared" si="12"/>
        <v>0</v>
      </c>
      <c r="I183" s="29"/>
      <c r="J183" s="29"/>
      <c r="K183" s="29"/>
      <c r="L183" s="28"/>
    </row>
    <row r="184" spans="1:12" ht="48" hidden="1" x14ac:dyDescent="0.25">
      <c r="A184" s="125">
        <v>3300</v>
      </c>
      <c r="B184" s="124" t="s">
        <v>129</v>
      </c>
      <c r="C184" s="122">
        <f t="shared" si="11"/>
        <v>0</v>
      </c>
      <c r="D184" s="121">
        <f>SUM(D185:D186)</f>
        <v>0</v>
      </c>
      <c r="E184" s="121">
        <f>SUM(E185:E186)</f>
        <v>0</v>
      </c>
      <c r="F184" s="121">
        <f>SUM(F185:F186)</f>
        <v>0</v>
      </c>
      <c r="G184" s="121">
        <f>SUM(G185:G186)</f>
        <v>0</v>
      </c>
      <c r="H184" s="122">
        <f t="shared" si="12"/>
        <v>0</v>
      </c>
      <c r="I184" s="121">
        <f>SUM(I185:I186)</f>
        <v>0</v>
      </c>
      <c r="J184" s="121">
        <f>SUM(J185:J186)</f>
        <v>0</v>
      </c>
      <c r="K184" s="121">
        <f>SUM(K185:K186)</f>
        <v>0</v>
      </c>
      <c r="L184" s="92">
        <f>SUM(L185:L186)</f>
        <v>0</v>
      </c>
    </row>
    <row r="185" spans="1:12" ht="48" hidden="1" x14ac:dyDescent="0.25">
      <c r="A185" s="154">
        <v>3310</v>
      </c>
      <c r="B185" s="137" t="s">
        <v>128</v>
      </c>
      <c r="C185" s="153">
        <f t="shared" si="11"/>
        <v>0</v>
      </c>
      <c r="D185" s="133"/>
      <c r="E185" s="133"/>
      <c r="F185" s="133"/>
      <c r="G185" s="135"/>
      <c r="H185" s="153">
        <f t="shared" si="12"/>
        <v>0</v>
      </c>
      <c r="I185" s="133"/>
      <c r="J185" s="133"/>
      <c r="K185" s="133"/>
      <c r="L185" s="132"/>
    </row>
    <row r="186" spans="1:12" ht="60" hidden="1" x14ac:dyDescent="0.25">
      <c r="A186" s="114">
        <v>3320</v>
      </c>
      <c r="B186" s="79" t="s">
        <v>127</v>
      </c>
      <c r="C186" s="69">
        <f t="shared" si="11"/>
        <v>0</v>
      </c>
      <c r="D186" s="68"/>
      <c r="E186" s="68"/>
      <c r="F186" s="68"/>
      <c r="G186" s="70"/>
      <c r="H186" s="69">
        <f t="shared" si="12"/>
        <v>0</v>
      </c>
      <c r="I186" s="68"/>
      <c r="J186" s="68"/>
      <c r="K186" s="68"/>
      <c r="L186" s="67"/>
    </row>
    <row r="187" spans="1:12" hidden="1" x14ac:dyDescent="0.25">
      <c r="A187" s="152">
        <v>4000</v>
      </c>
      <c r="B187" s="131" t="s">
        <v>126</v>
      </c>
      <c r="C187" s="128">
        <f t="shared" si="11"/>
        <v>0</v>
      </c>
      <c r="D187" s="127">
        <f>SUM(D188,D191)</f>
        <v>0</v>
      </c>
      <c r="E187" s="127">
        <f>SUM(E188,E191)</f>
        <v>0</v>
      </c>
      <c r="F187" s="127">
        <f>SUM(F188,F191)</f>
        <v>0</v>
      </c>
      <c r="G187" s="129">
        <f>SUM(G188,G191)</f>
        <v>0</v>
      </c>
      <c r="H187" s="128">
        <f t="shared" si="12"/>
        <v>0</v>
      </c>
      <c r="I187" s="127">
        <f>SUM(I188,I191)</f>
        <v>0</v>
      </c>
      <c r="J187" s="127">
        <f>SUM(J188,J191)</f>
        <v>0</v>
      </c>
      <c r="K187" s="127">
        <f>SUM(K188,K191)</f>
        <v>0</v>
      </c>
      <c r="L187" s="126">
        <f>SUM(L188,L191)</f>
        <v>0</v>
      </c>
    </row>
    <row r="188" spans="1:12" ht="24" hidden="1" x14ac:dyDescent="0.25">
      <c r="A188" s="151">
        <v>4200</v>
      </c>
      <c r="B188" s="96" t="s">
        <v>125</v>
      </c>
      <c r="C188" s="94">
        <f t="shared" si="11"/>
        <v>0</v>
      </c>
      <c r="D188" s="93">
        <f>SUM(D189,D190)</f>
        <v>0</v>
      </c>
      <c r="E188" s="93">
        <f>SUM(E189,E190)</f>
        <v>0</v>
      </c>
      <c r="F188" s="93">
        <f>SUM(F189,F190)</f>
        <v>0</v>
      </c>
      <c r="G188" s="142">
        <f>SUM(G189,G190)</f>
        <v>0</v>
      </c>
      <c r="H188" s="94">
        <f t="shared" si="12"/>
        <v>0</v>
      </c>
      <c r="I188" s="93">
        <f>SUM(I189,I190)</f>
        <v>0</v>
      </c>
      <c r="J188" s="93">
        <f>SUM(J189,J190)</f>
        <v>0</v>
      </c>
      <c r="K188" s="93">
        <f>SUM(K189,K190)</f>
        <v>0</v>
      </c>
      <c r="L188" s="141">
        <f>SUM(L189,L190)</f>
        <v>0</v>
      </c>
    </row>
    <row r="189" spans="1:12" ht="36" hidden="1" x14ac:dyDescent="0.25">
      <c r="A189" s="91">
        <v>4240</v>
      </c>
      <c r="B189" s="79" t="s">
        <v>124</v>
      </c>
      <c r="C189" s="69">
        <f t="shared" si="11"/>
        <v>0</v>
      </c>
      <c r="D189" s="68"/>
      <c r="E189" s="68"/>
      <c r="F189" s="68"/>
      <c r="G189" s="70"/>
      <c r="H189" s="69">
        <f t="shared" si="12"/>
        <v>0</v>
      </c>
      <c r="I189" s="68"/>
      <c r="J189" s="68"/>
      <c r="K189" s="68"/>
      <c r="L189" s="67"/>
    </row>
    <row r="190" spans="1:12" ht="24" hidden="1" x14ac:dyDescent="0.25">
      <c r="A190" s="88">
        <v>4250</v>
      </c>
      <c r="B190" s="78" t="s">
        <v>123</v>
      </c>
      <c r="C190" s="36">
        <f t="shared" si="11"/>
        <v>0</v>
      </c>
      <c r="D190" s="35"/>
      <c r="E190" s="35"/>
      <c r="F190" s="35"/>
      <c r="G190" s="37"/>
      <c r="H190" s="36">
        <f t="shared" si="12"/>
        <v>0</v>
      </c>
      <c r="I190" s="35"/>
      <c r="J190" s="35"/>
      <c r="K190" s="35"/>
      <c r="L190" s="34"/>
    </row>
    <row r="191" spans="1:12" hidden="1" x14ac:dyDescent="0.25">
      <c r="A191" s="97">
        <v>4300</v>
      </c>
      <c r="B191" s="96" t="s">
        <v>122</v>
      </c>
      <c r="C191" s="94">
        <f t="shared" si="11"/>
        <v>0</v>
      </c>
      <c r="D191" s="93">
        <f>SUM(D192)</f>
        <v>0</v>
      </c>
      <c r="E191" s="93">
        <f>SUM(E192)</f>
        <v>0</v>
      </c>
      <c r="F191" s="93">
        <f>SUM(F192)</f>
        <v>0</v>
      </c>
      <c r="G191" s="142">
        <f>SUM(G192)</f>
        <v>0</v>
      </c>
      <c r="H191" s="94">
        <f t="shared" si="12"/>
        <v>0</v>
      </c>
      <c r="I191" s="93">
        <f>SUM(I192)</f>
        <v>0</v>
      </c>
      <c r="J191" s="93">
        <f>SUM(J192)</f>
        <v>0</v>
      </c>
      <c r="K191" s="93">
        <f>SUM(K192)</f>
        <v>0</v>
      </c>
      <c r="L191" s="141">
        <f>SUM(L192)</f>
        <v>0</v>
      </c>
    </row>
    <row r="192" spans="1:12" ht="24" hidden="1" x14ac:dyDescent="0.25">
      <c r="A192" s="91">
        <v>4310</v>
      </c>
      <c r="B192" s="79" t="s">
        <v>121</v>
      </c>
      <c r="C192" s="69">
        <f t="shared" si="11"/>
        <v>0</v>
      </c>
      <c r="D192" s="107">
        <f>SUM(D193:D193)</f>
        <v>0</v>
      </c>
      <c r="E192" s="107">
        <f>SUM(E193:E193)</f>
        <v>0</v>
      </c>
      <c r="F192" s="107">
        <f>SUM(F193:F193)</f>
        <v>0</v>
      </c>
      <c r="G192" s="150">
        <f>SUM(G193:G193)</f>
        <v>0</v>
      </c>
      <c r="H192" s="69">
        <f t="shared" si="12"/>
        <v>0</v>
      </c>
      <c r="I192" s="107">
        <f>SUM(I193:I193)</f>
        <v>0</v>
      </c>
      <c r="J192" s="107">
        <f>SUM(J193:J193)</f>
        <v>0</v>
      </c>
      <c r="K192" s="107">
        <f>SUM(K193:K193)</f>
        <v>0</v>
      </c>
      <c r="L192" s="149">
        <f>SUM(L193:L193)</f>
        <v>0</v>
      </c>
    </row>
    <row r="193" spans="1:12" ht="36" hidden="1" x14ac:dyDescent="0.25">
      <c r="A193" s="74">
        <v>4311</v>
      </c>
      <c r="B193" s="78" t="s">
        <v>120</v>
      </c>
      <c r="C193" s="36">
        <f t="shared" ref="C193:C224" si="13">SUM(D193:G193)</f>
        <v>0</v>
      </c>
      <c r="D193" s="35"/>
      <c r="E193" s="35"/>
      <c r="F193" s="35"/>
      <c r="G193" s="37"/>
      <c r="H193" s="36">
        <f t="shared" ref="H193:H224" si="14">SUM(I193:L193)</f>
        <v>0</v>
      </c>
      <c r="I193" s="35"/>
      <c r="J193" s="35"/>
      <c r="K193" s="35"/>
      <c r="L193" s="34"/>
    </row>
    <row r="194" spans="1:12" s="14" customFormat="1" ht="24" x14ac:dyDescent="0.25">
      <c r="A194" s="148"/>
      <c r="B194" s="147" t="s">
        <v>119</v>
      </c>
      <c r="C194" s="146">
        <f t="shared" si="13"/>
        <v>6300</v>
      </c>
      <c r="D194" s="145">
        <f>SUM(D195,D230,D268)</f>
        <v>6300</v>
      </c>
      <c r="E194" s="145">
        <f>SUM(E195,E230,E268)</f>
        <v>0</v>
      </c>
      <c r="F194" s="145">
        <f>SUM(F195,F230,F268)</f>
        <v>0</v>
      </c>
      <c r="G194" s="145">
        <f>SUM(G195,G230,G268)</f>
        <v>0</v>
      </c>
      <c r="H194" s="146">
        <f t="shared" si="14"/>
        <v>6225</v>
      </c>
      <c r="I194" s="145">
        <f>SUM(I195,I230,I268)</f>
        <v>6225</v>
      </c>
      <c r="J194" s="145">
        <f>SUM(J195,J230,J268)</f>
        <v>0</v>
      </c>
      <c r="K194" s="145">
        <f>SUM(K195,K230,K268)</f>
        <v>0</v>
      </c>
      <c r="L194" s="144">
        <f>SUM(L195,L230,L268)</f>
        <v>0</v>
      </c>
    </row>
    <row r="195" spans="1:12" hidden="1" x14ac:dyDescent="0.25">
      <c r="A195" s="131">
        <v>5000</v>
      </c>
      <c r="B195" s="131" t="s">
        <v>118</v>
      </c>
      <c r="C195" s="128">
        <f t="shared" si="13"/>
        <v>0</v>
      </c>
      <c r="D195" s="127">
        <f>D196+D204</f>
        <v>0</v>
      </c>
      <c r="E195" s="127">
        <f>E196+E204</f>
        <v>0</v>
      </c>
      <c r="F195" s="127">
        <f>F196+F204</f>
        <v>0</v>
      </c>
      <c r="G195" s="127">
        <f>G196+G204</f>
        <v>0</v>
      </c>
      <c r="H195" s="128">
        <f t="shared" si="14"/>
        <v>0</v>
      </c>
      <c r="I195" s="127">
        <f>I196+I204</f>
        <v>0</v>
      </c>
      <c r="J195" s="127">
        <f>J196+J204</f>
        <v>0</v>
      </c>
      <c r="K195" s="127">
        <f>K196+K204</f>
        <v>0</v>
      </c>
      <c r="L195" s="143">
        <f>L196+L204</f>
        <v>0</v>
      </c>
    </row>
    <row r="196" spans="1:12" hidden="1" x14ac:dyDescent="0.25">
      <c r="A196" s="97">
        <v>5100</v>
      </c>
      <c r="B196" s="96" t="s">
        <v>117</v>
      </c>
      <c r="C196" s="94">
        <f t="shared" si="13"/>
        <v>0</v>
      </c>
      <c r="D196" s="93">
        <f>D197+D198+D201+D202+D203</f>
        <v>0</v>
      </c>
      <c r="E196" s="93">
        <f>E197+E198+E201+E202+E203</f>
        <v>0</v>
      </c>
      <c r="F196" s="93">
        <f>F197+F198+F201+F202+F203</f>
        <v>0</v>
      </c>
      <c r="G196" s="142">
        <f>G197+G198+G201+G202+G203</f>
        <v>0</v>
      </c>
      <c r="H196" s="94">
        <f t="shared" si="14"/>
        <v>0</v>
      </c>
      <c r="I196" s="93">
        <f>I197+I198+I201+I202+I203</f>
        <v>0</v>
      </c>
      <c r="J196" s="93">
        <f>J197+J198+J201+J202+J203</f>
        <v>0</v>
      </c>
      <c r="K196" s="93">
        <f>K197+K198+K201+K202+K203</f>
        <v>0</v>
      </c>
      <c r="L196" s="141">
        <f>L197+L198+L201+L202+L203</f>
        <v>0</v>
      </c>
    </row>
    <row r="197" spans="1:12" hidden="1" x14ac:dyDescent="0.25">
      <c r="A197" s="91">
        <v>5110</v>
      </c>
      <c r="B197" s="79" t="s">
        <v>116</v>
      </c>
      <c r="C197" s="69">
        <f t="shared" si="13"/>
        <v>0</v>
      </c>
      <c r="D197" s="68"/>
      <c r="E197" s="68"/>
      <c r="F197" s="68"/>
      <c r="G197" s="70"/>
      <c r="H197" s="69">
        <f t="shared" si="14"/>
        <v>0</v>
      </c>
      <c r="I197" s="68"/>
      <c r="J197" s="68"/>
      <c r="K197" s="68"/>
      <c r="L197" s="67"/>
    </row>
    <row r="198" spans="1:12" ht="24" hidden="1" x14ac:dyDescent="0.25">
      <c r="A198" s="88">
        <v>5120</v>
      </c>
      <c r="B198" s="78" t="s">
        <v>115</v>
      </c>
      <c r="C198" s="36">
        <f t="shared" si="13"/>
        <v>0</v>
      </c>
      <c r="D198" s="76">
        <f>D199+D200</f>
        <v>0</v>
      </c>
      <c r="E198" s="76">
        <f>E199+E200</f>
        <v>0</v>
      </c>
      <c r="F198" s="76">
        <f>F199+F200</f>
        <v>0</v>
      </c>
      <c r="G198" s="77">
        <f>G199+G200</f>
        <v>0</v>
      </c>
      <c r="H198" s="36">
        <f t="shared" si="14"/>
        <v>0</v>
      </c>
      <c r="I198" s="76">
        <f>I199+I200</f>
        <v>0</v>
      </c>
      <c r="J198" s="76">
        <f>J199+J200</f>
        <v>0</v>
      </c>
      <c r="K198" s="76">
        <f>K199+K200</f>
        <v>0</v>
      </c>
      <c r="L198" s="75">
        <f>L199+L200</f>
        <v>0</v>
      </c>
    </row>
    <row r="199" spans="1:12" hidden="1" x14ac:dyDescent="0.25">
      <c r="A199" s="74">
        <v>5121</v>
      </c>
      <c r="B199" s="78" t="s">
        <v>114</v>
      </c>
      <c r="C199" s="36">
        <f t="shared" si="13"/>
        <v>0</v>
      </c>
      <c r="D199" s="35"/>
      <c r="E199" s="35"/>
      <c r="F199" s="35"/>
      <c r="G199" s="37"/>
      <c r="H199" s="36">
        <f t="shared" si="14"/>
        <v>0</v>
      </c>
      <c r="I199" s="35"/>
      <c r="J199" s="35"/>
      <c r="K199" s="35"/>
      <c r="L199" s="34"/>
    </row>
    <row r="200" spans="1:12" ht="24" hidden="1" x14ac:dyDescent="0.25">
      <c r="A200" s="74">
        <v>5129</v>
      </c>
      <c r="B200" s="78" t="s">
        <v>113</v>
      </c>
      <c r="C200" s="36">
        <f t="shared" si="13"/>
        <v>0</v>
      </c>
      <c r="D200" s="35"/>
      <c r="E200" s="35"/>
      <c r="F200" s="35"/>
      <c r="G200" s="37"/>
      <c r="H200" s="36">
        <f t="shared" si="14"/>
        <v>0</v>
      </c>
      <c r="I200" s="35"/>
      <c r="J200" s="35"/>
      <c r="K200" s="35"/>
      <c r="L200" s="34"/>
    </row>
    <row r="201" spans="1:12" hidden="1" x14ac:dyDescent="0.25">
      <c r="A201" s="88">
        <v>5130</v>
      </c>
      <c r="B201" s="78" t="s">
        <v>112</v>
      </c>
      <c r="C201" s="36">
        <f t="shared" si="13"/>
        <v>0</v>
      </c>
      <c r="D201" s="35"/>
      <c r="E201" s="35"/>
      <c r="F201" s="35"/>
      <c r="G201" s="37"/>
      <c r="H201" s="36">
        <f t="shared" si="14"/>
        <v>0</v>
      </c>
      <c r="I201" s="35"/>
      <c r="J201" s="35"/>
      <c r="K201" s="35"/>
      <c r="L201" s="34"/>
    </row>
    <row r="202" spans="1:12" hidden="1" x14ac:dyDescent="0.25">
      <c r="A202" s="88">
        <v>5140</v>
      </c>
      <c r="B202" s="78" t="s">
        <v>111</v>
      </c>
      <c r="C202" s="36">
        <f t="shared" si="13"/>
        <v>0</v>
      </c>
      <c r="D202" s="35"/>
      <c r="E202" s="35"/>
      <c r="F202" s="35"/>
      <c r="G202" s="37"/>
      <c r="H202" s="36">
        <f t="shared" si="14"/>
        <v>0</v>
      </c>
      <c r="I202" s="35"/>
      <c r="J202" s="35"/>
      <c r="K202" s="35"/>
      <c r="L202" s="34"/>
    </row>
    <row r="203" spans="1:12" ht="24" hidden="1" x14ac:dyDescent="0.25">
      <c r="A203" s="88">
        <v>5170</v>
      </c>
      <c r="B203" s="78" t="s">
        <v>110</v>
      </c>
      <c r="C203" s="36">
        <f t="shared" si="13"/>
        <v>0</v>
      </c>
      <c r="D203" s="35"/>
      <c r="E203" s="35"/>
      <c r="F203" s="35"/>
      <c r="G203" s="37"/>
      <c r="H203" s="36">
        <f t="shared" si="14"/>
        <v>0</v>
      </c>
      <c r="I203" s="35"/>
      <c r="J203" s="35"/>
      <c r="K203" s="35"/>
      <c r="L203" s="34"/>
    </row>
    <row r="204" spans="1:12" hidden="1" x14ac:dyDescent="0.25">
      <c r="A204" s="97">
        <v>5200</v>
      </c>
      <c r="B204" s="96" t="s">
        <v>109</v>
      </c>
      <c r="C204" s="94">
        <f t="shared" si="13"/>
        <v>0</v>
      </c>
      <c r="D204" s="93">
        <f>D205+D215+D216+D225+D226+D227+D229</f>
        <v>0</v>
      </c>
      <c r="E204" s="93">
        <f>E205+E215+E216+E225+E226+E227+E229</f>
        <v>0</v>
      </c>
      <c r="F204" s="93">
        <f>F205+F215+F216+F225+F226+F227+F229</f>
        <v>0</v>
      </c>
      <c r="G204" s="142">
        <f>G205+G215+G216+G225+G226+G227+G229</f>
        <v>0</v>
      </c>
      <c r="H204" s="94">
        <f t="shared" si="14"/>
        <v>0</v>
      </c>
      <c r="I204" s="93">
        <f>I205+I215+I216+I225+I226+I227+I229</f>
        <v>0</v>
      </c>
      <c r="J204" s="93">
        <f>J205+J215+J216+J225+J226+J227+J229</f>
        <v>0</v>
      </c>
      <c r="K204" s="93">
        <f>K205+K215+K216+K225+K226+K227+K229</f>
        <v>0</v>
      </c>
      <c r="L204" s="141">
        <f>L205+L215+L216+L225+L226+L227+L229</f>
        <v>0</v>
      </c>
    </row>
    <row r="205" spans="1:12" hidden="1" x14ac:dyDescent="0.25">
      <c r="A205" s="80">
        <v>5210</v>
      </c>
      <c r="B205" s="137" t="s">
        <v>108</v>
      </c>
      <c r="C205" s="134">
        <f t="shared" si="13"/>
        <v>0</v>
      </c>
      <c r="D205" s="139">
        <f>SUM(D206:D214)</f>
        <v>0</v>
      </c>
      <c r="E205" s="139">
        <f>SUM(E206:E214)</f>
        <v>0</v>
      </c>
      <c r="F205" s="139">
        <f>SUM(F206:F214)</f>
        <v>0</v>
      </c>
      <c r="G205" s="140">
        <f>SUM(G206:G214)</f>
        <v>0</v>
      </c>
      <c r="H205" s="134">
        <f t="shared" si="14"/>
        <v>0</v>
      </c>
      <c r="I205" s="139">
        <f>SUM(I206:I214)</f>
        <v>0</v>
      </c>
      <c r="J205" s="139">
        <f>SUM(J206:J214)</f>
        <v>0</v>
      </c>
      <c r="K205" s="139">
        <f>SUM(K206:K214)</f>
        <v>0</v>
      </c>
      <c r="L205" s="138">
        <f>SUM(L206:L214)</f>
        <v>0</v>
      </c>
    </row>
    <row r="206" spans="1:12" hidden="1" x14ac:dyDescent="0.25">
      <c r="A206" s="114">
        <v>5211</v>
      </c>
      <c r="B206" s="79" t="s">
        <v>107</v>
      </c>
      <c r="C206" s="69">
        <f t="shared" si="13"/>
        <v>0</v>
      </c>
      <c r="D206" s="68"/>
      <c r="E206" s="68"/>
      <c r="F206" s="68"/>
      <c r="G206" s="70"/>
      <c r="H206" s="69">
        <f t="shared" si="14"/>
        <v>0</v>
      </c>
      <c r="I206" s="68"/>
      <c r="J206" s="68"/>
      <c r="K206" s="68"/>
      <c r="L206" s="67"/>
    </row>
    <row r="207" spans="1:12" hidden="1" x14ac:dyDescent="0.25">
      <c r="A207" s="74">
        <v>5212</v>
      </c>
      <c r="B207" s="78" t="s">
        <v>106</v>
      </c>
      <c r="C207" s="36">
        <f t="shared" si="13"/>
        <v>0</v>
      </c>
      <c r="D207" s="35"/>
      <c r="E207" s="35"/>
      <c r="F207" s="35"/>
      <c r="G207" s="37"/>
      <c r="H207" s="36">
        <f t="shared" si="14"/>
        <v>0</v>
      </c>
      <c r="I207" s="35"/>
      <c r="J207" s="35"/>
      <c r="K207" s="35"/>
      <c r="L207" s="34"/>
    </row>
    <row r="208" spans="1:12" hidden="1" x14ac:dyDescent="0.25">
      <c r="A208" s="74">
        <v>5213</v>
      </c>
      <c r="B208" s="78" t="s">
        <v>105</v>
      </c>
      <c r="C208" s="36">
        <f t="shared" si="13"/>
        <v>0</v>
      </c>
      <c r="D208" s="35"/>
      <c r="E208" s="35"/>
      <c r="F208" s="35"/>
      <c r="G208" s="37"/>
      <c r="H208" s="36">
        <f t="shared" si="14"/>
        <v>0</v>
      </c>
      <c r="I208" s="35"/>
      <c r="J208" s="35"/>
      <c r="K208" s="35"/>
      <c r="L208" s="34"/>
    </row>
    <row r="209" spans="1:12" hidden="1" x14ac:dyDescent="0.25">
      <c r="A209" s="74">
        <v>5214</v>
      </c>
      <c r="B209" s="78" t="s">
        <v>104</v>
      </c>
      <c r="C209" s="36">
        <f t="shared" si="13"/>
        <v>0</v>
      </c>
      <c r="D209" s="35"/>
      <c r="E209" s="35"/>
      <c r="F209" s="35"/>
      <c r="G209" s="37"/>
      <c r="H209" s="36">
        <f t="shared" si="14"/>
        <v>0</v>
      </c>
      <c r="I209" s="35"/>
      <c r="J209" s="35"/>
      <c r="K209" s="35"/>
      <c r="L209" s="34"/>
    </row>
    <row r="210" spans="1:12" hidden="1" x14ac:dyDescent="0.25">
      <c r="A210" s="74">
        <v>5215</v>
      </c>
      <c r="B210" s="78" t="s">
        <v>103</v>
      </c>
      <c r="C210" s="36">
        <f t="shared" si="13"/>
        <v>0</v>
      </c>
      <c r="D210" s="35"/>
      <c r="E210" s="35"/>
      <c r="F210" s="35"/>
      <c r="G210" s="37"/>
      <c r="H210" s="36">
        <f t="shared" si="14"/>
        <v>0</v>
      </c>
      <c r="I210" s="35"/>
      <c r="J210" s="35"/>
      <c r="K210" s="35"/>
      <c r="L210" s="34"/>
    </row>
    <row r="211" spans="1:12" ht="24" hidden="1" x14ac:dyDescent="0.25">
      <c r="A211" s="74">
        <v>5216</v>
      </c>
      <c r="B211" s="78" t="s">
        <v>102</v>
      </c>
      <c r="C211" s="36">
        <f t="shared" si="13"/>
        <v>0</v>
      </c>
      <c r="D211" s="35"/>
      <c r="E211" s="35"/>
      <c r="F211" s="35"/>
      <c r="G211" s="37"/>
      <c r="H211" s="36">
        <f t="shared" si="14"/>
        <v>0</v>
      </c>
      <c r="I211" s="35"/>
      <c r="J211" s="35"/>
      <c r="K211" s="35"/>
      <c r="L211" s="34"/>
    </row>
    <row r="212" spans="1:12" hidden="1" x14ac:dyDescent="0.25">
      <c r="A212" s="74">
        <v>5217</v>
      </c>
      <c r="B212" s="78" t="s">
        <v>101</v>
      </c>
      <c r="C212" s="36">
        <f t="shared" si="13"/>
        <v>0</v>
      </c>
      <c r="D212" s="35"/>
      <c r="E212" s="35"/>
      <c r="F212" s="35"/>
      <c r="G212" s="37"/>
      <c r="H212" s="36">
        <f t="shared" si="14"/>
        <v>0</v>
      </c>
      <c r="I212" s="35"/>
      <c r="J212" s="35"/>
      <c r="K212" s="35"/>
      <c r="L212" s="34"/>
    </row>
    <row r="213" spans="1:12" hidden="1" x14ac:dyDescent="0.25">
      <c r="A213" s="74">
        <v>5218</v>
      </c>
      <c r="B213" s="78" t="s">
        <v>100</v>
      </c>
      <c r="C213" s="36">
        <f t="shared" si="13"/>
        <v>0</v>
      </c>
      <c r="D213" s="35"/>
      <c r="E213" s="35"/>
      <c r="F213" s="35"/>
      <c r="G213" s="37"/>
      <c r="H213" s="36">
        <f t="shared" si="14"/>
        <v>0</v>
      </c>
      <c r="I213" s="35"/>
      <c r="J213" s="35"/>
      <c r="K213" s="35"/>
      <c r="L213" s="34"/>
    </row>
    <row r="214" spans="1:12" hidden="1" x14ac:dyDescent="0.25">
      <c r="A214" s="74">
        <v>5219</v>
      </c>
      <c r="B214" s="78" t="s">
        <v>99</v>
      </c>
      <c r="C214" s="36">
        <f t="shared" si="13"/>
        <v>0</v>
      </c>
      <c r="D214" s="35"/>
      <c r="E214" s="35"/>
      <c r="F214" s="35"/>
      <c r="G214" s="37"/>
      <c r="H214" s="36">
        <f t="shared" si="14"/>
        <v>0</v>
      </c>
      <c r="I214" s="35"/>
      <c r="J214" s="35"/>
      <c r="K214" s="35"/>
      <c r="L214" s="34"/>
    </row>
    <row r="215" spans="1:12" ht="13.5" hidden="1" customHeight="1" x14ac:dyDescent="0.25">
      <c r="A215" s="88">
        <v>5220</v>
      </c>
      <c r="B215" s="78" t="s">
        <v>98</v>
      </c>
      <c r="C215" s="36">
        <f t="shared" si="13"/>
        <v>0</v>
      </c>
      <c r="D215" s="35"/>
      <c r="E215" s="35"/>
      <c r="F215" s="35"/>
      <c r="G215" s="37"/>
      <c r="H215" s="36">
        <f t="shared" si="14"/>
        <v>0</v>
      </c>
      <c r="I215" s="35"/>
      <c r="J215" s="35"/>
      <c r="K215" s="35"/>
      <c r="L215" s="34"/>
    </row>
    <row r="216" spans="1:12" hidden="1" x14ac:dyDescent="0.25">
      <c r="A216" s="88">
        <v>5230</v>
      </c>
      <c r="B216" s="78" t="s">
        <v>97</v>
      </c>
      <c r="C216" s="36">
        <f t="shared" si="13"/>
        <v>0</v>
      </c>
      <c r="D216" s="76">
        <f>SUM(D217:D224)</f>
        <v>0</v>
      </c>
      <c r="E216" s="76">
        <f>SUM(E217:E224)</f>
        <v>0</v>
      </c>
      <c r="F216" s="76">
        <f>SUM(F217:F224)</f>
        <v>0</v>
      </c>
      <c r="G216" s="77">
        <f>SUM(G217:G224)</f>
        <v>0</v>
      </c>
      <c r="H216" s="36">
        <f t="shared" si="14"/>
        <v>0</v>
      </c>
      <c r="I216" s="76">
        <f>SUM(I217:I224)</f>
        <v>0</v>
      </c>
      <c r="J216" s="76">
        <f>SUM(J217:J224)</f>
        <v>0</v>
      </c>
      <c r="K216" s="76">
        <f>SUM(K217:K224)</f>
        <v>0</v>
      </c>
      <c r="L216" s="75">
        <f>SUM(L217:L224)</f>
        <v>0</v>
      </c>
    </row>
    <row r="217" spans="1:12" hidden="1" x14ac:dyDescent="0.25">
      <c r="A217" s="74">
        <v>5231</v>
      </c>
      <c r="B217" s="78" t="s">
        <v>96</v>
      </c>
      <c r="C217" s="36">
        <f t="shared" si="13"/>
        <v>0</v>
      </c>
      <c r="D217" s="35"/>
      <c r="E217" s="35"/>
      <c r="F217" s="35"/>
      <c r="G217" s="37"/>
      <c r="H217" s="36">
        <f t="shared" si="14"/>
        <v>0</v>
      </c>
      <c r="I217" s="35"/>
      <c r="J217" s="35"/>
      <c r="K217" s="35"/>
      <c r="L217" s="34"/>
    </row>
    <row r="218" spans="1:12" hidden="1" x14ac:dyDescent="0.25">
      <c r="A218" s="74">
        <v>5232</v>
      </c>
      <c r="B218" s="78" t="s">
        <v>95</v>
      </c>
      <c r="C218" s="36">
        <f t="shared" si="13"/>
        <v>0</v>
      </c>
      <c r="D218" s="35"/>
      <c r="E218" s="35"/>
      <c r="F218" s="35"/>
      <c r="G218" s="37"/>
      <c r="H218" s="36">
        <f t="shared" si="14"/>
        <v>0</v>
      </c>
      <c r="I218" s="35"/>
      <c r="J218" s="35"/>
      <c r="K218" s="35"/>
      <c r="L218" s="34"/>
    </row>
    <row r="219" spans="1:12" hidden="1" x14ac:dyDescent="0.25">
      <c r="A219" s="74">
        <v>5233</v>
      </c>
      <c r="B219" s="78" t="s">
        <v>94</v>
      </c>
      <c r="C219" s="73">
        <f t="shared" si="13"/>
        <v>0</v>
      </c>
      <c r="D219" s="35"/>
      <c r="E219" s="35"/>
      <c r="F219" s="35"/>
      <c r="G219" s="37"/>
      <c r="H219" s="36">
        <f t="shared" si="14"/>
        <v>0</v>
      </c>
      <c r="I219" s="35"/>
      <c r="J219" s="35"/>
      <c r="K219" s="35"/>
      <c r="L219" s="34"/>
    </row>
    <row r="220" spans="1:12" ht="24" hidden="1" x14ac:dyDescent="0.25">
      <c r="A220" s="74">
        <v>5234</v>
      </c>
      <c r="B220" s="78" t="s">
        <v>93</v>
      </c>
      <c r="C220" s="73">
        <f t="shared" si="13"/>
        <v>0</v>
      </c>
      <c r="D220" s="35"/>
      <c r="E220" s="35"/>
      <c r="F220" s="35"/>
      <c r="G220" s="37"/>
      <c r="H220" s="36">
        <f t="shared" si="14"/>
        <v>0</v>
      </c>
      <c r="I220" s="35"/>
      <c r="J220" s="35"/>
      <c r="K220" s="35"/>
      <c r="L220" s="34"/>
    </row>
    <row r="221" spans="1:12" ht="14.25" hidden="1" customHeight="1" x14ac:dyDescent="0.25">
      <c r="A221" s="74">
        <v>5236</v>
      </c>
      <c r="B221" s="78" t="s">
        <v>92</v>
      </c>
      <c r="C221" s="73">
        <f t="shared" si="13"/>
        <v>0</v>
      </c>
      <c r="D221" s="35"/>
      <c r="E221" s="35"/>
      <c r="F221" s="35"/>
      <c r="G221" s="37"/>
      <c r="H221" s="36">
        <f t="shared" si="14"/>
        <v>0</v>
      </c>
      <c r="I221" s="35"/>
      <c r="J221" s="35"/>
      <c r="K221" s="35"/>
      <c r="L221" s="34"/>
    </row>
    <row r="222" spans="1:12" ht="14.25" hidden="1" customHeight="1" x14ac:dyDescent="0.25">
      <c r="A222" s="74">
        <v>5237</v>
      </c>
      <c r="B222" s="78" t="s">
        <v>91</v>
      </c>
      <c r="C222" s="73">
        <f t="shared" si="13"/>
        <v>0</v>
      </c>
      <c r="D222" s="35"/>
      <c r="E222" s="35"/>
      <c r="F222" s="35"/>
      <c r="G222" s="37"/>
      <c r="H222" s="36">
        <f t="shared" si="14"/>
        <v>0</v>
      </c>
      <c r="I222" s="35"/>
      <c r="J222" s="35"/>
      <c r="K222" s="35"/>
      <c r="L222" s="34"/>
    </row>
    <row r="223" spans="1:12" ht="24" hidden="1" x14ac:dyDescent="0.25">
      <c r="A223" s="74">
        <v>5238</v>
      </c>
      <c r="B223" s="78" t="s">
        <v>90</v>
      </c>
      <c r="C223" s="73">
        <f t="shared" si="13"/>
        <v>0</v>
      </c>
      <c r="D223" s="35"/>
      <c r="E223" s="35"/>
      <c r="F223" s="35"/>
      <c r="G223" s="37"/>
      <c r="H223" s="36">
        <f t="shared" si="14"/>
        <v>0</v>
      </c>
      <c r="I223" s="35"/>
      <c r="J223" s="35"/>
      <c r="K223" s="35"/>
      <c r="L223" s="34"/>
    </row>
    <row r="224" spans="1:12" ht="24" hidden="1" x14ac:dyDescent="0.25">
      <c r="A224" s="74">
        <v>5239</v>
      </c>
      <c r="B224" s="78" t="s">
        <v>89</v>
      </c>
      <c r="C224" s="73">
        <f t="shared" si="13"/>
        <v>0</v>
      </c>
      <c r="D224" s="35"/>
      <c r="E224" s="35"/>
      <c r="F224" s="35"/>
      <c r="G224" s="37"/>
      <c r="H224" s="36">
        <f t="shared" si="14"/>
        <v>0</v>
      </c>
      <c r="I224" s="35"/>
      <c r="J224" s="35"/>
      <c r="K224" s="35"/>
      <c r="L224" s="34"/>
    </row>
    <row r="225" spans="1:12" ht="24" hidden="1" x14ac:dyDescent="0.25">
      <c r="A225" s="88">
        <v>5240</v>
      </c>
      <c r="B225" s="78" t="s">
        <v>88</v>
      </c>
      <c r="C225" s="73">
        <f t="shared" ref="C225:C256" si="15">SUM(D225:G225)</f>
        <v>0</v>
      </c>
      <c r="D225" s="35"/>
      <c r="E225" s="35"/>
      <c r="F225" s="35"/>
      <c r="G225" s="37"/>
      <c r="H225" s="36">
        <f t="shared" ref="H225:H256" si="16">SUM(I225:L225)</f>
        <v>0</v>
      </c>
      <c r="I225" s="35"/>
      <c r="J225" s="35"/>
      <c r="K225" s="35"/>
      <c r="L225" s="34"/>
    </row>
    <row r="226" spans="1:12" hidden="1" x14ac:dyDescent="0.25">
      <c r="A226" s="88">
        <v>5250</v>
      </c>
      <c r="B226" s="78" t="s">
        <v>87</v>
      </c>
      <c r="C226" s="73">
        <f t="shared" si="15"/>
        <v>0</v>
      </c>
      <c r="D226" s="35"/>
      <c r="E226" s="35"/>
      <c r="F226" s="35"/>
      <c r="G226" s="37"/>
      <c r="H226" s="36">
        <f t="shared" si="16"/>
        <v>0</v>
      </c>
      <c r="I226" s="35"/>
      <c r="J226" s="35"/>
      <c r="K226" s="35"/>
      <c r="L226" s="34"/>
    </row>
    <row r="227" spans="1:12" hidden="1" x14ac:dyDescent="0.25">
      <c r="A227" s="88">
        <v>5260</v>
      </c>
      <c r="B227" s="78" t="s">
        <v>86</v>
      </c>
      <c r="C227" s="73">
        <f t="shared" si="15"/>
        <v>0</v>
      </c>
      <c r="D227" s="76">
        <f>SUM(D228)</f>
        <v>0</v>
      </c>
      <c r="E227" s="76">
        <f>SUM(E228)</f>
        <v>0</v>
      </c>
      <c r="F227" s="76">
        <f>SUM(F228)</f>
        <v>0</v>
      </c>
      <c r="G227" s="77">
        <f>SUM(G228)</f>
        <v>0</v>
      </c>
      <c r="H227" s="36">
        <f t="shared" si="16"/>
        <v>0</v>
      </c>
      <c r="I227" s="76">
        <f>SUM(I228)</f>
        <v>0</v>
      </c>
      <c r="J227" s="76">
        <f>SUM(J228)</f>
        <v>0</v>
      </c>
      <c r="K227" s="76">
        <f>SUM(K228)</f>
        <v>0</v>
      </c>
      <c r="L227" s="75">
        <f>SUM(L228)</f>
        <v>0</v>
      </c>
    </row>
    <row r="228" spans="1:12" ht="24" hidden="1" x14ac:dyDescent="0.25">
      <c r="A228" s="74">
        <v>5269</v>
      </c>
      <c r="B228" s="78" t="s">
        <v>85</v>
      </c>
      <c r="C228" s="73">
        <f t="shared" si="15"/>
        <v>0</v>
      </c>
      <c r="D228" s="35"/>
      <c r="E228" s="35"/>
      <c r="F228" s="35"/>
      <c r="G228" s="37"/>
      <c r="H228" s="36">
        <f t="shared" si="16"/>
        <v>0</v>
      </c>
      <c r="I228" s="35"/>
      <c r="J228" s="35"/>
      <c r="K228" s="35"/>
      <c r="L228" s="34"/>
    </row>
    <row r="229" spans="1:12" ht="24" hidden="1" x14ac:dyDescent="0.25">
      <c r="A229" s="80">
        <v>5270</v>
      </c>
      <c r="B229" s="137" t="s">
        <v>84</v>
      </c>
      <c r="C229" s="136">
        <f t="shared" si="15"/>
        <v>0</v>
      </c>
      <c r="D229" s="133"/>
      <c r="E229" s="133"/>
      <c r="F229" s="133"/>
      <c r="G229" s="135"/>
      <c r="H229" s="134">
        <f t="shared" si="16"/>
        <v>0</v>
      </c>
      <c r="I229" s="133"/>
      <c r="J229" s="133"/>
      <c r="K229" s="133"/>
      <c r="L229" s="132"/>
    </row>
    <row r="230" spans="1:12" x14ac:dyDescent="0.25">
      <c r="A230" s="131">
        <v>6000</v>
      </c>
      <c r="B230" s="131" t="s">
        <v>83</v>
      </c>
      <c r="C230" s="130">
        <f t="shared" si="15"/>
        <v>6300</v>
      </c>
      <c r="D230" s="127">
        <f>D231+D251+D258</f>
        <v>6300</v>
      </c>
      <c r="E230" s="127">
        <f>E231+E251+E258</f>
        <v>0</v>
      </c>
      <c r="F230" s="127">
        <f>F231+F251+F258</f>
        <v>0</v>
      </c>
      <c r="G230" s="129">
        <f>G231+G251+G258</f>
        <v>0</v>
      </c>
      <c r="H230" s="128">
        <f t="shared" si="16"/>
        <v>6225</v>
      </c>
      <c r="I230" s="127">
        <f>I231+I251+I258</f>
        <v>6225</v>
      </c>
      <c r="J230" s="127">
        <f>J231+J251+J258</f>
        <v>0</v>
      </c>
      <c r="K230" s="127">
        <f>K231+K251+K258</f>
        <v>0</v>
      </c>
      <c r="L230" s="126">
        <f>L231+L251+L258</f>
        <v>0</v>
      </c>
    </row>
    <row r="231" spans="1:12" ht="14.25" hidden="1" customHeight="1" x14ac:dyDescent="0.25">
      <c r="A231" s="125">
        <v>6200</v>
      </c>
      <c r="B231" s="124" t="s">
        <v>82</v>
      </c>
      <c r="C231" s="123">
        <f t="shared" si="15"/>
        <v>0</v>
      </c>
      <c r="D231" s="121">
        <f>SUM(D232,D233,D235,D238,D244,D245,D246)</f>
        <v>0</v>
      </c>
      <c r="E231" s="121">
        <f>SUM(E232,E233,E235,E238,E244,E245,E246)</f>
        <v>0</v>
      </c>
      <c r="F231" s="121">
        <f>SUM(F232,F233,F235,F238,F244,F245,F246)</f>
        <v>0</v>
      </c>
      <c r="G231" s="121">
        <f>SUM(G232,G233,G235,G238,G244,G245,G246)</f>
        <v>0</v>
      </c>
      <c r="H231" s="122">
        <f t="shared" si="16"/>
        <v>0</v>
      </c>
      <c r="I231" s="121">
        <f>SUM(I232,I233,I235,I238,I244,I245,I246)</f>
        <v>0</v>
      </c>
      <c r="J231" s="121">
        <f>SUM(J232,J233,J235,J238,J244,J245,J246)</f>
        <v>0</v>
      </c>
      <c r="K231" s="121">
        <f>SUM(K232,K233,K235,K238,K244,K245,K246)</f>
        <v>0</v>
      </c>
      <c r="L231" s="92">
        <f>SUM(L232,L233,L235,L238,L244,L245,L246)</f>
        <v>0</v>
      </c>
    </row>
    <row r="232" spans="1:12" ht="24" hidden="1" x14ac:dyDescent="0.25">
      <c r="A232" s="91">
        <v>6220</v>
      </c>
      <c r="B232" s="79" t="s">
        <v>81</v>
      </c>
      <c r="C232" s="71">
        <f t="shared" si="15"/>
        <v>0</v>
      </c>
      <c r="D232" s="68"/>
      <c r="E232" s="68"/>
      <c r="F232" s="68"/>
      <c r="G232" s="120"/>
      <c r="H232" s="119">
        <f t="shared" si="16"/>
        <v>0</v>
      </c>
      <c r="I232" s="68"/>
      <c r="J232" s="68"/>
      <c r="K232" s="68"/>
      <c r="L232" s="67"/>
    </row>
    <row r="233" spans="1:12" hidden="1" x14ac:dyDescent="0.25">
      <c r="A233" s="88">
        <v>6230</v>
      </c>
      <c r="B233" s="78" t="s">
        <v>80</v>
      </c>
      <c r="C233" s="73">
        <f t="shared" si="15"/>
        <v>0</v>
      </c>
      <c r="D233" s="76">
        <f>SUM(D234)</f>
        <v>0</v>
      </c>
      <c r="E233" s="76">
        <f>SUM(E234)</f>
        <v>0</v>
      </c>
      <c r="F233" s="76">
        <f>SUM(F234)</f>
        <v>0</v>
      </c>
      <c r="G233" s="77">
        <f>SUM(G234)</f>
        <v>0</v>
      </c>
      <c r="H233" s="103">
        <f t="shared" si="16"/>
        <v>0</v>
      </c>
      <c r="I233" s="76">
        <f>SUM(I234)</f>
        <v>0</v>
      </c>
      <c r="J233" s="76">
        <f>SUM(J234)</f>
        <v>0</v>
      </c>
      <c r="K233" s="76">
        <f>SUM(K234)</f>
        <v>0</v>
      </c>
      <c r="L233" s="75">
        <f>SUM(L234)</f>
        <v>0</v>
      </c>
    </row>
    <row r="234" spans="1:12" ht="24" hidden="1" x14ac:dyDescent="0.25">
      <c r="A234" s="74">
        <v>6239</v>
      </c>
      <c r="B234" s="79" t="s">
        <v>79</v>
      </c>
      <c r="C234" s="73">
        <f t="shared" si="15"/>
        <v>0</v>
      </c>
      <c r="D234" s="68"/>
      <c r="E234" s="68"/>
      <c r="F234" s="68"/>
      <c r="G234" s="70"/>
      <c r="H234" s="103">
        <f t="shared" si="16"/>
        <v>0</v>
      </c>
      <c r="I234" s="68"/>
      <c r="J234" s="68"/>
      <c r="K234" s="68"/>
      <c r="L234" s="67"/>
    </row>
    <row r="235" spans="1:12" ht="24" hidden="1" x14ac:dyDescent="0.25">
      <c r="A235" s="88">
        <v>6240</v>
      </c>
      <c r="B235" s="78" t="s">
        <v>78</v>
      </c>
      <c r="C235" s="73">
        <f t="shared" si="15"/>
        <v>0</v>
      </c>
      <c r="D235" s="76">
        <f>SUM(D236:D237)</f>
        <v>0</v>
      </c>
      <c r="E235" s="76">
        <f>SUM(E236:E237)</f>
        <v>0</v>
      </c>
      <c r="F235" s="76">
        <f>SUM(F236:F237)</f>
        <v>0</v>
      </c>
      <c r="G235" s="77">
        <f>SUM(G236:G237)</f>
        <v>0</v>
      </c>
      <c r="H235" s="103">
        <f t="shared" si="16"/>
        <v>0</v>
      </c>
      <c r="I235" s="76">
        <f>SUM(I236:I237)</f>
        <v>0</v>
      </c>
      <c r="J235" s="76">
        <f>SUM(J236:J237)</f>
        <v>0</v>
      </c>
      <c r="K235" s="76">
        <f>SUM(K236:K237)</f>
        <v>0</v>
      </c>
      <c r="L235" s="75">
        <f>SUM(L236:L237)</f>
        <v>0</v>
      </c>
    </row>
    <row r="236" spans="1:12" hidden="1" x14ac:dyDescent="0.25">
      <c r="A236" s="74">
        <v>6241</v>
      </c>
      <c r="B236" s="78" t="s">
        <v>77</v>
      </c>
      <c r="C236" s="73">
        <f t="shared" si="15"/>
        <v>0</v>
      </c>
      <c r="D236" s="35"/>
      <c r="E236" s="35"/>
      <c r="F236" s="35"/>
      <c r="G236" s="37"/>
      <c r="H236" s="103">
        <f t="shared" si="16"/>
        <v>0</v>
      </c>
      <c r="I236" s="35"/>
      <c r="J236" s="35"/>
      <c r="K236" s="35"/>
      <c r="L236" s="34"/>
    </row>
    <row r="237" spans="1:12" hidden="1" x14ac:dyDescent="0.25">
      <c r="A237" s="74">
        <v>6242</v>
      </c>
      <c r="B237" s="78" t="s">
        <v>76</v>
      </c>
      <c r="C237" s="73">
        <f t="shared" si="15"/>
        <v>0</v>
      </c>
      <c r="D237" s="35"/>
      <c r="E237" s="35"/>
      <c r="F237" s="35"/>
      <c r="G237" s="37"/>
      <c r="H237" s="103">
        <f t="shared" si="16"/>
        <v>0</v>
      </c>
      <c r="I237" s="35"/>
      <c r="J237" s="35"/>
      <c r="K237" s="35"/>
      <c r="L237" s="34"/>
    </row>
    <row r="238" spans="1:12" ht="25.5" hidden="1" customHeight="1" x14ac:dyDescent="0.25">
      <c r="A238" s="88">
        <v>6250</v>
      </c>
      <c r="B238" s="78" t="s">
        <v>75</v>
      </c>
      <c r="C238" s="73">
        <f t="shared" si="15"/>
        <v>0</v>
      </c>
      <c r="D238" s="76">
        <f>SUM(D239:D243)</f>
        <v>0</v>
      </c>
      <c r="E238" s="76">
        <f>SUM(E239:E243)</f>
        <v>0</v>
      </c>
      <c r="F238" s="76">
        <f>SUM(F239:F243)</f>
        <v>0</v>
      </c>
      <c r="G238" s="77">
        <f>SUM(G239:G243)</f>
        <v>0</v>
      </c>
      <c r="H238" s="103">
        <f t="shared" si="16"/>
        <v>0</v>
      </c>
      <c r="I238" s="76">
        <f>SUM(I239:I243)</f>
        <v>0</v>
      </c>
      <c r="J238" s="76">
        <f>SUM(J239:J243)</f>
        <v>0</v>
      </c>
      <c r="K238" s="76">
        <f>SUM(K239:K243)</f>
        <v>0</v>
      </c>
      <c r="L238" s="75">
        <f>SUM(L239:L243)</f>
        <v>0</v>
      </c>
    </row>
    <row r="239" spans="1:12" ht="14.25" hidden="1" customHeight="1" x14ac:dyDescent="0.25">
      <c r="A239" s="74">
        <v>6252</v>
      </c>
      <c r="B239" s="78" t="s">
        <v>74</v>
      </c>
      <c r="C239" s="73">
        <f t="shared" si="15"/>
        <v>0</v>
      </c>
      <c r="D239" s="35"/>
      <c r="E239" s="35"/>
      <c r="F239" s="35"/>
      <c r="G239" s="37"/>
      <c r="H239" s="103">
        <f t="shared" si="16"/>
        <v>0</v>
      </c>
      <c r="I239" s="35"/>
      <c r="J239" s="35"/>
      <c r="K239" s="35"/>
      <c r="L239" s="34"/>
    </row>
    <row r="240" spans="1:12" ht="14.25" hidden="1" customHeight="1" x14ac:dyDescent="0.25">
      <c r="A240" s="74">
        <v>6253</v>
      </c>
      <c r="B240" s="78" t="s">
        <v>73</v>
      </c>
      <c r="C240" s="73">
        <f t="shared" si="15"/>
        <v>0</v>
      </c>
      <c r="D240" s="35"/>
      <c r="E240" s="35"/>
      <c r="F240" s="35"/>
      <c r="G240" s="37"/>
      <c r="H240" s="103">
        <f t="shared" si="16"/>
        <v>0</v>
      </c>
      <c r="I240" s="35"/>
      <c r="J240" s="35"/>
      <c r="K240" s="35"/>
      <c r="L240" s="34"/>
    </row>
    <row r="241" spans="1:12" ht="24" hidden="1" x14ac:dyDescent="0.25">
      <c r="A241" s="74">
        <v>6254</v>
      </c>
      <c r="B241" s="78" t="s">
        <v>72</v>
      </c>
      <c r="C241" s="73">
        <f t="shared" si="15"/>
        <v>0</v>
      </c>
      <c r="D241" s="35"/>
      <c r="E241" s="35"/>
      <c r="F241" s="35"/>
      <c r="G241" s="37"/>
      <c r="H241" s="103">
        <f t="shared" si="16"/>
        <v>0</v>
      </c>
      <c r="I241" s="35"/>
      <c r="J241" s="35"/>
      <c r="K241" s="35"/>
      <c r="L241" s="34"/>
    </row>
    <row r="242" spans="1:12" ht="24" hidden="1" x14ac:dyDescent="0.25">
      <c r="A242" s="74">
        <v>6255</v>
      </c>
      <c r="B242" s="78" t="s">
        <v>71</v>
      </c>
      <c r="C242" s="73">
        <f t="shared" si="15"/>
        <v>0</v>
      </c>
      <c r="D242" s="35"/>
      <c r="E242" s="35"/>
      <c r="F242" s="35"/>
      <c r="G242" s="37"/>
      <c r="H242" s="103">
        <f t="shared" si="16"/>
        <v>0</v>
      </c>
      <c r="I242" s="35"/>
      <c r="J242" s="35"/>
      <c r="K242" s="35"/>
      <c r="L242" s="34"/>
    </row>
    <row r="243" spans="1:12" hidden="1" x14ac:dyDescent="0.25">
      <c r="A243" s="74">
        <v>6259</v>
      </c>
      <c r="B243" s="78" t="s">
        <v>70</v>
      </c>
      <c r="C243" s="73">
        <f t="shared" si="15"/>
        <v>0</v>
      </c>
      <c r="D243" s="35"/>
      <c r="E243" s="35"/>
      <c r="F243" s="35"/>
      <c r="G243" s="37"/>
      <c r="H243" s="103">
        <f t="shared" si="16"/>
        <v>0</v>
      </c>
      <c r="I243" s="35"/>
      <c r="J243" s="35"/>
      <c r="K243" s="35"/>
      <c r="L243" s="34"/>
    </row>
    <row r="244" spans="1:12" ht="24" hidden="1" x14ac:dyDescent="0.25">
      <c r="A244" s="88">
        <v>6260</v>
      </c>
      <c r="B244" s="78" t="s">
        <v>69</v>
      </c>
      <c r="C244" s="73">
        <f t="shared" si="15"/>
        <v>0</v>
      </c>
      <c r="D244" s="35"/>
      <c r="E244" s="35"/>
      <c r="F244" s="35"/>
      <c r="G244" s="37"/>
      <c r="H244" s="103">
        <f t="shared" si="16"/>
        <v>0</v>
      </c>
      <c r="I244" s="35"/>
      <c r="J244" s="35"/>
      <c r="K244" s="35"/>
      <c r="L244" s="34"/>
    </row>
    <row r="245" spans="1:12" hidden="1" x14ac:dyDescent="0.25">
      <c r="A245" s="88">
        <v>6270</v>
      </c>
      <c r="B245" s="78" t="s">
        <v>68</v>
      </c>
      <c r="C245" s="73">
        <f t="shared" si="15"/>
        <v>0</v>
      </c>
      <c r="D245" s="35"/>
      <c r="E245" s="35"/>
      <c r="F245" s="35"/>
      <c r="G245" s="37"/>
      <c r="H245" s="103">
        <f t="shared" si="16"/>
        <v>0</v>
      </c>
      <c r="I245" s="35"/>
      <c r="J245" s="35"/>
      <c r="K245" s="35"/>
      <c r="L245" s="34"/>
    </row>
    <row r="246" spans="1:12" ht="24" hidden="1" x14ac:dyDescent="0.25">
      <c r="A246" s="91">
        <v>6290</v>
      </c>
      <c r="B246" s="79" t="s">
        <v>67</v>
      </c>
      <c r="C246" s="110">
        <f t="shared" si="15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118">
        <f>SUM(G247:G250)</f>
        <v>0</v>
      </c>
      <c r="H246" s="110">
        <f t="shared" si="16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17">
        <f>SUM(L247:L250)</f>
        <v>0</v>
      </c>
    </row>
    <row r="247" spans="1:12" hidden="1" x14ac:dyDescent="0.25">
      <c r="A247" s="74">
        <v>6291</v>
      </c>
      <c r="B247" s="78" t="s">
        <v>66</v>
      </c>
      <c r="C247" s="73">
        <f t="shared" si="15"/>
        <v>0</v>
      </c>
      <c r="D247" s="35"/>
      <c r="E247" s="35"/>
      <c r="F247" s="35"/>
      <c r="G247" s="111"/>
      <c r="H247" s="73">
        <f t="shared" si="16"/>
        <v>0</v>
      </c>
      <c r="I247" s="35"/>
      <c r="J247" s="35"/>
      <c r="K247" s="35"/>
      <c r="L247" s="34"/>
    </row>
    <row r="248" spans="1:12" hidden="1" x14ac:dyDescent="0.25">
      <c r="A248" s="74">
        <v>6292</v>
      </c>
      <c r="B248" s="78" t="s">
        <v>65</v>
      </c>
      <c r="C248" s="73">
        <f t="shared" si="15"/>
        <v>0</v>
      </c>
      <c r="D248" s="35"/>
      <c r="E248" s="35"/>
      <c r="F248" s="35"/>
      <c r="G248" s="111"/>
      <c r="H248" s="73">
        <f t="shared" si="16"/>
        <v>0</v>
      </c>
      <c r="I248" s="35"/>
      <c r="J248" s="35"/>
      <c r="K248" s="35"/>
      <c r="L248" s="34"/>
    </row>
    <row r="249" spans="1:12" ht="72" hidden="1" x14ac:dyDescent="0.25">
      <c r="A249" s="74">
        <v>6296</v>
      </c>
      <c r="B249" s="78" t="s">
        <v>64</v>
      </c>
      <c r="C249" s="73">
        <f t="shared" si="15"/>
        <v>0</v>
      </c>
      <c r="D249" s="35"/>
      <c r="E249" s="35"/>
      <c r="F249" s="35"/>
      <c r="G249" s="111"/>
      <c r="H249" s="73">
        <f t="shared" si="16"/>
        <v>0</v>
      </c>
      <c r="I249" s="35"/>
      <c r="J249" s="35"/>
      <c r="K249" s="35"/>
      <c r="L249" s="34"/>
    </row>
    <row r="250" spans="1:12" ht="39.75" hidden="1" customHeight="1" x14ac:dyDescent="0.25">
      <c r="A250" s="74">
        <v>6299</v>
      </c>
      <c r="B250" s="78" t="s">
        <v>63</v>
      </c>
      <c r="C250" s="73">
        <f t="shared" si="15"/>
        <v>0</v>
      </c>
      <c r="D250" s="35"/>
      <c r="E250" s="35"/>
      <c r="F250" s="35"/>
      <c r="G250" s="111"/>
      <c r="H250" s="73">
        <f t="shared" si="16"/>
        <v>0</v>
      </c>
      <c r="I250" s="35"/>
      <c r="J250" s="35"/>
      <c r="K250" s="35"/>
      <c r="L250" s="34"/>
    </row>
    <row r="251" spans="1:12" x14ac:dyDescent="0.25">
      <c r="A251" s="97">
        <v>6300</v>
      </c>
      <c r="B251" s="96" t="s">
        <v>62</v>
      </c>
      <c r="C251" s="95">
        <f t="shared" si="15"/>
        <v>6300</v>
      </c>
      <c r="D251" s="93">
        <f>SUM(D252,D256,D257)</f>
        <v>6300</v>
      </c>
      <c r="E251" s="93">
        <f>SUM(E252,E256,E257)</f>
        <v>0</v>
      </c>
      <c r="F251" s="93">
        <f>SUM(F252,F256,F257)</f>
        <v>0</v>
      </c>
      <c r="G251" s="93">
        <f>SUM(G252,G256,G257)</f>
        <v>0</v>
      </c>
      <c r="H251" s="94">
        <f t="shared" si="16"/>
        <v>6225</v>
      </c>
      <c r="I251" s="93">
        <f>SUM(I252,I256,I257)</f>
        <v>6225</v>
      </c>
      <c r="J251" s="93">
        <f>SUM(J252,J256,J257)</f>
        <v>0</v>
      </c>
      <c r="K251" s="93">
        <f>SUM(K252,K256,K257)</f>
        <v>0</v>
      </c>
      <c r="L251" s="109">
        <f>SUM(L252,L256,L257)</f>
        <v>0</v>
      </c>
    </row>
    <row r="252" spans="1:12" ht="24" x14ac:dyDescent="0.25">
      <c r="A252" s="91">
        <v>6320</v>
      </c>
      <c r="B252" s="79" t="s">
        <v>61</v>
      </c>
      <c r="C252" s="110">
        <f t="shared" si="15"/>
        <v>6300</v>
      </c>
      <c r="D252" s="107">
        <f>SUM(D253:D255)</f>
        <v>6300</v>
      </c>
      <c r="E252" s="107">
        <f>SUM(E253:E255)</f>
        <v>0</v>
      </c>
      <c r="F252" s="107">
        <f>SUM(F253:F255)</f>
        <v>0</v>
      </c>
      <c r="G252" s="116">
        <f>SUM(G253:G255)</f>
        <v>0</v>
      </c>
      <c r="H252" s="110">
        <f t="shared" si="16"/>
        <v>6225</v>
      </c>
      <c r="I252" s="107">
        <f>SUM(I253:I255)</f>
        <v>6225</v>
      </c>
      <c r="J252" s="107">
        <f>SUM(J253:J255)</f>
        <v>0</v>
      </c>
      <c r="K252" s="107">
        <f>SUM(K253:K255)</f>
        <v>0</v>
      </c>
      <c r="L252" s="115">
        <f>SUM(L253:L255)</f>
        <v>0</v>
      </c>
    </row>
    <row r="253" spans="1:12" x14ac:dyDescent="0.25">
      <c r="A253" s="74">
        <v>6322</v>
      </c>
      <c r="B253" s="78" t="s">
        <v>60</v>
      </c>
      <c r="C253" s="73">
        <f t="shared" si="15"/>
        <v>6300</v>
      </c>
      <c r="D253" s="35">
        <v>6300</v>
      </c>
      <c r="E253" s="35"/>
      <c r="F253" s="35"/>
      <c r="G253" s="111"/>
      <c r="H253" s="73">
        <f t="shared" si="16"/>
        <v>6225</v>
      </c>
      <c r="I253" s="35">
        <v>6225</v>
      </c>
      <c r="J253" s="35"/>
      <c r="K253" s="35"/>
      <c r="L253" s="34"/>
    </row>
    <row r="254" spans="1:12" ht="24" hidden="1" x14ac:dyDescent="0.25">
      <c r="A254" s="74">
        <v>6323</v>
      </c>
      <c r="B254" s="78" t="s">
        <v>59</v>
      </c>
      <c r="C254" s="73">
        <f t="shared" si="15"/>
        <v>0</v>
      </c>
      <c r="D254" s="35"/>
      <c r="E254" s="35"/>
      <c r="F254" s="35"/>
      <c r="G254" s="111"/>
      <c r="H254" s="73">
        <f t="shared" si="16"/>
        <v>0</v>
      </c>
      <c r="I254" s="35"/>
      <c r="J254" s="35"/>
      <c r="K254" s="35"/>
      <c r="L254" s="34"/>
    </row>
    <row r="255" spans="1:12" ht="24" hidden="1" x14ac:dyDescent="0.25">
      <c r="A255" s="114">
        <v>6324</v>
      </c>
      <c r="B255" s="79" t="s">
        <v>58</v>
      </c>
      <c r="C255" s="71">
        <f t="shared" si="15"/>
        <v>0</v>
      </c>
      <c r="D255" s="68"/>
      <c r="E255" s="68"/>
      <c r="F255" s="68"/>
      <c r="G255" s="113"/>
      <c r="H255" s="71">
        <f t="shared" si="16"/>
        <v>0</v>
      </c>
      <c r="I255" s="68"/>
      <c r="J255" s="68"/>
      <c r="K255" s="68"/>
      <c r="L255" s="67"/>
    </row>
    <row r="256" spans="1:12" ht="24" hidden="1" x14ac:dyDescent="0.25">
      <c r="A256" s="87">
        <v>6330</v>
      </c>
      <c r="B256" s="112" t="s">
        <v>57</v>
      </c>
      <c r="C256" s="110">
        <f t="shared" si="15"/>
        <v>0</v>
      </c>
      <c r="D256" s="29"/>
      <c r="E256" s="29"/>
      <c r="F256" s="29"/>
      <c r="G256" s="111"/>
      <c r="H256" s="110">
        <f t="shared" si="16"/>
        <v>0</v>
      </c>
      <c r="I256" s="29"/>
      <c r="J256" s="29"/>
      <c r="K256" s="29"/>
      <c r="L256" s="28"/>
    </row>
    <row r="257" spans="1:13" hidden="1" x14ac:dyDescent="0.25">
      <c r="A257" s="88">
        <v>6360</v>
      </c>
      <c r="B257" s="78" t="s">
        <v>56</v>
      </c>
      <c r="C257" s="73">
        <f t="shared" ref="C257:C283" si="17">SUM(D257:G257)</f>
        <v>0</v>
      </c>
      <c r="D257" s="35"/>
      <c r="E257" s="35"/>
      <c r="F257" s="35"/>
      <c r="G257" s="37"/>
      <c r="H257" s="103">
        <f t="shared" ref="H257:H283" si="18">SUM(I257:L257)</f>
        <v>0</v>
      </c>
      <c r="I257" s="35"/>
      <c r="J257" s="35"/>
      <c r="K257" s="35"/>
      <c r="L257" s="34"/>
    </row>
    <row r="258" spans="1:13" ht="36" hidden="1" x14ac:dyDescent="0.25">
      <c r="A258" s="97">
        <v>6400</v>
      </c>
      <c r="B258" s="96" t="s">
        <v>55</v>
      </c>
      <c r="C258" s="95">
        <f t="shared" si="17"/>
        <v>0</v>
      </c>
      <c r="D258" s="93">
        <f>SUM(D259,D263)</f>
        <v>0</v>
      </c>
      <c r="E258" s="93">
        <f>SUM(E259,E263)</f>
        <v>0</v>
      </c>
      <c r="F258" s="93">
        <f>SUM(F259,F263)</f>
        <v>0</v>
      </c>
      <c r="G258" s="93">
        <f>SUM(G259,G263)</f>
        <v>0</v>
      </c>
      <c r="H258" s="94">
        <f t="shared" si="18"/>
        <v>0</v>
      </c>
      <c r="I258" s="93">
        <f>SUM(I259,I263)</f>
        <v>0</v>
      </c>
      <c r="J258" s="93">
        <f>SUM(J259,J263)</f>
        <v>0</v>
      </c>
      <c r="K258" s="93">
        <f>SUM(K259,K263)</f>
        <v>0</v>
      </c>
      <c r="L258" s="109">
        <f>SUM(L259,L263)</f>
        <v>0</v>
      </c>
    </row>
    <row r="259" spans="1:13" ht="24" hidden="1" x14ac:dyDescent="0.25">
      <c r="A259" s="91">
        <v>6410</v>
      </c>
      <c r="B259" s="79" t="s">
        <v>54</v>
      </c>
      <c r="C259" s="71">
        <f t="shared" si="17"/>
        <v>0</v>
      </c>
      <c r="D259" s="107">
        <f>SUM(D260:D262)</f>
        <v>0</v>
      </c>
      <c r="E259" s="107">
        <f>SUM(E260:E262)</f>
        <v>0</v>
      </c>
      <c r="F259" s="107">
        <f>SUM(F260:F262)</f>
        <v>0</v>
      </c>
      <c r="G259" s="108">
        <f>SUM(G260:G262)</f>
        <v>0</v>
      </c>
      <c r="H259" s="71">
        <f t="shared" si="18"/>
        <v>0</v>
      </c>
      <c r="I259" s="107">
        <f>SUM(I260:I262)</f>
        <v>0</v>
      </c>
      <c r="J259" s="107">
        <f>SUM(J260:J262)</f>
        <v>0</v>
      </c>
      <c r="K259" s="107">
        <f>SUM(K260:K262)</f>
        <v>0</v>
      </c>
      <c r="L259" s="106">
        <f>SUM(L260:L262)</f>
        <v>0</v>
      </c>
    </row>
    <row r="260" spans="1:13" hidden="1" x14ac:dyDescent="0.25">
      <c r="A260" s="74">
        <v>6411</v>
      </c>
      <c r="B260" s="39" t="s">
        <v>53</v>
      </c>
      <c r="C260" s="73">
        <f t="shared" si="17"/>
        <v>0</v>
      </c>
      <c r="D260" s="35"/>
      <c r="E260" s="35"/>
      <c r="F260" s="35"/>
      <c r="G260" s="37"/>
      <c r="H260" s="103">
        <f t="shared" si="18"/>
        <v>0</v>
      </c>
      <c r="I260" s="35"/>
      <c r="J260" s="35"/>
      <c r="K260" s="35"/>
      <c r="L260" s="34"/>
    </row>
    <row r="261" spans="1:13" ht="36" hidden="1" x14ac:dyDescent="0.25">
      <c r="A261" s="74">
        <v>6412</v>
      </c>
      <c r="B261" s="78" t="s">
        <v>52</v>
      </c>
      <c r="C261" s="73">
        <f t="shared" si="17"/>
        <v>0</v>
      </c>
      <c r="D261" s="35"/>
      <c r="E261" s="35"/>
      <c r="F261" s="35"/>
      <c r="G261" s="37"/>
      <c r="H261" s="103">
        <f t="shared" si="18"/>
        <v>0</v>
      </c>
      <c r="I261" s="35"/>
      <c r="J261" s="35"/>
      <c r="K261" s="35"/>
      <c r="L261" s="34"/>
    </row>
    <row r="262" spans="1:13" ht="36" hidden="1" x14ac:dyDescent="0.25">
      <c r="A262" s="74">
        <v>6419</v>
      </c>
      <c r="B262" s="78" t="s">
        <v>51</v>
      </c>
      <c r="C262" s="73">
        <f t="shared" si="17"/>
        <v>0</v>
      </c>
      <c r="D262" s="35"/>
      <c r="E262" s="35"/>
      <c r="F262" s="35"/>
      <c r="G262" s="37"/>
      <c r="H262" s="103">
        <f t="shared" si="18"/>
        <v>0</v>
      </c>
      <c r="I262" s="35"/>
      <c r="J262" s="35"/>
      <c r="K262" s="35"/>
      <c r="L262" s="34"/>
    </row>
    <row r="263" spans="1:13" ht="36" hidden="1" x14ac:dyDescent="0.25">
      <c r="A263" s="88">
        <v>6420</v>
      </c>
      <c r="B263" s="78" t="s">
        <v>50</v>
      </c>
      <c r="C263" s="73">
        <f t="shared" si="17"/>
        <v>0</v>
      </c>
      <c r="D263" s="76">
        <f>SUM(D264:D267)</f>
        <v>0</v>
      </c>
      <c r="E263" s="76">
        <f>SUM(E264:E267)</f>
        <v>0</v>
      </c>
      <c r="F263" s="76">
        <f>SUM(F264:F267)</f>
        <v>0</v>
      </c>
      <c r="G263" s="105">
        <f>SUM(G264:G267)</f>
        <v>0</v>
      </c>
      <c r="H263" s="73">
        <f t="shared" si="18"/>
        <v>0</v>
      </c>
      <c r="I263" s="76">
        <f>SUM(I264:I267)</f>
        <v>0</v>
      </c>
      <c r="J263" s="76">
        <f>SUM(J264:J267)</f>
        <v>0</v>
      </c>
      <c r="K263" s="76">
        <f>SUM(K264:K267)</f>
        <v>0</v>
      </c>
      <c r="L263" s="104">
        <f>SUM(L264:L267)</f>
        <v>0</v>
      </c>
    </row>
    <row r="264" spans="1:13" hidden="1" x14ac:dyDescent="0.25">
      <c r="A264" s="74">
        <v>6421</v>
      </c>
      <c r="B264" s="78" t="s">
        <v>49</v>
      </c>
      <c r="C264" s="73">
        <f t="shared" si="17"/>
        <v>0</v>
      </c>
      <c r="D264" s="35"/>
      <c r="E264" s="35"/>
      <c r="F264" s="35"/>
      <c r="G264" s="37"/>
      <c r="H264" s="103">
        <f t="shared" si="18"/>
        <v>0</v>
      </c>
      <c r="I264" s="35"/>
      <c r="J264" s="35"/>
      <c r="K264" s="35"/>
      <c r="L264" s="34"/>
    </row>
    <row r="265" spans="1:13" hidden="1" x14ac:dyDescent="0.25">
      <c r="A265" s="74">
        <v>6422</v>
      </c>
      <c r="B265" s="78" t="s">
        <v>48</v>
      </c>
      <c r="C265" s="73">
        <f t="shared" si="17"/>
        <v>0</v>
      </c>
      <c r="D265" s="35"/>
      <c r="E265" s="35"/>
      <c r="F265" s="35"/>
      <c r="G265" s="37"/>
      <c r="H265" s="103">
        <f t="shared" si="18"/>
        <v>0</v>
      </c>
      <c r="I265" s="35"/>
      <c r="J265" s="35"/>
      <c r="K265" s="35"/>
      <c r="L265" s="34"/>
    </row>
    <row r="266" spans="1:13" ht="24" hidden="1" x14ac:dyDescent="0.25">
      <c r="A266" s="74">
        <v>6423</v>
      </c>
      <c r="B266" s="78" t="s">
        <v>47</v>
      </c>
      <c r="C266" s="73">
        <f t="shared" si="17"/>
        <v>0</v>
      </c>
      <c r="D266" s="35"/>
      <c r="E266" s="35"/>
      <c r="F266" s="35"/>
      <c r="G266" s="37"/>
      <c r="H266" s="103">
        <f t="shared" si="18"/>
        <v>0</v>
      </c>
      <c r="I266" s="35"/>
      <c r="J266" s="35"/>
      <c r="K266" s="35"/>
      <c r="L266" s="34"/>
    </row>
    <row r="267" spans="1:13" ht="36" hidden="1" x14ac:dyDescent="0.25">
      <c r="A267" s="74">
        <v>6424</v>
      </c>
      <c r="B267" s="78" t="s">
        <v>46</v>
      </c>
      <c r="C267" s="73">
        <f t="shared" si="17"/>
        <v>0</v>
      </c>
      <c r="D267" s="35"/>
      <c r="E267" s="35"/>
      <c r="F267" s="35"/>
      <c r="G267" s="37"/>
      <c r="H267" s="103">
        <f t="shared" si="18"/>
        <v>0</v>
      </c>
      <c r="I267" s="35"/>
      <c r="J267" s="35"/>
      <c r="K267" s="35"/>
      <c r="L267" s="34"/>
      <c r="M267" s="89"/>
    </row>
    <row r="268" spans="1:13" ht="36" hidden="1" x14ac:dyDescent="0.25">
      <c r="A268" s="102">
        <v>7000</v>
      </c>
      <c r="B268" s="102" t="s">
        <v>45</v>
      </c>
      <c r="C268" s="101">
        <f t="shared" si="17"/>
        <v>0</v>
      </c>
      <c r="D268" s="99">
        <f>SUM(D269,D279)</f>
        <v>0</v>
      </c>
      <c r="E268" s="99">
        <f>SUM(E269,E279)</f>
        <v>0</v>
      </c>
      <c r="F268" s="99">
        <f>SUM(F269,F279)</f>
        <v>0</v>
      </c>
      <c r="G268" s="99">
        <f>SUM(G269,G279)</f>
        <v>0</v>
      </c>
      <c r="H268" s="100">
        <f t="shared" si="18"/>
        <v>0</v>
      </c>
      <c r="I268" s="99">
        <f>SUM(I269,I279)</f>
        <v>0</v>
      </c>
      <c r="J268" s="99">
        <f>SUM(J269,J279)</f>
        <v>0</v>
      </c>
      <c r="K268" s="99">
        <f>SUM(K269,K279)</f>
        <v>0</v>
      </c>
      <c r="L268" s="98">
        <f>SUM(L269,L279)</f>
        <v>0</v>
      </c>
    </row>
    <row r="269" spans="1:13" ht="24" hidden="1" x14ac:dyDescent="0.25">
      <c r="A269" s="97">
        <v>7200</v>
      </c>
      <c r="B269" s="96" t="s">
        <v>44</v>
      </c>
      <c r="C269" s="95">
        <f t="shared" si="17"/>
        <v>0</v>
      </c>
      <c r="D269" s="93">
        <f>SUM(D270,D271,D274,D275,D278)</f>
        <v>0</v>
      </c>
      <c r="E269" s="93">
        <f>SUM(E270,E271,E274,E275,E278)</f>
        <v>0</v>
      </c>
      <c r="F269" s="93">
        <f>SUM(F270,F271,F274,F275,F278)</f>
        <v>0</v>
      </c>
      <c r="G269" s="93">
        <f>SUM(G270,G271,G274,G275,G278)</f>
        <v>0</v>
      </c>
      <c r="H269" s="94">
        <f t="shared" si="18"/>
        <v>0</v>
      </c>
      <c r="I269" s="93">
        <f>SUM(I270,I271,I274,I275,I278)</f>
        <v>0</v>
      </c>
      <c r="J269" s="93">
        <f>SUM(J270,J271,J274,J275,J278)</f>
        <v>0</v>
      </c>
      <c r="K269" s="93">
        <f>SUM(K270,K271,K274,K275,K278)</f>
        <v>0</v>
      </c>
      <c r="L269" s="92">
        <f>SUM(L270,L271,L274,L275,L278)</f>
        <v>0</v>
      </c>
    </row>
    <row r="270" spans="1:13" ht="24" hidden="1" x14ac:dyDescent="0.25">
      <c r="A270" s="91">
        <v>7210</v>
      </c>
      <c r="B270" s="79" t="s">
        <v>43</v>
      </c>
      <c r="C270" s="71">
        <f t="shared" si="17"/>
        <v>0</v>
      </c>
      <c r="D270" s="68"/>
      <c r="E270" s="68"/>
      <c r="F270" s="68"/>
      <c r="G270" s="70"/>
      <c r="H270" s="69">
        <f t="shared" si="18"/>
        <v>0</v>
      </c>
      <c r="I270" s="68"/>
      <c r="J270" s="68"/>
      <c r="K270" s="68"/>
      <c r="L270" s="67"/>
    </row>
    <row r="271" spans="1:13" s="89" customFormat="1" ht="36" hidden="1" x14ac:dyDescent="0.25">
      <c r="A271" s="88">
        <v>7220</v>
      </c>
      <c r="B271" s="78" t="s">
        <v>42</v>
      </c>
      <c r="C271" s="73">
        <f t="shared" si="17"/>
        <v>0</v>
      </c>
      <c r="D271" s="76">
        <f>SUM(D272:D273)</f>
        <v>0</v>
      </c>
      <c r="E271" s="76">
        <f>SUM(E272:E273)</f>
        <v>0</v>
      </c>
      <c r="F271" s="76">
        <f>SUM(F272:F273)</f>
        <v>0</v>
      </c>
      <c r="G271" s="76">
        <f>SUM(G272:G273)</f>
        <v>0</v>
      </c>
      <c r="H271" s="36">
        <f t="shared" si="18"/>
        <v>0</v>
      </c>
      <c r="I271" s="76">
        <f>SUM(I272:I273)</f>
        <v>0</v>
      </c>
      <c r="J271" s="76">
        <f>SUM(J272:J273)</f>
        <v>0</v>
      </c>
      <c r="K271" s="76">
        <f>SUM(K272:K273)</f>
        <v>0</v>
      </c>
      <c r="L271" s="75">
        <f>SUM(L272:L273)</f>
        <v>0</v>
      </c>
    </row>
    <row r="272" spans="1:13" s="89" customFormat="1" ht="36" hidden="1" x14ac:dyDescent="0.25">
      <c r="A272" s="74">
        <v>7221</v>
      </c>
      <c r="B272" s="78" t="s">
        <v>41</v>
      </c>
      <c r="C272" s="73">
        <f t="shared" si="17"/>
        <v>0</v>
      </c>
      <c r="D272" s="35"/>
      <c r="E272" s="35"/>
      <c r="F272" s="35"/>
      <c r="G272" s="37"/>
      <c r="H272" s="36">
        <f t="shared" si="18"/>
        <v>0</v>
      </c>
      <c r="I272" s="35"/>
      <c r="J272" s="35"/>
      <c r="K272" s="35"/>
      <c r="L272" s="34"/>
    </row>
    <row r="273" spans="1:12" s="89" customFormat="1" ht="36" hidden="1" x14ac:dyDescent="0.25">
      <c r="A273" s="74">
        <v>7222</v>
      </c>
      <c r="B273" s="78" t="s">
        <v>40</v>
      </c>
      <c r="C273" s="73">
        <f t="shared" si="17"/>
        <v>0</v>
      </c>
      <c r="D273" s="35"/>
      <c r="E273" s="35"/>
      <c r="F273" s="35"/>
      <c r="G273" s="37"/>
      <c r="H273" s="36">
        <f t="shared" si="18"/>
        <v>0</v>
      </c>
      <c r="I273" s="35"/>
      <c r="J273" s="35"/>
      <c r="K273" s="35"/>
      <c r="L273" s="34"/>
    </row>
    <row r="274" spans="1:12" ht="24" hidden="1" x14ac:dyDescent="0.25">
      <c r="A274" s="88">
        <v>7230</v>
      </c>
      <c r="B274" s="78" t="s">
        <v>39</v>
      </c>
      <c r="C274" s="73">
        <f t="shared" si="17"/>
        <v>0</v>
      </c>
      <c r="D274" s="35"/>
      <c r="E274" s="35"/>
      <c r="F274" s="35"/>
      <c r="G274" s="37"/>
      <c r="H274" s="36">
        <f t="shared" si="18"/>
        <v>0</v>
      </c>
      <c r="I274" s="35"/>
      <c r="J274" s="35"/>
      <c r="K274" s="35"/>
      <c r="L274" s="34"/>
    </row>
    <row r="275" spans="1:12" ht="24" hidden="1" x14ac:dyDescent="0.25">
      <c r="A275" s="88">
        <v>7240</v>
      </c>
      <c r="B275" s="78" t="s">
        <v>38</v>
      </c>
      <c r="C275" s="73">
        <f t="shared" si="17"/>
        <v>0</v>
      </c>
      <c r="D275" s="76">
        <f>SUM(D276:D277)</f>
        <v>0</v>
      </c>
      <c r="E275" s="76">
        <f>SUM(E276:E277)</f>
        <v>0</v>
      </c>
      <c r="F275" s="76">
        <f>SUM(F276:F277)</f>
        <v>0</v>
      </c>
      <c r="G275" s="77">
        <f>SUM(G276:G277)</f>
        <v>0</v>
      </c>
      <c r="H275" s="36">
        <f t="shared" si="18"/>
        <v>0</v>
      </c>
      <c r="I275" s="76">
        <f>SUM(I276:I277)</f>
        <v>0</v>
      </c>
      <c r="J275" s="76">
        <f>SUM(J276:J277)</f>
        <v>0</v>
      </c>
      <c r="K275" s="76">
        <f>SUM(K276:K277)</f>
        <v>0</v>
      </c>
      <c r="L275" s="75">
        <f>SUM(L276:L277)</f>
        <v>0</v>
      </c>
    </row>
    <row r="276" spans="1:12" ht="48" hidden="1" x14ac:dyDescent="0.25">
      <c r="A276" s="74">
        <v>7245</v>
      </c>
      <c r="B276" s="78" t="s">
        <v>37</v>
      </c>
      <c r="C276" s="73">
        <f t="shared" si="17"/>
        <v>0</v>
      </c>
      <c r="D276" s="35"/>
      <c r="E276" s="35"/>
      <c r="F276" s="35"/>
      <c r="G276" s="37"/>
      <c r="H276" s="36">
        <f t="shared" si="18"/>
        <v>0</v>
      </c>
      <c r="I276" s="35"/>
      <c r="J276" s="35"/>
      <c r="K276" s="35"/>
      <c r="L276" s="34"/>
    </row>
    <row r="277" spans="1:12" ht="96" hidden="1" x14ac:dyDescent="0.25">
      <c r="A277" s="74">
        <v>7246</v>
      </c>
      <c r="B277" s="78" t="s">
        <v>36</v>
      </c>
      <c r="C277" s="73">
        <f t="shared" si="17"/>
        <v>0</v>
      </c>
      <c r="D277" s="35"/>
      <c r="E277" s="35"/>
      <c r="F277" s="35"/>
      <c r="G277" s="37"/>
      <c r="H277" s="36">
        <f t="shared" si="18"/>
        <v>0</v>
      </c>
      <c r="I277" s="35"/>
      <c r="J277" s="35"/>
      <c r="K277" s="35"/>
      <c r="L277" s="34"/>
    </row>
    <row r="278" spans="1:12" ht="24" hidden="1" x14ac:dyDescent="0.25">
      <c r="A278" s="87">
        <v>7260</v>
      </c>
      <c r="B278" s="79" t="s">
        <v>35</v>
      </c>
      <c r="C278" s="71">
        <f t="shared" si="17"/>
        <v>0</v>
      </c>
      <c r="D278" s="68"/>
      <c r="E278" s="68"/>
      <c r="F278" s="68"/>
      <c r="G278" s="70"/>
      <c r="H278" s="69">
        <f t="shared" si="18"/>
        <v>0</v>
      </c>
      <c r="I278" s="68"/>
      <c r="J278" s="68"/>
      <c r="K278" s="68"/>
      <c r="L278" s="67"/>
    </row>
    <row r="279" spans="1:12" hidden="1" x14ac:dyDescent="0.25">
      <c r="A279" s="86">
        <v>7700</v>
      </c>
      <c r="B279" s="85" t="s">
        <v>34</v>
      </c>
      <c r="C279" s="83">
        <f t="shared" si="17"/>
        <v>0</v>
      </c>
      <c r="D279" s="82">
        <f>D280</f>
        <v>0</v>
      </c>
      <c r="E279" s="82">
        <f>E280</f>
        <v>0</v>
      </c>
      <c r="F279" s="82">
        <f>F280</f>
        <v>0</v>
      </c>
      <c r="G279" s="84">
        <f>G280</f>
        <v>0</v>
      </c>
      <c r="H279" s="83">
        <f t="shared" si="18"/>
        <v>0</v>
      </c>
      <c r="I279" s="82">
        <f>I280</f>
        <v>0</v>
      </c>
      <c r="J279" s="82">
        <f>J280</f>
        <v>0</v>
      </c>
      <c r="K279" s="82">
        <f>K280</f>
        <v>0</v>
      </c>
      <c r="L279" s="81">
        <f>L280</f>
        <v>0</v>
      </c>
    </row>
    <row r="280" spans="1:12" hidden="1" x14ac:dyDescent="0.25">
      <c r="A280" s="80">
        <v>7720</v>
      </c>
      <c r="B280" s="79" t="s">
        <v>33</v>
      </c>
      <c r="C280" s="42">
        <f t="shared" si="17"/>
        <v>0</v>
      </c>
      <c r="D280" s="41"/>
      <c r="E280" s="41"/>
      <c r="F280" s="41"/>
      <c r="G280" s="43"/>
      <c r="H280" s="42">
        <f t="shared" si="18"/>
        <v>0</v>
      </c>
      <c r="I280" s="41"/>
      <c r="J280" s="41"/>
      <c r="K280" s="41"/>
      <c r="L280" s="40"/>
    </row>
    <row r="281" spans="1:12" hidden="1" x14ac:dyDescent="0.25">
      <c r="A281" s="39"/>
      <c r="B281" s="78" t="s">
        <v>32</v>
      </c>
      <c r="C281" s="73">
        <f t="shared" si="17"/>
        <v>0</v>
      </c>
      <c r="D281" s="76">
        <f>SUM(D282:D283)</f>
        <v>0</v>
      </c>
      <c r="E281" s="76">
        <f>SUM(E282:E283)</f>
        <v>0</v>
      </c>
      <c r="F281" s="76">
        <f>SUM(F282:F283)</f>
        <v>0</v>
      </c>
      <c r="G281" s="77">
        <f>SUM(G282:G283)</f>
        <v>0</v>
      </c>
      <c r="H281" s="36">
        <f t="shared" si="18"/>
        <v>0</v>
      </c>
      <c r="I281" s="76">
        <f>SUM(I282:I283)</f>
        <v>0</v>
      </c>
      <c r="J281" s="76">
        <f>SUM(J282:J283)</f>
        <v>0</v>
      </c>
      <c r="K281" s="76">
        <f>SUM(K282:K283)</f>
        <v>0</v>
      </c>
      <c r="L281" s="75">
        <f>SUM(L282:L283)</f>
        <v>0</v>
      </c>
    </row>
    <row r="282" spans="1:12" hidden="1" x14ac:dyDescent="0.25">
      <c r="A282" s="39" t="s">
        <v>31</v>
      </c>
      <c r="B282" s="74" t="s">
        <v>30</v>
      </c>
      <c r="C282" s="73">
        <f t="shared" si="17"/>
        <v>0</v>
      </c>
      <c r="D282" s="35"/>
      <c r="E282" s="35"/>
      <c r="F282" s="35"/>
      <c r="G282" s="37"/>
      <c r="H282" s="36">
        <f t="shared" si="18"/>
        <v>0</v>
      </c>
      <c r="I282" s="35"/>
      <c r="J282" s="35"/>
      <c r="K282" s="35"/>
      <c r="L282" s="34"/>
    </row>
    <row r="283" spans="1:12" ht="24" hidden="1" x14ac:dyDescent="0.25">
      <c r="A283" s="39" t="s">
        <v>29</v>
      </c>
      <c r="B283" s="72" t="s">
        <v>28</v>
      </c>
      <c r="C283" s="71">
        <f t="shared" si="17"/>
        <v>0</v>
      </c>
      <c r="D283" s="68"/>
      <c r="E283" s="68"/>
      <c r="F283" s="68"/>
      <c r="G283" s="70"/>
      <c r="H283" s="69">
        <f t="shared" si="18"/>
        <v>0</v>
      </c>
      <c r="I283" s="68"/>
      <c r="J283" s="68"/>
      <c r="K283" s="68"/>
      <c r="L283" s="67"/>
    </row>
    <row r="284" spans="1:12" ht="12.75" thickBot="1" x14ac:dyDescent="0.3">
      <c r="A284" s="66"/>
      <c r="B284" s="66" t="s">
        <v>27</v>
      </c>
      <c r="C284" s="63">
        <f t="shared" ref="C284:L284" si="19">SUM(C281,C268,C230,C195,C187,C173,C75,C53)</f>
        <v>10626</v>
      </c>
      <c r="D284" s="63">
        <f t="shared" si="19"/>
        <v>10626</v>
      </c>
      <c r="E284" s="63">
        <f t="shared" si="19"/>
        <v>0</v>
      </c>
      <c r="F284" s="63">
        <f t="shared" si="19"/>
        <v>0</v>
      </c>
      <c r="G284" s="65">
        <f t="shared" si="19"/>
        <v>0</v>
      </c>
      <c r="H284" s="64">
        <f t="shared" si="19"/>
        <v>10550</v>
      </c>
      <c r="I284" s="63">
        <f t="shared" si="19"/>
        <v>10550</v>
      </c>
      <c r="J284" s="63">
        <f t="shared" si="19"/>
        <v>0</v>
      </c>
      <c r="K284" s="63">
        <f t="shared" si="19"/>
        <v>0</v>
      </c>
      <c r="L284" s="62">
        <f t="shared" si="19"/>
        <v>0</v>
      </c>
    </row>
    <row r="285" spans="1:12" s="14" customFormat="1" ht="13.5" hidden="1" thickTop="1" thickBot="1" x14ac:dyDescent="0.3">
      <c r="A285" s="291" t="s">
        <v>26</v>
      </c>
      <c r="B285" s="292"/>
      <c r="C285" s="60">
        <f>SUM(D285:G285)</f>
        <v>0</v>
      </c>
      <c r="D285" s="59">
        <f>SUM(D25,D26,D42)-D51</f>
        <v>0</v>
      </c>
      <c r="E285" s="59">
        <f>SUM(E25,E26,E42)-E51</f>
        <v>0</v>
      </c>
      <c r="F285" s="59">
        <f>(F27+F43)-F51</f>
        <v>0</v>
      </c>
      <c r="G285" s="61">
        <f>G45-G51</f>
        <v>0</v>
      </c>
      <c r="H285" s="60">
        <f>SUM(I285:L285)</f>
        <v>0</v>
      </c>
      <c r="I285" s="59">
        <f>SUM(I25,I26,I42)-I51</f>
        <v>0</v>
      </c>
      <c r="J285" s="59">
        <f>SUM(J25,J26,J42)-J51</f>
        <v>0</v>
      </c>
      <c r="K285" s="59">
        <f>(K27+K43)-K51</f>
        <v>0</v>
      </c>
      <c r="L285" s="58">
        <f>L45-L51</f>
        <v>0</v>
      </c>
    </row>
    <row r="286" spans="1:12" s="14" customFormat="1" ht="12.75" hidden="1" thickTop="1" x14ac:dyDescent="0.25">
      <c r="A286" s="285" t="s">
        <v>25</v>
      </c>
      <c r="B286" s="286"/>
      <c r="C286" s="50">
        <f t="shared" ref="C286:L286" si="20">SUM(C287,C288)-C295+C296</f>
        <v>0</v>
      </c>
      <c r="D286" s="47">
        <f t="shared" si="20"/>
        <v>0</v>
      </c>
      <c r="E286" s="47">
        <f t="shared" si="20"/>
        <v>0</v>
      </c>
      <c r="F286" s="47">
        <f t="shared" si="20"/>
        <v>0</v>
      </c>
      <c r="G286" s="57">
        <f t="shared" si="20"/>
        <v>0</v>
      </c>
      <c r="H286" s="48">
        <f t="shared" si="20"/>
        <v>0</v>
      </c>
      <c r="I286" s="47">
        <f t="shared" si="20"/>
        <v>0</v>
      </c>
      <c r="J286" s="47">
        <f t="shared" si="20"/>
        <v>0</v>
      </c>
      <c r="K286" s="47">
        <f t="shared" si="20"/>
        <v>0</v>
      </c>
      <c r="L286" s="46">
        <f t="shared" si="20"/>
        <v>0</v>
      </c>
    </row>
    <row r="287" spans="1:12" s="14" customFormat="1" ht="13.5" hidden="1" thickTop="1" thickBot="1" x14ac:dyDescent="0.3">
      <c r="A287" s="56" t="s">
        <v>24</v>
      </c>
      <c r="B287" s="56" t="s">
        <v>23</v>
      </c>
      <c r="C287" s="55">
        <f t="shared" ref="C287:L287" si="21">C22-C281</f>
        <v>0</v>
      </c>
      <c r="D287" s="52">
        <f t="shared" si="21"/>
        <v>0</v>
      </c>
      <c r="E287" s="52">
        <f t="shared" si="21"/>
        <v>0</v>
      </c>
      <c r="F287" s="52">
        <f t="shared" si="21"/>
        <v>0</v>
      </c>
      <c r="G287" s="54">
        <f t="shared" si="21"/>
        <v>0</v>
      </c>
      <c r="H287" s="53">
        <f t="shared" si="21"/>
        <v>0</v>
      </c>
      <c r="I287" s="52">
        <f t="shared" si="21"/>
        <v>0</v>
      </c>
      <c r="J287" s="52">
        <f t="shared" si="21"/>
        <v>0</v>
      </c>
      <c r="K287" s="52">
        <f t="shared" si="21"/>
        <v>0</v>
      </c>
      <c r="L287" s="51">
        <f t="shared" si="21"/>
        <v>0</v>
      </c>
    </row>
    <row r="288" spans="1:12" s="14" customFormat="1" ht="12.75" hidden="1" thickTop="1" x14ac:dyDescent="0.25">
      <c r="A288" s="21" t="s">
        <v>22</v>
      </c>
      <c r="B288" s="21" t="s">
        <v>21</v>
      </c>
      <c r="C288" s="50">
        <f t="shared" ref="C288:L288" si="22">SUM(C289,C291,C293)-SUM(C290,C292,C294)</f>
        <v>0</v>
      </c>
      <c r="D288" s="47">
        <f t="shared" si="22"/>
        <v>0</v>
      </c>
      <c r="E288" s="47">
        <f t="shared" si="22"/>
        <v>0</v>
      </c>
      <c r="F288" s="47">
        <f t="shared" si="22"/>
        <v>0</v>
      </c>
      <c r="G288" s="49">
        <f t="shared" si="22"/>
        <v>0</v>
      </c>
      <c r="H288" s="48">
        <f t="shared" si="22"/>
        <v>0</v>
      </c>
      <c r="I288" s="47">
        <f t="shared" si="22"/>
        <v>0</v>
      </c>
      <c r="J288" s="47">
        <f t="shared" si="22"/>
        <v>0</v>
      </c>
      <c r="K288" s="47">
        <f t="shared" si="22"/>
        <v>0</v>
      </c>
      <c r="L288" s="46">
        <f t="shared" si="22"/>
        <v>0</v>
      </c>
    </row>
    <row r="289" spans="1:12" ht="12.75" hidden="1" thickTop="1" x14ac:dyDescent="0.25">
      <c r="A289" s="45" t="s">
        <v>20</v>
      </c>
      <c r="B289" s="44" t="s">
        <v>19</v>
      </c>
      <c r="C289" s="42">
        <f t="shared" ref="C289:C296" si="23">SUM(D289:G289)</f>
        <v>0</v>
      </c>
      <c r="D289" s="41"/>
      <c r="E289" s="41"/>
      <c r="F289" s="41"/>
      <c r="G289" s="43"/>
      <c r="H289" s="42">
        <f t="shared" ref="H289:H296" si="24">SUM(I289:L289)</f>
        <v>0</v>
      </c>
      <c r="I289" s="41"/>
      <c r="J289" s="41"/>
      <c r="K289" s="41"/>
      <c r="L289" s="40"/>
    </row>
    <row r="290" spans="1:12" ht="24.75" hidden="1" thickTop="1" x14ac:dyDescent="0.25">
      <c r="A290" s="39" t="s">
        <v>18</v>
      </c>
      <c r="B290" s="38" t="s">
        <v>17</v>
      </c>
      <c r="C290" s="36">
        <f t="shared" si="23"/>
        <v>0</v>
      </c>
      <c r="D290" s="35"/>
      <c r="E290" s="35"/>
      <c r="F290" s="35"/>
      <c r="G290" s="37"/>
      <c r="H290" s="36">
        <f t="shared" si="24"/>
        <v>0</v>
      </c>
      <c r="I290" s="35"/>
      <c r="J290" s="35"/>
      <c r="K290" s="35"/>
      <c r="L290" s="34"/>
    </row>
    <row r="291" spans="1:12" ht="12.75" hidden="1" thickTop="1" x14ac:dyDescent="0.25">
      <c r="A291" s="39" t="s">
        <v>16</v>
      </c>
      <c r="B291" s="38" t="s">
        <v>15</v>
      </c>
      <c r="C291" s="36">
        <f t="shared" si="23"/>
        <v>0</v>
      </c>
      <c r="D291" s="35"/>
      <c r="E291" s="35"/>
      <c r="F291" s="35"/>
      <c r="G291" s="37"/>
      <c r="H291" s="36">
        <f t="shared" si="24"/>
        <v>0</v>
      </c>
      <c r="I291" s="35"/>
      <c r="J291" s="35"/>
      <c r="K291" s="35"/>
      <c r="L291" s="34"/>
    </row>
    <row r="292" spans="1:12" ht="24.75" hidden="1" thickTop="1" x14ac:dyDescent="0.25">
      <c r="A292" s="39" t="s">
        <v>14</v>
      </c>
      <c r="B292" s="38" t="s">
        <v>13</v>
      </c>
      <c r="C292" s="36">
        <f t="shared" si="23"/>
        <v>0</v>
      </c>
      <c r="D292" s="35"/>
      <c r="E292" s="35"/>
      <c r="F292" s="35"/>
      <c r="G292" s="37"/>
      <c r="H292" s="36">
        <f t="shared" si="24"/>
        <v>0</v>
      </c>
      <c r="I292" s="35"/>
      <c r="J292" s="35"/>
      <c r="K292" s="35"/>
      <c r="L292" s="34"/>
    </row>
    <row r="293" spans="1:12" ht="12.75" hidden="1" thickTop="1" x14ac:dyDescent="0.25">
      <c r="A293" s="39" t="s">
        <v>12</v>
      </c>
      <c r="B293" s="38" t="s">
        <v>11</v>
      </c>
      <c r="C293" s="36">
        <f t="shared" si="23"/>
        <v>0</v>
      </c>
      <c r="D293" s="35"/>
      <c r="E293" s="35"/>
      <c r="F293" s="35"/>
      <c r="G293" s="37"/>
      <c r="H293" s="36">
        <f t="shared" si="24"/>
        <v>0</v>
      </c>
      <c r="I293" s="35"/>
      <c r="J293" s="35"/>
      <c r="K293" s="35"/>
      <c r="L293" s="34"/>
    </row>
    <row r="294" spans="1:12" ht="24.75" hidden="1" thickTop="1" x14ac:dyDescent="0.25">
      <c r="A294" s="33" t="s">
        <v>10</v>
      </c>
      <c r="B294" s="32" t="s">
        <v>9</v>
      </c>
      <c r="C294" s="30">
        <f t="shared" si="23"/>
        <v>0</v>
      </c>
      <c r="D294" s="29"/>
      <c r="E294" s="29"/>
      <c r="F294" s="29"/>
      <c r="G294" s="31"/>
      <c r="H294" s="30">
        <f t="shared" si="24"/>
        <v>0</v>
      </c>
      <c r="I294" s="29"/>
      <c r="J294" s="29"/>
      <c r="K294" s="29"/>
      <c r="L294" s="28"/>
    </row>
    <row r="295" spans="1:12" s="14" customFormat="1" ht="13.5" hidden="1" thickTop="1" thickBot="1" x14ac:dyDescent="0.3">
      <c r="A295" s="26" t="s">
        <v>8</v>
      </c>
      <c r="B295" s="26" t="s">
        <v>7</v>
      </c>
      <c r="C295" s="24">
        <f t="shared" si="23"/>
        <v>0</v>
      </c>
      <c r="D295" s="23"/>
      <c r="E295" s="23"/>
      <c r="F295" s="23"/>
      <c r="G295" s="25"/>
      <c r="H295" s="24">
        <f t="shared" si="24"/>
        <v>0</v>
      </c>
      <c r="I295" s="23"/>
      <c r="J295" s="23"/>
      <c r="K295" s="23"/>
      <c r="L295" s="22"/>
    </row>
    <row r="296" spans="1:12" s="14" customFormat="1" ht="48.75" hidden="1" thickTop="1" x14ac:dyDescent="0.25">
      <c r="A296" s="21" t="s">
        <v>6</v>
      </c>
      <c r="B296" s="20" t="s">
        <v>5</v>
      </c>
      <c r="C296" s="18">
        <f t="shared" si="23"/>
        <v>0</v>
      </c>
      <c r="D296" s="17"/>
      <c r="E296" s="17"/>
      <c r="F296" s="17"/>
      <c r="G296" s="19"/>
      <c r="H296" s="18">
        <f t="shared" si="24"/>
        <v>0</v>
      </c>
      <c r="I296" s="17"/>
      <c r="J296" s="17"/>
      <c r="K296" s="17"/>
      <c r="L296" s="16"/>
    </row>
    <row r="297" spans="1:12" ht="12.75" thickTop="1" x14ac:dyDescent="0.2">
      <c r="A297" s="13" t="s">
        <v>4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1"/>
    </row>
    <row r="298" spans="1:12" x14ac:dyDescent="0.25">
      <c r="A298" s="9" t="s">
        <v>358</v>
      </c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7"/>
    </row>
    <row r="299" spans="1:12" x14ac:dyDescent="0.25">
      <c r="A299" s="317" t="s">
        <v>379</v>
      </c>
      <c r="B299" s="318"/>
      <c r="C299" s="319"/>
      <c r="D299" s="319"/>
      <c r="E299" s="319"/>
      <c r="F299" s="319"/>
      <c r="G299" s="319"/>
      <c r="H299" s="318"/>
      <c r="I299" s="318"/>
      <c r="J299" s="318"/>
      <c r="K299" s="318"/>
      <c r="L299" s="320"/>
    </row>
    <row r="300" spans="1:12" x14ac:dyDescent="0.25">
      <c r="A300" s="317"/>
      <c r="B300" s="318"/>
      <c r="C300" s="319"/>
      <c r="D300" s="319"/>
      <c r="E300" s="319"/>
      <c r="F300" s="319"/>
      <c r="G300" s="319"/>
      <c r="H300" s="318"/>
      <c r="I300" s="318"/>
      <c r="J300" s="318"/>
      <c r="K300" s="318"/>
      <c r="L300" s="320"/>
    </row>
    <row r="301" spans="1:12" ht="12.75" hidden="1" customHeight="1" x14ac:dyDescent="0.25">
      <c r="A301" s="9" t="s">
        <v>3</v>
      </c>
      <c r="B301" s="10"/>
      <c r="C301" s="8" t="s">
        <v>325</v>
      </c>
      <c r="D301" s="8"/>
      <c r="E301" s="8"/>
      <c r="F301" s="8"/>
      <c r="G301" s="8"/>
      <c r="H301" s="8"/>
      <c r="I301" s="8"/>
      <c r="J301" s="8"/>
      <c r="K301" s="8"/>
      <c r="L301" s="7"/>
    </row>
    <row r="302" spans="1:12" hidden="1" x14ac:dyDescent="0.25">
      <c r="A302" s="9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7"/>
    </row>
    <row r="303" spans="1:12" hidden="1" x14ac:dyDescent="0.25">
      <c r="A303" s="9" t="s">
        <v>1</v>
      </c>
      <c r="B303" s="10"/>
      <c r="C303" s="8" t="s">
        <v>325</v>
      </c>
      <c r="D303" s="8"/>
      <c r="E303" s="8"/>
      <c r="F303" s="8"/>
      <c r="G303" s="8"/>
      <c r="H303" s="8"/>
      <c r="I303" s="8"/>
      <c r="J303" s="8"/>
      <c r="K303" s="8"/>
      <c r="L303" s="7"/>
    </row>
    <row r="304" spans="1:12" ht="12.75" thickBot="1" x14ac:dyDescent="0.3">
      <c r="A304" s="6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4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">
      <c r="A312" s="1"/>
      <c r="B312" s="1"/>
      <c r="C312" s="3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">
      <c r="A313" s="1"/>
      <c r="B313" s="1"/>
      <c r="C313" s="3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">
      <c r="A314" s="1"/>
      <c r="B314" s="1"/>
      <c r="C314" s="3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</sheetData>
  <sheetProtection algorithmName="SHA-512" hashValue="MV/yIes6ICX92LVXS03Gpp/UYmFmZrTAXSj4fNbFHm0nKsls5zXL2fuFnqKRoUVPW5heaqKOb3tZOkz5oSSG2g==" saltValue="kkHP0BUqaT89rHhOs4W3NA==" spinCount="100000" sheet="1" objects="1" scenarios="1" formatCells="0" formatColumns="0" formatRows="0"/>
  <autoFilter ref="A19:L299">
    <filterColumn colId="7">
      <filters blank="1">
        <filter val="1 214"/>
        <filter val="10 550"/>
        <filter val="2 517"/>
        <filter val="278"/>
        <filter val="3 111"/>
        <filter val="342"/>
        <filter val="4 325"/>
        <filter val="531"/>
        <filter val="594"/>
        <filter val="6 225"/>
        <filter val="63"/>
        <filter val="872"/>
      </filters>
    </filterColumn>
  </autoFilter>
  <mergeCells count="31">
    <mergeCell ref="C11:L11"/>
    <mergeCell ref="C12:L12"/>
    <mergeCell ref="C8:L8"/>
    <mergeCell ref="C13:L13"/>
    <mergeCell ref="A1:L1"/>
    <mergeCell ref="A2:L2"/>
    <mergeCell ref="C3:L3"/>
    <mergeCell ref="C4:L4"/>
    <mergeCell ref="C5:L5"/>
    <mergeCell ref="C6:L6"/>
    <mergeCell ref="C7:L7"/>
    <mergeCell ref="C9:L9"/>
    <mergeCell ref="C10:L10"/>
    <mergeCell ref="C14:L14"/>
    <mergeCell ref="A16:A18"/>
    <mergeCell ref="B16:B18"/>
    <mergeCell ref="C16:G16"/>
    <mergeCell ref="H16:L16"/>
    <mergeCell ref="C17:C18"/>
    <mergeCell ref="D17:D18"/>
    <mergeCell ref="E17:E18"/>
    <mergeCell ref="F17:F18"/>
    <mergeCell ref="G17:G18"/>
    <mergeCell ref="L17:L18"/>
    <mergeCell ref="A299:L300"/>
    <mergeCell ref="A286:B286"/>
    <mergeCell ref="H17:H18"/>
    <mergeCell ref="I17:I18"/>
    <mergeCell ref="J17:J18"/>
    <mergeCell ref="K17:K18"/>
    <mergeCell ref="A285:B285"/>
  </mergeCells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&amp;L&amp;"Times New Roman,Regular"&amp;10&amp;D; &amp;T&amp;R&amp;"Times New Roman,Regular"&amp;10&amp;P (&amp;N)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M323"/>
  <sheetViews>
    <sheetView showGridLines="0" view="pageLayout" zoomScaleNormal="100" workbookViewId="0">
      <selection activeCell="C13" sqref="C13:L13"/>
    </sheetView>
  </sheetViews>
  <sheetFormatPr defaultRowHeight="12" x14ac:dyDescent="0.25"/>
  <cols>
    <col min="1" max="1" width="10.85546875" style="2" customWidth="1"/>
    <col min="2" max="2" width="28" style="2" customWidth="1"/>
    <col min="3" max="3" width="9.7109375" style="2" hidden="1" customWidth="1"/>
    <col min="4" max="4" width="9.5703125" style="2" hidden="1" customWidth="1"/>
    <col min="5" max="6" width="8.7109375" style="2" hidden="1" customWidth="1"/>
    <col min="7" max="7" width="8.28515625" style="2" hidden="1" customWidth="1"/>
    <col min="8" max="11" width="8.7109375" style="2" customWidth="1"/>
    <col min="12" max="12" width="7.5703125" style="2" customWidth="1"/>
    <col min="13" max="13" width="0" style="1" hidden="1" customWidth="1"/>
    <col min="14" max="16384" width="9.140625" style="1"/>
  </cols>
  <sheetData>
    <row r="1" spans="1:12" x14ac:dyDescent="0.25">
      <c r="A1" s="281" t="s">
        <v>394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35.25" customHeight="1" x14ac:dyDescent="0.25">
      <c r="A2" s="282" t="s">
        <v>320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/>
    </row>
    <row r="3" spans="1:12" ht="12.75" customHeight="1" x14ac:dyDescent="0.25">
      <c r="A3" s="266" t="s">
        <v>319</v>
      </c>
      <c r="B3" s="265"/>
      <c r="C3" s="324" t="s">
        <v>341</v>
      </c>
      <c r="D3" s="324"/>
      <c r="E3" s="324"/>
      <c r="F3" s="324"/>
      <c r="G3" s="324"/>
      <c r="H3" s="324"/>
      <c r="I3" s="324"/>
      <c r="J3" s="324"/>
      <c r="K3" s="324"/>
      <c r="L3" s="325"/>
    </row>
    <row r="4" spans="1:12" ht="12.75" customHeight="1" x14ac:dyDescent="0.25">
      <c r="A4" s="266" t="s">
        <v>317</v>
      </c>
      <c r="B4" s="265"/>
      <c r="C4" s="277" t="s">
        <v>340</v>
      </c>
      <c r="D4" s="277"/>
      <c r="E4" s="277"/>
      <c r="F4" s="277"/>
      <c r="G4" s="277"/>
      <c r="H4" s="277"/>
      <c r="I4" s="277"/>
      <c r="J4" s="277"/>
      <c r="K4" s="277"/>
      <c r="L4" s="278"/>
    </row>
    <row r="5" spans="1:12" ht="12.75" customHeight="1" x14ac:dyDescent="0.25">
      <c r="A5" s="261" t="s">
        <v>315</v>
      </c>
      <c r="B5" s="260"/>
      <c r="C5" s="275" t="s">
        <v>360</v>
      </c>
      <c r="D5" s="275"/>
      <c r="E5" s="275"/>
      <c r="F5" s="275"/>
      <c r="G5" s="275"/>
      <c r="H5" s="275"/>
      <c r="I5" s="275"/>
      <c r="J5" s="275"/>
      <c r="K5" s="275"/>
      <c r="L5" s="276"/>
    </row>
    <row r="6" spans="1:12" ht="12.75" customHeight="1" x14ac:dyDescent="0.25">
      <c r="A6" s="261" t="s">
        <v>313</v>
      </c>
      <c r="B6" s="260"/>
      <c r="C6" s="275" t="s">
        <v>389</v>
      </c>
      <c r="D6" s="275"/>
      <c r="E6" s="275"/>
      <c r="F6" s="275"/>
      <c r="G6" s="275"/>
      <c r="H6" s="275"/>
      <c r="I6" s="275"/>
      <c r="J6" s="275"/>
      <c r="K6" s="275"/>
      <c r="L6" s="276"/>
    </row>
    <row r="7" spans="1:12" x14ac:dyDescent="0.25">
      <c r="A7" s="261" t="s">
        <v>311</v>
      </c>
      <c r="B7" s="260"/>
      <c r="C7" s="277" t="s">
        <v>393</v>
      </c>
      <c r="D7" s="277"/>
      <c r="E7" s="277"/>
      <c r="F7" s="277"/>
      <c r="G7" s="277"/>
      <c r="H7" s="277"/>
      <c r="I7" s="277"/>
      <c r="J7" s="277"/>
      <c r="K7" s="277"/>
      <c r="L7" s="278"/>
    </row>
    <row r="8" spans="1:12" ht="15" customHeight="1" x14ac:dyDescent="0.25">
      <c r="A8" s="261" t="s">
        <v>309</v>
      </c>
      <c r="B8" s="260"/>
      <c r="C8" s="315" t="s">
        <v>338</v>
      </c>
      <c r="D8" s="315"/>
      <c r="E8" s="315"/>
      <c r="F8" s="315"/>
      <c r="G8" s="315"/>
      <c r="H8" s="315"/>
      <c r="I8" s="315"/>
      <c r="J8" s="315"/>
      <c r="K8" s="315"/>
      <c r="L8" s="316"/>
    </row>
    <row r="9" spans="1:12" ht="12.75" customHeight="1" x14ac:dyDescent="0.25">
      <c r="A9" s="262" t="s">
        <v>308</v>
      </c>
      <c r="B9" s="260"/>
      <c r="C9" s="279"/>
      <c r="D9" s="279"/>
      <c r="E9" s="279"/>
      <c r="F9" s="279"/>
      <c r="G9" s="279"/>
      <c r="H9" s="279"/>
      <c r="I9" s="279"/>
      <c r="J9" s="279"/>
      <c r="K9" s="279"/>
      <c r="L9" s="280"/>
    </row>
    <row r="10" spans="1:12" ht="12.75" customHeight="1" x14ac:dyDescent="0.25">
      <c r="A10" s="261"/>
      <c r="B10" s="260" t="s">
        <v>307</v>
      </c>
      <c r="C10" s="279" t="s">
        <v>346</v>
      </c>
      <c r="D10" s="279"/>
      <c r="E10" s="279"/>
      <c r="F10" s="279"/>
      <c r="G10" s="279"/>
      <c r="H10" s="279"/>
      <c r="I10" s="279"/>
      <c r="J10" s="279"/>
      <c r="K10" s="279"/>
      <c r="L10" s="280"/>
    </row>
    <row r="11" spans="1:12" ht="12.75" customHeight="1" x14ac:dyDescent="0.25">
      <c r="A11" s="261"/>
      <c r="B11" s="260" t="s">
        <v>305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6"/>
    </row>
    <row r="12" spans="1:12" ht="12.75" customHeight="1" x14ac:dyDescent="0.25">
      <c r="A12" s="261"/>
      <c r="B12" s="260" t="s">
        <v>304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80"/>
    </row>
    <row r="13" spans="1:12" ht="12.75" customHeight="1" x14ac:dyDescent="0.25">
      <c r="A13" s="261"/>
      <c r="B13" s="260" t="s">
        <v>303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ht="12.75" customHeight="1" x14ac:dyDescent="0.25">
      <c r="A14" s="261"/>
      <c r="B14" s="260" t="s">
        <v>302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6"/>
    </row>
    <row r="15" spans="1:12" ht="12.75" customHeight="1" x14ac:dyDescent="0.25">
      <c r="A15" s="259"/>
      <c r="B15" s="258"/>
      <c r="C15" s="257"/>
      <c r="D15" s="257"/>
      <c r="E15" s="257"/>
      <c r="F15" s="257"/>
      <c r="G15" s="257"/>
      <c r="H15" s="257"/>
      <c r="I15" s="257"/>
      <c r="J15" s="257"/>
      <c r="K15" s="257"/>
      <c r="L15" s="256"/>
    </row>
    <row r="16" spans="1:12" s="255" customFormat="1" ht="12.75" customHeight="1" x14ac:dyDescent="0.25">
      <c r="A16" s="293" t="s">
        <v>301</v>
      </c>
      <c r="B16" s="296" t="s">
        <v>300</v>
      </c>
      <c r="C16" s="298" t="s">
        <v>299</v>
      </c>
      <c r="D16" s="299"/>
      <c r="E16" s="299"/>
      <c r="F16" s="299"/>
      <c r="G16" s="300"/>
      <c r="H16" s="298" t="s">
        <v>298</v>
      </c>
      <c r="I16" s="299"/>
      <c r="J16" s="299"/>
      <c r="K16" s="299"/>
      <c r="L16" s="301"/>
    </row>
    <row r="17" spans="1:12" s="255" customFormat="1" ht="12.75" customHeight="1" x14ac:dyDescent="0.25">
      <c r="A17" s="294"/>
      <c r="B17" s="297"/>
      <c r="C17" s="287" t="s">
        <v>297</v>
      </c>
      <c r="D17" s="302" t="s">
        <v>296</v>
      </c>
      <c r="E17" s="304" t="s">
        <v>295</v>
      </c>
      <c r="F17" s="306" t="s">
        <v>294</v>
      </c>
      <c r="G17" s="310" t="s">
        <v>293</v>
      </c>
      <c r="H17" s="287" t="s">
        <v>297</v>
      </c>
      <c r="I17" s="302" t="s">
        <v>296</v>
      </c>
      <c r="J17" s="304" t="s">
        <v>295</v>
      </c>
      <c r="K17" s="306" t="s">
        <v>294</v>
      </c>
      <c r="L17" s="289" t="s">
        <v>293</v>
      </c>
    </row>
    <row r="18" spans="1:12" s="249" customFormat="1" ht="61.5" customHeight="1" thickBot="1" x14ac:dyDescent="0.3">
      <c r="A18" s="295"/>
      <c r="B18" s="297"/>
      <c r="C18" s="287"/>
      <c r="D18" s="308"/>
      <c r="E18" s="309"/>
      <c r="F18" s="307"/>
      <c r="G18" s="310"/>
      <c r="H18" s="288"/>
      <c r="I18" s="303"/>
      <c r="J18" s="305"/>
      <c r="K18" s="307"/>
      <c r="L18" s="290"/>
    </row>
    <row r="19" spans="1:12" s="249" customFormat="1" ht="9.75" customHeight="1" thickTop="1" x14ac:dyDescent="0.25">
      <c r="A19" s="254" t="s">
        <v>292</v>
      </c>
      <c r="B19" s="254">
        <v>2</v>
      </c>
      <c r="C19" s="252">
        <v>3</v>
      </c>
      <c r="D19" s="251">
        <v>4</v>
      </c>
      <c r="E19" s="251">
        <v>5</v>
      </c>
      <c r="F19" s="251">
        <v>6</v>
      </c>
      <c r="G19" s="253">
        <v>7</v>
      </c>
      <c r="H19" s="252">
        <v>8</v>
      </c>
      <c r="I19" s="251">
        <v>9</v>
      </c>
      <c r="J19" s="251">
        <v>10</v>
      </c>
      <c r="K19" s="251">
        <v>11</v>
      </c>
      <c r="L19" s="250">
        <v>12</v>
      </c>
    </row>
    <row r="20" spans="1:12" s="14" customFormat="1" x14ac:dyDescent="0.25">
      <c r="A20" s="168"/>
      <c r="B20" s="147" t="s">
        <v>291</v>
      </c>
      <c r="C20" s="247"/>
      <c r="D20" s="246"/>
      <c r="E20" s="246"/>
      <c r="F20" s="246"/>
      <c r="G20" s="248"/>
      <c r="H20" s="247"/>
      <c r="I20" s="246"/>
      <c r="J20" s="246"/>
      <c r="K20" s="246"/>
      <c r="L20" s="245"/>
    </row>
    <row r="21" spans="1:12" s="14" customFormat="1" ht="12.75" thickBot="1" x14ac:dyDescent="0.3">
      <c r="A21" s="177"/>
      <c r="B21" s="244" t="s">
        <v>290</v>
      </c>
      <c r="C21" s="242">
        <f t="shared" ref="C21:C47" si="0">SUM(D21:G21)</f>
        <v>84034.214269999997</v>
      </c>
      <c r="D21" s="241">
        <f>SUM(D22,D25,D26,D42,D43)</f>
        <v>84034.214269999997</v>
      </c>
      <c r="E21" s="241">
        <f>SUM(E22,E25,E43)</f>
        <v>0</v>
      </c>
      <c r="F21" s="241">
        <f>SUM(F22,F27,F43)</f>
        <v>0</v>
      </c>
      <c r="G21" s="243">
        <f>SUM(G22,G45)</f>
        <v>0</v>
      </c>
      <c r="H21" s="242">
        <f t="shared" ref="H21:H47" si="1">SUM(I21:L21)</f>
        <v>91508</v>
      </c>
      <c r="I21" s="241">
        <f>SUM(I22,I25,I26,I42,I43)</f>
        <v>91508</v>
      </c>
      <c r="J21" s="241">
        <f>SUM(J22,J25,J43)</f>
        <v>0</v>
      </c>
      <c r="K21" s="241">
        <f>SUM(K22,K27,K43)</f>
        <v>0</v>
      </c>
      <c r="L21" s="240">
        <f>SUM(L22,L45)</f>
        <v>0</v>
      </c>
    </row>
    <row r="22" spans="1:12" ht="12.75" hidden="1" thickTop="1" x14ac:dyDescent="0.25">
      <c r="A22" s="239"/>
      <c r="B22" s="238" t="s">
        <v>289</v>
      </c>
      <c r="C22" s="236">
        <f t="shared" si="0"/>
        <v>0</v>
      </c>
      <c r="D22" s="235">
        <f>SUM(D23:D24)</f>
        <v>0</v>
      </c>
      <c r="E22" s="235">
        <f>SUM(E23:E24)</f>
        <v>0</v>
      </c>
      <c r="F22" s="235">
        <f>SUM(F23:F24)</f>
        <v>0</v>
      </c>
      <c r="G22" s="237">
        <f>SUM(G23:G24)</f>
        <v>0</v>
      </c>
      <c r="H22" s="236">
        <f t="shared" si="1"/>
        <v>0</v>
      </c>
      <c r="I22" s="235">
        <f>SUM(I23:I24)</f>
        <v>0</v>
      </c>
      <c r="J22" s="235">
        <f>SUM(J23:J24)</f>
        <v>0</v>
      </c>
      <c r="K22" s="235">
        <f>SUM(K23:K24)</f>
        <v>0</v>
      </c>
      <c r="L22" s="234">
        <f>SUM(L23:L24)</f>
        <v>0</v>
      </c>
    </row>
    <row r="23" spans="1:12" ht="12.75" hidden="1" thickTop="1" x14ac:dyDescent="0.25">
      <c r="A23" s="163"/>
      <c r="B23" s="114" t="s">
        <v>288</v>
      </c>
      <c r="C23" s="233">
        <f t="shared" si="0"/>
        <v>0</v>
      </c>
      <c r="D23" s="161"/>
      <c r="E23" s="161"/>
      <c r="F23" s="161"/>
      <c r="G23" s="162"/>
      <c r="H23" s="233">
        <f t="shared" si="1"/>
        <v>0</v>
      </c>
      <c r="I23" s="161"/>
      <c r="J23" s="161"/>
      <c r="K23" s="161"/>
      <c r="L23" s="160"/>
    </row>
    <row r="24" spans="1:12" ht="12.75" hidden="1" thickTop="1" x14ac:dyDescent="0.25">
      <c r="A24" s="38"/>
      <c r="B24" s="74" t="s">
        <v>287</v>
      </c>
      <c r="C24" s="231">
        <f t="shared" si="0"/>
        <v>0</v>
      </c>
      <c r="D24" s="230"/>
      <c r="E24" s="230"/>
      <c r="F24" s="230"/>
      <c r="G24" s="232"/>
      <c r="H24" s="231">
        <f t="shared" si="1"/>
        <v>0</v>
      </c>
      <c r="I24" s="230"/>
      <c r="J24" s="230"/>
      <c r="K24" s="230"/>
      <c r="L24" s="229"/>
    </row>
    <row r="25" spans="1:12" s="14" customFormat="1" ht="25.5" thickTop="1" thickBot="1" x14ac:dyDescent="0.3">
      <c r="A25" s="228">
        <v>19300</v>
      </c>
      <c r="B25" s="228" t="s">
        <v>286</v>
      </c>
      <c r="C25" s="226">
        <f t="shared" si="0"/>
        <v>84034.214269999997</v>
      </c>
      <c r="D25" s="225">
        <f>D50</f>
        <v>84034.214269999997</v>
      </c>
      <c r="E25" s="225"/>
      <c r="F25" s="224" t="s">
        <v>263</v>
      </c>
      <c r="G25" s="227" t="s">
        <v>263</v>
      </c>
      <c r="H25" s="226">
        <f t="shared" si="1"/>
        <v>91508</v>
      </c>
      <c r="I25" s="225">
        <f>I51</f>
        <v>91508</v>
      </c>
      <c r="J25" s="225">
        <f>J51</f>
        <v>0</v>
      </c>
      <c r="K25" s="224" t="s">
        <v>263</v>
      </c>
      <c r="L25" s="223" t="s">
        <v>263</v>
      </c>
    </row>
    <row r="26" spans="1:12" s="14" customFormat="1" ht="24.75" hidden="1" thickTop="1" x14ac:dyDescent="0.25">
      <c r="A26" s="97"/>
      <c r="B26" s="97" t="s">
        <v>285</v>
      </c>
      <c r="C26" s="94">
        <f t="shared" si="0"/>
        <v>0</v>
      </c>
      <c r="D26" s="209"/>
      <c r="E26" s="196" t="s">
        <v>263</v>
      </c>
      <c r="F26" s="196" t="s">
        <v>263</v>
      </c>
      <c r="G26" s="207" t="s">
        <v>263</v>
      </c>
      <c r="H26" s="94">
        <f t="shared" si="1"/>
        <v>0</v>
      </c>
      <c r="I26" s="222"/>
      <c r="J26" s="196" t="s">
        <v>263</v>
      </c>
      <c r="K26" s="196" t="s">
        <v>263</v>
      </c>
      <c r="L26" s="204" t="s">
        <v>263</v>
      </c>
    </row>
    <row r="27" spans="1:12" s="14" customFormat="1" ht="36.75" hidden="1" thickTop="1" x14ac:dyDescent="0.25">
      <c r="A27" s="97">
        <v>21300</v>
      </c>
      <c r="B27" s="97" t="s">
        <v>284</v>
      </c>
      <c r="C27" s="94">
        <f t="shared" si="0"/>
        <v>0</v>
      </c>
      <c r="D27" s="196" t="s">
        <v>263</v>
      </c>
      <c r="E27" s="196" t="s">
        <v>263</v>
      </c>
      <c r="F27" s="93">
        <f>SUM(F28,F32,F34,F37)</f>
        <v>0</v>
      </c>
      <c r="G27" s="207" t="s">
        <v>263</v>
      </c>
      <c r="H27" s="94">
        <f t="shared" si="1"/>
        <v>0</v>
      </c>
      <c r="I27" s="196" t="s">
        <v>263</v>
      </c>
      <c r="J27" s="196" t="s">
        <v>263</v>
      </c>
      <c r="K27" s="93">
        <f>SUM(K28,K32,K34,K37)</f>
        <v>0</v>
      </c>
      <c r="L27" s="204" t="s">
        <v>263</v>
      </c>
    </row>
    <row r="28" spans="1:12" s="14" customFormat="1" ht="24.75" hidden="1" thickTop="1" x14ac:dyDescent="0.25">
      <c r="A28" s="210">
        <v>21350</v>
      </c>
      <c r="B28" s="97" t="s">
        <v>283</v>
      </c>
      <c r="C28" s="94">
        <f t="shared" si="0"/>
        <v>0</v>
      </c>
      <c r="D28" s="196" t="s">
        <v>263</v>
      </c>
      <c r="E28" s="196" t="s">
        <v>263</v>
      </c>
      <c r="F28" s="93">
        <f>SUM(F29:F31)</f>
        <v>0</v>
      </c>
      <c r="G28" s="207" t="s">
        <v>263</v>
      </c>
      <c r="H28" s="94">
        <f t="shared" si="1"/>
        <v>0</v>
      </c>
      <c r="I28" s="196" t="s">
        <v>263</v>
      </c>
      <c r="J28" s="196" t="s">
        <v>263</v>
      </c>
      <c r="K28" s="93">
        <f>SUM(K29:K31)</f>
        <v>0</v>
      </c>
      <c r="L28" s="204" t="s">
        <v>263</v>
      </c>
    </row>
    <row r="29" spans="1:12" ht="12.75" hidden="1" thickTop="1" x14ac:dyDescent="0.25">
      <c r="A29" s="163">
        <v>21351</v>
      </c>
      <c r="B29" s="79" t="s">
        <v>282</v>
      </c>
      <c r="C29" s="69">
        <f t="shared" si="0"/>
        <v>0</v>
      </c>
      <c r="D29" s="215" t="s">
        <v>263</v>
      </c>
      <c r="E29" s="215" t="s">
        <v>263</v>
      </c>
      <c r="F29" s="68"/>
      <c r="G29" s="216" t="s">
        <v>263</v>
      </c>
      <c r="H29" s="69">
        <f t="shared" si="1"/>
        <v>0</v>
      </c>
      <c r="I29" s="215" t="s">
        <v>263</v>
      </c>
      <c r="J29" s="215" t="s">
        <v>263</v>
      </c>
      <c r="K29" s="68"/>
      <c r="L29" s="214" t="s">
        <v>263</v>
      </c>
    </row>
    <row r="30" spans="1:12" ht="12.75" hidden="1" thickTop="1" x14ac:dyDescent="0.25">
      <c r="A30" s="38">
        <v>21352</v>
      </c>
      <c r="B30" s="78" t="s">
        <v>281</v>
      </c>
      <c r="C30" s="36">
        <f t="shared" si="0"/>
        <v>0</v>
      </c>
      <c r="D30" s="212" t="s">
        <v>263</v>
      </c>
      <c r="E30" s="212" t="s">
        <v>263</v>
      </c>
      <c r="F30" s="35"/>
      <c r="G30" s="213" t="s">
        <v>263</v>
      </c>
      <c r="H30" s="36">
        <f t="shared" si="1"/>
        <v>0</v>
      </c>
      <c r="I30" s="212" t="s">
        <v>263</v>
      </c>
      <c r="J30" s="212" t="s">
        <v>263</v>
      </c>
      <c r="K30" s="35"/>
      <c r="L30" s="211" t="s">
        <v>263</v>
      </c>
    </row>
    <row r="31" spans="1:12" ht="24.75" hidden="1" thickTop="1" x14ac:dyDescent="0.25">
      <c r="A31" s="38">
        <v>21359</v>
      </c>
      <c r="B31" s="78" t="s">
        <v>280</v>
      </c>
      <c r="C31" s="36">
        <f t="shared" si="0"/>
        <v>0</v>
      </c>
      <c r="D31" s="212" t="s">
        <v>263</v>
      </c>
      <c r="E31" s="212" t="s">
        <v>263</v>
      </c>
      <c r="F31" s="35"/>
      <c r="G31" s="213" t="s">
        <v>263</v>
      </c>
      <c r="H31" s="36">
        <f t="shared" si="1"/>
        <v>0</v>
      </c>
      <c r="I31" s="212" t="s">
        <v>263</v>
      </c>
      <c r="J31" s="212" t="s">
        <v>263</v>
      </c>
      <c r="K31" s="35"/>
      <c r="L31" s="211" t="s">
        <v>263</v>
      </c>
    </row>
    <row r="32" spans="1:12" s="14" customFormat="1" ht="36.75" hidden="1" thickTop="1" x14ac:dyDescent="0.25">
      <c r="A32" s="210">
        <v>21370</v>
      </c>
      <c r="B32" s="97" t="s">
        <v>279</v>
      </c>
      <c r="C32" s="94">
        <f t="shared" si="0"/>
        <v>0</v>
      </c>
      <c r="D32" s="196" t="s">
        <v>263</v>
      </c>
      <c r="E32" s="196" t="s">
        <v>263</v>
      </c>
      <c r="F32" s="93">
        <f>SUM(F33)</f>
        <v>0</v>
      </c>
      <c r="G32" s="207" t="s">
        <v>263</v>
      </c>
      <c r="H32" s="94">
        <f t="shared" si="1"/>
        <v>0</v>
      </c>
      <c r="I32" s="196" t="s">
        <v>263</v>
      </c>
      <c r="J32" s="196" t="s">
        <v>263</v>
      </c>
      <c r="K32" s="93">
        <f>SUM(K33)</f>
        <v>0</v>
      </c>
      <c r="L32" s="204" t="s">
        <v>263</v>
      </c>
    </row>
    <row r="33" spans="1:12" ht="36.75" hidden="1" thickTop="1" x14ac:dyDescent="0.25">
      <c r="A33" s="221">
        <v>21379</v>
      </c>
      <c r="B33" s="220" t="s">
        <v>278</v>
      </c>
      <c r="C33" s="42">
        <f t="shared" si="0"/>
        <v>0</v>
      </c>
      <c r="D33" s="218" t="s">
        <v>263</v>
      </c>
      <c r="E33" s="218" t="s">
        <v>263</v>
      </c>
      <c r="F33" s="41"/>
      <c r="G33" s="219" t="s">
        <v>263</v>
      </c>
      <c r="H33" s="42">
        <f t="shared" si="1"/>
        <v>0</v>
      </c>
      <c r="I33" s="218" t="s">
        <v>263</v>
      </c>
      <c r="J33" s="218" t="s">
        <v>263</v>
      </c>
      <c r="K33" s="41"/>
      <c r="L33" s="217" t="s">
        <v>263</v>
      </c>
    </row>
    <row r="34" spans="1:12" s="14" customFormat="1" ht="12.75" hidden="1" thickTop="1" x14ac:dyDescent="0.25">
      <c r="A34" s="210">
        <v>21380</v>
      </c>
      <c r="B34" s="97" t="s">
        <v>277</v>
      </c>
      <c r="C34" s="94">
        <f t="shared" si="0"/>
        <v>0</v>
      </c>
      <c r="D34" s="196" t="s">
        <v>263</v>
      </c>
      <c r="E34" s="196" t="s">
        <v>263</v>
      </c>
      <c r="F34" s="93">
        <f>SUM(F35:F36)</f>
        <v>0</v>
      </c>
      <c r="G34" s="207" t="s">
        <v>263</v>
      </c>
      <c r="H34" s="94">
        <f t="shared" si="1"/>
        <v>0</v>
      </c>
      <c r="I34" s="196" t="s">
        <v>263</v>
      </c>
      <c r="J34" s="196" t="s">
        <v>263</v>
      </c>
      <c r="K34" s="93">
        <f>SUM(K35:K36)</f>
        <v>0</v>
      </c>
      <c r="L34" s="204" t="s">
        <v>263</v>
      </c>
    </row>
    <row r="35" spans="1:12" ht="12.75" hidden="1" thickTop="1" x14ac:dyDescent="0.25">
      <c r="A35" s="114">
        <v>21381</v>
      </c>
      <c r="B35" s="79" t="s">
        <v>276</v>
      </c>
      <c r="C35" s="69">
        <f t="shared" si="0"/>
        <v>0</v>
      </c>
      <c r="D35" s="215" t="s">
        <v>263</v>
      </c>
      <c r="E35" s="215" t="s">
        <v>263</v>
      </c>
      <c r="F35" s="68"/>
      <c r="G35" s="216" t="s">
        <v>263</v>
      </c>
      <c r="H35" s="69">
        <f t="shared" si="1"/>
        <v>0</v>
      </c>
      <c r="I35" s="215" t="s">
        <v>263</v>
      </c>
      <c r="J35" s="215" t="s">
        <v>263</v>
      </c>
      <c r="K35" s="68"/>
      <c r="L35" s="214" t="s">
        <v>263</v>
      </c>
    </row>
    <row r="36" spans="1:12" ht="24.75" hidden="1" thickTop="1" x14ac:dyDescent="0.25">
      <c r="A36" s="74">
        <v>21383</v>
      </c>
      <c r="B36" s="78" t="s">
        <v>275</v>
      </c>
      <c r="C36" s="36">
        <f t="shared" si="0"/>
        <v>0</v>
      </c>
      <c r="D36" s="212" t="s">
        <v>263</v>
      </c>
      <c r="E36" s="212" t="s">
        <v>263</v>
      </c>
      <c r="F36" s="35"/>
      <c r="G36" s="213" t="s">
        <v>263</v>
      </c>
      <c r="H36" s="36">
        <f t="shared" si="1"/>
        <v>0</v>
      </c>
      <c r="I36" s="212" t="s">
        <v>263</v>
      </c>
      <c r="J36" s="212" t="s">
        <v>263</v>
      </c>
      <c r="K36" s="35"/>
      <c r="L36" s="211" t="s">
        <v>263</v>
      </c>
    </row>
    <row r="37" spans="1:12" s="14" customFormat="1" ht="24.75" hidden="1" thickTop="1" x14ac:dyDescent="0.25">
      <c r="A37" s="210">
        <v>21390</v>
      </c>
      <c r="B37" s="97" t="s">
        <v>274</v>
      </c>
      <c r="C37" s="94">
        <f t="shared" si="0"/>
        <v>0</v>
      </c>
      <c r="D37" s="196" t="s">
        <v>263</v>
      </c>
      <c r="E37" s="196" t="s">
        <v>263</v>
      </c>
      <c r="F37" s="93">
        <f>SUM(F38:F41)</f>
        <v>0</v>
      </c>
      <c r="G37" s="207" t="s">
        <v>263</v>
      </c>
      <c r="H37" s="94">
        <f t="shared" si="1"/>
        <v>0</v>
      </c>
      <c r="I37" s="196" t="s">
        <v>263</v>
      </c>
      <c r="J37" s="196" t="s">
        <v>263</v>
      </c>
      <c r="K37" s="93">
        <f>SUM(K38:K41)</f>
        <v>0</v>
      </c>
      <c r="L37" s="204" t="s">
        <v>263</v>
      </c>
    </row>
    <row r="38" spans="1:12" ht="24.75" hidden="1" thickTop="1" x14ac:dyDescent="0.25">
      <c r="A38" s="114">
        <v>21391</v>
      </c>
      <c r="B38" s="79" t="s">
        <v>273</v>
      </c>
      <c r="C38" s="69">
        <f t="shared" si="0"/>
        <v>0</v>
      </c>
      <c r="D38" s="215" t="s">
        <v>263</v>
      </c>
      <c r="E38" s="215" t="s">
        <v>263</v>
      </c>
      <c r="F38" s="68"/>
      <c r="G38" s="216" t="s">
        <v>263</v>
      </c>
      <c r="H38" s="69">
        <f t="shared" si="1"/>
        <v>0</v>
      </c>
      <c r="I38" s="215" t="s">
        <v>263</v>
      </c>
      <c r="J38" s="215" t="s">
        <v>263</v>
      </c>
      <c r="K38" s="68"/>
      <c r="L38" s="214" t="s">
        <v>263</v>
      </c>
    </row>
    <row r="39" spans="1:12" ht="12.75" hidden="1" thickTop="1" x14ac:dyDescent="0.25">
      <c r="A39" s="74">
        <v>21393</v>
      </c>
      <c r="B39" s="78" t="s">
        <v>272</v>
      </c>
      <c r="C39" s="36">
        <f t="shared" si="0"/>
        <v>0</v>
      </c>
      <c r="D39" s="212" t="s">
        <v>263</v>
      </c>
      <c r="E39" s="212" t="s">
        <v>263</v>
      </c>
      <c r="F39" s="35"/>
      <c r="G39" s="213" t="s">
        <v>263</v>
      </c>
      <c r="H39" s="36">
        <f t="shared" si="1"/>
        <v>0</v>
      </c>
      <c r="I39" s="212" t="s">
        <v>263</v>
      </c>
      <c r="J39" s="212" t="s">
        <v>263</v>
      </c>
      <c r="K39" s="35"/>
      <c r="L39" s="211" t="s">
        <v>263</v>
      </c>
    </row>
    <row r="40" spans="1:12" ht="12.75" hidden="1" thickTop="1" x14ac:dyDescent="0.25">
      <c r="A40" s="74">
        <v>21395</v>
      </c>
      <c r="B40" s="78" t="s">
        <v>271</v>
      </c>
      <c r="C40" s="36">
        <f t="shared" si="0"/>
        <v>0</v>
      </c>
      <c r="D40" s="212" t="s">
        <v>263</v>
      </c>
      <c r="E40" s="212" t="s">
        <v>263</v>
      </c>
      <c r="F40" s="35"/>
      <c r="G40" s="213" t="s">
        <v>263</v>
      </c>
      <c r="H40" s="36">
        <f t="shared" si="1"/>
        <v>0</v>
      </c>
      <c r="I40" s="212" t="s">
        <v>263</v>
      </c>
      <c r="J40" s="212" t="s">
        <v>263</v>
      </c>
      <c r="K40" s="35"/>
      <c r="L40" s="211" t="s">
        <v>263</v>
      </c>
    </row>
    <row r="41" spans="1:12" ht="24.75" hidden="1" thickTop="1" x14ac:dyDescent="0.25">
      <c r="A41" s="74">
        <v>21399</v>
      </c>
      <c r="B41" s="78" t="s">
        <v>270</v>
      </c>
      <c r="C41" s="36">
        <f t="shared" si="0"/>
        <v>0</v>
      </c>
      <c r="D41" s="212" t="s">
        <v>263</v>
      </c>
      <c r="E41" s="212" t="s">
        <v>263</v>
      </c>
      <c r="F41" s="35"/>
      <c r="G41" s="213" t="s">
        <v>263</v>
      </c>
      <c r="H41" s="36">
        <f t="shared" si="1"/>
        <v>0</v>
      </c>
      <c r="I41" s="212" t="s">
        <v>263</v>
      </c>
      <c r="J41" s="212" t="s">
        <v>263</v>
      </c>
      <c r="K41" s="35"/>
      <c r="L41" s="211" t="s">
        <v>263</v>
      </c>
    </row>
    <row r="42" spans="1:12" s="14" customFormat="1" ht="36.75" hidden="1" customHeight="1" x14ac:dyDescent="0.25">
      <c r="A42" s="210">
        <v>21420</v>
      </c>
      <c r="B42" s="97" t="s">
        <v>269</v>
      </c>
      <c r="C42" s="94">
        <f t="shared" si="0"/>
        <v>0</v>
      </c>
      <c r="D42" s="209"/>
      <c r="E42" s="196" t="s">
        <v>263</v>
      </c>
      <c r="F42" s="196" t="s">
        <v>263</v>
      </c>
      <c r="G42" s="207" t="s">
        <v>263</v>
      </c>
      <c r="H42" s="206">
        <f t="shared" si="1"/>
        <v>0</v>
      </c>
      <c r="I42" s="209"/>
      <c r="J42" s="196" t="s">
        <v>263</v>
      </c>
      <c r="K42" s="196" t="s">
        <v>263</v>
      </c>
      <c r="L42" s="204" t="s">
        <v>263</v>
      </c>
    </row>
    <row r="43" spans="1:12" s="14" customFormat="1" ht="24.75" hidden="1" thickTop="1" x14ac:dyDescent="0.25">
      <c r="A43" s="208">
        <v>21490</v>
      </c>
      <c r="B43" s="125" t="s">
        <v>268</v>
      </c>
      <c r="C43" s="94">
        <f t="shared" si="0"/>
        <v>0</v>
      </c>
      <c r="D43" s="205">
        <f>D44</f>
        <v>0</v>
      </c>
      <c r="E43" s="205">
        <f>E44</f>
        <v>0</v>
      </c>
      <c r="F43" s="205">
        <f>F44</f>
        <v>0</v>
      </c>
      <c r="G43" s="207" t="s">
        <v>263</v>
      </c>
      <c r="H43" s="206">
        <f t="shared" si="1"/>
        <v>0</v>
      </c>
      <c r="I43" s="205">
        <f>I44</f>
        <v>0</v>
      </c>
      <c r="J43" s="205">
        <f>J44</f>
        <v>0</v>
      </c>
      <c r="K43" s="205">
        <f>K44</f>
        <v>0</v>
      </c>
      <c r="L43" s="204" t="s">
        <v>263</v>
      </c>
    </row>
    <row r="44" spans="1:12" s="14" customFormat="1" ht="24.75" hidden="1" thickTop="1" x14ac:dyDescent="0.25">
      <c r="A44" s="74">
        <v>21499</v>
      </c>
      <c r="B44" s="78" t="s">
        <v>267</v>
      </c>
      <c r="C44" s="42">
        <f t="shared" si="0"/>
        <v>0</v>
      </c>
      <c r="D44" s="203"/>
      <c r="E44" s="202"/>
      <c r="F44" s="202"/>
      <c r="G44" s="201" t="s">
        <v>263</v>
      </c>
      <c r="H44" s="200">
        <f t="shared" si="1"/>
        <v>0</v>
      </c>
      <c r="I44" s="161"/>
      <c r="J44" s="199"/>
      <c r="K44" s="199"/>
      <c r="L44" s="198" t="s">
        <v>263</v>
      </c>
    </row>
    <row r="45" spans="1:12" ht="24.75" hidden="1" thickTop="1" x14ac:dyDescent="0.25">
      <c r="A45" s="197">
        <v>23000</v>
      </c>
      <c r="B45" s="86" t="s">
        <v>266</v>
      </c>
      <c r="C45" s="194">
        <f t="shared" si="0"/>
        <v>0</v>
      </c>
      <c r="D45" s="196" t="s">
        <v>263</v>
      </c>
      <c r="E45" s="196" t="s">
        <v>263</v>
      </c>
      <c r="F45" s="196" t="s">
        <v>263</v>
      </c>
      <c r="G45" s="195">
        <f>SUM(G46:G47)</f>
        <v>0</v>
      </c>
      <c r="H45" s="194">
        <f t="shared" si="1"/>
        <v>0</v>
      </c>
      <c r="I45" s="193" t="s">
        <v>263</v>
      </c>
      <c r="J45" s="193" t="s">
        <v>263</v>
      </c>
      <c r="K45" s="193" t="s">
        <v>263</v>
      </c>
      <c r="L45" s="192">
        <f>SUM(L46:L47)</f>
        <v>0</v>
      </c>
    </row>
    <row r="46" spans="1:12" ht="24.75" hidden="1" thickTop="1" x14ac:dyDescent="0.25">
      <c r="A46" s="154">
        <v>23410</v>
      </c>
      <c r="B46" s="137" t="s">
        <v>265</v>
      </c>
      <c r="C46" s="191">
        <f t="shared" si="0"/>
        <v>0</v>
      </c>
      <c r="D46" s="186" t="s">
        <v>263</v>
      </c>
      <c r="E46" s="186" t="s">
        <v>263</v>
      </c>
      <c r="F46" s="186" t="s">
        <v>263</v>
      </c>
      <c r="G46" s="190"/>
      <c r="H46" s="191">
        <f t="shared" si="1"/>
        <v>0</v>
      </c>
      <c r="I46" s="186" t="s">
        <v>263</v>
      </c>
      <c r="J46" s="186" t="s">
        <v>263</v>
      </c>
      <c r="K46" s="186" t="s">
        <v>263</v>
      </c>
      <c r="L46" s="188"/>
    </row>
    <row r="47" spans="1:12" ht="24.75" hidden="1" thickTop="1" x14ac:dyDescent="0.25">
      <c r="A47" s="154">
        <v>23510</v>
      </c>
      <c r="B47" s="137" t="s">
        <v>264</v>
      </c>
      <c r="C47" s="189">
        <f t="shared" si="0"/>
        <v>0</v>
      </c>
      <c r="D47" s="186" t="s">
        <v>263</v>
      </c>
      <c r="E47" s="186" t="s">
        <v>263</v>
      </c>
      <c r="F47" s="186" t="s">
        <v>263</v>
      </c>
      <c r="G47" s="190"/>
      <c r="H47" s="189">
        <f t="shared" si="1"/>
        <v>0</v>
      </c>
      <c r="I47" s="186" t="s">
        <v>263</v>
      </c>
      <c r="J47" s="186" t="s">
        <v>263</v>
      </c>
      <c r="K47" s="186" t="s">
        <v>263</v>
      </c>
      <c r="L47" s="188"/>
    </row>
    <row r="48" spans="1:12" ht="12.75" thickTop="1" x14ac:dyDescent="0.25">
      <c r="A48" s="44"/>
      <c r="B48" s="137"/>
      <c r="C48" s="134"/>
      <c r="D48" s="186"/>
      <c r="E48" s="186"/>
      <c r="F48" s="185"/>
      <c r="G48" s="187"/>
      <c r="H48" s="134"/>
      <c r="I48" s="186"/>
      <c r="J48" s="186"/>
      <c r="K48" s="185"/>
      <c r="L48" s="184"/>
    </row>
    <row r="49" spans="1:12" s="14" customFormat="1" x14ac:dyDescent="0.25">
      <c r="A49" s="183"/>
      <c r="B49" s="182" t="s">
        <v>262</v>
      </c>
      <c r="C49" s="180"/>
      <c r="D49" s="179"/>
      <c r="E49" s="179"/>
      <c r="F49" s="179"/>
      <c r="G49" s="181"/>
      <c r="H49" s="180"/>
      <c r="I49" s="179"/>
      <c r="J49" s="179"/>
      <c r="K49" s="179"/>
      <c r="L49" s="178"/>
    </row>
    <row r="50" spans="1:12" s="14" customFormat="1" ht="12.75" thickBot="1" x14ac:dyDescent="0.3">
      <c r="A50" s="56"/>
      <c r="B50" s="177" t="s">
        <v>261</v>
      </c>
      <c r="C50" s="176">
        <f t="shared" ref="C50:C81" si="2">SUM(D50:G50)</f>
        <v>84034.214269999997</v>
      </c>
      <c r="D50" s="52">
        <f>SUM(D51,D281)</f>
        <v>84034.214269999997</v>
      </c>
      <c r="E50" s="52">
        <f>SUM(E51,E281)</f>
        <v>0</v>
      </c>
      <c r="F50" s="52">
        <f>SUM(F51,F281)</f>
        <v>0</v>
      </c>
      <c r="G50" s="54">
        <f>SUM(G51,G281)</f>
        <v>0</v>
      </c>
      <c r="H50" s="176">
        <f t="shared" ref="H50:H81" si="3">SUM(I50:L50)</f>
        <v>91508</v>
      </c>
      <c r="I50" s="52">
        <f>SUM(I51,I281)</f>
        <v>91508</v>
      </c>
      <c r="J50" s="52">
        <f>SUM(J51,J281)</f>
        <v>0</v>
      </c>
      <c r="K50" s="52">
        <f>SUM(K51,K281)</f>
        <v>0</v>
      </c>
      <c r="L50" s="51">
        <f>SUM(L51,L281)</f>
        <v>0</v>
      </c>
    </row>
    <row r="51" spans="1:12" s="14" customFormat="1" ht="36.75" thickTop="1" x14ac:dyDescent="0.25">
      <c r="A51" s="175"/>
      <c r="B51" s="174" t="s">
        <v>260</v>
      </c>
      <c r="C51" s="172">
        <f t="shared" si="2"/>
        <v>84034.214269999997</v>
      </c>
      <c r="D51" s="171">
        <f>SUM(D52,D194)</f>
        <v>84034.214269999997</v>
      </c>
      <c r="E51" s="171">
        <f>SUM(E52,E194)</f>
        <v>0</v>
      </c>
      <c r="F51" s="171">
        <f>SUM(F52,F194)</f>
        <v>0</v>
      </c>
      <c r="G51" s="173">
        <f>SUM(G52,G194)</f>
        <v>0</v>
      </c>
      <c r="H51" s="172">
        <f t="shared" si="3"/>
        <v>91508</v>
      </c>
      <c r="I51" s="171">
        <f>SUM(I52,I194)</f>
        <v>91508</v>
      </c>
      <c r="J51" s="171">
        <f>SUM(J52,J194)</f>
        <v>0</v>
      </c>
      <c r="K51" s="171">
        <f>SUM(K52,K194)</f>
        <v>0</v>
      </c>
      <c r="L51" s="170">
        <f>SUM(L52,L194)</f>
        <v>0</v>
      </c>
    </row>
    <row r="52" spans="1:12" s="14" customFormat="1" ht="24" x14ac:dyDescent="0.25">
      <c r="A52" s="169"/>
      <c r="B52" s="168" t="s">
        <v>259</v>
      </c>
      <c r="C52" s="146">
        <f t="shared" si="2"/>
        <v>83634.214269999997</v>
      </c>
      <c r="D52" s="145">
        <f>SUM(D53,D75,D173,D187)</f>
        <v>83634.214269999997</v>
      </c>
      <c r="E52" s="145">
        <f>SUM(E53,E75,E173,E187)</f>
        <v>0</v>
      </c>
      <c r="F52" s="145">
        <f>SUM(F53,F75,F173,F187)</f>
        <v>0</v>
      </c>
      <c r="G52" s="167">
        <f>SUM(G53,G75,G173,G187)</f>
        <v>0</v>
      </c>
      <c r="H52" s="146">
        <f t="shared" si="3"/>
        <v>91108</v>
      </c>
      <c r="I52" s="145">
        <f>SUM(I53,I75,I173,I187)</f>
        <v>91108</v>
      </c>
      <c r="J52" s="145">
        <f>SUM(J53,J75,J173,J187)</f>
        <v>0</v>
      </c>
      <c r="K52" s="145">
        <f>SUM(K53,K75,K173,K187)</f>
        <v>0</v>
      </c>
      <c r="L52" s="166">
        <f>SUM(L53,L75,L173,L187)</f>
        <v>0</v>
      </c>
    </row>
    <row r="53" spans="1:12" s="14" customFormat="1" x14ac:dyDescent="0.25">
      <c r="A53" s="131">
        <v>1000</v>
      </c>
      <c r="B53" s="131" t="s">
        <v>258</v>
      </c>
      <c r="C53" s="128">
        <f t="shared" si="2"/>
        <v>62897.814270000003</v>
      </c>
      <c r="D53" s="127">
        <f>SUM(D54,D67)</f>
        <v>62897.814270000003</v>
      </c>
      <c r="E53" s="127">
        <f>SUM(E54,E67)</f>
        <v>0</v>
      </c>
      <c r="F53" s="127">
        <f>SUM(F54,F67)</f>
        <v>0</v>
      </c>
      <c r="G53" s="129">
        <f>SUM(G54,G67)</f>
        <v>0</v>
      </c>
      <c r="H53" s="128">
        <f t="shared" si="3"/>
        <v>70254</v>
      </c>
      <c r="I53" s="127">
        <f>SUM(I54,I67)</f>
        <v>70254</v>
      </c>
      <c r="J53" s="127">
        <f>SUM(J54,J67)</f>
        <v>0</v>
      </c>
      <c r="K53" s="127">
        <f>SUM(K54,K67)</f>
        <v>0</v>
      </c>
      <c r="L53" s="126">
        <f>SUM(L54,L67)</f>
        <v>0</v>
      </c>
    </row>
    <row r="54" spans="1:12" x14ac:dyDescent="0.25">
      <c r="A54" s="97">
        <v>1100</v>
      </c>
      <c r="B54" s="96" t="s">
        <v>257</v>
      </c>
      <c r="C54" s="94">
        <f t="shared" si="2"/>
        <v>47681.94</v>
      </c>
      <c r="D54" s="93">
        <f>SUM(D55,D58,D66)</f>
        <v>47681.94</v>
      </c>
      <c r="E54" s="93">
        <f>SUM(E55,E58,E66)</f>
        <v>0</v>
      </c>
      <c r="F54" s="93">
        <f>SUM(F55,F58,F66)</f>
        <v>0</v>
      </c>
      <c r="G54" s="165">
        <f>SUM(G55,G58,G66)</f>
        <v>0</v>
      </c>
      <c r="H54" s="94">
        <f t="shared" si="3"/>
        <v>53542</v>
      </c>
      <c r="I54" s="93">
        <f>SUM(I55,I58,I66)</f>
        <v>53542</v>
      </c>
      <c r="J54" s="93">
        <f>SUM(J55,J58,J66)</f>
        <v>0</v>
      </c>
      <c r="K54" s="93">
        <f>SUM(K55,K58,K66)</f>
        <v>0</v>
      </c>
      <c r="L54" s="92">
        <f>SUM(L55,L58,L66)</f>
        <v>0</v>
      </c>
    </row>
    <row r="55" spans="1:12" x14ac:dyDescent="0.25">
      <c r="A55" s="80">
        <v>1110</v>
      </c>
      <c r="B55" s="137" t="s">
        <v>256</v>
      </c>
      <c r="C55" s="134">
        <f t="shared" si="2"/>
        <v>39891</v>
      </c>
      <c r="D55" s="139">
        <f>SUM(D56:D57)</f>
        <v>39891</v>
      </c>
      <c r="E55" s="139">
        <f>SUM(E56:E57)</f>
        <v>0</v>
      </c>
      <c r="F55" s="139">
        <f>SUM(F56:F57)</f>
        <v>0</v>
      </c>
      <c r="G55" s="140">
        <f>SUM(G56:G57)</f>
        <v>0</v>
      </c>
      <c r="H55" s="134">
        <f t="shared" si="3"/>
        <v>39891</v>
      </c>
      <c r="I55" s="139">
        <f>SUM(I56:I57)</f>
        <v>39891</v>
      </c>
      <c r="J55" s="139">
        <f>SUM(J56:J57)</f>
        <v>0</v>
      </c>
      <c r="K55" s="139">
        <f>SUM(K56:K57)</f>
        <v>0</v>
      </c>
      <c r="L55" s="138">
        <f>SUM(L56:L57)</f>
        <v>0</v>
      </c>
    </row>
    <row r="56" spans="1:12" hidden="1" x14ac:dyDescent="0.25">
      <c r="A56" s="114">
        <v>1111</v>
      </c>
      <c r="B56" s="79" t="s">
        <v>255</v>
      </c>
      <c r="C56" s="69">
        <f t="shared" si="2"/>
        <v>0</v>
      </c>
      <c r="D56" s="68"/>
      <c r="E56" s="68"/>
      <c r="F56" s="68"/>
      <c r="G56" s="70"/>
      <c r="H56" s="69">
        <f t="shared" si="3"/>
        <v>0</v>
      </c>
      <c r="I56" s="68"/>
      <c r="J56" s="68"/>
      <c r="K56" s="68"/>
      <c r="L56" s="67"/>
    </row>
    <row r="57" spans="1:12" ht="24" customHeight="1" x14ac:dyDescent="0.25">
      <c r="A57" s="74">
        <v>1119</v>
      </c>
      <c r="B57" s="78" t="s">
        <v>254</v>
      </c>
      <c r="C57" s="36">
        <f t="shared" si="2"/>
        <v>39891</v>
      </c>
      <c r="D57" s="35">
        <f>40191-300</f>
        <v>39891</v>
      </c>
      <c r="E57" s="35"/>
      <c r="F57" s="35"/>
      <c r="G57" s="37"/>
      <c r="H57" s="36">
        <f t="shared" si="3"/>
        <v>39891</v>
      </c>
      <c r="I57" s="35">
        <v>39891</v>
      </c>
      <c r="J57" s="35"/>
      <c r="K57" s="35"/>
      <c r="L57" s="34"/>
    </row>
    <row r="58" spans="1:12" ht="23.25" customHeight="1" x14ac:dyDescent="0.25">
      <c r="A58" s="88">
        <v>1140</v>
      </c>
      <c r="B58" s="78" t="s">
        <v>253</v>
      </c>
      <c r="C58" s="36">
        <f t="shared" si="2"/>
        <v>7790.94</v>
      </c>
      <c r="D58" s="76">
        <f>SUM(D59:D65)</f>
        <v>7790.94</v>
      </c>
      <c r="E58" s="76">
        <f>SUM(E59:E65)</f>
        <v>0</v>
      </c>
      <c r="F58" s="76">
        <f>SUM(F59:F65)</f>
        <v>0</v>
      </c>
      <c r="G58" s="77">
        <f>SUM(G59:G65)</f>
        <v>0</v>
      </c>
      <c r="H58" s="36">
        <f t="shared" si="3"/>
        <v>13651</v>
      </c>
      <c r="I58" s="76">
        <f>SUM(I59:I65)</f>
        <v>13651</v>
      </c>
      <c r="J58" s="76">
        <f>SUM(J59:J65)</f>
        <v>0</v>
      </c>
      <c r="K58" s="76">
        <f>SUM(K59:K65)</f>
        <v>0</v>
      </c>
      <c r="L58" s="75">
        <f>SUM(L59:L65)</f>
        <v>0</v>
      </c>
    </row>
    <row r="59" spans="1:12" x14ac:dyDescent="0.25">
      <c r="A59" s="74">
        <v>1141</v>
      </c>
      <c r="B59" s="78" t="s">
        <v>252</v>
      </c>
      <c r="C59" s="36">
        <f t="shared" si="2"/>
        <v>5353.87</v>
      </c>
      <c r="D59" s="35">
        <v>5353.87</v>
      </c>
      <c r="E59" s="35"/>
      <c r="F59" s="35"/>
      <c r="G59" s="37"/>
      <c r="H59" s="36">
        <f t="shared" si="3"/>
        <v>5354</v>
      </c>
      <c r="I59" s="35">
        <v>5354</v>
      </c>
      <c r="J59" s="35"/>
      <c r="K59" s="35"/>
      <c r="L59" s="34"/>
    </row>
    <row r="60" spans="1:12" ht="24.75" customHeight="1" x14ac:dyDescent="0.25">
      <c r="A60" s="74">
        <v>1142</v>
      </c>
      <c r="B60" s="78" t="s">
        <v>251</v>
      </c>
      <c r="C60" s="36">
        <f t="shared" si="2"/>
        <v>1755.37</v>
      </c>
      <c r="D60" s="35">
        <v>1755.37</v>
      </c>
      <c r="E60" s="35"/>
      <c r="F60" s="35"/>
      <c r="G60" s="37"/>
      <c r="H60" s="36">
        <f t="shared" si="3"/>
        <v>1756</v>
      </c>
      <c r="I60" s="35">
        <v>1756</v>
      </c>
      <c r="J60" s="35"/>
      <c r="K60" s="35"/>
      <c r="L60" s="34"/>
    </row>
    <row r="61" spans="1:12" ht="24" hidden="1" x14ac:dyDescent="0.25">
      <c r="A61" s="74">
        <v>1145</v>
      </c>
      <c r="B61" s="78" t="s">
        <v>250</v>
      </c>
      <c r="C61" s="36">
        <f t="shared" si="2"/>
        <v>0</v>
      </c>
      <c r="D61" s="35"/>
      <c r="E61" s="35"/>
      <c r="F61" s="35"/>
      <c r="G61" s="37"/>
      <c r="H61" s="36">
        <f t="shared" si="3"/>
        <v>0</v>
      </c>
      <c r="I61" s="35"/>
      <c r="J61" s="35"/>
      <c r="K61" s="35"/>
      <c r="L61" s="34"/>
    </row>
    <row r="62" spans="1:12" ht="27.75" customHeight="1" x14ac:dyDescent="0.25">
      <c r="A62" s="74">
        <v>1146</v>
      </c>
      <c r="B62" s="78" t="s">
        <v>249</v>
      </c>
      <c r="C62" s="36">
        <f t="shared" si="2"/>
        <v>0</v>
      </c>
      <c r="D62" s="35"/>
      <c r="E62" s="35"/>
      <c r="F62" s="35"/>
      <c r="G62" s="37"/>
      <c r="H62" s="36">
        <f t="shared" si="3"/>
        <v>3024</v>
      </c>
      <c r="I62" s="35">
        <v>3024</v>
      </c>
      <c r="J62" s="35"/>
      <c r="K62" s="35"/>
      <c r="L62" s="34"/>
    </row>
    <row r="63" spans="1:12" x14ac:dyDescent="0.25">
      <c r="A63" s="74">
        <v>1147</v>
      </c>
      <c r="B63" s="78" t="s">
        <v>248</v>
      </c>
      <c r="C63" s="36">
        <f t="shared" si="2"/>
        <v>681.7</v>
      </c>
      <c r="D63" s="35">
        <v>681.7</v>
      </c>
      <c r="E63" s="35"/>
      <c r="F63" s="35"/>
      <c r="G63" s="37"/>
      <c r="H63" s="36">
        <f t="shared" si="3"/>
        <v>1005</v>
      </c>
      <c r="I63" s="35">
        <v>1005</v>
      </c>
      <c r="J63" s="35"/>
      <c r="K63" s="35"/>
      <c r="L63" s="34"/>
    </row>
    <row r="64" spans="1:12" x14ac:dyDescent="0.25">
      <c r="A64" s="74">
        <v>1148</v>
      </c>
      <c r="B64" s="78" t="s">
        <v>247</v>
      </c>
      <c r="C64" s="36">
        <f t="shared" si="2"/>
        <v>0</v>
      </c>
      <c r="D64" s="35"/>
      <c r="E64" s="35"/>
      <c r="F64" s="35"/>
      <c r="G64" s="37"/>
      <c r="H64" s="36">
        <f t="shared" si="3"/>
        <v>2512</v>
      </c>
      <c r="I64" s="35">
        <v>2512</v>
      </c>
      <c r="J64" s="35"/>
      <c r="K64" s="35"/>
      <c r="L64" s="34"/>
    </row>
    <row r="65" spans="1:12" ht="36" hidden="1" x14ac:dyDescent="0.25">
      <c r="A65" s="74">
        <v>1149</v>
      </c>
      <c r="B65" s="78" t="s">
        <v>246</v>
      </c>
      <c r="C65" s="36">
        <f t="shared" si="2"/>
        <v>0</v>
      </c>
      <c r="D65" s="35"/>
      <c r="E65" s="35"/>
      <c r="F65" s="35"/>
      <c r="G65" s="37"/>
      <c r="H65" s="36">
        <f t="shared" si="3"/>
        <v>0</v>
      </c>
      <c r="I65" s="35"/>
      <c r="J65" s="35"/>
      <c r="K65" s="35"/>
      <c r="L65" s="34"/>
    </row>
    <row r="66" spans="1:12" ht="36" hidden="1" x14ac:dyDescent="0.25">
      <c r="A66" s="80">
        <v>1150</v>
      </c>
      <c r="B66" s="137" t="s">
        <v>245</v>
      </c>
      <c r="C66" s="134">
        <f t="shared" si="2"/>
        <v>0</v>
      </c>
      <c r="D66" s="133"/>
      <c r="E66" s="133"/>
      <c r="F66" s="133"/>
      <c r="G66" s="135"/>
      <c r="H66" s="134">
        <f t="shared" si="3"/>
        <v>0</v>
      </c>
      <c r="I66" s="133"/>
      <c r="J66" s="133"/>
      <c r="K66" s="133"/>
      <c r="L66" s="132"/>
    </row>
    <row r="67" spans="1:12" ht="36" x14ac:dyDescent="0.25">
      <c r="A67" s="97">
        <v>1200</v>
      </c>
      <c r="B67" s="96" t="s">
        <v>244</v>
      </c>
      <c r="C67" s="94">
        <f t="shared" si="2"/>
        <v>15215.87427</v>
      </c>
      <c r="D67" s="93">
        <f>SUM(D68:D69)</f>
        <v>15215.87427</v>
      </c>
      <c r="E67" s="93">
        <f>SUM(E68:E69)</f>
        <v>0</v>
      </c>
      <c r="F67" s="93">
        <f>SUM(F68:F69)</f>
        <v>0</v>
      </c>
      <c r="G67" s="142">
        <f>SUM(G68:G69)</f>
        <v>0</v>
      </c>
      <c r="H67" s="94">
        <f t="shared" si="3"/>
        <v>16712</v>
      </c>
      <c r="I67" s="93">
        <f>SUM(I68:I69)</f>
        <v>16712</v>
      </c>
      <c r="J67" s="93">
        <f>SUM(J68:J69)</f>
        <v>0</v>
      </c>
      <c r="K67" s="93">
        <f>SUM(K68:K69)</f>
        <v>0</v>
      </c>
      <c r="L67" s="141">
        <f>SUM(L68:L69)</f>
        <v>0</v>
      </c>
    </row>
    <row r="68" spans="1:12" ht="24" x14ac:dyDescent="0.25">
      <c r="A68" s="91">
        <v>1210</v>
      </c>
      <c r="B68" s="79" t="s">
        <v>243</v>
      </c>
      <c r="C68" s="69">
        <f t="shared" si="2"/>
        <v>11710.146770000001</v>
      </c>
      <c r="D68" s="68">
        <f>SUM(D54+D70)*0.2359</f>
        <v>11710.146770000001</v>
      </c>
      <c r="E68" s="68"/>
      <c r="F68" s="68"/>
      <c r="G68" s="70"/>
      <c r="H68" s="69">
        <f t="shared" si="3"/>
        <v>13093</v>
      </c>
      <c r="I68" s="68">
        <v>13093</v>
      </c>
      <c r="J68" s="68"/>
      <c r="K68" s="68"/>
      <c r="L68" s="67"/>
    </row>
    <row r="69" spans="1:12" ht="24" x14ac:dyDescent="0.25">
      <c r="A69" s="88">
        <v>1220</v>
      </c>
      <c r="B69" s="78" t="s">
        <v>242</v>
      </c>
      <c r="C69" s="36">
        <f t="shared" si="2"/>
        <v>3505.7275</v>
      </c>
      <c r="D69" s="76">
        <f>SUM(D70:D74)</f>
        <v>3505.7275</v>
      </c>
      <c r="E69" s="76">
        <f>SUM(E70:E74)</f>
        <v>0</v>
      </c>
      <c r="F69" s="76">
        <f>SUM(F70:F74)</f>
        <v>0</v>
      </c>
      <c r="G69" s="77">
        <f>SUM(G70:G74)</f>
        <v>0</v>
      </c>
      <c r="H69" s="36">
        <f t="shared" si="3"/>
        <v>3619</v>
      </c>
      <c r="I69" s="76">
        <f>SUM(I70:I74)</f>
        <v>3619</v>
      </c>
      <c r="J69" s="76">
        <f>SUM(J70:J74)</f>
        <v>0</v>
      </c>
      <c r="K69" s="76">
        <f>SUM(K70:K74)</f>
        <v>0</v>
      </c>
      <c r="L69" s="75">
        <f>SUM(L70:L74)</f>
        <v>0</v>
      </c>
    </row>
    <row r="70" spans="1:12" ht="60" x14ac:dyDescent="0.25">
      <c r="A70" s="74">
        <v>1221</v>
      </c>
      <c r="B70" s="78" t="s">
        <v>241</v>
      </c>
      <c r="C70" s="36">
        <f t="shared" si="2"/>
        <v>1958.36</v>
      </c>
      <c r="D70" s="35">
        <f>300+1658.36</f>
        <v>1958.36</v>
      </c>
      <c r="E70" s="35"/>
      <c r="F70" s="35"/>
      <c r="G70" s="37"/>
      <c r="H70" s="36">
        <f t="shared" si="3"/>
        <v>1959</v>
      </c>
      <c r="I70" s="35">
        <v>1959</v>
      </c>
      <c r="J70" s="35"/>
      <c r="K70" s="35"/>
      <c r="L70" s="34"/>
    </row>
    <row r="71" spans="1:12" hidden="1" x14ac:dyDescent="0.25">
      <c r="A71" s="74">
        <v>1223</v>
      </c>
      <c r="B71" s="78" t="s">
        <v>240</v>
      </c>
      <c r="C71" s="36">
        <f t="shared" si="2"/>
        <v>0</v>
      </c>
      <c r="D71" s="35"/>
      <c r="E71" s="35"/>
      <c r="F71" s="35"/>
      <c r="G71" s="37"/>
      <c r="H71" s="36">
        <f t="shared" si="3"/>
        <v>0</v>
      </c>
      <c r="I71" s="35"/>
      <c r="J71" s="35"/>
      <c r="K71" s="35"/>
      <c r="L71" s="34"/>
    </row>
    <row r="72" spans="1:12" hidden="1" x14ac:dyDescent="0.25">
      <c r="A72" s="74">
        <v>1225</v>
      </c>
      <c r="B72" s="78" t="s">
        <v>239</v>
      </c>
      <c r="C72" s="36">
        <f t="shared" si="2"/>
        <v>0</v>
      </c>
      <c r="D72" s="35"/>
      <c r="E72" s="35"/>
      <c r="F72" s="35"/>
      <c r="G72" s="37"/>
      <c r="H72" s="36">
        <f t="shared" si="3"/>
        <v>0</v>
      </c>
      <c r="I72" s="35"/>
      <c r="J72" s="35"/>
      <c r="K72" s="35"/>
      <c r="L72" s="34"/>
    </row>
    <row r="73" spans="1:12" ht="36" x14ac:dyDescent="0.25">
      <c r="A73" s="74">
        <v>1227</v>
      </c>
      <c r="B73" s="78" t="s">
        <v>238</v>
      </c>
      <c r="C73" s="36">
        <f t="shared" si="2"/>
        <v>1547.3675000000001</v>
      </c>
      <c r="D73" s="35">
        <f>7.25*213.43</f>
        <v>1547.3675000000001</v>
      </c>
      <c r="E73" s="35"/>
      <c r="F73" s="35"/>
      <c r="G73" s="37"/>
      <c r="H73" s="36">
        <f t="shared" si="3"/>
        <v>1660</v>
      </c>
      <c r="I73" s="35">
        <f>1547+113</f>
        <v>1660</v>
      </c>
      <c r="J73" s="35"/>
      <c r="K73" s="35"/>
      <c r="L73" s="34"/>
    </row>
    <row r="74" spans="1:12" ht="60" hidden="1" x14ac:dyDescent="0.25">
      <c r="A74" s="74">
        <v>1228</v>
      </c>
      <c r="B74" s="78" t="s">
        <v>237</v>
      </c>
      <c r="C74" s="36">
        <f t="shared" si="2"/>
        <v>0</v>
      </c>
      <c r="D74" s="35"/>
      <c r="E74" s="35"/>
      <c r="F74" s="35"/>
      <c r="G74" s="37"/>
      <c r="H74" s="36">
        <f t="shared" si="3"/>
        <v>0</v>
      </c>
      <c r="I74" s="35"/>
      <c r="J74" s="35"/>
      <c r="K74" s="35"/>
      <c r="L74" s="34"/>
    </row>
    <row r="75" spans="1:12" x14ac:dyDescent="0.25">
      <c r="A75" s="131">
        <v>2000</v>
      </c>
      <c r="B75" s="131" t="s">
        <v>236</v>
      </c>
      <c r="C75" s="128">
        <f t="shared" si="2"/>
        <v>20736.400000000001</v>
      </c>
      <c r="D75" s="127">
        <f>SUM(D76,D83,D130,D164,D165,D172)</f>
        <v>20736.400000000001</v>
      </c>
      <c r="E75" s="127">
        <f>SUM(E76,E83,E130,E164,E165,E172)</f>
        <v>0</v>
      </c>
      <c r="F75" s="127">
        <f>SUM(F76,F83,F130,F164,F165,F172)</f>
        <v>0</v>
      </c>
      <c r="G75" s="129">
        <f>SUM(G76,G83,G130,G164,G165,G172)</f>
        <v>0</v>
      </c>
      <c r="H75" s="128">
        <f t="shared" si="3"/>
        <v>20854</v>
      </c>
      <c r="I75" s="127">
        <f>SUM(I76,I83,I130,I164,I165,I172)</f>
        <v>20854</v>
      </c>
      <c r="J75" s="127">
        <f>SUM(J76,J83,J130,J164,J165,J172)</f>
        <v>0</v>
      </c>
      <c r="K75" s="127">
        <f>SUM(K76,K83,K130,K164,K165,K172)</f>
        <v>0</v>
      </c>
      <c r="L75" s="126">
        <f>SUM(L76,L83,L130,L164,L165,L172)</f>
        <v>0</v>
      </c>
    </row>
    <row r="76" spans="1:12" ht="24" hidden="1" x14ac:dyDescent="0.25">
      <c r="A76" s="97">
        <v>2100</v>
      </c>
      <c r="B76" s="96" t="s">
        <v>235</v>
      </c>
      <c r="C76" s="94">
        <f t="shared" si="2"/>
        <v>0</v>
      </c>
      <c r="D76" s="93">
        <f>SUM(D77,D80)</f>
        <v>0</v>
      </c>
      <c r="E76" s="93">
        <f>SUM(E77,E80)</f>
        <v>0</v>
      </c>
      <c r="F76" s="93">
        <f>SUM(F77,F80)</f>
        <v>0</v>
      </c>
      <c r="G76" s="142">
        <f>SUM(G77,G80)</f>
        <v>0</v>
      </c>
      <c r="H76" s="94">
        <f t="shared" si="3"/>
        <v>0</v>
      </c>
      <c r="I76" s="93">
        <f>SUM(I77,I80)</f>
        <v>0</v>
      </c>
      <c r="J76" s="93">
        <f>SUM(J77,J80)</f>
        <v>0</v>
      </c>
      <c r="K76" s="93">
        <f>SUM(K77,K80)</f>
        <v>0</v>
      </c>
      <c r="L76" s="141">
        <f>SUM(L77,L80)</f>
        <v>0</v>
      </c>
    </row>
    <row r="77" spans="1:12" ht="24" hidden="1" x14ac:dyDescent="0.25">
      <c r="A77" s="91">
        <v>2110</v>
      </c>
      <c r="B77" s="79" t="s">
        <v>234</v>
      </c>
      <c r="C77" s="69">
        <f t="shared" si="2"/>
        <v>0</v>
      </c>
      <c r="D77" s="107">
        <f>SUM(D78:D79)</f>
        <v>0</v>
      </c>
      <c r="E77" s="107">
        <f>SUM(E78:E79)</f>
        <v>0</v>
      </c>
      <c r="F77" s="107">
        <f>SUM(F78:F79)</f>
        <v>0</v>
      </c>
      <c r="G77" s="150">
        <f>SUM(G78:G79)</f>
        <v>0</v>
      </c>
      <c r="H77" s="69">
        <f t="shared" si="3"/>
        <v>0</v>
      </c>
      <c r="I77" s="107">
        <f>SUM(I78:I79)</f>
        <v>0</v>
      </c>
      <c r="J77" s="107">
        <f>SUM(J78:J79)</f>
        <v>0</v>
      </c>
      <c r="K77" s="107">
        <f>SUM(K78:K79)</f>
        <v>0</v>
      </c>
      <c r="L77" s="149">
        <f>SUM(L78:L79)</f>
        <v>0</v>
      </c>
    </row>
    <row r="78" spans="1:12" hidden="1" x14ac:dyDescent="0.25">
      <c r="A78" s="74">
        <v>2111</v>
      </c>
      <c r="B78" s="78" t="s">
        <v>232</v>
      </c>
      <c r="C78" s="36">
        <f t="shared" si="2"/>
        <v>0</v>
      </c>
      <c r="D78" s="35"/>
      <c r="E78" s="35"/>
      <c r="F78" s="35"/>
      <c r="G78" s="37"/>
      <c r="H78" s="36">
        <f t="shared" si="3"/>
        <v>0</v>
      </c>
      <c r="I78" s="35"/>
      <c r="J78" s="35"/>
      <c r="K78" s="35"/>
      <c r="L78" s="34"/>
    </row>
    <row r="79" spans="1:12" ht="24" hidden="1" x14ac:dyDescent="0.25">
      <c r="A79" s="74">
        <v>2112</v>
      </c>
      <c r="B79" s="78" t="s">
        <v>231</v>
      </c>
      <c r="C79" s="36">
        <f t="shared" si="2"/>
        <v>0</v>
      </c>
      <c r="D79" s="35"/>
      <c r="E79" s="35"/>
      <c r="F79" s="35"/>
      <c r="G79" s="37"/>
      <c r="H79" s="36">
        <f t="shared" si="3"/>
        <v>0</v>
      </c>
      <c r="I79" s="35"/>
      <c r="J79" s="35"/>
      <c r="K79" s="35"/>
      <c r="L79" s="34"/>
    </row>
    <row r="80" spans="1:12" ht="24" hidden="1" x14ac:dyDescent="0.25">
      <c r="A80" s="88">
        <v>2120</v>
      </c>
      <c r="B80" s="78" t="s">
        <v>233</v>
      </c>
      <c r="C80" s="36">
        <f t="shared" si="2"/>
        <v>0</v>
      </c>
      <c r="D80" s="76">
        <f>SUM(D81:D82)</f>
        <v>0</v>
      </c>
      <c r="E80" s="76">
        <f>SUM(E81:E82)</f>
        <v>0</v>
      </c>
      <c r="F80" s="76">
        <f>SUM(F81:F82)</f>
        <v>0</v>
      </c>
      <c r="G80" s="77">
        <f>SUM(G81:G82)</f>
        <v>0</v>
      </c>
      <c r="H80" s="36">
        <f t="shared" si="3"/>
        <v>0</v>
      </c>
      <c r="I80" s="76">
        <f>SUM(I81:I82)</f>
        <v>0</v>
      </c>
      <c r="J80" s="76">
        <f>SUM(J81:J82)</f>
        <v>0</v>
      </c>
      <c r="K80" s="76">
        <f>SUM(K81:K82)</f>
        <v>0</v>
      </c>
      <c r="L80" s="75">
        <f>SUM(L81:L82)</f>
        <v>0</v>
      </c>
    </row>
    <row r="81" spans="1:12" hidden="1" x14ac:dyDescent="0.25">
      <c r="A81" s="74">
        <v>2121</v>
      </c>
      <c r="B81" s="78" t="s">
        <v>232</v>
      </c>
      <c r="C81" s="36">
        <f t="shared" si="2"/>
        <v>0</v>
      </c>
      <c r="D81" s="35"/>
      <c r="E81" s="35"/>
      <c r="F81" s="35"/>
      <c r="G81" s="37"/>
      <c r="H81" s="36">
        <f t="shared" si="3"/>
        <v>0</v>
      </c>
      <c r="I81" s="35"/>
      <c r="J81" s="35"/>
      <c r="K81" s="35"/>
      <c r="L81" s="34"/>
    </row>
    <row r="82" spans="1:12" ht="24" hidden="1" x14ac:dyDescent="0.25">
      <c r="A82" s="74">
        <v>2122</v>
      </c>
      <c r="B82" s="78" t="s">
        <v>231</v>
      </c>
      <c r="C82" s="36">
        <f t="shared" ref="C82:C113" si="4">SUM(D82:G82)</f>
        <v>0</v>
      </c>
      <c r="D82" s="35"/>
      <c r="E82" s="35"/>
      <c r="F82" s="35"/>
      <c r="G82" s="37"/>
      <c r="H82" s="36">
        <f t="shared" ref="H82:H113" si="5">SUM(I82:L82)</f>
        <v>0</v>
      </c>
      <c r="I82" s="35"/>
      <c r="J82" s="35"/>
      <c r="K82" s="35"/>
      <c r="L82" s="34"/>
    </row>
    <row r="83" spans="1:12" x14ac:dyDescent="0.25">
      <c r="A83" s="97">
        <v>2200</v>
      </c>
      <c r="B83" s="96" t="s">
        <v>230</v>
      </c>
      <c r="C83" s="94">
        <f t="shared" si="4"/>
        <v>11977</v>
      </c>
      <c r="D83" s="93">
        <f>SUM(D84,D89,D95,D103,D112,D116,D122,D128)</f>
        <v>11977</v>
      </c>
      <c r="E83" s="93">
        <f>SUM(E84,E89,E95,E103,E112,E116,E122,E128)</f>
        <v>0</v>
      </c>
      <c r="F83" s="93">
        <f>SUM(F84,F89,F95,F103,F112,F116,F122,F128)</f>
        <v>0</v>
      </c>
      <c r="G83" s="142">
        <f>SUM(G84,G89,G95,G103,G112,G116,G122,G128)</f>
        <v>0</v>
      </c>
      <c r="H83" s="94">
        <f t="shared" si="5"/>
        <v>12095</v>
      </c>
      <c r="I83" s="93">
        <f>SUM(I84,I89,I95,I103,I112,I116,I122,I128)</f>
        <v>12095</v>
      </c>
      <c r="J83" s="93">
        <f>SUM(J84,J89,J95,J103,J112,J116,J122,J128)</f>
        <v>0</v>
      </c>
      <c r="K83" s="93">
        <f>SUM(K84,K89,K95,K103,K112,K116,K122,K128)</f>
        <v>0</v>
      </c>
      <c r="L83" s="109">
        <f>SUM(L84,L89,L95,L103,L112,L116,L122,L128)</f>
        <v>0</v>
      </c>
    </row>
    <row r="84" spans="1:12" ht="24" x14ac:dyDescent="0.25">
      <c r="A84" s="80">
        <v>2210</v>
      </c>
      <c r="B84" s="137" t="s">
        <v>229</v>
      </c>
      <c r="C84" s="134">
        <f t="shared" si="4"/>
        <v>440</v>
      </c>
      <c r="D84" s="139">
        <f>SUM(D85:D88)</f>
        <v>440</v>
      </c>
      <c r="E84" s="139">
        <f>SUM(E85:E88)</f>
        <v>0</v>
      </c>
      <c r="F84" s="139">
        <f>SUM(F85:F88)</f>
        <v>0</v>
      </c>
      <c r="G84" s="139">
        <f>SUM(G85:G88)</f>
        <v>0</v>
      </c>
      <c r="H84" s="134">
        <f t="shared" si="5"/>
        <v>440</v>
      </c>
      <c r="I84" s="139">
        <f>SUM(I85:I88)</f>
        <v>440</v>
      </c>
      <c r="J84" s="139">
        <f>SUM(J85:J88)</f>
        <v>0</v>
      </c>
      <c r="K84" s="139">
        <f>SUM(K85:K88)</f>
        <v>0</v>
      </c>
      <c r="L84" s="138">
        <f>SUM(L85:L88)</f>
        <v>0</v>
      </c>
    </row>
    <row r="85" spans="1:12" ht="24" hidden="1" x14ac:dyDescent="0.25">
      <c r="A85" s="114">
        <v>2211</v>
      </c>
      <c r="B85" s="79" t="s">
        <v>228</v>
      </c>
      <c r="C85" s="69">
        <f t="shared" si="4"/>
        <v>0</v>
      </c>
      <c r="D85" s="68"/>
      <c r="E85" s="68"/>
      <c r="F85" s="68"/>
      <c r="G85" s="70"/>
      <c r="H85" s="69">
        <f t="shared" si="5"/>
        <v>0</v>
      </c>
      <c r="I85" s="68"/>
      <c r="J85" s="68"/>
      <c r="K85" s="68"/>
      <c r="L85" s="67"/>
    </row>
    <row r="86" spans="1:12" ht="36" x14ac:dyDescent="0.25">
      <c r="A86" s="74">
        <v>2212</v>
      </c>
      <c r="B86" s="78" t="s">
        <v>227</v>
      </c>
      <c r="C86" s="36">
        <f t="shared" si="4"/>
        <v>440</v>
      </c>
      <c r="D86" s="35">
        <v>440</v>
      </c>
      <c r="E86" s="35"/>
      <c r="F86" s="35"/>
      <c r="G86" s="37"/>
      <c r="H86" s="36">
        <f t="shared" si="5"/>
        <v>440</v>
      </c>
      <c r="I86" s="35">
        <v>440</v>
      </c>
      <c r="J86" s="35"/>
      <c r="K86" s="35"/>
      <c r="L86" s="34"/>
    </row>
    <row r="87" spans="1:12" ht="24" hidden="1" x14ac:dyDescent="0.25">
      <c r="A87" s="74">
        <v>2214</v>
      </c>
      <c r="B87" s="78" t="s">
        <v>226</v>
      </c>
      <c r="C87" s="36">
        <f t="shared" si="4"/>
        <v>0</v>
      </c>
      <c r="D87" s="35"/>
      <c r="E87" s="35"/>
      <c r="F87" s="35"/>
      <c r="G87" s="37"/>
      <c r="H87" s="36">
        <f t="shared" si="5"/>
        <v>0</v>
      </c>
      <c r="I87" s="35"/>
      <c r="J87" s="35"/>
      <c r="K87" s="35"/>
      <c r="L87" s="34"/>
    </row>
    <row r="88" spans="1:12" hidden="1" x14ac:dyDescent="0.25">
      <c r="A88" s="74">
        <v>2219</v>
      </c>
      <c r="B88" s="78" t="s">
        <v>225</v>
      </c>
      <c r="C88" s="36">
        <f t="shared" si="4"/>
        <v>0</v>
      </c>
      <c r="D88" s="35"/>
      <c r="E88" s="35"/>
      <c r="F88" s="35"/>
      <c r="G88" s="37"/>
      <c r="H88" s="36">
        <f t="shared" si="5"/>
        <v>0</v>
      </c>
      <c r="I88" s="35"/>
      <c r="J88" s="35"/>
      <c r="K88" s="35"/>
      <c r="L88" s="34"/>
    </row>
    <row r="89" spans="1:12" ht="24" x14ac:dyDescent="0.25">
      <c r="A89" s="88">
        <v>2220</v>
      </c>
      <c r="B89" s="78" t="s">
        <v>224</v>
      </c>
      <c r="C89" s="36">
        <f t="shared" si="4"/>
        <v>5080</v>
      </c>
      <c r="D89" s="76">
        <f>SUM(D90:D94)</f>
        <v>5080</v>
      </c>
      <c r="E89" s="76">
        <f>SUM(E90:E94)</f>
        <v>0</v>
      </c>
      <c r="F89" s="76">
        <f>SUM(F90:F94)</f>
        <v>0</v>
      </c>
      <c r="G89" s="77">
        <f>SUM(G90:G94)</f>
        <v>0</v>
      </c>
      <c r="H89" s="36">
        <f t="shared" si="5"/>
        <v>5080</v>
      </c>
      <c r="I89" s="76">
        <f>SUM(I90:I94)</f>
        <v>5080</v>
      </c>
      <c r="J89" s="76">
        <f>SUM(J90:J94)</f>
        <v>0</v>
      </c>
      <c r="K89" s="76">
        <f>SUM(K90:K94)</f>
        <v>0</v>
      </c>
      <c r="L89" s="75">
        <f>SUM(L90:L94)</f>
        <v>0</v>
      </c>
    </row>
    <row r="90" spans="1:12" x14ac:dyDescent="0.25">
      <c r="A90" s="74">
        <v>2221</v>
      </c>
      <c r="B90" s="78" t="s">
        <v>223</v>
      </c>
      <c r="C90" s="36">
        <f t="shared" si="4"/>
        <v>5080</v>
      </c>
      <c r="D90" s="35">
        <v>5080</v>
      </c>
      <c r="E90" s="35"/>
      <c r="F90" s="35"/>
      <c r="G90" s="37"/>
      <c r="H90" s="36">
        <f t="shared" si="5"/>
        <v>5080</v>
      </c>
      <c r="I90" s="35">
        <v>5080</v>
      </c>
      <c r="J90" s="35"/>
      <c r="K90" s="35"/>
      <c r="L90" s="34"/>
    </row>
    <row r="91" spans="1:12" hidden="1" x14ac:dyDescent="0.25">
      <c r="A91" s="74">
        <v>2222</v>
      </c>
      <c r="B91" s="78" t="s">
        <v>222</v>
      </c>
      <c r="C91" s="36">
        <f t="shared" si="4"/>
        <v>0</v>
      </c>
      <c r="D91" s="35"/>
      <c r="E91" s="35"/>
      <c r="F91" s="35"/>
      <c r="G91" s="37"/>
      <c r="H91" s="36">
        <f t="shared" si="5"/>
        <v>0</v>
      </c>
      <c r="I91" s="35"/>
      <c r="J91" s="35"/>
      <c r="K91" s="35"/>
      <c r="L91" s="34"/>
    </row>
    <row r="92" spans="1:12" hidden="1" x14ac:dyDescent="0.25">
      <c r="A92" s="74">
        <v>2223</v>
      </c>
      <c r="B92" s="78" t="s">
        <v>221</v>
      </c>
      <c r="C92" s="36">
        <f t="shared" si="4"/>
        <v>0</v>
      </c>
      <c r="D92" s="35"/>
      <c r="E92" s="35"/>
      <c r="F92" s="35"/>
      <c r="G92" s="37"/>
      <c r="H92" s="36">
        <f t="shared" si="5"/>
        <v>0</v>
      </c>
      <c r="I92" s="35"/>
      <c r="J92" s="35"/>
      <c r="K92" s="35"/>
      <c r="L92" s="34"/>
    </row>
    <row r="93" spans="1:12" ht="48" hidden="1" x14ac:dyDescent="0.25">
      <c r="A93" s="74">
        <v>2224</v>
      </c>
      <c r="B93" s="78" t="s">
        <v>220</v>
      </c>
      <c r="C93" s="36">
        <f t="shared" si="4"/>
        <v>0</v>
      </c>
      <c r="D93" s="35"/>
      <c r="E93" s="35"/>
      <c r="F93" s="35"/>
      <c r="G93" s="37"/>
      <c r="H93" s="36">
        <f t="shared" si="5"/>
        <v>0</v>
      </c>
      <c r="I93" s="35"/>
      <c r="J93" s="35"/>
      <c r="K93" s="35"/>
      <c r="L93" s="34"/>
    </row>
    <row r="94" spans="1:12" ht="24" hidden="1" x14ac:dyDescent="0.25">
      <c r="A94" s="74">
        <v>2229</v>
      </c>
      <c r="B94" s="78" t="s">
        <v>219</v>
      </c>
      <c r="C94" s="36">
        <f t="shared" si="4"/>
        <v>0</v>
      </c>
      <c r="D94" s="35"/>
      <c r="E94" s="35"/>
      <c r="F94" s="35"/>
      <c r="G94" s="37"/>
      <c r="H94" s="36">
        <f t="shared" si="5"/>
        <v>0</v>
      </c>
      <c r="I94" s="35"/>
      <c r="J94" s="35"/>
      <c r="K94" s="35"/>
      <c r="L94" s="34"/>
    </row>
    <row r="95" spans="1:12" ht="36" hidden="1" x14ac:dyDescent="0.25">
      <c r="A95" s="88">
        <v>2230</v>
      </c>
      <c r="B95" s="78" t="s">
        <v>218</v>
      </c>
      <c r="C95" s="36">
        <f t="shared" si="4"/>
        <v>0</v>
      </c>
      <c r="D95" s="76">
        <f>SUM(D96:D102)</f>
        <v>0</v>
      </c>
      <c r="E95" s="76">
        <f>SUM(E96:E102)</f>
        <v>0</v>
      </c>
      <c r="F95" s="76">
        <f>SUM(F96:F102)</f>
        <v>0</v>
      </c>
      <c r="G95" s="77">
        <f>SUM(G96:G102)</f>
        <v>0</v>
      </c>
      <c r="H95" s="36">
        <f t="shared" si="5"/>
        <v>0</v>
      </c>
      <c r="I95" s="76">
        <f>SUM(I96:I102)</f>
        <v>0</v>
      </c>
      <c r="J95" s="76">
        <f>SUM(J96:J102)</f>
        <v>0</v>
      </c>
      <c r="K95" s="76">
        <f>SUM(K96:K102)</f>
        <v>0</v>
      </c>
      <c r="L95" s="75">
        <f>SUM(L96:L102)</f>
        <v>0</v>
      </c>
    </row>
    <row r="96" spans="1:12" ht="24" hidden="1" x14ac:dyDescent="0.25">
      <c r="A96" s="74">
        <v>2231</v>
      </c>
      <c r="B96" s="78" t="s">
        <v>217</v>
      </c>
      <c r="C96" s="36">
        <f t="shared" si="4"/>
        <v>0</v>
      </c>
      <c r="D96" s="35"/>
      <c r="E96" s="35"/>
      <c r="F96" s="35"/>
      <c r="G96" s="37"/>
      <c r="H96" s="36">
        <f t="shared" si="5"/>
        <v>0</v>
      </c>
      <c r="I96" s="35"/>
      <c r="J96" s="35"/>
      <c r="K96" s="35"/>
      <c r="L96" s="34"/>
    </row>
    <row r="97" spans="1:12" ht="36" hidden="1" x14ac:dyDescent="0.25">
      <c r="A97" s="74">
        <v>2232</v>
      </c>
      <c r="B97" s="78" t="s">
        <v>216</v>
      </c>
      <c r="C97" s="36">
        <f t="shared" si="4"/>
        <v>0</v>
      </c>
      <c r="D97" s="35"/>
      <c r="E97" s="35"/>
      <c r="F97" s="35"/>
      <c r="G97" s="37"/>
      <c r="H97" s="36">
        <f t="shared" si="5"/>
        <v>0</v>
      </c>
      <c r="I97" s="35"/>
      <c r="J97" s="35"/>
      <c r="K97" s="35"/>
      <c r="L97" s="34"/>
    </row>
    <row r="98" spans="1:12" ht="24" hidden="1" x14ac:dyDescent="0.25">
      <c r="A98" s="114">
        <v>2233</v>
      </c>
      <c r="B98" s="79" t="s">
        <v>215</v>
      </c>
      <c r="C98" s="69">
        <f t="shared" si="4"/>
        <v>0</v>
      </c>
      <c r="D98" s="68"/>
      <c r="E98" s="68"/>
      <c r="F98" s="68"/>
      <c r="G98" s="70"/>
      <c r="H98" s="69">
        <f t="shared" si="5"/>
        <v>0</v>
      </c>
      <c r="I98" s="68"/>
      <c r="J98" s="68"/>
      <c r="K98" s="68"/>
      <c r="L98" s="67"/>
    </row>
    <row r="99" spans="1:12" ht="36" hidden="1" x14ac:dyDescent="0.25">
      <c r="A99" s="74">
        <v>2234</v>
      </c>
      <c r="B99" s="78" t="s">
        <v>214</v>
      </c>
      <c r="C99" s="36">
        <f t="shared" si="4"/>
        <v>0</v>
      </c>
      <c r="D99" s="35"/>
      <c r="E99" s="35"/>
      <c r="F99" s="35"/>
      <c r="G99" s="37"/>
      <c r="H99" s="36">
        <f t="shared" si="5"/>
        <v>0</v>
      </c>
      <c r="I99" s="35"/>
      <c r="J99" s="35"/>
      <c r="K99" s="35"/>
      <c r="L99" s="34"/>
    </row>
    <row r="100" spans="1:12" ht="24" hidden="1" x14ac:dyDescent="0.25">
      <c r="A100" s="74">
        <v>2235</v>
      </c>
      <c r="B100" s="78" t="s">
        <v>213</v>
      </c>
      <c r="C100" s="36">
        <f t="shared" si="4"/>
        <v>0</v>
      </c>
      <c r="D100" s="35"/>
      <c r="E100" s="35"/>
      <c r="F100" s="35"/>
      <c r="G100" s="37"/>
      <c r="H100" s="36">
        <f t="shared" si="5"/>
        <v>0</v>
      </c>
      <c r="I100" s="35"/>
      <c r="J100" s="35"/>
      <c r="K100" s="35"/>
      <c r="L100" s="34"/>
    </row>
    <row r="101" spans="1:12" hidden="1" x14ac:dyDescent="0.25">
      <c r="A101" s="74">
        <v>2236</v>
      </c>
      <c r="B101" s="78" t="s">
        <v>212</v>
      </c>
      <c r="C101" s="36">
        <f t="shared" si="4"/>
        <v>0</v>
      </c>
      <c r="D101" s="35"/>
      <c r="E101" s="35"/>
      <c r="F101" s="35"/>
      <c r="G101" s="37"/>
      <c r="H101" s="36">
        <f t="shared" si="5"/>
        <v>0</v>
      </c>
      <c r="I101" s="35"/>
      <c r="J101" s="35"/>
      <c r="K101" s="35"/>
      <c r="L101" s="34"/>
    </row>
    <row r="102" spans="1:12" ht="24" hidden="1" x14ac:dyDescent="0.25">
      <c r="A102" s="74">
        <v>2239</v>
      </c>
      <c r="B102" s="78" t="s">
        <v>211</v>
      </c>
      <c r="C102" s="36">
        <f t="shared" si="4"/>
        <v>0</v>
      </c>
      <c r="D102" s="35"/>
      <c r="E102" s="35"/>
      <c r="F102" s="35"/>
      <c r="G102" s="37"/>
      <c r="H102" s="36">
        <f t="shared" si="5"/>
        <v>0</v>
      </c>
      <c r="I102" s="35"/>
      <c r="J102" s="35"/>
      <c r="K102" s="35"/>
      <c r="L102" s="34"/>
    </row>
    <row r="103" spans="1:12" ht="36" x14ac:dyDescent="0.25">
      <c r="A103" s="88">
        <v>2240</v>
      </c>
      <c r="B103" s="78" t="s">
        <v>210</v>
      </c>
      <c r="C103" s="36">
        <f t="shared" si="4"/>
        <v>6457</v>
      </c>
      <c r="D103" s="76">
        <f>SUM(D104:D111)</f>
        <v>6457</v>
      </c>
      <c r="E103" s="76">
        <f>SUM(E104:E111)</f>
        <v>0</v>
      </c>
      <c r="F103" s="76">
        <f>SUM(F104:F111)</f>
        <v>0</v>
      </c>
      <c r="G103" s="77">
        <f>SUM(G104:G111)</f>
        <v>0</v>
      </c>
      <c r="H103" s="36">
        <f t="shared" si="5"/>
        <v>6575</v>
      </c>
      <c r="I103" s="76">
        <f>SUM(I104:I111)</f>
        <v>6575</v>
      </c>
      <c r="J103" s="76">
        <f>SUM(J104:J111)</f>
        <v>0</v>
      </c>
      <c r="K103" s="76">
        <f>SUM(K104:K111)</f>
        <v>0</v>
      </c>
      <c r="L103" s="75">
        <f>SUM(L104:L111)</f>
        <v>0</v>
      </c>
    </row>
    <row r="104" spans="1:12" hidden="1" x14ac:dyDescent="0.25">
      <c r="A104" s="74">
        <v>2241</v>
      </c>
      <c r="B104" s="78" t="s">
        <v>209</v>
      </c>
      <c r="C104" s="36">
        <f t="shared" si="4"/>
        <v>0</v>
      </c>
      <c r="D104" s="35"/>
      <c r="E104" s="35"/>
      <c r="F104" s="35"/>
      <c r="G104" s="37"/>
      <c r="H104" s="36">
        <f t="shared" si="5"/>
        <v>0</v>
      </c>
      <c r="I104" s="35"/>
      <c r="J104" s="35"/>
      <c r="K104" s="35"/>
      <c r="L104" s="34"/>
    </row>
    <row r="105" spans="1:12" ht="24" hidden="1" x14ac:dyDescent="0.25">
      <c r="A105" s="74">
        <v>2242</v>
      </c>
      <c r="B105" s="78" t="s">
        <v>208</v>
      </c>
      <c r="C105" s="36">
        <f t="shared" si="4"/>
        <v>0</v>
      </c>
      <c r="D105" s="35"/>
      <c r="E105" s="35"/>
      <c r="F105" s="35"/>
      <c r="G105" s="37"/>
      <c r="H105" s="36">
        <f t="shared" si="5"/>
        <v>0</v>
      </c>
      <c r="I105" s="35"/>
      <c r="J105" s="35"/>
      <c r="K105" s="35"/>
      <c r="L105" s="34"/>
    </row>
    <row r="106" spans="1:12" ht="24" hidden="1" x14ac:dyDescent="0.25">
      <c r="A106" s="74">
        <v>2243</v>
      </c>
      <c r="B106" s="78" t="s">
        <v>207</v>
      </c>
      <c r="C106" s="36">
        <f t="shared" si="4"/>
        <v>0</v>
      </c>
      <c r="D106" s="35"/>
      <c r="E106" s="35"/>
      <c r="F106" s="35"/>
      <c r="G106" s="37"/>
      <c r="H106" s="36">
        <f t="shared" si="5"/>
        <v>0</v>
      </c>
      <c r="I106" s="35"/>
      <c r="J106" s="35"/>
      <c r="K106" s="35"/>
      <c r="L106" s="34"/>
    </row>
    <row r="107" spans="1:12" x14ac:dyDescent="0.25">
      <c r="A107" s="74">
        <v>2244</v>
      </c>
      <c r="B107" s="78" t="s">
        <v>206</v>
      </c>
      <c r="C107" s="36">
        <f t="shared" si="4"/>
        <v>6457</v>
      </c>
      <c r="D107" s="35">
        <v>6457</v>
      </c>
      <c r="E107" s="35"/>
      <c r="F107" s="35"/>
      <c r="G107" s="37"/>
      <c r="H107" s="36">
        <f t="shared" si="5"/>
        <v>6575</v>
      </c>
      <c r="I107" s="35">
        <v>6575</v>
      </c>
      <c r="J107" s="35"/>
      <c r="K107" s="35"/>
      <c r="L107" s="34"/>
    </row>
    <row r="108" spans="1:12" ht="24" hidden="1" x14ac:dyDescent="0.25">
      <c r="A108" s="74">
        <v>2246</v>
      </c>
      <c r="B108" s="78" t="s">
        <v>205</v>
      </c>
      <c r="C108" s="36">
        <f t="shared" si="4"/>
        <v>0</v>
      </c>
      <c r="D108" s="35"/>
      <c r="E108" s="35"/>
      <c r="F108" s="35"/>
      <c r="G108" s="37"/>
      <c r="H108" s="36">
        <f t="shared" si="5"/>
        <v>0</v>
      </c>
      <c r="I108" s="35"/>
      <c r="J108" s="35"/>
      <c r="K108" s="35"/>
      <c r="L108" s="34"/>
    </row>
    <row r="109" spans="1:12" hidden="1" x14ac:dyDescent="0.25">
      <c r="A109" s="74">
        <v>2247</v>
      </c>
      <c r="B109" s="78" t="s">
        <v>204</v>
      </c>
      <c r="C109" s="36">
        <f t="shared" si="4"/>
        <v>0</v>
      </c>
      <c r="D109" s="35"/>
      <c r="E109" s="35"/>
      <c r="F109" s="35"/>
      <c r="G109" s="37"/>
      <c r="H109" s="36">
        <f t="shared" si="5"/>
        <v>0</v>
      </c>
      <c r="I109" s="35"/>
      <c r="J109" s="35"/>
      <c r="K109" s="35"/>
      <c r="L109" s="34"/>
    </row>
    <row r="110" spans="1:12" ht="24" hidden="1" x14ac:dyDescent="0.25">
      <c r="A110" s="74">
        <v>2248</v>
      </c>
      <c r="B110" s="78" t="s">
        <v>203</v>
      </c>
      <c r="C110" s="36">
        <f t="shared" si="4"/>
        <v>0</v>
      </c>
      <c r="D110" s="35"/>
      <c r="E110" s="35"/>
      <c r="F110" s="35"/>
      <c r="G110" s="37"/>
      <c r="H110" s="36">
        <f t="shared" si="5"/>
        <v>0</v>
      </c>
      <c r="I110" s="35"/>
      <c r="J110" s="35"/>
      <c r="K110" s="35"/>
      <c r="L110" s="34"/>
    </row>
    <row r="111" spans="1:12" ht="24" hidden="1" x14ac:dyDescent="0.25">
      <c r="A111" s="74">
        <v>2249</v>
      </c>
      <c r="B111" s="78" t="s">
        <v>202</v>
      </c>
      <c r="C111" s="36">
        <f t="shared" si="4"/>
        <v>0</v>
      </c>
      <c r="D111" s="35"/>
      <c r="E111" s="35"/>
      <c r="F111" s="35"/>
      <c r="G111" s="37"/>
      <c r="H111" s="36">
        <f t="shared" si="5"/>
        <v>0</v>
      </c>
      <c r="I111" s="35"/>
      <c r="J111" s="35"/>
      <c r="K111" s="35"/>
      <c r="L111" s="34"/>
    </row>
    <row r="112" spans="1:12" hidden="1" x14ac:dyDescent="0.25">
      <c r="A112" s="88">
        <v>2250</v>
      </c>
      <c r="B112" s="78" t="s">
        <v>201</v>
      </c>
      <c r="C112" s="36">
        <f t="shared" si="4"/>
        <v>0</v>
      </c>
      <c r="D112" s="76">
        <f>SUM(D113:D115)</f>
        <v>0</v>
      </c>
      <c r="E112" s="76">
        <f>SUM(E113:E115)</f>
        <v>0</v>
      </c>
      <c r="F112" s="76">
        <f>SUM(F113:F115)</f>
        <v>0</v>
      </c>
      <c r="G112" s="164">
        <f>SUM(G113:G115)</f>
        <v>0</v>
      </c>
      <c r="H112" s="36">
        <f t="shared" si="5"/>
        <v>0</v>
      </c>
      <c r="I112" s="76">
        <f>SUM(I113:I115)</f>
        <v>0</v>
      </c>
      <c r="J112" s="76">
        <f>SUM(J113:J115)</f>
        <v>0</v>
      </c>
      <c r="K112" s="76">
        <f>SUM(K113:K115)</f>
        <v>0</v>
      </c>
      <c r="L112" s="75">
        <f>SUM(L113:L115)</f>
        <v>0</v>
      </c>
    </row>
    <row r="113" spans="1:12" hidden="1" x14ac:dyDescent="0.25">
      <c r="A113" s="74">
        <v>2251</v>
      </c>
      <c r="B113" s="78" t="s">
        <v>200</v>
      </c>
      <c r="C113" s="36">
        <f t="shared" si="4"/>
        <v>0</v>
      </c>
      <c r="D113" s="35"/>
      <c r="E113" s="35"/>
      <c r="F113" s="35"/>
      <c r="G113" s="37"/>
      <c r="H113" s="36">
        <f t="shared" si="5"/>
        <v>0</v>
      </c>
      <c r="I113" s="35"/>
      <c r="J113" s="35"/>
      <c r="K113" s="35"/>
      <c r="L113" s="34"/>
    </row>
    <row r="114" spans="1:12" ht="24" hidden="1" x14ac:dyDescent="0.25">
      <c r="A114" s="74">
        <v>2252</v>
      </c>
      <c r="B114" s="78" t="s">
        <v>199</v>
      </c>
      <c r="C114" s="36">
        <f t="shared" ref="C114:C127" si="6">SUM(D114:G114)</f>
        <v>0</v>
      </c>
      <c r="D114" s="35"/>
      <c r="E114" s="35"/>
      <c r="F114" s="35"/>
      <c r="G114" s="37"/>
      <c r="H114" s="36">
        <f t="shared" ref="H114:H127" si="7">SUM(I114:L114)</f>
        <v>0</v>
      </c>
      <c r="I114" s="35"/>
      <c r="J114" s="35"/>
      <c r="K114" s="35"/>
      <c r="L114" s="34"/>
    </row>
    <row r="115" spans="1:12" ht="24" hidden="1" x14ac:dyDescent="0.25">
      <c r="A115" s="74">
        <v>2259</v>
      </c>
      <c r="B115" s="78" t="s">
        <v>198</v>
      </c>
      <c r="C115" s="36">
        <f t="shared" si="6"/>
        <v>0</v>
      </c>
      <c r="D115" s="35"/>
      <c r="E115" s="35"/>
      <c r="F115" s="35"/>
      <c r="G115" s="37"/>
      <c r="H115" s="36">
        <f t="shared" si="7"/>
        <v>0</v>
      </c>
      <c r="I115" s="35"/>
      <c r="J115" s="35"/>
      <c r="K115" s="35"/>
      <c r="L115" s="34"/>
    </row>
    <row r="116" spans="1:12" hidden="1" x14ac:dyDescent="0.25">
      <c r="A116" s="88">
        <v>2260</v>
      </c>
      <c r="B116" s="78" t="s">
        <v>197</v>
      </c>
      <c r="C116" s="36">
        <f t="shared" si="6"/>
        <v>0</v>
      </c>
      <c r="D116" s="76">
        <f>SUM(D117:D121)</f>
        <v>0</v>
      </c>
      <c r="E116" s="76">
        <f>SUM(E117:E121)</f>
        <v>0</v>
      </c>
      <c r="F116" s="76">
        <f>SUM(F117:F121)</f>
        <v>0</v>
      </c>
      <c r="G116" s="77">
        <f>SUM(G117:G121)</f>
        <v>0</v>
      </c>
      <c r="H116" s="36">
        <f t="shared" si="7"/>
        <v>0</v>
      </c>
      <c r="I116" s="76">
        <f>SUM(I117:I121)</f>
        <v>0</v>
      </c>
      <c r="J116" s="76">
        <f>SUM(J117:J121)</f>
        <v>0</v>
      </c>
      <c r="K116" s="76">
        <f>SUM(K117:K121)</f>
        <v>0</v>
      </c>
      <c r="L116" s="75">
        <f>SUM(L117:L121)</f>
        <v>0</v>
      </c>
    </row>
    <row r="117" spans="1:12" hidden="1" x14ac:dyDescent="0.25">
      <c r="A117" s="74">
        <v>2261</v>
      </c>
      <c r="B117" s="78" t="s">
        <v>196</v>
      </c>
      <c r="C117" s="36">
        <f t="shared" si="6"/>
        <v>0</v>
      </c>
      <c r="D117" s="35"/>
      <c r="E117" s="35"/>
      <c r="F117" s="35"/>
      <c r="G117" s="37"/>
      <c r="H117" s="36">
        <f t="shared" si="7"/>
        <v>0</v>
      </c>
      <c r="I117" s="35"/>
      <c r="J117" s="35"/>
      <c r="K117" s="35"/>
      <c r="L117" s="34"/>
    </row>
    <row r="118" spans="1:12" hidden="1" x14ac:dyDescent="0.25">
      <c r="A118" s="74">
        <v>2262</v>
      </c>
      <c r="B118" s="78" t="s">
        <v>195</v>
      </c>
      <c r="C118" s="36">
        <f t="shared" si="6"/>
        <v>0</v>
      </c>
      <c r="D118" s="35"/>
      <c r="E118" s="35"/>
      <c r="F118" s="35"/>
      <c r="G118" s="37"/>
      <c r="H118" s="36">
        <f t="shared" si="7"/>
        <v>0</v>
      </c>
      <c r="I118" s="35"/>
      <c r="J118" s="35"/>
      <c r="K118" s="35"/>
      <c r="L118" s="34"/>
    </row>
    <row r="119" spans="1:12" hidden="1" x14ac:dyDescent="0.25">
      <c r="A119" s="74">
        <v>2263</v>
      </c>
      <c r="B119" s="78" t="s">
        <v>194</v>
      </c>
      <c r="C119" s="36">
        <f t="shared" si="6"/>
        <v>0</v>
      </c>
      <c r="D119" s="35"/>
      <c r="E119" s="35"/>
      <c r="F119" s="35"/>
      <c r="G119" s="37"/>
      <c r="H119" s="36">
        <f t="shared" si="7"/>
        <v>0</v>
      </c>
      <c r="I119" s="35"/>
      <c r="J119" s="35"/>
      <c r="K119" s="35"/>
      <c r="L119" s="34"/>
    </row>
    <row r="120" spans="1:12" ht="24" hidden="1" x14ac:dyDescent="0.25">
      <c r="A120" s="74">
        <v>2264</v>
      </c>
      <c r="B120" s="78" t="s">
        <v>193</v>
      </c>
      <c r="C120" s="36">
        <f t="shared" si="6"/>
        <v>0</v>
      </c>
      <c r="D120" s="35"/>
      <c r="E120" s="35"/>
      <c r="F120" s="35"/>
      <c r="G120" s="37"/>
      <c r="H120" s="36">
        <f t="shared" si="7"/>
        <v>0</v>
      </c>
      <c r="I120" s="35"/>
      <c r="J120" s="35"/>
      <c r="K120" s="35"/>
      <c r="L120" s="34"/>
    </row>
    <row r="121" spans="1:12" hidden="1" x14ac:dyDescent="0.25">
      <c r="A121" s="74">
        <v>2269</v>
      </c>
      <c r="B121" s="78" t="s">
        <v>192</v>
      </c>
      <c r="C121" s="36">
        <f t="shared" si="6"/>
        <v>0</v>
      </c>
      <c r="D121" s="35"/>
      <c r="E121" s="35"/>
      <c r="F121" s="35"/>
      <c r="G121" s="37"/>
      <c r="H121" s="36">
        <f t="shared" si="7"/>
        <v>0</v>
      </c>
      <c r="I121" s="35"/>
      <c r="J121" s="35"/>
      <c r="K121" s="35"/>
      <c r="L121" s="34"/>
    </row>
    <row r="122" spans="1:12" hidden="1" x14ac:dyDescent="0.25">
      <c r="A122" s="88">
        <v>2270</v>
      </c>
      <c r="B122" s="78" t="s">
        <v>191</v>
      </c>
      <c r="C122" s="36">
        <f t="shared" si="6"/>
        <v>0</v>
      </c>
      <c r="D122" s="76">
        <f>SUM(D123:D127)</f>
        <v>0</v>
      </c>
      <c r="E122" s="76">
        <f>SUM(E123:E127)</f>
        <v>0</v>
      </c>
      <c r="F122" s="76">
        <f>SUM(F123:F127)</f>
        <v>0</v>
      </c>
      <c r="G122" s="77">
        <f>SUM(G123:G127)</f>
        <v>0</v>
      </c>
      <c r="H122" s="36">
        <f t="shared" si="7"/>
        <v>0</v>
      </c>
      <c r="I122" s="76">
        <f>SUM(I123:I127)</f>
        <v>0</v>
      </c>
      <c r="J122" s="76">
        <f>SUM(J123:J127)</f>
        <v>0</v>
      </c>
      <c r="K122" s="76">
        <f>SUM(K123:K127)</f>
        <v>0</v>
      </c>
      <c r="L122" s="75">
        <f>SUM(L123:L127)</f>
        <v>0</v>
      </c>
    </row>
    <row r="123" spans="1:12" hidden="1" x14ac:dyDescent="0.25">
      <c r="A123" s="74">
        <v>2272</v>
      </c>
      <c r="B123" s="1" t="s">
        <v>190</v>
      </c>
      <c r="C123" s="36">
        <f t="shared" si="6"/>
        <v>0</v>
      </c>
      <c r="D123" s="35"/>
      <c r="E123" s="35"/>
      <c r="F123" s="35"/>
      <c r="G123" s="37"/>
      <c r="H123" s="36">
        <f t="shared" si="7"/>
        <v>0</v>
      </c>
      <c r="I123" s="35"/>
      <c r="J123" s="35"/>
      <c r="K123" s="35"/>
      <c r="L123" s="34"/>
    </row>
    <row r="124" spans="1:12" ht="24" hidden="1" x14ac:dyDescent="0.25">
      <c r="A124" s="74">
        <v>2275</v>
      </c>
      <c r="B124" s="78" t="s">
        <v>189</v>
      </c>
      <c r="C124" s="36">
        <f t="shared" si="6"/>
        <v>0</v>
      </c>
      <c r="D124" s="35"/>
      <c r="E124" s="35"/>
      <c r="F124" s="35"/>
      <c r="G124" s="37"/>
      <c r="H124" s="36">
        <f t="shared" si="7"/>
        <v>0</v>
      </c>
      <c r="I124" s="35"/>
      <c r="J124" s="35"/>
      <c r="K124" s="35"/>
      <c r="L124" s="34"/>
    </row>
    <row r="125" spans="1:12" ht="36" hidden="1" x14ac:dyDescent="0.25">
      <c r="A125" s="74">
        <v>2276</v>
      </c>
      <c r="B125" s="78" t="s">
        <v>188</v>
      </c>
      <c r="C125" s="36">
        <f t="shared" si="6"/>
        <v>0</v>
      </c>
      <c r="D125" s="35"/>
      <c r="E125" s="35"/>
      <c r="F125" s="35"/>
      <c r="G125" s="37"/>
      <c r="H125" s="36">
        <f t="shared" si="7"/>
        <v>0</v>
      </c>
      <c r="I125" s="35"/>
      <c r="J125" s="35"/>
      <c r="K125" s="35"/>
      <c r="L125" s="34"/>
    </row>
    <row r="126" spans="1:12" ht="24" hidden="1" customHeight="1" x14ac:dyDescent="0.25">
      <c r="A126" s="74">
        <v>2278</v>
      </c>
      <c r="B126" s="78" t="s">
        <v>187</v>
      </c>
      <c r="C126" s="36">
        <f t="shared" si="6"/>
        <v>0</v>
      </c>
      <c r="D126" s="35"/>
      <c r="E126" s="35"/>
      <c r="F126" s="35"/>
      <c r="G126" s="37"/>
      <c r="H126" s="36">
        <f t="shared" si="7"/>
        <v>0</v>
      </c>
      <c r="I126" s="35"/>
      <c r="J126" s="35"/>
      <c r="K126" s="35"/>
      <c r="L126" s="34"/>
    </row>
    <row r="127" spans="1:12" ht="24" hidden="1" x14ac:dyDescent="0.25">
      <c r="A127" s="74">
        <v>2279</v>
      </c>
      <c r="B127" s="78" t="s">
        <v>186</v>
      </c>
      <c r="C127" s="36">
        <f t="shared" si="6"/>
        <v>0</v>
      </c>
      <c r="D127" s="35"/>
      <c r="E127" s="35"/>
      <c r="F127" s="35"/>
      <c r="G127" s="37"/>
      <c r="H127" s="36">
        <f t="shared" si="7"/>
        <v>0</v>
      </c>
      <c r="I127" s="35"/>
      <c r="J127" s="35"/>
      <c r="K127" s="35"/>
      <c r="L127" s="34"/>
    </row>
    <row r="128" spans="1:12" ht="24" hidden="1" x14ac:dyDescent="0.25">
      <c r="A128" s="91">
        <v>2280</v>
      </c>
      <c r="B128" s="79" t="s">
        <v>185</v>
      </c>
      <c r="C128" s="69">
        <f t="shared" ref="C128:L128" si="8">SUM(C129)</f>
        <v>0</v>
      </c>
      <c r="D128" s="107">
        <f t="shared" si="8"/>
        <v>0</v>
      </c>
      <c r="E128" s="107">
        <f t="shared" si="8"/>
        <v>0</v>
      </c>
      <c r="F128" s="107">
        <f t="shared" si="8"/>
        <v>0</v>
      </c>
      <c r="G128" s="107">
        <f t="shared" si="8"/>
        <v>0</v>
      </c>
      <c r="H128" s="69">
        <f t="shared" si="8"/>
        <v>0</v>
      </c>
      <c r="I128" s="107">
        <f t="shared" si="8"/>
        <v>0</v>
      </c>
      <c r="J128" s="107">
        <f t="shared" si="8"/>
        <v>0</v>
      </c>
      <c r="K128" s="107">
        <f t="shared" si="8"/>
        <v>0</v>
      </c>
      <c r="L128" s="104">
        <f t="shared" si="8"/>
        <v>0</v>
      </c>
    </row>
    <row r="129" spans="1:12" ht="24" hidden="1" x14ac:dyDescent="0.25">
      <c r="A129" s="74">
        <v>2283</v>
      </c>
      <c r="B129" s="78" t="s">
        <v>184</v>
      </c>
      <c r="C129" s="36">
        <f t="shared" ref="C129:C160" si="9">SUM(D129:G129)</f>
        <v>0</v>
      </c>
      <c r="D129" s="35"/>
      <c r="E129" s="35"/>
      <c r="F129" s="35"/>
      <c r="G129" s="37"/>
      <c r="H129" s="36">
        <f t="shared" ref="H129:H160" si="10">SUM(I129:L129)</f>
        <v>0</v>
      </c>
      <c r="I129" s="35"/>
      <c r="J129" s="35"/>
      <c r="K129" s="35"/>
      <c r="L129" s="34"/>
    </row>
    <row r="130" spans="1:12" ht="38.25" customHeight="1" x14ac:dyDescent="0.25">
      <c r="A130" s="97">
        <v>2300</v>
      </c>
      <c r="B130" s="96" t="s">
        <v>183</v>
      </c>
      <c r="C130" s="94">
        <f t="shared" si="9"/>
        <v>8759.4000000000015</v>
      </c>
      <c r="D130" s="93">
        <f>SUM(D131,D136,D140,D141,D144,D151,D159,D160,D163)</f>
        <v>8759.4000000000015</v>
      </c>
      <c r="E130" s="93">
        <f>SUM(E131,E136,E140,E141,E144,E151,E159,E160,E163)</f>
        <v>0</v>
      </c>
      <c r="F130" s="93">
        <f>SUM(F131,F136,F140,F141,F144,F151,F159,F160,F163)</f>
        <v>0</v>
      </c>
      <c r="G130" s="142">
        <f>SUM(G131,G136,G140,G141,G144,G151,G159,G160,G163)</f>
        <v>0</v>
      </c>
      <c r="H130" s="94">
        <f t="shared" si="10"/>
        <v>8759</v>
      </c>
      <c r="I130" s="93">
        <f>SUM(I131,I136,I140,I141,I144,I151,I159,I160,I163)</f>
        <v>8759</v>
      </c>
      <c r="J130" s="93">
        <f>SUM(J131,J136,J140,J141,J144,J151,J159,J160,J163)</f>
        <v>0</v>
      </c>
      <c r="K130" s="93">
        <f>SUM(K131,K136,K140,K141,K144,K151,K159,K160,K163)</f>
        <v>0</v>
      </c>
      <c r="L130" s="141">
        <f>SUM(L131,L136,L140,L141,L144,L151,L159,L160,L163)</f>
        <v>0</v>
      </c>
    </row>
    <row r="131" spans="1:12" ht="24" x14ac:dyDescent="0.25">
      <c r="A131" s="91">
        <v>2310</v>
      </c>
      <c r="B131" s="79" t="s">
        <v>182</v>
      </c>
      <c r="C131" s="69">
        <f t="shared" si="9"/>
        <v>1225</v>
      </c>
      <c r="D131" s="107">
        <f>SUM(D132:D135)</f>
        <v>1225</v>
      </c>
      <c r="E131" s="107">
        <f>SUM(E132:E135)</f>
        <v>0</v>
      </c>
      <c r="F131" s="107">
        <f>SUM(F132:F135)</f>
        <v>0</v>
      </c>
      <c r="G131" s="150">
        <f>SUM(G132:G135)</f>
        <v>0</v>
      </c>
      <c r="H131" s="69">
        <f t="shared" si="10"/>
        <v>1225</v>
      </c>
      <c r="I131" s="107">
        <f>SUM(I132:I135)</f>
        <v>1225</v>
      </c>
      <c r="J131" s="107">
        <f>SUM(J132:J135)</f>
        <v>0</v>
      </c>
      <c r="K131" s="107">
        <f>SUM(K132:K135)</f>
        <v>0</v>
      </c>
      <c r="L131" s="149">
        <f>SUM(L132:L135)</f>
        <v>0</v>
      </c>
    </row>
    <row r="132" spans="1:12" x14ac:dyDescent="0.25">
      <c r="A132" s="74">
        <v>2311</v>
      </c>
      <c r="B132" s="78" t="s">
        <v>181</v>
      </c>
      <c r="C132" s="36">
        <f t="shared" si="9"/>
        <v>50</v>
      </c>
      <c r="D132" s="35">
        <v>50</v>
      </c>
      <c r="E132" s="35"/>
      <c r="F132" s="35"/>
      <c r="G132" s="37"/>
      <c r="H132" s="36">
        <f t="shared" si="10"/>
        <v>50</v>
      </c>
      <c r="I132" s="35">
        <v>50</v>
      </c>
      <c r="J132" s="35"/>
      <c r="K132" s="35"/>
      <c r="L132" s="34"/>
    </row>
    <row r="133" spans="1:12" x14ac:dyDescent="0.25">
      <c r="A133" s="74">
        <v>2312</v>
      </c>
      <c r="B133" s="78" t="s">
        <v>180</v>
      </c>
      <c r="C133" s="36">
        <f t="shared" si="9"/>
        <v>1115</v>
      </c>
      <c r="D133" s="35">
        <v>1115</v>
      </c>
      <c r="E133" s="35"/>
      <c r="F133" s="35"/>
      <c r="G133" s="37"/>
      <c r="H133" s="36">
        <f t="shared" si="10"/>
        <v>1115</v>
      </c>
      <c r="I133" s="35">
        <v>1115</v>
      </c>
      <c r="J133" s="35"/>
      <c r="K133" s="35"/>
      <c r="L133" s="34"/>
    </row>
    <row r="134" spans="1:12" hidden="1" x14ac:dyDescent="0.25">
      <c r="A134" s="74">
        <v>2313</v>
      </c>
      <c r="B134" s="78" t="s">
        <v>179</v>
      </c>
      <c r="C134" s="36">
        <f t="shared" si="9"/>
        <v>0</v>
      </c>
      <c r="D134" s="35"/>
      <c r="E134" s="35"/>
      <c r="F134" s="35"/>
      <c r="G134" s="37"/>
      <c r="H134" s="36">
        <f t="shared" si="10"/>
        <v>0</v>
      </c>
      <c r="I134" s="35"/>
      <c r="J134" s="35"/>
      <c r="K134" s="35"/>
      <c r="L134" s="34"/>
    </row>
    <row r="135" spans="1:12" ht="36" x14ac:dyDescent="0.25">
      <c r="A135" s="74">
        <v>2314</v>
      </c>
      <c r="B135" s="78" t="s">
        <v>178</v>
      </c>
      <c r="C135" s="36">
        <f t="shared" si="9"/>
        <v>60</v>
      </c>
      <c r="D135" s="35">
        <v>60</v>
      </c>
      <c r="E135" s="35"/>
      <c r="F135" s="35"/>
      <c r="G135" s="37"/>
      <c r="H135" s="36">
        <f t="shared" si="10"/>
        <v>60</v>
      </c>
      <c r="I135" s="35">
        <v>60</v>
      </c>
      <c r="J135" s="35"/>
      <c r="K135" s="35"/>
      <c r="L135" s="34"/>
    </row>
    <row r="136" spans="1:12" hidden="1" x14ac:dyDescent="0.25">
      <c r="A136" s="88">
        <v>2320</v>
      </c>
      <c r="B136" s="78" t="s">
        <v>177</v>
      </c>
      <c r="C136" s="36">
        <f t="shared" si="9"/>
        <v>0</v>
      </c>
      <c r="D136" s="76">
        <f>SUM(D137:D139)</f>
        <v>0</v>
      </c>
      <c r="E136" s="76">
        <f>SUM(E137:E139)</f>
        <v>0</v>
      </c>
      <c r="F136" s="76">
        <f>SUM(F137:F139)</f>
        <v>0</v>
      </c>
      <c r="G136" s="77">
        <f>SUM(G137:G139)</f>
        <v>0</v>
      </c>
      <c r="H136" s="36">
        <f t="shared" si="10"/>
        <v>0</v>
      </c>
      <c r="I136" s="76">
        <f>SUM(I137:I139)</f>
        <v>0</v>
      </c>
      <c r="J136" s="76">
        <f>SUM(J137:J139)</f>
        <v>0</v>
      </c>
      <c r="K136" s="76">
        <f>SUM(K137:K139)</f>
        <v>0</v>
      </c>
      <c r="L136" s="75">
        <f>SUM(L137:L139)</f>
        <v>0</v>
      </c>
    </row>
    <row r="137" spans="1:12" hidden="1" x14ac:dyDescent="0.25">
      <c r="A137" s="74">
        <v>2321</v>
      </c>
      <c r="B137" s="78" t="s">
        <v>176</v>
      </c>
      <c r="C137" s="36">
        <f t="shared" si="9"/>
        <v>0</v>
      </c>
      <c r="D137" s="35"/>
      <c r="E137" s="35"/>
      <c r="F137" s="35"/>
      <c r="G137" s="37"/>
      <c r="H137" s="36">
        <f t="shared" si="10"/>
        <v>0</v>
      </c>
      <c r="I137" s="35"/>
      <c r="J137" s="35"/>
      <c r="K137" s="35"/>
      <c r="L137" s="34"/>
    </row>
    <row r="138" spans="1:12" hidden="1" x14ac:dyDescent="0.25">
      <c r="A138" s="74">
        <v>2322</v>
      </c>
      <c r="B138" s="78" t="s">
        <v>175</v>
      </c>
      <c r="C138" s="36">
        <f t="shared" si="9"/>
        <v>0</v>
      </c>
      <c r="D138" s="35"/>
      <c r="E138" s="35"/>
      <c r="F138" s="35"/>
      <c r="G138" s="37"/>
      <c r="H138" s="36">
        <f t="shared" si="10"/>
        <v>0</v>
      </c>
      <c r="I138" s="35"/>
      <c r="J138" s="35"/>
      <c r="K138" s="35"/>
      <c r="L138" s="34"/>
    </row>
    <row r="139" spans="1:12" ht="10.5" hidden="1" customHeight="1" x14ac:dyDescent="0.25">
      <c r="A139" s="74">
        <v>2329</v>
      </c>
      <c r="B139" s="78" t="s">
        <v>174</v>
      </c>
      <c r="C139" s="36">
        <f t="shared" si="9"/>
        <v>0</v>
      </c>
      <c r="D139" s="35"/>
      <c r="E139" s="35"/>
      <c r="F139" s="35"/>
      <c r="G139" s="37"/>
      <c r="H139" s="36">
        <f t="shared" si="10"/>
        <v>0</v>
      </c>
      <c r="I139" s="35"/>
      <c r="J139" s="35"/>
      <c r="K139" s="35"/>
      <c r="L139" s="34"/>
    </row>
    <row r="140" spans="1:12" hidden="1" x14ac:dyDescent="0.25">
      <c r="A140" s="88">
        <v>2330</v>
      </c>
      <c r="B140" s="78" t="s">
        <v>173</v>
      </c>
      <c r="C140" s="36">
        <f t="shared" si="9"/>
        <v>0</v>
      </c>
      <c r="D140" s="35"/>
      <c r="E140" s="35"/>
      <c r="F140" s="35"/>
      <c r="G140" s="37"/>
      <c r="H140" s="36">
        <f t="shared" si="10"/>
        <v>0</v>
      </c>
      <c r="I140" s="35"/>
      <c r="J140" s="35"/>
      <c r="K140" s="35"/>
      <c r="L140" s="34"/>
    </row>
    <row r="141" spans="1:12" ht="48" x14ac:dyDescent="0.25">
      <c r="A141" s="88">
        <v>2340</v>
      </c>
      <c r="B141" s="78" t="s">
        <v>172</v>
      </c>
      <c r="C141" s="36">
        <f t="shared" si="9"/>
        <v>50</v>
      </c>
      <c r="D141" s="76">
        <f>SUM(D142:D143)</f>
        <v>50</v>
      </c>
      <c r="E141" s="76">
        <f>SUM(E142:E143)</f>
        <v>0</v>
      </c>
      <c r="F141" s="76">
        <f>SUM(F142:F143)</f>
        <v>0</v>
      </c>
      <c r="G141" s="77">
        <f>SUM(G142:G143)</f>
        <v>0</v>
      </c>
      <c r="H141" s="36">
        <f t="shared" si="10"/>
        <v>50</v>
      </c>
      <c r="I141" s="76">
        <f>SUM(I142:I143)</f>
        <v>50</v>
      </c>
      <c r="J141" s="76">
        <f>SUM(J142:J143)</f>
        <v>0</v>
      </c>
      <c r="K141" s="76">
        <f>SUM(K142:K143)</f>
        <v>0</v>
      </c>
      <c r="L141" s="75">
        <f>SUM(L142:L143)</f>
        <v>0</v>
      </c>
    </row>
    <row r="142" spans="1:12" x14ac:dyDescent="0.25">
      <c r="A142" s="74">
        <v>2341</v>
      </c>
      <c r="B142" s="78" t="s">
        <v>171</v>
      </c>
      <c r="C142" s="36">
        <f t="shared" si="9"/>
        <v>50</v>
      </c>
      <c r="D142" s="35">
        <v>50</v>
      </c>
      <c r="E142" s="35"/>
      <c r="F142" s="35"/>
      <c r="G142" s="37"/>
      <c r="H142" s="36">
        <f t="shared" si="10"/>
        <v>50</v>
      </c>
      <c r="I142" s="35">
        <v>50</v>
      </c>
      <c r="J142" s="35"/>
      <c r="K142" s="35"/>
      <c r="L142" s="34"/>
    </row>
    <row r="143" spans="1:12" ht="24" hidden="1" x14ac:dyDescent="0.25">
      <c r="A143" s="74">
        <v>2344</v>
      </c>
      <c r="B143" s="78" t="s">
        <v>170</v>
      </c>
      <c r="C143" s="36">
        <f t="shared" si="9"/>
        <v>0</v>
      </c>
      <c r="D143" s="35"/>
      <c r="E143" s="35"/>
      <c r="F143" s="35"/>
      <c r="G143" s="37"/>
      <c r="H143" s="36">
        <f t="shared" si="10"/>
        <v>0</v>
      </c>
      <c r="I143" s="35"/>
      <c r="J143" s="35"/>
      <c r="K143" s="35"/>
      <c r="L143" s="34"/>
    </row>
    <row r="144" spans="1:12" ht="24" x14ac:dyDescent="0.25">
      <c r="A144" s="80">
        <v>2350</v>
      </c>
      <c r="B144" s="137" t="s">
        <v>169</v>
      </c>
      <c r="C144" s="134">
        <f t="shared" si="9"/>
        <v>946</v>
      </c>
      <c r="D144" s="139">
        <f>SUM(D145:D150)</f>
        <v>946</v>
      </c>
      <c r="E144" s="139">
        <f>SUM(E145:E150)</f>
        <v>0</v>
      </c>
      <c r="F144" s="139">
        <f>SUM(F145:F150)</f>
        <v>0</v>
      </c>
      <c r="G144" s="140">
        <f>SUM(G145:G150)</f>
        <v>0</v>
      </c>
      <c r="H144" s="134">
        <f t="shared" si="10"/>
        <v>946</v>
      </c>
      <c r="I144" s="139">
        <f>SUM(I145:I150)</f>
        <v>946</v>
      </c>
      <c r="J144" s="139">
        <f>SUM(J145:J150)</f>
        <v>0</v>
      </c>
      <c r="K144" s="139">
        <f>SUM(K145:K150)</f>
        <v>0</v>
      </c>
      <c r="L144" s="138">
        <f>SUM(L145:L150)</f>
        <v>0</v>
      </c>
    </row>
    <row r="145" spans="1:12" x14ac:dyDescent="0.25">
      <c r="A145" s="114">
        <v>2351</v>
      </c>
      <c r="B145" s="79" t="s">
        <v>168</v>
      </c>
      <c r="C145" s="69">
        <f t="shared" si="9"/>
        <v>100</v>
      </c>
      <c r="D145" s="68">
        <v>100</v>
      </c>
      <c r="E145" s="68"/>
      <c r="F145" s="68"/>
      <c r="G145" s="70"/>
      <c r="H145" s="69">
        <f t="shared" si="10"/>
        <v>100</v>
      </c>
      <c r="I145" s="68">
        <v>100</v>
      </c>
      <c r="J145" s="68"/>
      <c r="K145" s="68"/>
      <c r="L145" s="67"/>
    </row>
    <row r="146" spans="1:12" x14ac:dyDescent="0.25">
      <c r="A146" s="74">
        <v>2352</v>
      </c>
      <c r="B146" s="78" t="s">
        <v>167</v>
      </c>
      <c r="C146" s="36">
        <f t="shared" si="9"/>
        <v>846</v>
      </c>
      <c r="D146" s="35">
        <v>846</v>
      </c>
      <c r="E146" s="35"/>
      <c r="F146" s="35"/>
      <c r="G146" s="37"/>
      <c r="H146" s="36">
        <f t="shared" si="10"/>
        <v>846</v>
      </c>
      <c r="I146" s="35">
        <v>846</v>
      </c>
      <c r="J146" s="35"/>
      <c r="K146" s="35"/>
      <c r="L146" s="34"/>
    </row>
    <row r="147" spans="1:12" ht="24" hidden="1" x14ac:dyDescent="0.25">
      <c r="A147" s="74">
        <v>2353</v>
      </c>
      <c r="B147" s="78" t="s">
        <v>166</v>
      </c>
      <c r="C147" s="36">
        <f t="shared" si="9"/>
        <v>0</v>
      </c>
      <c r="D147" s="35"/>
      <c r="E147" s="35"/>
      <c r="F147" s="35"/>
      <c r="G147" s="37"/>
      <c r="H147" s="36">
        <f t="shared" si="10"/>
        <v>0</v>
      </c>
      <c r="I147" s="35"/>
      <c r="J147" s="35"/>
      <c r="K147" s="35"/>
      <c r="L147" s="34"/>
    </row>
    <row r="148" spans="1:12" ht="24" hidden="1" x14ac:dyDescent="0.25">
      <c r="A148" s="74">
        <v>2354</v>
      </c>
      <c r="B148" s="78" t="s">
        <v>165</v>
      </c>
      <c r="C148" s="36">
        <f t="shared" si="9"/>
        <v>0</v>
      </c>
      <c r="D148" s="35"/>
      <c r="E148" s="35"/>
      <c r="F148" s="35"/>
      <c r="G148" s="37"/>
      <c r="H148" s="36">
        <f t="shared" si="10"/>
        <v>0</v>
      </c>
      <c r="I148" s="35"/>
      <c r="J148" s="35"/>
      <c r="K148" s="35"/>
      <c r="L148" s="34"/>
    </row>
    <row r="149" spans="1:12" ht="24" hidden="1" x14ac:dyDescent="0.25">
      <c r="A149" s="74">
        <v>2355</v>
      </c>
      <c r="B149" s="78" t="s">
        <v>164</v>
      </c>
      <c r="C149" s="36">
        <f t="shared" si="9"/>
        <v>0</v>
      </c>
      <c r="D149" s="35"/>
      <c r="E149" s="35"/>
      <c r="F149" s="35"/>
      <c r="G149" s="37"/>
      <c r="H149" s="36">
        <f t="shared" si="10"/>
        <v>0</v>
      </c>
      <c r="I149" s="35"/>
      <c r="J149" s="35"/>
      <c r="K149" s="35"/>
      <c r="L149" s="34"/>
    </row>
    <row r="150" spans="1:12" ht="24" hidden="1" x14ac:dyDescent="0.25">
      <c r="A150" s="74">
        <v>2359</v>
      </c>
      <c r="B150" s="78" t="s">
        <v>163</v>
      </c>
      <c r="C150" s="36">
        <f t="shared" si="9"/>
        <v>0</v>
      </c>
      <c r="D150" s="35"/>
      <c r="E150" s="35"/>
      <c r="F150" s="35"/>
      <c r="G150" s="37"/>
      <c r="H150" s="36">
        <f t="shared" si="10"/>
        <v>0</v>
      </c>
      <c r="I150" s="35"/>
      <c r="J150" s="35"/>
      <c r="K150" s="35"/>
      <c r="L150" s="34"/>
    </row>
    <row r="151" spans="1:12" ht="24.75" customHeight="1" x14ac:dyDescent="0.25">
      <c r="A151" s="88">
        <v>2360</v>
      </c>
      <c r="B151" s="78" t="s">
        <v>162</v>
      </c>
      <c r="C151" s="36">
        <f t="shared" si="9"/>
        <v>6538.4000000000005</v>
      </c>
      <c r="D151" s="76">
        <f>SUM(D152:D158)</f>
        <v>6538.4000000000005</v>
      </c>
      <c r="E151" s="76">
        <f>SUM(E152:E158)</f>
        <v>0</v>
      </c>
      <c r="F151" s="76">
        <f>SUM(F152:F158)</f>
        <v>0</v>
      </c>
      <c r="G151" s="77">
        <f>SUM(G152:G158)</f>
        <v>0</v>
      </c>
      <c r="H151" s="36">
        <f t="shared" si="10"/>
        <v>6538</v>
      </c>
      <c r="I151" s="76">
        <f>SUM(I152:I158)</f>
        <v>6538</v>
      </c>
      <c r="J151" s="76">
        <f>SUM(J152:J158)</f>
        <v>0</v>
      </c>
      <c r="K151" s="76">
        <f>SUM(K152:K158)</f>
        <v>0</v>
      </c>
      <c r="L151" s="75">
        <f>SUM(L152:L158)</f>
        <v>0</v>
      </c>
    </row>
    <row r="152" spans="1:12" x14ac:dyDescent="0.25">
      <c r="A152" s="38">
        <v>2361</v>
      </c>
      <c r="B152" s="78" t="s">
        <v>161</v>
      </c>
      <c r="C152" s="36">
        <f t="shared" si="9"/>
        <v>534</v>
      </c>
      <c r="D152" s="35">
        <v>534</v>
      </c>
      <c r="E152" s="35"/>
      <c r="F152" s="35"/>
      <c r="G152" s="37"/>
      <c r="H152" s="36">
        <f t="shared" si="10"/>
        <v>534</v>
      </c>
      <c r="I152" s="35">
        <v>534</v>
      </c>
      <c r="J152" s="35"/>
      <c r="K152" s="35"/>
      <c r="L152" s="34"/>
    </row>
    <row r="153" spans="1:12" ht="24" x14ac:dyDescent="0.25">
      <c r="A153" s="38">
        <v>2362</v>
      </c>
      <c r="B153" s="78" t="s">
        <v>160</v>
      </c>
      <c r="C153" s="36">
        <f t="shared" si="9"/>
        <v>120</v>
      </c>
      <c r="D153" s="35">
        <v>120</v>
      </c>
      <c r="E153" s="35"/>
      <c r="F153" s="35"/>
      <c r="G153" s="37"/>
      <c r="H153" s="36">
        <f t="shared" si="10"/>
        <v>120</v>
      </c>
      <c r="I153" s="35">
        <v>120</v>
      </c>
      <c r="J153" s="35"/>
      <c r="K153" s="35"/>
      <c r="L153" s="34"/>
    </row>
    <row r="154" spans="1:12" x14ac:dyDescent="0.25">
      <c r="A154" s="38">
        <v>2363</v>
      </c>
      <c r="B154" s="78" t="s">
        <v>159</v>
      </c>
      <c r="C154" s="36">
        <f t="shared" si="9"/>
        <v>5834.4000000000005</v>
      </c>
      <c r="D154" s="35">
        <f>5720*1.02</f>
        <v>5834.4000000000005</v>
      </c>
      <c r="E154" s="35"/>
      <c r="F154" s="35"/>
      <c r="G154" s="37"/>
      <c r="H154" s="36">
        <f t="shared" si="10"/>
        <v>5834</v>
      </c>
      <c r="I154" s="35">
        <v>5834</v>
      </c>
      <c r="J154" s="35"/>
      <c r="K154" s="35"/>
      <c r="L154" s="34"/>
    </row>
    <row r="155" spans="1:12" hidden="1" x14ac:dyDescent="0.25">
      <c r="A155" s="38">
        <v>2364</v>
      </c>
      <c r="B155" s="78" t="s">
        <v>158</v>
      </c>
      <c r="C155" s="36">
        <f t="shared" si="9"/>
        <v>0</v>
      </c>
      <c r="D155" s="35"/>
      <c r="E155" s="35"/>
      <c r="F155" s="35"/>
      <c r="G155" s="37"/>
      <c r="H155" s="36">
        <f t="shared" si="10"/>
        <v>0</v>
      </c>
      <c r="I155" s="35"/>
      <c r="J155" s="35"/>
      <c r="K155" s="35"/>
      <c r="L155" s="34"/>
    </row>
    <row r="156" spans="1:12" ht="12.75" hidden="1" customHeight="1" x14ac:dyDescent="0.25">
      <c r="A156" s="38">
        <v>2365</v>
      </c>
      <c r="B156" s="78" t="s">
        <v>157</v>
      </c>
      <c r="C156" s="36">
        <f t="shared" si="9"/>
        <v>0</v>
      </c>
      <c r="D156" s="35"/>
      <c r="E156" s="35"/>
      <c r="F156" s="35"/>
      <c r="G156" s="37"/>
      <c r="H156" s="36">
        <f t="shared" si="10"/>
        <v>0</v>
      </c>
      <c r="I156" s="35"/>
      <c r="J156" s="35"/>
      <c r="K156" s="35"/>
      <c r="L156" s="34"/>
    </row>
    <row r="157" spans="1:12" ht="36" hidden="1" x14ac:dyDescent="0.25">
      <c r="A157" s="38">
        <v>2366</v>
      </c>
      <c r="B157" s="78" t="s">
        <v>156</v>
      </c>
      <c r="C157" s="36">
        <f t="shared" si="9"/>
        <v>0</v>
      </c>
      <c r="D157" s="35"/>
      <c r="E157" s="35"/>
      <c r="F157" s="35"/>
      <c r="G157" s="37"/>
      <c r="H157" s="36">
        <f t="shared" si="10"/>
        <v>0</v>
      </c>
      <c r="I157" s="35"/>
      <c r="J157" s="35"/>
      <c r="K157" s="35"/>
      <c r="L157" s="34"/>
    </row>
    <row r="158" spans="1:12" ht="48" x14ac:dyDescent="0.25">
      <c r="A158" s="38">
        <v>2369</v>
      </c>
      <c r="B158" s="78" t="s">
        <v>155</v>
      </c>
      <c r="C158" s="36">
        <f t="shared" si="9"/>
        <v>50</v>
      </c>
      <c r="D158" s="35">
        <v>50</v>
      </c>
      <c r="E158" s="35"/>
      <c r="F158" s="35"/>
      <c r="G158" s="37"/>
      <c r="H158" s="36">
        <f t="shared" si="10"/>
        <v>50</v>
      </c>
      <c r="I158" s="35">
        <v>50</v>
      </c>
      <c r="J158" s="35"/>
      <c r="K158" s="35"/>
      <c r="L158" s="34"/>
    </row>
    <row r="159" spans="1:12" hidden="1" x14ac:dyDescent="0.25">
      <c r="A159" s="80">
        <v>2370</v>
      </c>
      <c r="B159" s="137" t="s">
        <v>154</v>
      </c>
      <c r="C159" s="134">
        <f t="shared" si="9"/>
        <v>0</v>
      </c>
      <c r="D159" s="133"/>
      <c r="E159" s="133"/>
      <c r="F159" s="133"/>
      <c r="G159" s="135"/>
      <c r="H159" s="134">
        <f t="shared" si="10"/>
        <v>0</v>
      </c>
      <c r="I159" s="133"/>
      <c r="J159" s="133"/>
      <c r="K159" s="133"/>
      <c r="L159" s="132"/>
    </row>
    <row r="160" spans="1:12" hidden="1" x14ac:dyDescent="0.25">
      <c r="A160" s="80">
        <v>2380</v>
      </c>
      <c r="B160" s="137" t="s">
        <v>153</v>
      </c>
      <c r="C160" s="134">
        <f t="shared" si="9"/>
        <v>0</v>
      </c>
      <c r="D160" s="139">
        <f>SUM(D161:D162)</f>
        <v>0</v>
      </c>
      <c r="E160" s="139">
        <f>SUM(E161:E162)</f>
        <v>0</v>
      </c>
      <c r="F160" s="139">
        <f>SUM(F161:F162)</f>
        <v>0</v>
      </c>
      <c r="G160" s="140">
        <f>SUM(G161:G162)</f>
        <v>0</v>
      </c>
      <c r="H160" s="134">
        <f t="shared" si="10"/>
        <v>0</v>
      </c>
      <c r="I160" s="139">
        <f>SUM(I161:I162)</f>
        <v>0</v>
      </c>
      <c r="J160" s="139">
        <f>SUM(J161:J162)</f>
        <v>0</v>
      </c>
      <c r="K160" s="139">
        <f>SUM(K161:K162)</f>
        <v>0</v>
      </c>
      <c r="L160" s="138">
        <f>SUM(L161:L162)</f>
        <v>0</v>
      </c>
    </row>
    <row r="161" spans="1:12" hidden="1" x14ac:dyDescent="0.25">
      <c r="A161" s="163">
        <v>2381</v>
      </c>
      <c r="B161" s="79" t="s">
        <v>152</v>
      </c>
      <c r="C161" s="69">
        <f t="shared" ref="C161:C192" si="11">SUM(D161:G161)</f>
        <v>0</v>
      </c>
      <c r="D161" s="68"/>
      <c r="E161" s="68"/>
      <c r="F161" s="68"/>
      <c r="G161" s="70"/>
      <c r="H161" s="69">
        <f t="shared" ref="H161:H192" si="12">SUM(I161:L161)</f>
        <v>0</v>
      </c>
      <c r="I161" s="68"/>
      <c r="J161" s="68"/>
      <c r="K161" s="68"/>
      <c r="L161" s="67"/>
    </row>
    <row r="162" spans="1:12" ht="24" hidden="1" x14ac:dyDescent="0.25">
      <c r="A162" s="38">
        <v>2389</v>
      </c>
      <c r="B162" s="78" t="s">
        <v>151</v>
      </c>
      <c r="C162" s="36">
        <f t="shared" si="11"/>
        <v>0</v>
      </c>
      <c r="D162" s="35"/>
      <c r="E162" s="35"/>
      <c r="F162" s="35"/>
      <c r="G162" s="37"/>
      <c r="H162" s="36">
        <f t="shared" si="12"/>
        <v>0</v>
      </c>
      <c r="I162" s="35"/>
      <c r="J162" s="35"/>
      <c r="K162" s="35"/>
      <c r="L162" s="34"/>
    </row>
    <row r="163" spans="1:12" hidden="1" x14ac:dyDescent="0.25">
      <c r="A163" s="80">
        <v>2390</v>
      </c>
      <c r="B163" s="137" t="s">
        <v>150</v>
      </c>
      <c r="C163" s="134">
        <f t="shared" si="11"/>
        <v>0</v>
      </c>
      <c r="D163" s="133"/>
      <c r="E163" s="133"/>
      <c r="F163" s="133"/>
      <c r="G163" s="135"/>
      <c r="H163" s="134">
        <f t="shared" si="12"/>
        <v>0</v>
      </c>
      <c r="I163" s="133"/>
      <c r="J163" s="133"/>
      <c r="K163" s="133"/>
      <c r="L163" s="132"/>
    </row>
    <row r="164" spans="1:12" hidden="1" x14ac:dyDescent="0.25">
      <c r="A164" s="97">
        <v>2400</v>
      </c>
      <c r="B164" s="96" t="s">
        <v>149</v>
      </c>
      <c r="C164" s="94">
        <f t="shared" si="11"/>
        <v>0</v>
      </c>
      <c r="D164" s="17"/>
      <c r="E164" s="17"/>
      <c r="F164" s="17"/>
      <c r="G164" s="19"/>
      <c r="H164" s="94">
        <f t="shared" si="12"/>
        <v>0</v>
      </c>
      <c r="I164" s="17"/>
      <c r="J164" s="17"/>
      <c r="K164" s="17"/>
      <c r="L164" s="16"/>
    </row>
    <row r="165" spans="1:12" ht="24" hidden="1" x14ac:dyDescent="0.25">
      <c r="A165" s="97">
        <v>2500</v>
      </c>
      <c r="B165" s="96" t="s">
        <v>148</v>
      </c>
      <c r="C165" s="94">
        <f t="shared" si="11"/>
        <v>0</v>
      </c>
      <c r="D165" s="93">
        <f>SUM(D166,D171)</f>
        <v>0</v>
      </c>
      <c r="E165" s="93">
        <f>SUM(E166,E171)</f>
        <v>0</v>
      </c>
      <c r="F165" s="93">
        <f>SUM(F166,F171)</f>
        <v>0</v>
      </c>
      <c r="G165" s="93">
        <f>SUM(G166,G171)</f>
        <v>0</v>
      </c>
      <c r="H165" s="94">
        <f t="shared" si="12"/>
        <v>0</v>
      </c>
      <c r="I165" s="93">
        <f>SUM(I166,I171)</f>
        <v>0</v>
      </c>
      <c r="J165" s="93">
        <f>SUM(J166,J171)</f>
        <v>0</v>
      </c>
      <c r="K165" s="93">
        <f>SUM(K166,K171)</f>
        <v>0</v>
      </c>
      <c r="L165" s="92">
        <f>SUM(L166,L171)</f>
        <v>0</v>
      </c>
    </row>
    <row r="166" spans="1:12" ht="16.5" hidden="1" customHeight="1" x14ac:dyDescent="0.25">
      <c r="A166" s="91">
        <v>2510</v>
      </c>
      <c r="B166" s="79" t="s">
        <v>147</v>
      </c>
      <c r="C166" s="69">
        <f t="shared" si="11"/>
        <v>0</v>
      </c>
      <c r="D166" s="107">
        <f>SUM(D167:D170)</f>
        <v>0</v>
      </c>
      <c r="E166" s="107">
        <f>SUM(E167:E170)</f>
        <v>0</v>
      </c>
      <c r="F166" s="107">
        <f>SUM(F167:F170)</f>
        <v>0</v>
      </c>
      <c r="G166" s="107">
        <f>SUM(G167:G170)</f>
        <v>0</v>
      </c>
      <c r="H166" s="69">
        <f t="shared" si="12"/>
        <v>0</v>
      </c>
      <c r="I166" s="107">
        <f>SUM(I167:I170)</f>
        <v>0</v>
      </c>
      <c r="J166" s="107">
        <f>SUM(J167:J170)</f>
        <v>0</v>
      </c>
      <c r="K166" s="107">
        <f>SUM(K167:K170)</f>
        <v>0</v>
      </c>
      <c r="L166" s="106">
        <f>SUM(L167:L170)</f>
        <v>0</v>
      </c>
    </row>
    <row r="167" spans="1:12" ht="24" hidden="1" x14ac:dyDescent="0.25">
      <c r="A167" s="74">
        <v>2512</v>
      </c>
      <c r="B167" s="78" t="s">
        <v>146</v>
      </c>
      <c r="C167" s="36">
        <f t="shared" si="11"/>
        <v>0</v>
      </c>
      <c r="D167" s="35"/>
      <c r="E167" s="35"/>
      <c r="F167" s="35"/>
      <c r="G167" s="37"/>
      <c r="H167" s="36">
        <f t="shared" si="12"/>
        <v>0</v>
      </c>
      <c r="I167" s="35"/>
      <c r="J167" s="35"/>
      <c r="K167" s="35"/>
      <c r="L167" s="34"/>
    </row>
    <row r="168" spans="1:12" ht="36" hidden="1" x14ac:dyDescent="0.25">
      <c r="A168" s="74">
        <v>2513</v>
      </c>
      <c r="B168" s="78" t="s">
        <v>145</v>
      </c>
      <c r="C168" s="36">
        <f t="shared" si="11"/>
        <v>0</v>
      </c>
      <c r="D168" s="35"/>
      <c r="E168" s="35"/>
      <c r="F168" s="35"/>
      <c r="G168" s="37"/>
      <c r="H168" s="36">
        <f t="shared" si="12"/>
        <v>0</v>
      </c>
      <c r="I168" s="35"/>
      <c r="J168" s="35"/>
      <c r="K168" s="35"/>
      <c r="L168" s="34"/>
    </row>
    <row r="169" spans="1:12" ht="24" hidden="1" x14ac:dyDescent="0.25">
      <c r="A169" s="74">
        <v>2515</v>
      </c>
      <c r="B169" s="78" t="s">
        <v>144</v>
      </c>
      <c r="C169" s="36">
        <f t="shared" si="11"/>
        <v>0</v>
      </c>
      <c r="D169" s="35"/>
      <c r="E169" s="35"/>
      <c r="F169" s="35"/>
      <c r="G169" s="37"/>
      <c r="H169" s="36">
        <f t="shared" si="12"/>
        <v>0</v>
      </c>
      <c r="I169" s="35"/>
      <c r="J169" s="35"/>
      <c r="K169" s="35"/>
      <c r="L169" s="34"/>
    </row>
    <row r="170" spans="1:12" ht="24" hidden="1" x14ac:dyDescent="0.25">
      <c r="A170" s="74">
        <v>2519</v>
      </c>
      <c r="B170" s="78" t="s">
        <v>143</v>
      </c>
      <c r="C170" s="36">
        <f t="shared" si="11"/>
        <v>0</v>
      </c>
      <c r="D170" s="35"/>
      <c r="E170" s="35"/>
      <c r="F170" s="35"/>
      <c r="G170" s="37"/>
      <c r="H170" s="36">
        <f t="shared" si="12"/>
        <v>0</v>
      </c>
      <c r="I170" s="35"/>
      <c r="J170" s="35"/>
      <c r="K170" s="35"/>
      <c r="L170" s="34"/>
    </row>
    <row r="171" spans="1:12" ht="24" hidden="1" x14ac:dyDescent="0.25">
      <c r="A171" s="88">
        <v>2520</v>
      </c>
      <c r="B171" s="78" t="s">
        <v>142</v>
      </c>
      <c r="C171" s="36">
        <f t="shared" si="11"/>
        <v>0</v>
      </c>
      <c r="D171" s="35"/>
      <c r="E171" s="35"/>
      <c r="F171" s="35"/>
      <c r="G171" s="37"/>
      <c r="H171" s="36">
        <f t="shared" si="12"/>
        <v>0</v>
      </c>
      <c r="I171" s="35"/>
      <c r="J171" s="35"/>
      <c r="K171" s="35"/>
      <c r="L171" s="34"/>
    </row>
    <row r="172" spans="1:12" s="158" customFormat="1" ht="48" hidden="1" x14ac:dyDescent="0.25">
      <c r="A172" s="147">
        <v>2800</v>
      </c>
      <c r="B172" s="79" t="s">
        <v>141</v>
      </c>
      <c r="C172" s="69">
        <f t="shared" si="11"/>
        <v>0</v>
      </c>
      <c r="D172" s="161"/>
      <c r="E172" s="161"/>
      <c r="F172" s="161"/>
      <c r="G172" s="162"/>
      <c r="H172" s="69">
        <f t="shared" si="12"/>
        <v>0</v>
      </c>
      <c r="I172" s="161"/>
      <c r="J172" s="161"/>
      <c r="K172" s="161"/>
      <c r="L172" s="160"/>
    </row>
    <row r="173" spans="1:12" hidden="1" x14ac:dyDescent="0.25">
      <c r="A173" s="131">
        <v>3000</v>
      </c>
      <c r="B173" s="131" t="s">
        <v>140</v>
      </c>
      <c r="C173" s="128">
        <f t="shared" si="11"/>
        <v>0</v>
      </c>
      <c r="D173" s="127">
        <f>SUM(D174,D184)</f>
        <v>0</v>
      </c>
      <c r="E173" s="127">
        <f>SUM(E174,E184)</f>
        <v>0</v>
      </c>
      <c r="F173" s="127">
        <f>SUM(F174,F184)</f>
        <v>0</v>
      </c>
      <c r="G173" s="129">
        <f>SUM(G174,G184)</f>
        <v>0</v>
      </c>
      <c r="H173" s="128">
        <f t="shared" si="12"/>
        <v>0</v>
      </c>
      <c r="I173" s="127">
        <f>SUM(I174,I184)</f>
        <v>0</v>
      </c>
      <c r="J173" s="127">
        <f>SUM(J174,J184)</f>
        <v>0</v>
      </c>
      <c r="K173" s="127">
        <f>SUM(K174,K184)</f>
        <v>0</v>
      </c>
      <c r="L173" s="126">
        <f>SUM(L174,L184)</f>
        <v>0</v>
      </c>
    </row>
    <row r="174" spans="1:12" ht="24" hidden="1" x14ac:dyDescent="0.25">
      <c r="A174" s="97">
        <v>3200</v>
      </c>
      <c r="B174" s="124" t="s">
        <v>139</v>
      </c>
      <c r="C174" s="95">
        <f t="shared" si="11"/>
        <v>0</v>
      </c>
      <c r="D174" s="93">
        <f>SUM(D175,D179)</f>
        <v>0</v>
      </c>
      <c r="E174" s="93">
        <f>SUM(E175,E179)</f>
        <v>0</v>
      </c>
      <c r="F174" s="93">
        <f>SUM(F175,F179)</f>
        <v>0</v>
      </c>
      <c r="G174" s="93">
        <f>SUM(G175,G179)</f>
        <v>0</v>
      </c>
      <c r="H174" s="94">
        <f t="shared" si="12"/>
        <v>0</v>
      </c>
      <c r="I174" s="93">
        <f>SUM(I175,I179)</f>
        <v>0</v>
      </c>
      <c r="J174" s="93">
        <f>SUM(J175,J179)</f>
        <v>0</v>
      </c>
      <c r="K174" s="93">
        <f>SUM(K175,K179)</f>
        <v>0</v>
      </c>
      <c r="L174" s="92">
        <f>SUM(L175,L179)</f>
        <v>0</v>
      </c>
    </row>
    <row r="175" spans="1:12" ht="36" hidden="1" x14ac:dyDescent="0.25">
      <c r="A175" s="91">
        <v>3260</v>
      </c>
      <c r="B175" s="79" t="s">
        <v>138</v>
      </c>
      <c r="C175" s="69">
        <f t="shared" si="11"/>
        <v>0</v>
      </c>
      <c r="D175" s="107">
        <f>SUM(D176:D178)</f>
        <v>0</v>
      </c>
      <c r="E175" s="107">
        <f>SUM(E176:E178)</f>
        <v>0</v>
      </c>
      <c r="F175" s="107">
        <f>SUM(F176:F178)</f>
        <v>0</v>
      </c>
      <c r="G175" s="150">
        <f>SUM(G176:G178)</f>
        <v>0</v>
      </c>
      <c r="H175" s="69">
        <f t="shared" si="12"/>
        <v>0</v>
      </c>
      <c r="I175" s="107">
        <f>SUM(I176:I178)</f>
        <v>0</v>
      </c>
      <c r="J175" s="107">
        <f>SUM(J176:J178)</f>
        <v>0</v>
      </c>
      <c r="K175" s="107">
        <f>SUM(K176:K178)</f>
        <v>0</v>
      </c>
      <c r="L175" s="149">
        <f>SUM(L176:L178)</f>
        <v>0</v>
      </c>
    </row>
    <row r="176" spans="1:12" ht="24" hidden="1" x14ac:dyDescent="0.25">
      <c r="A176" s="74">
        <v>3261</v>
      </c>
      <c r="B176" s="78" t="s">
        <v>137</v>
      </c>
      <c r="C176" s="36">
        <f t="shared" si="11"/>
        <v>0</v>
      </c>
      <c r="D176" s="35"/>
      <c r="E176" s="35"/>
      <c r="F176" s="35"/>
      <c r="G176" s="37"/>
      <c r="H176" s="36">
        <f t="shared" si="12"/>
        <v>0</v>
      </c>
      <c r="I176" s="35"/>
      <c r="J176" s="35"/>
      <c r="K176" s="35"/>
      <c r="L176" s="34"/>
    </row>
    <row r="177" spans="1:12" ht="36" hidden="1" x14ac:dyDescent="0.25">
      <c r="A177" s="74">
        <v>3262</v>
      </c>
      <c r="B177" s="78" t="s">
        <v>136</v>
      </c>
      <c r="C177" s="36">
        <f t="shared" si="11"/>
        <v>0</v>
      </c>
      <c r="D177" s="35"/>
      <c r="E177" s="35"/>
      <c r="F177" s="35"/>
      <c r="G177" s="37"/>
      <c r="H177" s="36">
        <f t="shared" si="12"/>
        <v>0</v>
      </c>
      <c r="I177" s="35"/>
      <c r="J177" s="35"/>
      <c r="K177" s="35"/>
      <c r="L177" s="34"/>
    </row>
    <row r="178" spans="1:12" ht="24" hidden="1" x14ac:dyDescent="0.25">
      <c r="A178" s="74">
        <v>3263</v>
      </c>
      <c r="B178" s="78" t="s">
        <v>135</v>
      </c>
      <c r="C178" s="36">
        <f t="shared" si="11"/>
        <v>0</v>
      </c>
      <c r="D178" s="35"/>
      <c r="E178" s="35"/>
      <c r="F178" s="35"/>
      <c r="G178" s="37"/>
      <c r="H178" s="36">
        <f t="shared" si="12"/>
        <v>0</v>
      </c>
      <c r="I178" s="35"/>
      <c r="J178" s="35"/>
      <c r="K178" s="35"/>
      <c r="L178" s="34"/>
    </row>
    <row r="179" spans="1:12" ht="84" hidden="1" x14ac:dyDescent="0.25">
      <c r="A179" s="91">
        <v>3290</v>
      </c>
      <c r="B179" s="79" t="s">
        <v>134</v>
      </c>
      <c r="C179" s="30">
        <f t="shared" si="11"/>
        <v>0</v>
      </c>
      <c r="D179" s="107">
        <f>SUM(D180:D183)</f>
        <v>0</v>
      </c>
      <c r="E179" s="107">
        <f>SUM(E180:E183)</f>
        <v>0</v>
      </c>
      <c r="F179" s="107">
        <f>SUM(F180:F183)</f>
        <v>0</v>
      </c>
      <c r="G179" s="107">
        <f>SUM(G180:G183)</f>
        <v>0</v>
      </c>
      <c r="H179" s="30">
        <f t="shared" si="12"/>
        <v>0</v>
      </c>
      <c r="I179" s="107">
        <f>SUM(I180:I183)</f>
        <v>0</v>
      </c>
      <c r="J179" s="107">
        <f>SUM(J180:J183)</f>
        <v>0</v>
      </c>
      <c r="K179" s="107">
        <f>SUM(K180:K183)</f>
        <v>0</v>
      </c>
      <c r="L179" s="117">
        <f>SUM(L180:L183)</f>
        <v>0</v>
      </c>
    </row>
    <row r="180" spans="1:12" ht="72" hidden="1" x14ac:dyDescent="0.25">
      <c r="A180" s="74">
        <v>3291</v>
      </c>
      <c r="B180" s="78" t="s">
        <v>133</v>
      </c>
      <c r="C180" s="36">
        <f t="shared" si="11"/>
        <v>0</v>
      </c>
      <c r="D180" s="35"/>
      <c r="E180" s="35"/>
      <c r="F180" s="35"/>
      <c r="G180" s="157"/>
      <c r="H180" s="36">
        <f t="shared" si="12"/>
        <v>0</v>
      </c>
      <c r="I180" s="35"/>
      <c r="J180" s="35"/>
      <c r="K180" s="35"/>
      <c r="L180" s="34"/>
    </row>
    <row r="181" spans="1:12" ht="72" hidden="1" x14ac:dyDescent="0.25">
      <c r="A181" s="74">
        <v>3292</v>
      </c>
      <c r="B181" s="78" t="s">
        <v>132</v>
      </c>
      <c r="C181" s="36">
        <f t="shared" si="11"/>
        <v>0</v>
      </c>
      <c r="D181" s="35"/>
      <c r="E181" s="35"/>
      <c r="F181" s="35"/>
      <c r="G181" s="157"/>
      <c r="H181" s="36">
        <f t="shared" si="12"/>
        <v>0</v>
      </c>
      <c r="I181" s="35"/>
      <c r="J181" s="35"/>
      <c r="K181" s="35"/>
      <c r="L181" s="34"/>
    </row>
    <row r="182" spans="1:12" ht="72" hidden="1" x14ac:dyDescent="0.25">
      <c r="A182" s="74">
        <v>3293</v>
      </c>
      <c r="B182" s="78" t="s">
        <v>131</v>
      </c>
      <c r="C182" s="36">
        <f t="shared" si="11"/>
        <v>0</v>
      </c>
      <c r="D182" s="35"/>
      <c r="E182" s="35"/>
      <c r="F182" s="35"/>
      <c r="G182" s="157"/>
      <c r="H182" s="36">
        <f t="shared" si="12"/>
        <v>0</v>
      </c>
      <c r="I182" s="35"/>
      <c r="J182" s="35"/>
      <c r="K182" s="35"/>
      <c r="L182" s="34"/>
    </row>
    <row r="183" spans="1:12" ht="60" hidden="1" x14ac:dyDescent="0.25">
      <c r="A183" s="156">
        <v>3294</v>
      </c>
      <c r="B183" s="78" t="s">
        <v>130</v>
      </c>
      <c r="C183" s="30">
        <f t="shared" si="11"/>
        <v>0</v>
      </c>
      <c r="D183" s="29"/>
      <c r="E183" s="29"/>
      <c r="F183" s="29"/>
      <c r="G183" s="155"/>
      <c r="H183" s="30">
        <f t="shared" si="12"/>
        <v>0</v>
      </c>
      <c r="I183" s="29"/>
      <c r="J183" s="29"/>
      <c r="K183" s="29"/>
      <c r="L183" s="28"/>
    </row>
    <row r="184" spans="1:12" ht="48" hidden="1" x14ac:dyDescent="0.25">
      <c r="A184" s="125">
        <v>3300</v>
      </c>
      <c r="B184" s="124" t="s">
        <v>129</v>
      </c>
      <c r="C184" s="122">
        <f t="shared" si="11"/>
        <v>0</v>
      </c>
      <c r="D184" s="121">
        <f>SUM(D185:D186)</f>
        <v>0</v>
      </c>
      <c r="E184" s="121">
        <f>SUM(E185:E186)</f>
        <v>0</v>
      </c>
      <c r="F184" s="121">
        <f>SUM(F185:F186)</f>
        <v>0</v>
      </c>
      <c r="G184" s="121">
        <f>SUM(G185:G186)</f>
        <v>0</v>
      </c>
      <c r="H184" s="122">
        <f t="shared" si="12"/>
        <v>0</v>
      </c>
      <c r="I184" s="121">
        <f>SUM(I185:I186)</f>
        <v>0</v>
      </c>
      <c r="J184" s="121">
        <f>SUM(J185:J186)</f>
        <v>0</v>
      </c>
      <c r="K184" s="121">
        <f>SUM(K185:K186)</f>
        <v>0</v>
      </c>
      <c r="L184" s="92">
        <f>SUM(L185:L186)</f>
        <v>0</v>
      </c>
    </row>
    <row r="185" spans="1:12" ht="48" hidden="1" x14ac:dyDescent="0.25">
      <c r="A185" s="154">
        <v>3310</v>
      </c>
      <c r="B185" s="137" t="s">
        <v>128</v>
      </c>
      <c r="C185" s="153">
        <f t="shared" si="11"/>
        <v>0</v>
      </c>
      <c r="D185" s="133"/>
      <c r="E185" s="133"/>
      <c r="F185" s="133"/>
      <c r="G185" s="135"/>
      <c r="H185" s="153">
        <f t="shared" si="12"/>
        <v>0</v>
      </c>
      <c r="I185" s="133"/>
      <c r="J185" s="133"/>
      <c r="K185" s="133"/>
      <c r="L185" s="132"/>
    </row>
    <row r="186" spans="1:12" ht="60" hidden="1" x14ac:dyDescent="0.25">
      <c r="A186" s="114">
        <v>3320</v>
      </c>
      <c r="B186" s="79" t="s">
        <v>127</v>
      </c>
      <c r="C186" s="69">
        <f t="shared" si="11"/>
        <v>0</v>
      </c>
      <c r="D186" s="68"/>
      <c r="E186" s="68"/>
      <c r="F186" s="68"/>
      <c r="G186" s="70"/>
      <c r="H186" s="69">
        <f t="shared" si="12"/>
        <v>0</v>
      </c>
      <c r="I186" s="68"/>
      <c r="J186" s="68"/>
      <c r="K186" s="68"/>
      <c r="L186" s="67"/>
    </row>
    <row r="187" spans="1:12" hidden="1" x14ac:dyDescent="0.25">
      <c r="A187" s="152">
        <v>4000</v>
      </c>
      <c r="B187" s="131" t="s">
        <v>126</v>
      </c>
      <c r="C187" s="128">
        <f t="shared" si="11"/>
        <v>0</v>
      </c>
      <c r="D187" s="127">
        <f>SUM(D188,D191)</f>
        <v>0</v>
      </c>
      <c r="E187" s="127">
        <f>SUM(E188,E191)</f>
        <v>0</v>
      </c>
      <c r="F187" s="127">
        <f>SUM(F188,F191)</f>
        <v>0</v>
      </c>
      <c r="G187" s="129">
        <f>SUM(G188,G191)</f>
        <v>0</v>
      </c>
      <c r="H187" s="128">
        <f t="shared" si="12"/>
        <v>0</v>
      </c>
      <c r="I187" s="127">
        <f>SUM(I188,I191)</f>
        <v>0</v>
      </c>
      <c r="J187" s="127">
        <f>SUM(J188,J191)</f>
        <v>0</v>
      </c>
      <c r="K187" s="127">
        <f>SUM(K188,K191)</f>
        <v>0</v>
      </c>
      <c r="L187" s="126">
        <f>SUM(L188,L191)</f>
        <v>0</v>
      </c>
    </row>
    <row r="188" spans="1:12" ht="24" hidden="1" x14ac:dyDescent="0.25">
      <c r="A188" s="151">
        <v>4200</v>
      </c>
      <c r="B188" s="96" t="s">
        <v>125</v>
      </c>
      <c r="C188" s="94">
        <f t="shared" si="11"/>
        <v>0</v>
      </c>
      <c r="D188" s="93">
        <f>SUM(D189,D190)</f>
        <v>0</v>
      </c>
      <c r="E188" s="93">
        <f>SUM(E189,E190)</f>
        <v>0</v>
      </c>
      <c r="F188" s="93">
        <f>SUM(F189,F190)</f>
        <v>0</v>
      </c>
      <c r="G188" s="142">
        <f>SUM(G189,G190)</f>
        <v>0</v>
      </c>
      <c r="H188" s="94">
        <f t="shared" si="12"/>
        <v>0</v>
      </c>
      <c r="I188" s="93">
        <f>SUM(I189,I190)</f>
        <v>0</v>
      </c>
      <c r="J188" s="93">
        <f>SUM(J189,J190)</f>
        <v>0</v>
      </c>
      <c r="K188" s="93">
        <f>SUM(K189,K190)</f>
        <v>0</v>
      </c>
      <c r="L188" s="141">
        <f>SUM(L189,L190)</f>
        <v>0</v>
      </c>
    </row>
    <row r="189" spans="1:12" ht="36" hidden="1" x14ac:dyDescent="0.25">
      <c r="A189" s="91">
        <v>4240</v>
      </c>
      <c r="B189" s="79" t="s">
        <v>124</v>
      </c>
      <c r="C189" s="69">
        <f t="shared" si="11"/>
        <v>0</v>
      </c>
      <c r="D189" s="68"/>
      <c r="E189" s="68"/>
      <c r="F189" s="68"/>
      <c r="G189" s="70"/>
      <c r="H189" s="69">
        <f t="shared" si="12"/>
        <v>0</v>
      </c>
      <c r="I189" s="68"/>
      <c r="J189" s="68"/>
      <c r="K189" s="68"/>
      <c r="L189" s="67"/>
    </row>
    <row r="190" spans="1:12" ht="24" hidden="1" x14ac:dyDescent="0.25">
      <c r="A190" s="88">
        <v>4250</v>
      </c>
      <c r="B190" s="78" t="s">
        <v>123</v>
      </c>
      <c r="C190" s="36">
        <f t="shared" si="11"/>
        <v>0</v>
      </c>
      <c r="D190" s="35"/>
      <c r="E190" s="35"/>
      <c r="F190" s="35"/>
      <c r="G190" s="37"/>
      <c r="H190" s="36">
        <f t="shared" si="12"/>
        <v>0</v>
      </c>
      <c r="I190" s="35"/>
      <c r="J190" s="35"/>
      <c r="K190" s="35"/>
      <c r="L190" s="34"/>
    </row>
    <row r="191" spans="1:12" hidden="1" x14ac:dyDescent="0.25">
      <c r="A191" s="97">
        <v>4300</v>
      </c>
      <c r="B191" s="96" t="s">
        <v>122</v>
      </c>
      <c r="C191" s="94">
        <f t="shared" si="11"/>
        <v>0</v>
      </c>
      <c r="D191" s="93">
        <f>SUM(D192)</f>
        <v>0</v>
      </c>
      <c r="E191" s="93">
        <f>SUM(E192)</f>
        <v>0</v>
      </c>
      <c r="F191" s="93">
        <f>SUM(F192)</f>
        <v>0</v>
      </c>
      <c r="G191" s="142">
        <f>SUM(G192)</f>
        <v>0</v>
      </c>
      <c r="H191" s="94">
        <f t="shared" si="12"/>
        <v>0</v>
      </c>
      <c r="I191" s="93">
        <f>SUM(I192)</f>
        <v>0</v>
      </c>
      <c r="J191" s="93">
        <f>SUM(J192)</f>
        <v>0</v>
      </c>
      <c r="K191" s="93">
        <f>SUM(K192)</f>
        <v>0</v>
      </c>
      <c r="L191" s="141">
        <f>SUM(L192)</f>
        <v>0</v>
      </c>
    </row>
    <row r="192" spans="1:12" ht="24" hidden="1" x14ac:dyDescent="0.25">
      <c r="A192" s="91">
        <v>4310</v>
      </c>
      <c r="B192" s="79" t="s">
        <v>121</v>
      </c>
      <c r="C192" s="69">
        <f t="shared" si="11"/>
        <v>0</v>
      </c>
      <c r="D192" s="107">
        <f>SUM(D193:D193)</f>
        <v>0</v>
      </c>
      <c r="E192" s="107">
        <f>SUM(E193:E193)</f>
        <v>0</v>
      </c>
      <c r="F192" s="107">
        <f>SUM(F193:F193)</f>
        <v>0</v>
      </c>
      <c r="G192" s="150">
        <f>SUM(G193:G193)</f>
        <v>0</v>
      </c>
      <c r="H192" s="69">
        <f t="shared" si="12"/>
        <v>0</v>
      </c>
      <c r="I192" s="107">
        <f>SUM(I193:I193)</f>
        <v>0</v>
      </c>
      <c r="J192" s="107">
        <f>SUM(J193:J193)</f>
        <v>0</v>
      </c>
      <c r="K192" s="107">
        <f>SUM(K193:K193)</f>
        <v>0</v>
      </c>
      <c r="L192" s="149">
        <f>SUM(L193:L193)</f>
        <v>0</v>
      </c>
    </row>
    <row r="193" spans="1:12" ht="36" hidden="1" x14ac:dyDescent="0.25">
      <c r="A193" s="74">
        <v>4311</v>
      </c>
      <c r="B193" s="78" t="s">
        <v>120</v>
      </c>
      <c r="C193" s="36">
        <f t="shared" ref="C193:C224" si="13">SUM(D193:G193)</f>
        <v>0</v>
      </c>
      <c r="D193" s="35"/>
      <c r="E193" s="35"/>
      <c r="F193" s="35"/>
      <c r="G193" s="37"/>
      <c r="H193" s="36">
        <f t="shared" ref="H193:H224" si="14">SUM(I193:L193)</f>
        <v>0</v>
      </c>
      <c r="I193" s="35"/>
      <c r="J193" s="35"/>
      <c r="K193" s="35"/>
      <c r="L193" s="34"/>
    </row>
    <row r="194" spans="1:12" s="14" customFormat="1" ht="24" x14ac:dyDescent="0.25">
      <c r="A194" s="148"/>
      <c r="B194" s="147" t="s">
        <v>119</v>
      </c>
      <c r="C194" s="146">
        <f t="shared" si="13"/>
        <v>400</v>
      </c>
      <c r="D194" s="145">
        <f>SUM(D195,D230,D268)</f>
        <v>400</v>
      </c>
      <c r="E194" s="145">
        <f>SUM(E195,E230,E268)</f>
        <v>0</v>
      </c>
      <c r="F194" s="145">
        <f>SUM(F195,F230,F268)</f>
        <v>0</v>
      </c>
      <c r="G194" s="145">
        <f>SUM(G195,G230,G268)</f>
        <v>0</v>
      </c>
      <c r="H194" s="146">
        <f t="shared" si="14"/>
        <v>400</v>
      </c>
      <c r="I194" s="145">
        <f>SUM(I195,I230,I268)</f>
        <v>400</v>
      </c>
      <c r="J194" s="145">
        <f>SUM(J195,J230,J268)</f>
        <v>0</v>
      </c>
      <c r="K194" s="145">
        <f>SUM(K195,K230,K268)</f>
        <v>0</v>
      </c>
      <c r="L194" s="144">
        <f>SUM(L195,L230,L268)</f>
        <v>0</v>
      </c>
    </row>
    <row r="195" spans="1:12" x14ac:dyDescent="0.25">
      <c r="A195" s="131">
        <v>5000</v>
      </c>
      <c r="B195" s="131" t="s">
        <v>118</v>
      </c>
      <c r="C195" s="128">
        <f t="shared" si="13"/>
        <v>400</v>
      </c>
      <c r="D195" s="127">
        <f>D196+D204</f>
        <v>400</v>
      </c>
      <c r="E195" s="127">
        <f>E196+E204</f>
        <v>0</v>
      </c>
      <c r="F195" s="127">
        <f>F196+F204</f>
        <v>0</v>
      </c>
      <c r="G195" s="127">
        <f>G196+G204</f>
        <v>0</v>
      </c>
      <c r="H195" s="128">
        <f t="shared" si="14"/>
        <v>400</v>
      </c>
      <c r="I195" s="127">
        <f>I196+I204</f>
        <v>400</v>
      </c>
      <c r="J195" s="127">
        <f>J196+J204</f>
        <v>0</v>
      </c>
      <c r="K195" s="127">
        <f>K196+K204</f>
        <v>0</v>
      </c>
      <c r="L195" s="143">
        <f>L196+L204</f>
        <v>0</v>
      </c>
    </row>
    <row r="196" spans="1:12" hidden="1" x14ac:dyDescent="0.25">
      <c r="A196" s="97">
        <v>5100</v>
      </c>
      <c r="B196" s="96" t="s">
        <v>117</v>
      </c>
      <c r="C196" s="94">
        <f t="shared" si="13"/>
        <v>0</v>
      </c>
      <c r="D196" s="93">
        <f>D197+D198+D201+D202+D203</f>
        <v>0</v>
      </c>
      <c r="E196" s="93">
        <f>E197+E198+E201+E202+E203</f>
        <v>0</v>
      </c>
      <c r="F196" s="93">
        <f>F197+F198+F201+F202+F203</f>
        <v>0</v>
      </c>
      <c r="G196" s="142">
        <f>G197+G198+G201+G202+G203</f>
        <v>0</v>
      </c>
      <c r="H196" s="94">
        <f t="shared" si="14"/>
        <v>0</v>
      </c>
      <c r="I196" s="93">
        <f>I197+I198+I201+I202+I203</f>
        <v>0</v>
      </c>
      <c r="J196" s="93">
        <f>J197+J198+J201+J202+J203</f>
        <v>0</v>
      </c>
      <c r="K196" s="93">
        <f>K197+K198+K201+K202+K203</f>
        <v>0</v>
      </c>
      <c r="L196" s="141">
        <f>L197+L198+L201+L202+L203</f>
        <v>0</v>
      </c>
    </row>
    <row r="197" spans="1:12" hidden="1" x14ac:dyDescent="0.25">
      <c r="A197" s="91">
        <v>5110</v>
      </c>
      <c r="B197" s="79" t="s">
        <v>116</v>
      </c>
      <c r="C197" s="69">
        <f t="shared" si="13"/>
        <v>0</v>
      </c>
      <c r="D197" s="68"/>
      <c r="E197" s="68"/>
      <c r="F197" s="68"/>
      <c r="G197" s="70"/>
      <c r="H197" s="69">
        <f t="shared" si="14"/>
        <v>0</v>
      </c>
      <c r="I197" s="68"/>
      <c r="J197" s="68"/>
      <c r="K197" s="68"/>
      <c r="L197" s="67"/>
    </row>
    <row r="198" spans="1:12" ht="24" hidden="1" x14ac:dyDescent="0.25">
      <c r="A198" s="88">
        <v>5120</v>
      </c>
      <c r="B198" s="78" t="s">
        <v>115</v>
      </c>
      <c r="C198" s="36">
        <f t="shared" si="13"/>
        <v>0</v>
      </c>
      <c r="D198" s="76">
        <f>D199+D200</f>
        <v>0</v>
      </c>
      <c r="E198" s="76">
        <f>E199+E200</f>
        <v>0</v>
      </c>
      <c r="F198" s="76">
        <f>F199+F200</f>
        <v>0</v>
      </c>
      <c r="G198" s="77">
        <f>G199+G200</f>
        <v>0</v>
      </c>
      <c r="H198" s="36">
        <f t="shared" si="14"/>
        <v>0</v>
      </c>
      <c r="I198" s="76">
        <f>I199+I200</f>
        <v>0</v>
      </c>
      <c r="J198" s="76">
        <f>J199+J200</f>
        <v>0</v>
      </c>
      <c r="K198" s="76">
        <f>K199+K200</f>
        <v>0</v>
      </c>
      <c r="L198" s="75">
        <f>L199+L200</f>
        <v>0</v>
      </c>
    </row>
    <row r="199" spans="1:12" hidden="1" x14ac:dyDescent="0.25">
      <c r="A199" s="74">
        <v>5121</v>
      </c>
      <c r="B199" s="78" t="s">
        <v>114</v>
      </c>
      <c r="C199" s="36">
        <f t="shared" si="13"/>
        <v>0</v>
      </c>
      <c r="D199" s="35"/>
      <c r="E199" s="35"/>
      <c r="F199" s="35"/>
      <c r="G199" s="37"/>
      <c r="H199" s="36">
        <f t="shared" si="14"/>
        <v>0</v>
      </c>
      <c r="I199" s="35"/>
      <c r="J199" s="35"/>
      <c r="K199" s="35"/>
      <c r="L199" s="34"/>
    </row>
    <row r="200" spans="1:12" ht="24" hidden="1" x14ac:dyDescent="0.25">
      <c r="A200" s="74">
        <v>5129</v>
      </c>
      <c r="B200" s="78" t="s">
        <v>113</v>
      </c>
      <c r="C200" s="36">
        <f t="shared" si="13"/>
        <v>0</v>
      </c>
      <c r="D200" s="35"/>
      <c r="E200" s="35"/>
      <c r="F200" s="35"/>
      <c r="G200" s="37"/>
      <c r="H200" s="36">
        <f t="shared" si="14"/>
        <v>0</v>
      </c>
      <c r="I200" s="35"/>
      <c r="J200" s="35"/>
      <c r="K200" s="35"/>
      <c r="L200" s="34"/>
    </row>
    <row r="201" spans="1:12" hidden="1" x14ac:dyDescent="0.25">
      <c r="A201" s="88">
        <v>5130</v>
      </c>
      <c r="B201" s="78" t="s">
        <v>112</v>
      </c>
      <c r="C201" s="36">
        <f t="shared" si="13"/>
        <v>0</v>
      </c>
      <c r="D201" s="35"/>
      <c r="E201" s="35"/>
      <c r="F201" s="35"/>
      <c r="G201" s="37"/>
      <c r="H201" s="36">
        <f t="shared" si="14"/>
        <v>0</v>
      </c>
      <c r="I201" s="35"/>
      <c r="J201" s="35"/>
      <c r="K201" s="35"/>
      <c r="L201" s="34"/>
    </row>
    <row r="202" spans="1:12" hidden="1" x14ac:dyDescent="0.25">
      <c r="A202" s="88">
        <v>5140</v>
      </c>
      <c r="B202" s="78" t="s">
        <v>111</v>
      </c>
      <c r="C202" s="36">
        <f t="shared" si="13"/>
        <v>0</v>
      </c>
      <c r="D202" s="35"/>
      <c r="E202" s="35"/>
      <c r="F202" s="35"/>
      <c r="G202" s="37"/>
      <c r="H202" s="36">
        <f t="shared" si="14"/>
        <v>0</v>
      </c>
      <c r="I202" s="35"/>
      <c r="J202" s="35"/>
      <c r="K202" s="35"/>
      <c r="L202" s="34"/>
    </row>
    <row r="203" spans="1:12" ht="24" hidden="1" x14ac:dyDescent="0.25">
      <c r="A203" s="88">
        <v>5170</v>
      </c>
      <c r="B203" s="78" t="s">
        <v>110</v>
      </c>
      <c r="C203" s="36">
        <f t="shared" si="13"/>
        <v>0</v>
      </c>
      <c r="D203" s="35"/>
      <c r="E203" s="35"/>
      <c r="F203" s="35"/>
      <c r="G203" s="37"/>
      <c r="H203" s="36">
        <f t="shared" si="14"/>
        <v>0</v>
      </c>
      <c r="I203" s="35"/>
      <c r="J203" s="35"/>
      <c r="K203" s="35"/>
      <c r="L203" s="34"/>
    </row>
    <row r="204" spans="1:12" x14ac:dyDescent="0.25">
      <c r="A204" s="97">
        <v>5200</v>
      </c>
      <c r="B204" s="96" t="s">
        <v>109</v>
      </c>
      <c r="C204" s="94">
        <f t="shared" si="13"/>
        <v>400</v>
      </c>
      <c r="D204" s="93">
        <f>D205+D215+D216+D225+D226+D227+D229</f>
        <v>400</v>
      </c>
      <c r="E204" s="93">
        <f>E205+E215+E216+E225+E226+E227+E229</f>
        <v>0</v>
      </c>
      <c r="F204" s="93">
        <f>F205+F215+F216+F225+F226+F227+F229</f>
        <v>0</v>
      </c>
      <c r="G204" s="142">
        <f>G205+G215+G216+G225+G226+G227+G229</f>
        <v>0</v>
      </c>
      <c r="H204" s="94">
        <f t="shared" si="14"/>
        <v>400</v>
      </c>
      <c r="I204" s="93">
        <f>I205+I215+I216+I225+I226+I227+I229</f>
        <v>400</v>
      </c>
      <c r="J204" s="93">
        <f>J205+J215+J216+J225+J226+J227+J229</f>
        <v>0</v>
      </c>
      <c r="K204" s="93">
        <f>K205+K215+K216+K225+K226+K227+K229</f>
        <v>0</v>
      </c>
      <c r="L204" s="141">
        <f>L205+L215+L216+L225+L226+L227+L229</f>
        <v>0</v>
      </c>
    </row>
    <row r="205" spans="1:12" hidden="1" x14ac:dyDescent="0.25">
      <c r="A205" s="80">
        <v>5210</v>
      </c>
      <c r="B205" s="137" t="s">
        <v>108</v>
      </c>
      <c r="C205" s="134">
        <f t="shared" si="13"/>
        <v>0</v>
      </c>
      <c r="D205" s="139">
        <f>SUM(D206:D214)</f>
        <v>0</v>
      </c>
      <c r="E205" s="139">
        <f>SUM(E206:E214)</f>
        <v>0</v>
      </c>
      <c r="F205" s="139">
        <f>SUM(F206:F214)</f>
        <v>0</v>
      </c>
      <c r="G205" s="140">
        <f>SUM(G206:G214)</f>
        <v>0</v>
      </c>
      <c r="H205" s="134">
        <f t="shared" si="14"/>
        <v>0</v>
      </c>
      <c r="I205" s="139">
        <f>SUM(I206:I214)</f>
        <v>0</v>
      </c>
      <c r="J205" s="139">
        <f>SUM(J206:J214)</f>
        <v>0</v>
      </c>
      <c r="K205" s="139">
        <f>SUM(K206:K214)</f>
        <v>0</v>
      </c>
      <c r="L205" s="138">
        <f>SUM(L206:L214)</f>
        <v>0</v>
      </c>
    </row>
    <row r="206" spans="1:12" hidden="1" x14ac:dyDescent="0.25">
      <c r="A206" s="114">
        <v>5211</v>
      </c>
      <c r="B206" s="79" t="s">
        <v>107</v>
      </c>
      <c r="C206" s="69">
        <f t="shared" si="13"/>
        <v>0</v>
      </c>
      <c r="D206" s="68"/>
      <c r="E206" s="68"/>
      <c r="F206" s="68"/>
      <c r="G206" s="70"/>
      <c r="H206" s="69">
        <f t="shared" si="14"/>
        <v>0</v>
      </c>
      <c r="I206" s="68"/>
      <c r="J206" s="68"/>
      <c r="K206" s="68"/>
      <c r="L206" s="67"/>
    </row>
    <row r="207" spans="1:12" hidden="1" x14ac:dyDescent="0.25">
      <c r="A207" s="74">
        <v>5212</v>
      </c>
      <c r="B207" s="78" t="s">
        <v>106</v>
      </c>
      <c r="C207" s="36">
        <f t="shared" si="13"/>
        <v>0</v>
      </c>
      <c r="D207" s="35"/>
      <c r="E207" s="35"/>
      <c r="F207" s="35"/>
      <c r="G207" s="37"/>
      <c r="H207" s="36">
        <f t="shared" si="14"/>
        <v>0</v>
      </c>
      <c r="I207" s="35"/>
      <c r="J207" s="35"/>
      <c r="K207" s="35"/>
      <c r="L207" s="34"/>
    </row>
    <row r="208" spans="1:12" hidden="1" x14ac:dyDescent="0.25">
      <c r="A208" s="74">
        <v>5213</v>
      </c>
      <c r="B208" s="78" t="s">
        <v>105</v>
      </c>
      <c r="C208" s="36">
        <f t="shared" si="13"/>
        <v>0</v>
      </c>
      <c r="D208" s="35"/>
      <c r="E208" s="35"/>
      <c r="F208" s="35"/>
      <c r="G208" s="37"/>
      <c r="H208" s="36">
        <f t="shared" si="14"/>
        <v>0</v>
      </c>
      <c r="I208" s="35"/>
      <c r="J208" s="35"/>
      <c r="K208" s="35"/>
      <c r="L208" s="34"/>
    </row>
    <row r="209" spans="1:12" hidden="1" x14ac:dyDescent="0.25">
      <c r="A209" s="74">
        <v>5214</v>
      </c>
      <c r="B209" s="78" t="s">
        <v>104</v>
      </c>
      <c r="C209" s="36">
        <f t="shared" si="13"/>
        <v>0</v>
      </c>
      <c r="D209" s="35"/>
      <c r="E209" s="35"/>
      <c r="F209" s="35"/>
      <c r="G209" s="37"/>
      <c r="H209" s="36">
        <f t="shared" si="14"/>
        <v>0</v>
      </c>
      <c r="I209" s="35"/>
      <c r="J209" s="35"/>
      <c r="K209" s="35"/>
      <c r="L209" s="34"/>
    </row>
    <row r="210" spans="1:12" hidden="1" x14ac:dyDescent="0.25">
      <c r="A210" s="74">
        <v>5215</v>
      </c>
      <c r="B210" s="78" t="s">
        <v>103</v>
      </c>
      <c r="C210" s="36">
        <f t="shared" si="13"/>
        <v>0</v>
      </c>
      <c r="D210" s="35"/>
      <c r="E210" s="35"/>
      <c r="F210" s="35"/>
      <c r="G210" s="37"/>
      <c r="H210" s="36">
        <f t="shared" si="14"/>
        <v>0</v>
      </c>
      <c r="I210" s="35"/>
      <c r="J210" s="35"/>
      <c r="K210" s="35"/>
      <c r="L210" s="34"/>
    </row>
    <row r="211" spans="1:12" ht="24" hidden="1" x14ac:dyDescent="0.25">
      <c r="A211" s="74">
        <v>5216</v>
      </c>
      <c r="B211" s="78" t="s">
        <v>102</v>
      </c>
      <c r="C211" s="36">
        <f t="shared" si="13"/>
        <v>0</v>
      </c>
      <c r="D211" s="35"/>
      <c r="E211" s="35"/>
      <c r="F211" s="35"/>
      <c r="G211" s="37"/>
      <c r="H211" s="36">
        <f t="shared" si="14"/>
        <v>0</v>
      </c>
      <c r="I211" s="35"/>
      <c r="J211" s="35"/>
      <c r="K211" s="35"/>
      <c r="L211" s="34"/>
    </row>
    <row r="212" spans="1:12" hidden="1" x14ac:dyDescent="0.25">
      <c r="A212" s="74">
        <v>5217</v>
      </c>
      <c r="B212" s="78" t="s">
        <v>101</v>
      </c>
      <c r="C212" s="36">
        <f t="shared" si="13"/>
        <v>0</v>
      </c>
      <c r="D212" s="35"/>
      <c r="E212" s="35"/>
      <c r="F212" s="35"/>
      <c r="G212" s="37"/>
      <c r="H212" s="36">
        <f t="shared" si="14"/>
        <v>0</v>
      </c>
      <c r="I212" s="35"/>
      <c r="J212" s="35"/>
      <c r="K212" s="35"/>
      <c r="L212" s="34"/>
    </row>
    <row r="213" spans="1:12" hidden="1" x14ac:dyDescent="0.25">
      <c r="A213" s="74">
        <v>5218</v>
      </c>
      <c r="B213" s="78" t="s">
        <v>100</v>
      </c>
      <c r="C213" s="36">
        <f t="shared" si="13"/>
        <v>0</v>
      </c>
      <c r="D213" s="35"/>
      <c r="E213" s="35"/>
      <c r="F213" s="35"/>
      <c r="G213" s="37"/>
      <c r="H213" s="36">
        <f t="shared" si="14"/>
        <v>0</v>
      </c>
      <c r="I213" s="35"/>
      <c r="J213" s="35"/>
      <c r="K213" s="35"/>
      <c r="L213" s="34"/>
    </row>
    <row r="214" spans="1:12" hidden="1" x14ac:dyDescent="0.25">
      <c r="A214" s="74">
        <v>5219</v>
      </c>
      <c r="B214" s="78" t="s">
        <v>99</v>
      </c>
      <c r="C214" s="36">
        <f t="shared" si="13"/>
        <v>0</v>
      </c>
      <c r="D214" s="35"/>
      <c r="E214" s="35"/>
      <c r="F214" s="35"/>
      <c r="G214" s="37"/>
      <c r="H214" s="36">
        <f t="shared" si="14"/>
        <v>0</v>
      </c>
      <c r="I214" s="35"/>
      <c r="J214" s="35"/>
      <c r="K214" s="35"/>
      <c r="L214" s="34"/>
    </row>
    <row r="215" spans="1:12" ht="13.5" hidden="1" customHeight="1" x14ac:dyDescent="0.25">
      <c r="A215" s="88">
        <v>5220</v>
      </c>
      <c r="B215" s="78" t="s">
        <v>98</v>
      </c>
      <c r="C215" s="36">
        <f t="shared" si="13"/>
        <v>0</v>
      </c>
      <c r="D215" s="35"/>
      <c r="E215" s="35"/>
      <c r="F215" s="35"/>
      <c r="G215" s="37"/>
      <c r="H215" s="36">
        <f t="shared" si="14"/>
        <v>0</v>
      </c>
      <c r="I215" s="35"/>
      <c r="J215" s="35"/>
      <c r="K215" s="35"/>
      <c r="L215" s="34"/>
    </row>
    <row r="216" spans="1:12" x14ac:dyDescent="0.25">
      <c r="A216" s="88">
        <v>5230</v>
      </c>
      <c r="B216" s="78" t="s">
        <v>97</v>
      </c>
      <c r="C216" s="36">
        <f t="shared" si="13"/>
        <v>400</v>
      </c>
      <c r="D216" s="76">
        <f>SUM(D217:D224)</f>
        <v>400</v>
      </c>
      <c r="E216" s="76">
        <f>SUM(E217:E224)</f>
        <v>0</v>
      </c>
      <c r="F216" s="76">
        <f>SUM(F217:F224)</f>
        <v>0</v>
      </c>
      <c r="G216" s="77">
        <f>SUM(G217:G224)</f>
        <v>0</v>
      </c>
      <c r="H216" s="36">
        <f t="shared" si="14"/>
        <v>400</v>
      </c>
      <c r="I216" s="76">
        <f>SUM(I217:I224)</f>
        <v>400</v>
      </c>
      <c r="J216" s="76">
        <f>SUM(J217:J224)</f>
        <v>0</v>
      </c>
      <c r="K216" s="76">
        <f>SUM(K217:K224)</f>
        <v>0</v>
      </c>
      <c r="L216" s="75">
        <f>SUM(L217:L224)</f>
        <v>0</v>
      </c>
    </row>
    <row r="217" spans="1:12" hidden="1" x14ac:dyDescent="0.25">
      <c r="A217" s="74">
        <v>5231</v>
      </c>
      <c r="B217" s="78" t="s">
        <v>96</v>
      </c>
      <c r="C217" s="36">
        <f t="shared" si="13"/>
        <v>0</v>
      </c>
      <c r="D217" s="35"/>
      <c r="E217" s="35"/>
      <c r="F217" s="35"/>
      <c r="G217" s="37"/>
      <c r="H217" s="36">
        <f t="shared" si="14"/>
        <v>0</v>
      </c>
      <c r="I217" s="35"/>
      <c r="J217" s="35"/>
      <c r="K217" s="35"/>
      <c r="L217" s="34"/>
    </row>
    <row r="218" spans="1:12" x14ac:dyDescent="0.25">
      <c r="A218" s="74">
        <v>5232</v>
      </c>
      <c r="B218" s="78" t="s">
        <v>95</v>
      </c>
      <c r="C218" s="36">
        <f t="shared" si="13"/>
        <v>400</v>
      </c>
      <c r="D218" s="35">
        <v>400</v>
      </c>
      <c r="E218" s="35"/>
      <c r="F218" s="35"/>
      <c r="G218" s="37"/>
      <c r="H218" s="36">
        <f t="shared" si="14"/>
        <v>400</v>
      </c>
      <c r="I218" s="35">
        <v>400</v>
      </c>
      <c r="J218" s="35"/>
      <c r="K218" s="35"/>
      <c r="L218" s="34"/>
    </row>
    <row r="219" spans="1:12" hidden="1" x14ac:dyDescent="0.25">
      <c r="A219" s="74">
        <v>5233</v>
      </c>
      <c r="B219" s="78" t="s">
        <v>94</v>
      </c>
      <c r="C219" s="73">
        <f t="shared" si="13"/>
        <v>0</v>
      </c>
      <c r="D219" s="35"/>
      <c r="E219" s="35"/>
      <c r="F219" s="35"/>
      <c r="G219" s="37"/>
      <c r="H219" s="36">
        <f t="shared" si="14"/>
        <v>0</v>
      </c>
      <c r="I219" s="35"/>
      <c r="J219" s="35"/>
      <c r="K219" s="35"/>
      <c r="L219" s="34"/>
    </row>
    <row r="220" spans="1:12" ht="24" hidden="1" x14ac:dyDescent="0.25">
      <c r="A220" s="74">
        <v>5234</v>
      </c>
      <c r="B220" s="78" t="s">
        <v>93</v>
      </c>
      <c r="C220" s="73">
        <f t="shared" si="13"/>
        <v>0</v>
      </c>
      <c r="D220" s="35"/>
      <c r="E220" s="35"/>
      <c r="F220" s="35"/>
      <c r="G220" s="37"/>
      <c r="H220" s="36">
        <f t="shared" si="14"/>
        <v>0</v>
      </c>
      <c r="I220" s="35"/>
      <c r="J220" s="35"/>
      <c r="K220" s="35"/>
      <c r="L220" s="34"/>
    </row>
    <row r="221" spans="1:12" ht="14.25" hidden="1" customHeight="1" x14ac:dyDescent="0.25">
      <c r="A221" s="74">
        <v>5236</v>
      </c>
      <c r="B221" s="78" t="s">
        <v>92</v>
      </c>
      <c r="C221" s="73">
        <f t="shared" si="13"/>
        <v>0</v>
      </c>
      <c r="D221" s="35"/>
      <c r="E221" s="35"/>
      <c r="F221" s="35"/>
      <c r="G221" s="37"/>
      <c r="H221" s="36">
        <f t="shared" si="14"/>
        <v>0</v>
      </c>
      <c r="I221" s="35"/>
      <c r="J221" s="35"/>
      <c r="K221" s="35"/>
      <c r="L221" s="34"/>
    </row>
    <row r="222" spans="1:12" ht="14.25" hidden="1" customHeight="1" x14ac:dyDescent="0.25">
      <c r="A222" s="74">
        <v>5237</v>
      </c>
      <c r="B222" s="78" t="s">
        <v>91</v>
      </c>
      <c r="C222" s="73">
        <f t="shared" si="13"/>
        <v>0</v>
      </c>
      <c r="D222" s="35"/>
      <c r="E222" s="35"/>
      <c r="F222" s="35"/>
      <c r="G222" s="37"/>
      <c r="H222" s="36">
        <f t="shared" si="14"/>
        <v>0</v>
      </c>
      <c r="I222" s="35"/>
      <c r="J222" s="35"/>
      <c r="K222" s="35"/>
      <c r="L222" s="34"/>
    </row>
    <row r="223" spans="1:12" ht="24" hidden="1" x14ac:dyDescent="0.25">
      <c r="A223" s="74">
        <v>5238</v>
      </c>
      <c r="B223" s="78" t="s">
        <v>90</v>
      </c>
      <c r="C223" s="73">
        <f t="shared" si="13"/>
        <v>0</v>
      </c>
      <c r="D223" s="35"/>
      <c r="E223" s="35"/>
      <c r="F223" s="35"/>
      <c r="G223" s="37"/>
      <c r="H223" s="36">
        <f t="shared" si="14"/>
        <v>0</v>
      </c>
      <c r="I223" s="35"/>
      <c r="J223" s="35"/>
      <c r="K223" s="35"/>
      <c r="L223" s="34"/>
    </row>
    <row r="224" spans="1:12" ht="24" hidden="1" x14ac:dyDescent="0.25">
      <c r="A224" s="74">
        <v>5239</v>
      </c>
      <c r="B224" s="78" t="s">
        <v>89</v>
      </c>
      <c r="C224" s="73">
        <f t="shared" si="13"/>
        <v>0</v>
      </c>
      <c r="D224" s="35"/>
      <c r="E224" s="35"/>
      <c r="F224" s="35"/>
      <c r="G224" s="37"/>
      <c r="H224" s="36">
        <f t="shared" si="14"/>
        <v>0</v>
      </c>
      <c r="I224" s="35"/>
      <c r="J224" s="35"/>
      <c r="K224" s="35"/>
      <c r="L224" s="34"/>
    </row>
    <row r="225" spans="1:12" ht="24" hidden="1" x14ac:dyDescent="0.25">
      <c r="A225" s="88">
        <v>5240</v>
      </c>
      <c r="B225" s="78" t="s">
        <v>88</v>
      </c>
      <c r="C225" s="73">
        <f t="shared" ref="C225:C256" si="15">SUM(D225:G225)</f>
        <v>0</v>
      </c>
      <c r="D225" s="35"/>
      <c r="E225" s="35"/>
      <c r="F225" s="35"/>
      <c r="G225" s="37"/>
      <c r="H225" s="36">
        <f t="shared" ref="H225:H256" si="16">SUM(I225:L225)</f>
        <v>0</v>
      </c>
      <c r="I225" s="35"/>
      <c r="J225" s="35"/>
      <c r="K225" s="35"/>
      <c r="L225" s="34"/>
    </row>
    <row r="226" spans="1:12" hidden="1" x14ac:dyDescent="0.25">
      <c r="A226" s="88">
        <v>5250</v>
      </c>
      <c r="B226" s="78" t="s">
        <v>87</v>
      </c>
      <c r="C226" s="73">
        <f t="shared" si="15"/>
        <v>0</v>
      </c>
      <c r="D226" s="35"/>
      <c r="E226" s="35"/>
      <c r="F226" s="35"/>
      <c r="G226" s="37"/>
      <c r="H226" s="36">
        <f t="shared" si="16"/>
        <v>0</v>
      </c>
      <c r="I226" s="35"/>
      <c r="J226" s="35"/>
      <c r="K226" s="35"/>
      <c r="L226" s="34"/>
    </row>
    <row r="227" spans="1:12" hidden="1" x14ac:dyDescent="0.25">
      <c r="A227" s="88">
        <v>5260</v>
      </c>
      <c r="B227" s="78" t="s">
        <v>86</v>
      </c>
      <c r="C227" s="73">
        <f t="shared" si="15"/>
        <v>0</v>
      </c>
      <c r="D227" s="76">
        <f>SUM(D228)</f>
        <v>0</v>
      </c>
      <c r="E227" s="76">
        <f>SUM(E228)</f>
        <v>0</v>
      </c>
      <c r="F227" s="76">
        <f>SUM(F228)</f>
        <v>0</v>
      </c>
      <c r="G227" s="77">
        <f>SUM(G228)</f>
        <v>0</v>
      </c>
      <c r="H227" s="36">
        <f t="shared" si="16"/>
        <v>0</v>
      </c>
      <c r="I227" s="76">
        <f>SUM(I228)</f>
        <v>0</v>
      </c>
      <c r="J227" s="76">
        <f>SUM(J228)</f>
        <v>0</v>
      </c>
      <c r="K227" s="76">
        <f>SUM(K228)</f>
        <v>0</v>
      </c>
      <c r="L227" s="75">
        <f>SUM(L228)</f>
        <v>0</v>
      </c>
    </row>
    <row r="228" spans="1:12" ht="24" hidden="1" x14ac:dyDescent="0.25">
      <c r="A228" s="74">
        <v>5269</v>
      </c>
      <c r="B228" s="78" t="s">
        <v>85</v>
      </c>
      <c r="C228" s="73">
        <f t="shared" si="15"/>
        <v>0</v>
      </c>
      <c r="D228" s="35"/>
      <c r="E228" s="35"/>
      <c r="F228" s="35"/>
      <c r="G228" s="37"/>
      <c r="H228" s="36">
        <f t="shared" si="16"/>
        <v>0</v>
      </c>
      <c r="I228" s="35"/>
      <c r="J228" s="35"/>
      <c r="K228" s="35"/>
      <c r="L228" s="34"/>
    </row>
    <row r="229" spans="1:12" ht="24" hidden="1" x14ac:dyDescent="0.25">
      <c r="A229" s="80">
        <v>5270</v>
      </c>
      <c r="B229" s="137" t="s">
        <v>84</v>
      </c>
      <c r="C229" s="136">
        <f t="shared" si="15"/>
        <v>0</v>
      </c>
      <c r="D229" s="133"/>
      <c r="E229" s="133"/>
      <c r="F229" s="133"/>
      <c r="G229" s="135"/>
      <c r="H229" s="134">
        <f t="shared" si="16"/>
        <v>0</v>
      </c>
      <c r="I229" s="133"/>
      <c r="J229" s="133"/>
      <c r="K229" s="133"/>
      <c r="L229" s="132"/>
    </row>
    <row r="230" spans="1:12" hidden="1" x14ac:dyDescent="0.25">
      <c r="A230" s="131">
        <v>6000</v>
      </c>
      <c r="B230" s="131" t="s">
        <v>83</v>
      </c>
      <c r="C230" s="130">
        <f t="shared" si="15"/>
        <v>0</v>
      </c>
      <c r="D230" s="127">
        <f>D231+D251+D258</f>
        <v>0</v>
      </c>
      <c r="E230" s="127">
        <f>E231+E251+E258</f>
        <v>0</v>
      </c>
      <c r="F230" s="127">
        <f>F231+F251+F258</f>
        <v>0</v>
      </c>
      <c r="G230" s="129">
        <f>G231+G251+G258</f>
        <v>0</v>
      </c>
      <c r="H230" s="128">
        <f t="shared" si="16"/>
        <v>0</v>
      </c>
      <c r="I230" s="127">
        <f>I231+I251+I258</f>
        <v>0</v>
      </c>
      <c r="J230" s="127">
        <f>J231+J251+J258</f>
        <v>0</v>
      </c>
      <c r="K230" s="127">
        <f>K231+K251+K258</f>
        <v>0</v>
      </c>
      <c r="L230" s="126">
        <f>L231+L251+L258</f>
        <v>0</v>
      </c>
    </row>
    <row r="231" spans="1:12" ht="14.25" hidden="1" customHeight="1" x14ac:dyDescent="0.25">
      <c r="A231" s="125">
        <v>6200</v>
      </c>
      <c r="B231" s="124" t="s">
        <v>82</v>
      </c>
      <c r="C231" s="123">
        <f t="shared" si="15"/>
        <v>0</v>
      </c>
      <c r="D231" s="121">
        <f>SUM(D232,D233,D235,D238,D244,D245,D246)</f>
        <v>0</v>
      </c>
      <c r="E231" s="121">
        <f>SUM(E232,E233,E235,E238,E244,E245,E246)</f>
        <v>0</v>
      </c>
      <c r="F231" s="121">
        <f>SUM(F232,F233,F235,F238,F244,F245,F246)</f>
        <v>0</v>
      </c>
      <c r="G231" s="121">
        <f>SUM(G232,G233,G235,G238,G244,G245,G246)</f>
        <v>0</v>
      </c>
      <c r="H231" s="122">
        <f t="shared" si="16"/>
        <v>0</v>
      </c>
      <c r="I231" s="121">
        <f>SUM(I232,I233,I235,I238,I244,I245,I246)</f>
        <v>0</v>
      </c>
      <c r="J231" s="121">
        <f>SUM(J232,J233,J235,J238,J244,J245,J246)</f>
        <v>0</v>
      </c>
      <c r="K231" s="121">
        <f>SUM(K232,K233,K235,K238,K244,K245,K246)</f>
        <v>0</v>
      </c>
      <c r="L231" s="92">
        <f>SUM(L232,L233,L235,L238,L244,L245,L246)</f>
        <v>0</v>
      </c>
    </row>
    <row r="232" spans="1:12" ht="24" hidden="1" x14ac:dyDescent="0.25">
      <c r="A232" s="91">
        <v>6220</v>
      </c>
      <c r="B232" s="79" t="s">
        <v>81</v>
      </c>
      <c r="C232" s="71">
        <f t="shared" si="15"/>
        <v>0</v>
      </c>
      <c r="D232" s="68"/>
      <c r="E232" s="68"/>
      <c r="F232" s="68"/>
      <c r="G232" s="120"/>
      <c r="H232" s="119">
        <f t="shared" si="16"/>
        <v>0</v>
      </c>
      <c r="I232" s="68"/>
      <c r="J232" s="68"/>
      <c r="K232" s="68"/>
      <c r="L232" s="67"/>
    </row>
    <row r="233" spans="1:12" hidden="1" x14ac:dyDescent="0.25">
      <c r="A233" s="88">
        <v>6230</v>
      </c>
      <c r="B233" s="78" t="s">
        <v>80</v>
      </c>
      <c r="C233" s="73">
        <f t="shared" si="15"/>
        <v>0</v>
      </c>
      <c r="D233" s="76">
        <f>SUM(D234)</f>
        <v>0</v>
      </c>
      <c r="E233" s="76">
        <f>SUM(E234)</f>
        <v>0</v>
      </c>
      <c r="F233" s="76">
        <f>SUM(F234)</f>
        <v>0</v>
      </c>
      <c r="G233" s="77">
        <f>SUM(G234)</f>
        <v>0</v>
      </c>
      <c r="H233" s="103">
        <f t="shared" si="16"/>
        <v>0</v>
      </c>
      <c r="I233" s="76">
        <f>SUM(I234)</f>
        <v>0</v>
      </c>
      <c r="J233" s="76">
        <f>SUM(J234)</f>
        <v>0</v>
      </c>
      <c r="K233" s="76">
        <f>SUM(K234)</f>
        <v>0</v>
      </c>
      <c r="L233" s="75">
        <f>SUM(L234)</f>
        <v>0</v>
      </c>
    </row>
    <row r="234" spans="1:12" ht="24" hidden="1" x14ac:dyDescent="0.25">
      <c r="A234" s="74">
        <v>6239</v>
      </c>
      <c r="B234" s="79" t="s">
        <v>79</v>
      </c>
      <c r="C234" s="73">
        <f t="shared" si="15"/>
        <v>0</v>
      </c>
      <c r="D234" s="68"/>
      <c r="E234" s="68"/>
      <c r="F234" s="68"/>
      <c r="G234" s="70"/>
      <c r="H234" s="103">
        <f t="shared" si="16"/>
        <v>0</v>
      </c>
      <c r="I234" s="68"/>
      <c r="J234" s="68"/>
      <c r="K234" s="68"/>
      <c r="L234" s="67"/>
    </row>
    <row r="235" spans="1:12" ht="24" hidden="1" x14ac:dyDescent="0.25">
      <c r="A235" s="88">
        <v>6240</v>
      </c>
      <c r="B235" s="78" t="s">
        <v>78</v>
      </c>
      <c r="C235" s="73">
        <f t="shared" si="15"/>
        <v>0</v>
      </c>
      <c r="D235" s="76">
        <f>SUM(D236:D237)</f>
        <v>0</v>
      </c>
      <c r="E235" s="76">
        <f>SUM(E236:E237)</f>
        <v>0</v>
      </c>
      <c r="F235" s="76">
        <f>SUM(F236:F237)</f>
        <v>0</v>
      </c>
      <c r="G235" s="77">
        <f>SUM(G236:G237)</f>
        <v>0</v>
      </c>
      <c r="H235" s="103">
        <f t="shared" si="16"/>
        <v>0</v>
      </c>
      <c r="I235" s="76">
        <f>SUM(I236:I237)</f>
        <v>0</v>
      </c>
      <c r="J235" s="76">
        <f>SUM(J236:J237)</f>
        <v>0</v>
      </c>
      <c r="K235" s="76">
        <f>SUM(K236:K237)</f>
        <v>0</v>
      </c>
      <c r="L235" s="75">
        <f>SUM(L236:L237)</f>
        <v>0</v>
      </c>
    </row>
    <row r="236" spans="1:12" hidden="1" x14ac:dyDescent="0.25">
      <c r="A236" s="74">
        <v>6241</v>
      </c>
      <c r="B236" s="78" t="s">
        <v>77</v>
      </c>
      <c r="C236" s="73">
        <f t="shared" si="15"/>
        <v>0</v>
      </c>
      <c r="D236" s="35"/>
      <c r="E236" s="35"/>
      <c r="F236" s="35"/>
      <c r="G236" s="37"/>
      <c r="H236" s="103">
        <f t="shared" si="16"/>
        <v>0</v>
      </c>
      <c r="I236" s="35"/>
      <c r="J236" s="35"/>
      <c r="K236" s="35"/>
      <c r="L236" s="34"/>
    </row>
    <row r="237" spans="1:12" hidden="1" x14ac:dyDescent="0.25">
      <c r="A237" s="74">
        <v>6242</v>
      </c>
      <c r="B237" s="78" t="s">
        <v>76</v>
      </c>
      <c r="C237" s="73">
        <f t="shared" si="15"/>
        <v>0</v>
      </c>
      <c r="D237" s="35"/>
      <c r="E237" s="35"/>
      <c r="F237" s="35"/>
      <c r="G237" s="37"/>
      <c r="H237" s="103">
        <f t="shared" si="16"/>
        <v>0</v>
      </c>
      <c r="I237" s="35"/>
      <c r="J237" s="35"/>
      <c r="K237" s="35"/>
      <c r="L237" s="34"/>
    </row>
    <row r="238" spans="1:12" ht="25.5" hidden="1" customHeight="1" x14ac:dyDescent="0.25">
      <c r="A238" s="88">
        <v>6250</v>
      </c>
      <c r="B238" s="78" t="s">
        <v>75</v>
      </c>
      <c r="C238" s="73">
        <f t="shared" si="15"/>
        <v>0</v>
      </c>
      <c r="D238" s="76">
        <f>SUM(D239:D243)</f>
        <v>0</v>
      </c>
      <c r="E238" s="76">
        <f>SUM(E239:E243)</f>
        <v>0</v>
      </c>
      <c r="F238" s="76">
        <f>SUM(F239:F243)</f>
        <v>0</v>
      </c>
      <c r="G238" s="77">
        <f>SUM(G239:G243)</f>
        <v>0</v>
      </c>
      <c r="H238" s="103">
        <f t="shared" si="16"/>
        <v>0</v>
      </c>
      <c r="I238" s="76">
        <f>SUM(I239:I243)</f>
        <v>0</v>
      </c>
      <c r="J238" s="76">
        <f>SUM(J239:J243)</f>
        <v>0</v>
      </c>
      <c r="K238" s="76">
        <f>SUM(K239:K243)</f>
        <v>0</v>
      </c>
      <c r="L238" s="75">
        <f>SUM(L239:L243)</f>
        <v>0</v>
      </c>
    </row>
    <row r="239" spans="1:12" ht="14.25" hidden="1" customHeight="1" x14ac:dyDescent="0.25">
      <c r="A239" s="74">
        <v>6252</v>
      </c>
      <c r="B239" s="78" t="s">
        <v>74</v>
      </c>
      <c r="C239" s="73">
        <f t="shared" si="15"/>
        <v>0</v>
      </c>
      <c r="D239" s="35"/>
      <c r="E239" s="35"/>
      <c r="F239" s="35"/>
      <c r="G239" s="37"/>
      <c r="H239" s="103">
        <f t="shared" si="16"/>
        <v>0</v>
      </c>
      <c r="I239" s="35"/>
      <c r="J239" s="35"/>
      <c r="K239" s="35"/>
      <c r="L239" s="34"/>
    </row>
    <row r="240" spans="1:12" ht="14.25" hidden="1" customHeight="1" x14ac:dyDescent="0.25">
      <c r="A240" s="74">
        <v>6253</v>
      </c>
      <c r="B240" s="78" t="s">
        <v>73</v>
      </c>
      <c r="C240" s="73">
        <f t="shared" si="15"/>
        <v>0</v>
      </c>
      <c r="D240" s="35"/>
      <c r="E240" s="35"/>
      <c r="F240" s="35"/>
      <c r="G240" s="37"/>
      <c r="H240" s="103">
        <f t="shared" si="16"/>
        <v>0</v>
      </c>
      <c r="I240" s="35"/>
      <c r="J240" s="35"/>
      <c r="K240" s="35"/>
      <c r="L240" s="34"/>
    </row>
    <row r="241" spans="1:12" ht="24" hidden="1" x14ac:dyDescent="0.25">
      <c r="A241" s="74">
        <v>6254</v>
      </c>
      <c r="B241" s="78" t="s">
        <v>72</v>
      </c>
      <c r="C241" s="73">
        <f t="shared" si="15"/>
        <v>0</v>
      </c>
      <c r="D241" s="35"/>
      <c r="E241" s="35"/>
      <c r="F241" s="35"/>
      <c r="G241" s="37"/>
      <c r="H241" s="103">
        <f t="shared" si="16"/>
        <v>0</v>
      </c>
      <c r="I241" s="35"/>
      <c r="J241" s="35"/>
      <c r="K241" s="35"/>
      <c r="L241" s="34"/>
    </row>
    <row r="242" spans="1:12" ht="24" hidden="1" x14ac:dyDescent="0.25">
      <c r="A242" s="74">
        <v>6255</v>
      </c>
      <c r="B242" s="78" t="s">
        <v>71</v>
      </c>
      <c r="C242" s="73">
        <f t="shared" si="15"/>
        <v>0</v>
      </c>
      <c r="D242" s="35"/>
      <c r="E242" s="35"/>
      <c r="F242" s="35"/>
      <c r="G242" s="37"/>
      <c r="H242" s="103">
        <f t="shared" si="16"/>
        <v>0</v>
      </c>
      <c r="I242" s="35"/>
      <c r="J242" s="35"/>
      <c r="K242" s="35"/>
      <c r="L242" s="34"/>
    </row>
    <row r="243" spans="1:12" hidden="1" x14ac:dyDescent="0.25">
      <c r="A243" s="74">
        <v>6259</v>
      </c>
      <c r="B243" s="78" t="s">
        <v>70</v>
      </c>
      <c r="C243" s="73">
        <f t="shared" si="15"/>
        <v>0</v>
      </c>
      <c r="D243" s="35"/>
      <c r="E243" s="35"/>
      <c r="F243" s="35"/>
      <c r="G243" s="37"/>
      <c r="H243" s="103">
        <f t="shared" si="16"/>
        <v>0</v>
      </c>
      <c r="I243" s="35"/>
      <c r="J243" s="35"/>
      <c r="K243" s="35"/>
      <c r="L243" s="34"/>
    </row>
    <row r="244" spans="1:12" ht="24" hidden="1" x14ac:dyDescent="0.25">
      <c r="A244" s="88">
        <v>6260</v>
      </c>
      <c r="B244" s="78" t="s">
        <v>69</v>
      </c>
      <c r="C244" s="73">
        <f t="shared" si="15"/>
        <v>0</v>
      </c>
      <c r="D244" s="35"/>
      <c r="E244" s="35"/>
      <c r="F244" s="35"/>
      <c r="G244" s="37"/>
      <c r="H244" s="103">
        <f t="shared" si="16"/>
        <v>0</v>
      </c>
      <c r="I244" s="35"/>
      <c r="J244" s="35"/>
      <c r="K244" s="35"/>
      <c r="L244" s="34"/>
    </row>
    <row r="245" spans="1:12" hidden="1" x14ac:dyDescent="0.25">
      <c r="A245" s="88">
        <v>6270</v>
      </c>
      <c r="B245" s="78" t="s">
        <v>68</v>
      </c>
      <c r="C245" s="73">
        <f t="shared" si="15"/>
        <v>0</v>
      </c>
      <c r="D245" s="35"/>
      <c r="E245" s="35"/>
      <c r="F245" s="35"/>
      <c r="G245" s="37"/>
      <c r="H245" s="103">
        <f t="shared" si="16"/>
        <v>0</v>
      </c>
      <c r="I245" s="35"/>
      <c r="J245" s="35"/>
      <c r="K245" s="35"/>
      <c r="L245" s="34"/>
    </row>
    <row r="246" spans="1:12" ht="24" hidden="1" x14ac:dyDescent="0.25">
      <c r="A246" s="91">
        <v>6290</v>
      </c>
      <c r="B246" s="79" t="s">
        <v>67</v>
      </c>
      <c r="C246" s="110">
        <f t="shared" si="15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118">
        <f>SUM(G247:G250)</f>
        <v>0</v>
      </c>
      <c r="H246" s="110">
        <f t="shared" si="16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17">
        <f>SUM(L247:L250)</f>
        <v>0</v>
      </c>
    </row>
    <row r="247" spans="1:12" hidden="1" x14ac:dyDescent="0.25">
      <c r="A247" s="74">
        <v>6291</v>
      </c>
      <c r="B247" s="78" t="s">
        <v>66</v>
      </c>
      <c r="C247" s="73">
        <f t="shared" si="15"/>
        <v>0</v>
      </c>
      <c r="D247" s="35"/>
      <c r="E247" s="35"/>
      <c r="F247" s="35"/>
      <c r="G247" s="111"/>
      <c r="H247" s="73">
        <f t="shared" si="16"/>
        <v>0</v>
      </c>
      <c r="I247" s="35"/>
      <c r="J247" s="35"/>
      <c r="K247" s="35"/>
      <c r="L247" s="34"/>
    </row>
    <row r="248" spans="1:12" hidden="1" x14ac:dyDescent="0.25">
      <c r="A248" s="74">
        <v>6292</v>
      </c>
      <c r="B248" s="78" t="s">
        <v>65</v>
      </c>
      <c r="C248" s="73">
        <f t="shared" si="15"/>
        <v>0</v>
      </c>
      <c r="D248" s="35"/>
      <c r="E248" s="35"/>
      <c r="F248" s="35"/>
      <c r="G248" s="111"/>
      <c r="H248" s="73">
        <f t="shared" si="16"/>
        <v>0</v>
      </c>
      <c r="I248" s="35"/>
      <c r="J248" s="35"/>
      <c r="K248" s="35"/>
      <c r="L248" s="34"/>
    </row>
    <row r="249" spans="1:12" ht="72" hidden="1" x14ac:dyDescent="0.25">
      <c r="A249" s="74">
        <v>6296</v>
      </c>
      <c r="B249" s="78" t="s">
        <v>64</v>
      </c>
      <c r="C249" s="73">
        <f t="shared" si="15"/>
        <v>0</v>
      </c>
      <c r="D249" s="35"/>
      <c r="E249" s="35"/>
      <c r="F249" s="35"/>
      <c r="G249" s="111"/>
      <c r="H249" s="73">
        <f t="shared" si="16"/>
        <v>0</v>
      </c>
      <c r="I249" s="35"/>
      <c r="J249" s="35"/>
      <c r="K249" s="35"/>
      <c r="L249" s="34"/>
    </row>
    <row r="250" spans="1:12" ht="39.75" hidden="1" customHeight="1" x14ac:dyDescent="0.25">
      <c r="A250" s="74">
        <v>6299</v>
      </c>
      <c r="B250" s="78" t="s">
        <v>63</v>
      </c>
      <c r="C250" s="73">
        <f t="shared" si="15"/>
        <v>0</v>
      </c>
      <c r="D250" s="35"/>
      <c r="E250" s="35"/>
      <c r="F250" s="35"/>
      <c r="G250" s="111"/>
      <c r="H250" s="73">
        <f t="shared" si="16"/>
        <v>0</v>
      </c>
      <c r="I250" s="35"/>
      <c r="J250" s="35"/>
      <c r="K250" s="35"/>
      <c r="L250" s="34"/>
    </row>
    <row r="251" spans="1:12" hidden="1" x14ac:dyDescent="0.25">
      <c r="A251" s="97">
        <v>6300</v>
      </c>
      <c r="B251" s="96" t="s">
        <v>62</v>
      </c>
      <c r="C251" s="95">
        <f t="shared" si="15"/>
        <v>0</v>
      </c>
      <c r="D251" s="93">
        <f>SUM(D252,D256,D257)</f>
        <v>0</v>
      </c>
      <c r="E251" s="93">
        <f>SUM(E252,E256,E257)</f>
        <v>0</v>
      </c>
      <c r="F251" s="93">
        <f>SUM(F252,F256,F257)</f>
        <v>0</v>
      </c>
      <c r="G251" s="93">
        <f>SUM(G252,G256,G257)</f>
        <v>0</v>
      </c>
      <c r="H251" s="94">
        <f t="shared" si="16"/>
        <v>0</v>
      </c>
      <c r="I251" s="93">
        <f>SUM(I252,I256,I257)</f>
        <v>0</v>
      </c>
      <c r="J251" s="93">
        <f>SUM(J252,J256,J257)</f>
        <v>0</v>
      </c>
      <c r="K251" s="93">
        <f>SUM(K252,K256,K257)</f>
        <v>0</v>
      </c>
      <c r="L251" s="109">
        <f>SUM(L252,L256,L257)</f>
        <v>0</v>
      </c>
    </row>
    <row r="252" spans="1:12" ht="24" hidden="1" x14ac:dyDescent="0.25">
      <c r="A252" s="91">
        <v>6320</v>
      </c>
      <c r="B252" s="79" t="s">
        <v>61</v>
      </c>
      <c r="C252" s="110">
        <f t="shared" si="15"/>
        <v>0</v>
      </c>
      <c r="D252" s="107">
        <f>SUM(D253:D255)</f>
        <v>0</v>
      </c>
      <c r="E252" s="107">
        <f>SUM(E253:E255)</f>
        <v>0</v>
      </c>
      <c r="F252" s="107">
        <f>SUM(F253:F255)</f>
        <v>0</v>
      </c>
      <c r="G252" s="116">
        <f>SUM(G253:G255)</f>
        <v>0</v>
      </c>
      <c r="H252" s="110">
        <f t="shared" si="16"/>
        <v>0</v>
      </c>
      <c r="I252" s="107">
        <f>SUM(I253:I255)</f>
        <v>0</v>
      </c>
      <c r="J252" s="107">
        <f>SUM(J253:J255)</f>
        <v>0</v>
      </c>
      <c r="K252" s="107">
        <f>SUM(K253:K255)</f>
        <v>0</v>
      </c>
      <c r="L252" s="115">
        <f>SUM(L253:L255)</f>
        <v>0</v>
      </c>
    </row>
    <row r="253" spans="1:12" hidden="1" x14ac:dyDescent="0.25">
      <c r="A253" s="74">
        <v>6322</v>
      </c>
      <c r="B253" s="78" t="s">
        <v>60</v>
      </c>
      <c r="C253" s="73">
        <f t="shared" si="15"/>
        <v>0</v>
      </c>
      <c r="D253" s="35"/>
      <c r="E253" s="35"/>
      <c r="F253" s="35"/>
      <c r="G253" s="111"/>
      <c r="H253" s="73">
        <f t="shared" si="16"/>
        <v>0</v>
      </c>
      <c r="I253" s="35"/>
      <c r="J253" s="35"/>
      <c r="K253" s="35"/>
      <c r="L253" s="34"/>
    </row>
    <row r="254" spans="1:12" ht="24" hidden="1" x14ac:dyDescent="0.25">
      <c r="A254" s="74">
        <v>6323</v>
      </c>
      <c r="B254" s="78" t="s">
        <v>59</v>
      </c>
      <c r="C254" s="73">
        <f t="shared" si="15"/>
        <v>0</v>
      </c>
      <c r="D254" s="35"/>
      <c r="E254" s="35"/>
      <c r="F254" s="35"/>
      <c r="G254" s="111"/>
      <c r="H254" s="73">
        <f t="shared" si="16"/>
        <v>0</v>
      </c>
      <c r="I254" s="35"/>
      <c r="J254" s="35"/>
      <c r="K254" s="35"/>
      <c r="L254" s="34"/>
    </row>
    <row r="255" spans="1:12" ht="24" hidden="1" x14ac:dyDescent="0.25">
      <c r="A255" s="114">
        <v>6324</v>
      </c>
      <c r="B255" s="79" t="s">
        <v>58</v>
      </c>
      <c r="C255" s="71">
        <f t="shared" si="15"/>
        <v>0</v>
      </c>
      <c r="D255" s="68"/>
      <c r="E255" s="68"/>
      <c r="F255" s="68"/>
      <c r="G255" s="113"/>
      <c r="H255" s="71">
        <f t="shared" si="16"/>
        <v>0</v>
      </c>
      <c r="I255" s="68"/>
      <c r="J255" s="68"/>
      <c r="K255" s="68"/>
      <c r="L255" s="67"/>
    </row>
    <row r="256" spans="1:12" ht="24" hidden="1" x14ac:dyDescent="0.25">
      <c r="A256" s="87">
        <v>6330</v>
      </c>
      <c r="B256" s="112" t="s">
        <v>57</v>
      </c>
      <c r="C256" s="110">
        <f t="shared" si="15"/>
        <v>0</v>
      </c>
      <c r="D256" s="29"/>
      <c r="E256" s="29"/>
      <c r="F256" s="29"/>
      <c r="G256" s="111"/>
      <c r="H256" s="110">
        <f t="shared" si="16"/>
        <v>0</v>
      </c>
      <c r="I256" s="29"/>
      <c r="J256" s="29"/>
      <c r="K256" s="29"/>
      <c r="L256" s="28"/>
    </row>
    <row r="257" spans="1:13" hidden="1" x14ac:dyDescent="0.25">
      <c r="A257" s="88">
        <v>6360</v>
      </c>
      <c r="B257" s="78" t="s">
        <v>56</v>
      </c>
      <c r="C257" s="73">
        <f t="shared" ref="C257:C283" si="17">SUM(D257:G257)</f>
        <v>0</v>
      </c>
      <c r="D257" s="35"/>
      <c r="E257" s="35"/>
      <c r="F257" s="35"/>
      <c r="G257" s="37"/>
      <c r="H257" s="103">
        <f t="shared" ref="H257:H283" si="18">SUM(I257:L257)</f>
        <v>0</v>
      </c>
      <c r="I257" s="35"/>
      <c r="J257" s="35"/>
      <c r="K257" s="35"/>
      <c r="L257" s="34"/>
    </row>
    <row r="258" spans="1:13" ht="36" hidden="1" x14ac:dyDescent="0.25">
      <c r="A258" s="97">
        <v>6400</v>
      </c>
      <c r="B258" s="96" t="s">
        <v>55</v>
      </c>
      <c r="C258" s="95">
        <f t="shared" si="17"/>
        <v>0</v>
      </c>
      <c r="D258" s="93">
        <f>SUM(D259,D263)</f>
        <v>0</v>
      </c>
      <c r="E258" s="93">
        <f>SUM(E259,E263)</f>
        <v>0</v>
      </c>
      <c r="F258" s="93">
        <f>SUM(F259,F263)</f>
        <v>0</v>
      </c>
      <c r="G258" s="93">
        <f>SUM(G259,G263)</f>
        <v>0</v>
      </c>
      <c r="H258" s="94">
        <f t="shared" si="18"/>
        <v>0</v>
      </c>
      <c r="I258" s="93">
        <f>SUM(I259,I263)</f>
        <v>0</v>
      </c>
      <c r="J258" s="93">
        <f>SUM(J259,J263)</f>
        <v>0</v>
      </c>
      <c r="K258" s="93">
        <f>SUM(K259,K263)</f>
        <v>0</v>
      </c>
      <c r="L258" s="109">
        <f>SUM(L259,L263)</f>
        <v>0</v>
      </c>
    </row>
    <row r="259" spans="1:13" ht="24" hidden="1" x14ac:dyDescent="0.25">
      <c r="A259" s="91">
        <v>6410</v>
      </c>
      <c r="B259" s="79" t="s">
        <v>54</v>
      </c>
      <c r="C259" s="71">
        <f t="shared" si="17"/>
        <v>0</v>
      </c>
      <c r="D259" s="107">
        <f>SUM(D260:D262)</f>
        <v>0</v>
      </c>
      <c r="E259" s="107">
        <f>SUM(E260:E262)</f>
        <v>0</v>
      </c>
      <c r="F259" s="107">
        <f>SUM(F260:F262)</f>
        <v>0</v>
      </c>
      <c r="G259" s="108">
        <f>SUM(G260:G262)</f>
        <v>0</v>
      </c>
      <c r="H259" s="71">
        <f t="shared" si="18"/>
        <v>0</v>
      </c>
      <c r="I259" s="107">
        <f>SUM(I260:I262)</f>
        <v>0</v>
      </c>
      <c r="J259" s="107">
        <f>SUM(J260:J262)</f>
        <v>0</v>
      </c>
      <c r="K259" s="107">
        <f>SUM(K260:K262)</f>
        <v>0</v>
      </c>
      <c r="L259" s="106">
        <f>SUM(L260:L262)</f>
        <v>0</v>
      </c>
    </row>
    <row r="260" spans="1:13" hidden="1" x14ac:dyDescent="0.25">
      <c r="A260" s="74">
        <v>6411</v>
      </c>
      <c r="B260" s="39" t="s">
        <v>53</v>
      </c>
      <c r="C260" s="73">
        <f t="shared" si="17"/>
        <v>0</v>
      </c>
      <c r="D260" s="35"/>
      <c r="E260" s="35"/>
      <c r="F260" s="35"/>
      <c r="G260" s="37"/>
      <c r="H260" s="103">
        <f t="shared" si="18"/>
        <v>0</v>
      </c>
      <c r="I260" s="35"/>
      <c r="J260" s="35"/>
      <c r="K260" s="35"/>
      <c r="L260" s="34"/>
    </row>
    <row r="261" spans="1:13" ht="36" hidden="1" x14ac:dyDescent="0.25">
      <c r="A261" s="74">
        <v>6412</v>
      </c>
      <c r="B261" s="78" t="s">
        <v>52</v>
      </c>
      <c r="C261" s="73">
        <f t="shared" si="17"/>
        <v>0</v>
      </c>
      <c r="D261" s="35"/>
      <c r="E261" s="35"/>
      <c r="F261" s="35"/>
      <c r="G261" s="37"/>
      <c r="H261" s="103">
        <f t="shared" si="18"/>
        <v>0</v>
      </c>
      <c r="I261" s="35"/>
      <c r="J261" s="35"/>
      <c r="K261" s="35"/>
      <c r="L261" s="34"/>
    </row>
    <row r="262" spans="1:13" ht="36" hidden="1" x14ac:dyDescent="0.25">
      <c r="A262" s="74">
        <v>6419</v>
      </c>
      <c r="B262" s="78" t="s">
        <v>51</v>
      </c>
      <c r="C262" s="73">
        <f t="shared" si="17"/>
        <v>0</v>
      </c>
      <c r="D262" s="35"/>
      <c r="E262" s="35"/>
      <c r="F262" s="35"/>
      <c r="G262" s="37"/>
      <c r="H262" s="103">
        <f t="shared" si="18"/>
        <v>0</v>
      </c>
      <c r="I262" s="35"/>
      <c r="J262" s="35"/>
      <c r="K262" s="35"/>
      <c r="L262" s="34"/>
    </row>
    <row r="263" spans="1:13" ht="36" hidden="1" x14ac:dyDescent="0.25">
      <c r="A263" s="88">
        <v>6420</v>
      </c>
      <c r="B263" s="78" t="s">
        <v>50</v>
      </c>
      <c r="C263" s="73">
        <f t="shared" si="17"/>
        <v>0</v>
      </c>
      <c r="D263" s="76">
        <f>SUM(D264:D267)</f>
        <v>0</v>
      </c>
      <c r="E263" s="76">
        <f>SUM(E264:E267)</f>
        <v>0</v>
      </c>
      <c r="F263" s="76">
        <f>SUM(F264:F267)</f>
        <v>0</v>
      </c>
      <c r="G263" s="105">
        <f>SUM(G264:G267)</f>
        <v>0</v>
      </c>
      <c r="H263" s="73">
        <f t="shared" si="18"/>
        <v>0</v>
      </c>
      <c r="I263" s="76">
        <f>SUM(I264:I267)</f>
        <v>0</v>
      </c>
      <c r="J263" s="76">
        <f>SUM(J264:J267)</f>
        <v>0</v>
      </c>
      <c r="K263" s="76">
        <f>SUM(K264:K267)</f>
        <v>0</v>
      </c>
      <c r="L263" s="104">
        <f>SUM(L264:L267)</f>
        <v>0</v>
      </c>
    </row>
    <row r="264" spans="1:13" hidden="1" x14ac:dyDescent="0.25">
      <c r="A264" s="74">
        <v>6421</v>
      </c>
      <c r="B264" s="78" t="s">
        <v>49</v>
      </c>
      <c r="C264" s="73">
        <f t="shared" si="17"/>
        <v>0</v>
      </c>
      <c r="D264" s="35"/>
      <c r="E264" s="35"/>
      <c r="F264" s="35"/>
      <c r="G264" s="37"/>
      <c r="H264" s="103">
        <f t="shared" si="18"/>
        <v>0</v>
      </c>
      <c r="I264" s="35"/>
      <c r="J264" s="35"/>
      <c r="K264" s="35"/>
      <c r="L264" s="34"/>
    </row>
    <row r="265" spans="1:13" hidden="1" x14ac:dyDescent="0.25">
      <c r="A265" s="74">
        <v>6422</v>
      </c>
      <c r="B265" s="78" t="s">
        <v>48</v>
      </c>
      <c r="C265" s="73">
        <f t="shared" si="17"/>
        <v>0</v>
      </c>
      <c r="D265" s="35"/>
      <c r="E265" s="35"/>
      <c r="F265" s="35"/>
      <c r="G265" s="37"/>
      <c r="H265" s="103">
        <f t="shared" si="18"/>
        <v>0</v>
      </c>
      <c r="I265" s="35"/>
      <c r="J265" s="35"/>
      <c r="K265" s="35"/>
      <c r="L265" s="34"/>
    </row>
    <row r="266" spans="1:13" ht="24" hidden="1" x14ac:dyDescent="0.25">
      <c r="A266" s="74">
        <v>6423</v>
      </c>
      <c r="B266" s="78" t="s">
        <v>47</v>
      </c>
      <c r="C266" s="73">
        <f t="shared" si="17"/>
        <v>0</v>
      </c>
      <c r="D266" s="35"/>
      <c r="E266" s="35"/>
      <c r="F266" s="35"/>
      <c r="G266" s="37"/>
      <c r="H266" s="103">
        <f t="shared" si="18"/>
        <v>0</v>
      </c>
      <c r="I266" s="35"/>
      <c r="J266" s="35"/>
      <c r="K266" s="35"/>
      <c r="L266" s="34"/>
    </row>
    <row r="267" spans="1:13" ht="36" hidden="1" x14ac:dyDescent="0.25">
      <c r="A267" s="74">
        <v>6424</v>
      </c>
      <c r="B267" s="78" t="s">
        <v>46</v>
      </c>
      <c r="C267" s="73">
        <f t="shared" si="17"/>
        <v>0</v>
      </c>
      <c r="D267" s="35"/>
      <c r="E267" s="35"/>
      <c r="F267" s="35"/>
      <c r="G267" s="37"/>
      <c r="H267" s="103">
        <f t="shared" si="18"/>
        <v>0</v>
      </c>
      <c r="I267" s="35"/>
      <c r="J267" s="35"/>
      <c r="K267" s="35"/>
      <c r="L267" s="34"/>
      <c r="M267" s="89"/>
    </row>
    <row r="268" spans="1:13" ht="36" hidden="1" x14ac:dyDescent="0.25">
      <c r="A268" s="102">
        <v>7000</v>
      </c>
      <c r="B268" s="102" t="s">
        <v>45</v>
      </c>
      <c r="C268" s="101">
        <f t="shared" si="17"/>
        <v>0</v>
      </c>
      <c r="D268" s="99">
        <f>SUM(D269,D279)</f>
        <v>0</v>
      </c>
      <c r="E268" s="99">
        <f>SUM(E269,E279)</f>
        <v>0</v>
      </c>
      <c r="F268" s="99">
        <f>SUM(F269,F279)</f>
        <v>0</v>
      </c>
      <c r="G268" s="99">
        <f>SUM(G269,G279)</f>
        <v>0</v>
      </c>
      <c r="H268" s="100">
        <f t="shared" si="18"/>
        <v>0</v>
      </c>
      <c r="I268" s="99">
        <f>SUM(I269,I279)</f>
        <v>0</v>
      </c>
      <c r="J268" s="99">
        <f>SUM(J269,J279)</f>
        <v>0</v>
      </c>
      <c r="K268" s="99">
        <f>SUM(K269,K279)</f>
        <v>0</v>
      </c>
      <c r="L268" s="98">
        <f>SUM(L269,L279)</f>
        <v>0</v>
      </c>
    </row>
    <row r="269" spans="1:13" ht="24" hidden="1" x14ac:dyDescent="0.25">
      <c r="A269" s="97">
        <v>7200</v>
      </c>
      <c r="B269" s="96" t="s">
        <v>44</v>
      </c>
      <c r="C269" s="95">
        <f t="shared" si="17"/>
        <v>0</v>
      </c>
      <c r="D269" s="93">
        <f>SUM(D270,D271,D274,D275,D278)</f>
        <v>0</v>
      </c>
      <c r="E269" s="93">
        <f>SUM(E270,E271,E274,E275,E278)</f>
        <v>0</v>
      </c>
      <c r="F269" s="93">
        <f>SUM(F270,F271,F274,F275,F278)</f>
        <v>0</v>
      </c>
      <c r="G269" s="93">
        <f>SUM(G270,G271,G274,G275,G278)</f>
        <v>0</v>
      </c>
      <c r="H269" s="94">
        <f t="shared" si="18"/>
        <v>0</v>
      </c>
      <c r="I269" s="93">
        <f>SUM(I270,I271,I274,I275,I278)</f>
        <v>0</v>
      </c>
      <c r="J269" s="93">
        <f>SUM(J270,J271,J274,J275,J278)</f>
        <v>0</v>
      </c>
      <c r="K269" s="93">
        <f>SUM(K270,K271,K274,K275,K278)</f>
        <v>0</v>
      </c>
      <c r="L269" s="92">
        <f>SUM(L270,L271,L274,L275,L278)</f>
        <v>0</v>
      </c>
    </row>
    <row r="270" spans="1:13" ht="24" hidden="1" x14ac:dyDescent="0.25">
      <c r="A270" s="91">
        <v>7210</v>
      </c>
      <c r="B270" s="79" t="s">
        <v>43</v>
      </c>
      <c r="C270" s="71">
        <f t="shared" si="17"/>
        <v>0</v>
      </c>
      <c r="D270" s="68"/>
      <c r="E270" s="68"/>
      <c r="F270" s="68"/>
      <c r="G270" s="70"/>
      <c r="H270" s="69">
        <f t="shared" si="18"/>
        <v>0</v>
      </c>
      <c r="I270" s="68"/>
      <c r="J270" s="68"/>
      <c r="K270" s="68"/>
      <c r="L270" s="67"/>
    </row>
    <row r="271" spans="1:13" s="89" customFormat="1" ht="36" hidden="1" x14ac:dyDescent="0.25">
      <c r="A271" s="88">
        <v>7220</v>
      </c>
      <c r="B271" s="78" t="s">
        <v>42</v>
      </c>
      <c r="C271" s="73">
        <f t="shared" si="17"/>
        <v>0</v>
      </c>
      <c r="D271" s="76">
        <f>SUM(D272:D273)</f>
        <v>0</v>
      </c>
      <c r="E271" s="76">
        <f>SUM(E272:E273)</f>
        <v>0</v>
      </c>
      <c r="F271" s="76">
        <f>SUM(F272:F273)</f>
        <v>0</v>
      </c>
      <c r="G271" s="76">
        <f>SUM(G272:G273)</f>
        <v>0</v>
      </c>
      <c r="H271" s="36">
        <f t="shared" si="18"/>
        <v>0</v>
      </c>
      <c r="I271" s="76">
        <f>SUM(I272:I273)</f>
        <v>0</v>
      </c>
      <c r="J271" s="76">
        <f>SUM(J272:J273)</f>
        <v>0</v>
      </c>
      <c r="K271" s="76">
        <f>SUM(K272:K273)</f>
        <v>0</v>
      </c>
      <c r="L271" s="75">
        <f>SUM(L272:L273)</f>
        <v>0</v>
      </c>
    </row>
    <row r="272" spans="1:13" s="89" customFormat="1" ht="36" hidden="1" x14ac:dyDescent="0.25">
      <c r="A272" s="74">
        <v>7221</v>
      </c>
      <c r="B272" s="78" t="s">
        <v>41</v>
      </c>
      <c r="C272" s="73">
        <f t="shared" si="17"/>
        <v>0</v>
      </c>
      <c r="D272" s="35"/>
      <c r="E272" s="35"/>
      <c r="F272" s="35"/>
      <c r="G272" s="37"/>
      <c r="H272" s="36">
        <f t="shared" si="18"/>
        <v>0</v>
      </c>
      <c r="I272" s="35"/>
      <c r="J272" s="35"/>
      <c r="K272" s="35"/>
      <c r="L272" s="34"/>
    </row>
    <row r="273" spans="1:12" s="89" customFormat="1" ht="36" hidden="1" x14ac:dyDescent="0.25">
      <c r="A273" s="74">
        <v>7222</v>
      </c>
      <c r="B273" s="78" t="s">
        <v>40</v>
      </c>
      <c r="C273" s="73">
        <f t="shared" si="17"/>
        <v>0</v>
      </c>
      <c r="D273" s="35"/>
      <c r="E273" s="35"/>
      <c r="F273" s="35"/>
      <c r="G273" s="37"/>
      <c r="H273" s="36">
        <f t="shared" si="18"/>
        <v>0</v>
      </c>
      <c r="I273" s="35"/>
      <c r="J273" s="35"/>
      <c r="K273" s="35"/>
      <c r="L273" s="34"/>
    </row>
    <row r="274" spans="1:12" ht="24" hidden="1" x14ac:dyDescent="0.25">
      <c r="A274" s="88">
        <v>7230</v>
      </c>
      <c r="B274" s="78" t="s">
        <v>39</v>
      </c>
      <c r="C274" s="73">
        <f t="shared" si="17"/>
        <v>0</v>
      </c>
      <c r="D274" s="35"/>
      <c r="E274" s="35"/>
      <c r="F274" s="35"/>
      <c r="G274" s="37"/>
      <c r="H274" s="36">
        <f t="shared" si="18"/>
        <v>0</v>
      </c>
      <c r="I274" s="35"/>
      <c r="J274" s="35"/>
      <c r="K274" s="35"/>
      <c r="L274" s="34"/>
    </row>
    <row r="275" spans="1:12" ht="24" hidden="1" x14ac:dyDescent="0.25">
      <c r="A275" s="88">
        <v>7240</v>
      </c>
      <c r="B275" s="78" t="s">
        <v>38</v>
      </c>
      <c r="C275" s="73">
        <f t="shared" si="17"/>
        <v>0</v>
      </c>
      <c r="D275" s="76">
        <f>SUM(D276:D277)</f>
        <v>0</v>
      </c>
      <c r="E275" s="76">
        <f>SUM(E276:E277)</f>
        <v>0</v>
      </c>
      <c r="F275" s="76">
        <f>SUM(F276:F277)</f>
        <v>0</v>
      </c>
      <c r="G275" s="77">
        <f>SUM(G276:G277)</f>
        <v>0</v>
      </c>
      <c r="H275" s="36">
        <f t="shared" si="18"/>
        <v>0</v>
      </c>
      <c r="I275" s="76">
        <f>SUM(I276:I277)</f>
        <v>0</v>
      </c>
      <c r="J275" s="76">
        <f>SUM(J276:J277)</f>
        <v>0</v>
      </c>
      <c r="K275" s="76">
        <f>SUM(K276:K277)</f>
        <v>0</v>
      </c>
      <c r="L275" s="75">
        <f>SUM(L276:L277)</f>
        <v>0</v>
      </c>
    </row>
    <row r="276" spans="1:12" ht="48" hidden="1" x14ac:dyDescent="0.25">
      <c r="A276" s="74">
        <v>7245</v>
      </c>
      <c r="B276" s="78" t="s">
        <v>37</v>
      </c>
      <c r="C276" s="73">
        <f t="shared" si="17"/>
        <v>0</v>
      </c>
      <c r="D276" s="35"/>
      <c r="E276" s="35"/>
      <c r="F276" s="35"/>
      <c r="G276" s="37"/>
      <c r="H276" s="36">
        <f t="shared" si="18"/>
        <v>0</v>
      </c>
      <c r="I276" s="35"/>
      <c r="J276" s="35"/>
      <c r="K276" s="35"/>
      <c r="L276" s="34"/>
    </row>
    <row r="277" spans="1:12" ht="96" hidden="1" x14ac:dyDescent="0.25">
      <c r="A277" s="74">
        <v>7246</v>
      </c>
      <c r="B277" s="78" t="s">
        <v>36</v>
      </c>
      <c r="C277" s="73">
        <f t="shared" si="17"/>
        <v>0</v>
      </c>
      <c r="D277" s="35"/>
      <c r="E277" s="35"/>
      <c r="F277" s="35"/>
      <c r="G277" s="37"/>
      <c r="H277" s="36">
        <f t="shared" si="18"/>
        <v>0</v>
      </c>
      <c r="I277" s="35"/>
      <c r="J277" s="35"/>
      <c r="K277" s="35"/>
      <c r="L277" s="34"/>
    </row>
    <row r="278" spans="1:12" ht="24" hidden="1" x14ac:dyDescent="0.25">
      <c r="A278" s="87">
        <v>7260</v>
      </c>
      <c r="B278" s="79" t="s">
        <v>35</v>
      </c>
      <c r="C278" s="71">
        <f t="shared" si="17"/>
        <v>0</v>
      </c>
      <c r="D278" s="68"/>
      <c r="E278" s="68"/>
      <c r="F278" s="68"/>
      <c r="G278" s="70"/>
      <c r="H278" s="69">
        <f t="shared" si="18"/>
        <v>0</v>
      </c>
      <c r="I278" s="68"/>
      <c r="J278" s="68"/>
      <c r="K278" s="68"/>
      <c r="L278" s="67"/>
    </row>
    <row r="279" spans="1:12" hidden="1" x14ac:dyDescent="0.25">
      <c r="A279" s="86">
        <v>7700</v>
      </c>
      <c r="B279" s="85" t="s">
        <v>34</v>
      </c>
      <c r="C279" s="83">
        <f t="shared" si="17"/>
        <v>0</v>
      </c>
      <c r="D279" s="82">
        <f>D280</f>
        <v>0</v>
      </c>
      <c r="E279" s="82">
        <f>E280</f>
        <v>0</v>
      </c>
      <c r="F279" s="82">
        <f>F280</f>
        <v>0</v>
      </c>
      <c r="G279" s="84">
        <f>G280</f>
        <v>0</v>
      </c>
      <c r="H279" s="83">
        <f t="shared" si="18"/>
        <v>0</v>
      </c>
      <c r="I279" s="82">
        <f>I280</f>
        <v>0</v>
      </c>
      <c r="J279" s="82">
        <f>J280</f>
        <v>0</v>
      </c>
      <c r="K279" s="82">
        <f>K280</f>
        <v>0</v>
      </c>
      <c r="L279" s="81">
        <f>L280</f>
        <v>0</v>
      </c>
    </row>
    <row r="280" spans="1:12" hidden="1" x14ac:dyDescent="0.25">
      <c r="A280" s="80">
        <v>7720</v>
      </c>
      <c r="B280" s="79" t="s">
        <v>33</v>
      </c>
      <c r="C280" s="42">
        <f t="shared" si="17"/>
        <v>0</v>
      </c>
      <c r="D280" s="41"/>
      <c r="E280" s="41"/>
      <c r="F280" s="41"/>
      <c r="G280" s="43"/>
      <c r="H280" s="42">
        <f t="shared" si="18"/>
        <v>0</v>
      </c>
      <c r="I280" s="41"/>
      <c r="J280" s="41"/>
      <c r="K280" s="41"/>
      <c r="L280" s="40"/>
    </row>
    <row r="281" spans="1:12" hidden="1" x14ac:dyDescent="0.25">
      <c r="A281" s="39"/>
      <c r="B281" s="78" t="s">
        <v>32</v>
      </c>
      <c r="C281" s="73">
        <f t="shared" si="17"/>
        <v>0</v>
      </c>
      <c r="D281" s="76">
        <f>SUM(D282:D283)</f>
        <v>0</v>
      </c>
      <c r="E281" s="76">
        <f>SUM(E282:E283)</f>
        <v>0</v>
      </c>
      <c r="F281" s="76">
        <f>SUM(F282:F283)</f>
        <v>0</v>
      </c>
      <c r="G281" s="77">
        <f>SUM(G282:G283)</f>
        <v>0</v>
      </c>
      <c r="H281" s="36">
        <f t="shared" si="18"/>
        <v>0</v>
      </c>
      <c r="I281" s="76">
        <f>SUM(I282:I283)</f>
        <v>0</v>
      </c>
      <c r="J281" s="76">
        <f>SUM(J282:J283)</f>
        <v>0</v>
      </c>
      <c r="K281" s="76">
        <f>SUM(K282:K283)</f>
        <v>0</v>
      </c>
      <c r="L281" s="75">
        <f>SUM(L282:L283)</f>
        <v>0</v>
      </c>
    </row>
    <row r="282" spans="1:12" hidden="1" x14ac:dyDescent="0.25">
      <c r="A282" s="39" t="s">
        <v>31</v>
      </c>
      <c r="B282" s="74" t="s">
        <v>30</v>
      </c>
      <c r="C282" s="73">
        <f t="shared" si="17"/>
        <v>0</v>
      </c>
      <c r="D282" s="35"/>
      <c r="E282" s="35"/>
      <c r="F282" s="35"/>
      <c r="G282" s="37"/>
      <c r="H282" s="36">
        <f t="shared" si="18"/>
        <v>0</v>
      </c>
      <c r="I282" s="35"/>
      <c r="J282" s="35"/>
      <c r="K282" s="35"/>
      <c r="L282" s="34"/>
    </row>
    <row r="283" spans="1:12" ht="24" hidden="1" x14ac:dyDescent="0.25">
      <c r="A283" s="39" t="s">
        <v>29</v>
      </c>
      <c r="B283" s="72" t="s">
        <v>28</v>
      </c>
      <c r="C283" s="71">
        <f t="shared" si="17"/>
        <v>0</v>
      </c>
      <c r="D283" s="68"/>
      <c r="E283" s="68"/>
      <c r="F283" s="68"/>
      <c r="G283" s="70"/>
      <c r="H283" s="69">
        <f t="shared" si="18"/>
        <v>0</v>
      </c>
      <c r="I283" s="68"/>
      <c r="J283" s="68"/>
      <c r="K283" s="68"/>
      <c r="L283" s="67"/>
    </row>
    <row r="284" spans="1:12" ht="12.75" thickBot="1" x14ac:dyDescent="0.3">
      <c r="A284" s="66"/>
      <c r="B284" s="66" t="s">
        <v>27</v>
      </c>
      <c r="C284" s="63">
        <f t="shared" ref="C284:L284" si="19">SUM(C281,C268,C230,C195,C187,C173,C75,C53)</f>
        <v>84034.214269999997</v>
      </c>
      <c r="D284" s="63">
        <f t="shared" si="19"/>
        <v>84034.214269999997</v>
      </c>
      <c r="E284" s="63">
        <f t="shared" si="19"/>
        <v>0</v>
      </c>
      <c r="F284" s="63">
        <f t="shared" si="19"/>
        <v>0</v>
      </c>
      <c r="G284" s="65">
        <f t="shared" si="19"/>
        <v>0</v>
      </c>
      <c r="H284" s="64">
        <f t="shared" si="19"/>
        <v>91508</v>
      </c>
      <c r="I284" s="63">
        <f t="shared" si="19"/>
        <v>91508</v>
      </c>
      <c r="J284" s="63">
        <f t="shared" si="19"/>
        <v>0</v>
      </c>
      <c r="K284" s="63">
        <f t="shared" si="19"/>
        <v>0</v>
      </c>
      <c r="L284" s="62">
        <f t="shared" si="19"/>
        <v>0</v>
      </c>
    </row>
    <row r="285" spans="1:12" s="14" customFormat="1" ht="13.5" hidden="1" thickTop="1" thickBot="1" x14ac:dyDescent="0.3">
      <c r="A285" s="291" t="s">
        <v>26</v>
      </c>
      <c r="B285" s="292"/>
      <c r="C285" s="60">
        <f>SUM(D285:G285)</f>
        <v>0</v>
      </c>
      <c r="D285" s="59">
        <f>SUM(D25,D26,D42)-D51</f>
        <v>0</v>
      </c>
      <c r="E285" s="59">
        <f>SUM(E25,E26,E42)-E51</f>
        <v>0</v>
      </c>
      <c r="F285" s="59">
        <f>(F27+F43)-F51</f>
        <v>0</v>
      </c>
      <c r="G285" s="61">
        <f>G45-G51</f>
        <v>0</v>
      </c>
      <c r="H285" s="60">
        <f>SUM(I285:L285)</f>
        <v>0</v>
      </c>
      <c r="I285" s="59">
        <f>SUM(I25,I26,I42)-I51</f>
        <v>0</v>
      </c>
      <c r="J285" s="59">
        <f>SUM(J25,J26,J42)-J51</f>
        <v>0</v>
      </c>
      <c r="K285" s="59">
        <f>(K27+K43)-K51</f>
        <v>0</v>
      </c>
      <c r="L285" s="58">
        <f>L45-L51</f>
        <v>0</v>
      </c>
    </row>
    <row r="286" spans="1:12" s="14" customFormat="1" ht="12.75" hidden="1" thickTop="1" x14ac:dyDescent="0.25">
      <c r="A286" s="285" t="s">
        <v>25</v>
      </c>
      <c r="B286" s="286"/>
      <c r="C286" s="50">
        <f t="shared" ref="C286:L286" si="20">SUM(C287,C288)-C295+C296</f>
        <v>0</v>
      </c>
      <c r="D286" s="47">
        <f t="shared" si="20"/>
        <v>0</v>
      </c>
      <c r="E286" s="47">
        <f t="shared" si="20"/>
        <v>0</v>
      </c>
      <c r="F286" s="47">
        <f t="shared" si="20"/>
        <v>0</v>
      </c>
      <c r="G286" s="57">
        <f t="shared" si="20"/>
        <v>0</v>
      </c>
      <c r="H286" s="48">
        <f t="shared" si="20"/>
        <v>0</v>
      </c>
      <c r="I286" s="47">
        <f t="shared" si="20"/>
        <v>0</v>
      </c>
      <c r="J286" s="47">
        <f t="shared" si="20"/>
        <v>0</v>
      </c>
      <c r="K286" s="47">
        <f t="shared" si="20"/>
        <v>0</v>
      </c>
      <c r="L286" s="46">
        <f t="shared" si="20"/>
        <v>0</v>
      </c>
    </row>
    <row r="287" spans="1:12" s="14" customFormat="1" ht="13.5" hidden="1" thickTop="1" thickBot="1" x14ac:dyDescent="0.3">
      <c r="A287" s="56" t="s">
        <v>24</v>
      </c>
      <c r="B287" s="56" t="s">
        <v>23</v>
      </c>
      <c r="C287" s="55">
        <f t="shared" ref="C287:L287" si="21">C22-C281</f>
        <v>0</v>
      </c>
      <c r="D287" s="52">
        <f t="shared" si="21"/>
        <v>0</v>
      </c>
      <c r="E287" s="52">
        <f t="shared" si="21"/>
        <v>0</v>
      </c>
      <c r="F287" s="52">
        <f t="shared" si="21"/>
        <v>0</v>
      </c>
      <c r="G287" s="54">
        <f t="shared" si="21"/>
        <v>0</v>
      </c>
      <c r="H287" s="53">
        <f t="shared" si="21"/>
        <v>0</v>
      </c>
      <c r="I287" s="52">
        <f t="shared" si="21"/>
        <v>0</v>
      </c>
      <c r="J287" s="52">
        <f t="shared" si="21"/>
        <v>0</v>
      </c>
      <c r="K287" s="52">
        <f t="shared" si="21"/>
        <v>0</v>
      </c>
      <c r="L287" s="51">
        <f t="shared" si="21"/>
        <v>0</v>
      </c>
    </row>
    <row r="288" spans="1:12" s="14" customFormat="1" ht="12.75" hidden="1" thickTop="1" x14ac:dyDescent="0.25">
      <c r="A288" s="21" t="s">
        <v>22</v>
      </c>
      <c r="B288" s="21" t="s">
        <v>21</v>
      </c>
      <c r="C288" s="50">
        <f t="shared" ref="C288:L288" si="22">SUM(C289,C291,C293)-SUM(C290,C292,C294)</f>
        <v>0</v>
      </c>
      <c r="D288" s="47">
        <f t="shared" si="22"/>
        <v>0</v>
      </c>
      <c r="E288" s="47">
        <f t="shared" si="22"/>
        <v>0</v>
      </c>
      <c r="F288" s="47">
        <f t="shared" si="22"/>
        <v>0</v>
      </c>
      <c r="G288" s="49">
        <f t="shared" si="22"/>
        <v>0</v>
      </c>
      <c r="H288" s="48">
        <f t="shared" si="22"/>
        <v>0</v>
      </c>
      <c r="I288" s="47">
        <f t="shared" si="22"/>
        <v>0</v>
      </c>
      <c r="J288" s="47">
        <f t="shared" si="22"/>
        <v>0</v>
      </c>
      <c r="K288" s="47">
        <f t="shared" si="22"/>
        <v>0</v>
      </c>
      <c r="L288" s="46">
        <f t="shared" si="22"/>
        <v>0</v>
      </c>
    </row>
    <row r="289" spans="1:12" ht="12.75" hidden="1" thickTop="1" x14ac:dyDescent="0.25">
      <c r="A289" s="45" t="s">
        <v>20</v>
      </c>
      <c r="B289" s="44" t="s">
        <v>19</v>
      </c>
      <c r="C289" s="42">
        <f t="shared" ref="C289:C296" si="23">SUM(D289:G289)</f>
        <v>0</v>
      </c>
      <c r="D289" s="41"/>
      <c r="E289" s="41"/>
      <c r="F289" s="41"/>
      <c r="G289" s="43"/>
      <c r="H289" s="42">
        <f t="shared" ref="H289:H296" si="24">SUM(I289:L289)</f>
        <v>0</v>
      </c>
      <c r="I289" s="41"/>
      <c r="J289" s="41"/>
      <c r="K289" s="41"/>
      <c r="L289" s="40"/>
    </row>
    <row r="290" spans="1:12" ht="24.75" hidden="1" thickTop="1" x14ac:dyDescent="0.25">
      <c r="A290" s="39" t="s">
        <v>18</v>
      </c>
      <c r="B290" s="38" t="s">
        <v>17</v>
      </c>
      <c r="C290" s="36">
        <f t="shared" si="23"/>
        <v>0</v>
      </c>
      <c r="D290" s="35"/>
      <c r="E290" s="35"/>
      <c r="F290" s="35"/>
      <c r="G290" s="37"/>
      <c r="H290" s="36">
        <f t="shared" si="24"/>
        <v>0</v>
      </c>
      <c r="I290" s="35"/>
      <c r="J290" s="35"/>
      <c r="K290" s="35"/>
      <c r="L290" s="34"/>
    </row>
    <row r="291" spans="1:12" ht="12.75" hidden="1" thickTop="1" x14ac:dyDescent="0.25">
      <c r="A291" s="39" t="s">
        <v>16</v>
      </c>
      <c r="B291" s="38" t="s">
        <v>15</v>
      </c>
      <c r="C291" s="36">
        <f t="shared" si="23"/>
        <v>0</v>
      </c>
      <c r="D291" s="35"/>
      <c r="E291" s="35"/>
      <c r="F291" s="35"/>
      <c r="G291" s="37"/>
      <c r="H291" s="36">
        <f t="shared" si="24"/>
        <v>0</v>
      </c>
      <c r="I291" s="35"/>
      <c r="J291" s="35"/>
      <c r="K291" s="35"/>
      <c r="L291" s="34"/>
    </row>
    <row r="292" spans="1:12" ht="24.75" hidden="1" thickTop="1" x14ac:dyDescent="0.25">
      <c r="A292" s="39" t="s">
        <v>14</v>
      </c>
      <c r="B292" s="38" t="s">
        <v>13</v>
      </c>
      <c r="C292" s="36">
        <f t="shared" si="23"/>
        <v>0</v>
      </c>
      <c r="D292" s="35"/>
      <c r="E292" s="35"/>
      <c r="F292" s="35"/>
      <c r="G292" s="37"/>
      <c r="H292" s="36">
        <f t="shared" si="24"/>
        <v>0</v>
      </c>
      <c r="I292" s="35"/>
      <c r="J292" s="35"/>
      <c r="K292" s="35"/>
      <c r="L292" s="34"/>
    </row>
    <row r="293" spans="1:12" ht="12.75" hidden="1" thickTop="1" x14ac:dyDescent="0.25">
      <c r="A293" s="39" t="s">
        <v>12</v>
      </c>
      <c r="B293" s="38" t="s">
        <v>11</v>
      </c>
      <c r="C293" s="36">
        <f t="shared" si="23"/>
        <v>0</v>
      </c>
      <c r="D293" s="35"/>
      <c r="E293" s="35"/>
      <c r="F293" s="35"/>
      <c r="G293" s="37"/>
      <c r="H293" s="36">
        <f t="shared" si="24"/>
        <v>0</v>
      </c>
      <c r="I293" s="35"/>
      <c r="J293" s="35"/>
      <c r="K293" s="35"/>
      <c r="L293" s="34"/>
    </row>
    <row r="294" spans="1:12" ht="24.75" hidden="1" thickTop="1" x14ac:dyDescent="0.25">
      <c r="A294" s="33" t="s">
        <v>10</v>
      </c>
      <c r="B294" s="32" t="s">
        <v>9</v>
      </c>
      <c r="C294" s="30">
        <f t="shared" si="23"/>
        <v>0</v>
      </c>
      <c r="D294" s="29"/>
      <c r="E294" s="29"/>
      <c r="F294" s="29"/>
      <c r="G294" s="31"/>
      <c r="H294" s="30">
        <f t="shared" si="24"/>
        <v>0</v>
      </c>
      <c r="I294" s="29"/>
      <c r="J294" s="29"/>
      <c r="K294" s="29"/>
      <c r="L294" s="28"/>
    </row>
    <row r="295" spans="1:12" s="14" customFormat="1" ht="13.5" hidden="1" thickTop="1" thickBot="1" x14ac:dyDescent="0.3">
      <c r="A295" s="26" t="s">
        <v>8</v>
      </c>
      <c r="B295" s="26" t="s">
        <v>7</v>
      </c>
      <c r="C295" s="24">
        <f t="shared" si="23"/>
        <v>0</v>
      </c>
      <c r="D295" s="23"/>
      <c r="E295" s="23"/>
      <c r="F295" s="23"/>
      <c r="G295" s="25"/>
      <c r="H295" s="24">
        <f t="shared" si="24"/>
        <v>0</v>
      </c>
      <c r="I295" s="23"/>
      <c r="J295" s="23"/>
      <c r="K295" s="23"/>
      <c r="L295" s="22"/>
    </row>
    <row r="296" spans="1:12" s="14" customFormat="1" ht="48.75" hidden="1" thickTop="1" x14ac:dyDescent="0.25">
      <c r="A296" s="21" t="s">
        <v>6</v>
      </c>
      <c r="B296" s="20" t="s">
        <v>5</v>
      </c>
      <c r="C296" s="18">
        <f t="shared" si="23"/>
        <v>0</v>
      </c>
      <c r="D296" s="17"/>
      <c r="E296" s="17"/>
      <c r="F296" s="17"/>
      <c r="G296" s="19"/>
      <c r="H296" s="18">
        <f t="shared" si="24"/>
        <v>0</v>
      </c>
      <c r="I296" s="17"/>
      <c r="J296" s="17"/>
      <c r="K296" s="17"/>
      <c r="L296" s="16"/>
    </row>
    <row r="297" spans="1:12" ht="12.75" thickTop="1" x14ac:dyDescent="0.2">
      <c r="A297" s="13" t="s">
        <v>4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1"/>
    </row>
    <row r="298" spans="1:12" x14ac:dyDescent="0.25">
      <c r="A298" s="9" t="s">
        <v>358</v>
      </c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7"/>
    </row>
    <row r="299" spans="1:12" x14ac:dyDescent="0.25">
      <c r="A299" s="317" t="s">
        <v>379</v>
      </c>
      <c r="B299" s="318"/>
      <c r="C299" s="319"/>
      <c r="D299" s="319"/>
      <c r="E299" s="319"/>
      <c r="F299" s="319"/>
      <c r="G299" s="319"/>
      <c r="H299" s="318"/>
      <c r="I299" s="318"/>
      <c r="J299" s="318"/>
      <c r="K299" s="318"/>
      <c r="L299" s="320"/>
    </row>
    <row r="300" spans="1:12" x14ac:dyDescent="0.25">
      <c r="A300" s="317"/>
      <c r="B300" s="318"/>
      <c r="C300" s="319"/>
      <c r="D300" s="319"/>
      <c r="E300" s="319"/>
      <c r="F300" s="319"/>
      <c r="G300" s="319"/>
      <c r="H300" s="318"/>
      <c r="I300" s="318"/>
      <c r="J300" s="318"/>
      <c r="K300" s="318"/>
      <c r="L300" s="320"/>
    </row>
    <row r="301" spans="1:12" ht="12.75" hidden="1" customHeight="1" x14ac:dyDescent="0.25">
      <c r="A301" s="9" t="s">
        <v>3</v>
      </c>
      <c r="B301" s="10"/>
      <c r="C301" s="8" t="s">
        <v>325</v>
      </c>
      <c r="D301" s="8"/>
      <c r="E301" s="8"/>
      <c r="F301" s="8"/>
      <c r="G301" s="8"/>
      <c r="H301" s="8"/>
      <c r="I301" s="8"/>
      <c r="J301" s="8"/>
      <c r="K301" s="8"/>
      <c r="L301" s="7"/>
    </row>
    <row r="302" spans="1:12" hidden="1" x14ac:dyDescent="0.25">
      <c r="A302" s="9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7"/>
    </row>
    <row r="303" spans="1:12" hidden="1" x14ac:dyDescent="0.25">
      <c r="A303" s="9" t="s">
        <v>1</v>
      </c>
      <c r="B303" s="10"/>
      <c r="C303" s="8" t="s">
        <v>325</v>
      </c>
      <c r="D303" s="8"/>
      <c r="E303" s="8"/>
      <c r="F303" s="8"/>
      <c r="G303" s="8"/>
      <c r="H303" s="8"/>
      <c r="I303" s="8"/>
      <c r="J303" s="8"/>
      <c r="K303" s="8"/>
      <c r="L303" s="7"/>
    </row>
    <row r="304" spans="1:12" ht="12.75" thickBot="1" x14ac:dyDescent="0.3">
      <c r="A304" s="6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4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">
      <c r="A312" s="1"/>
      <c r="B312" s="1"/>
      <c r="C312" s="3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">
      <c r="A313" s="1"/>
      <c r="B313" s="1"/>
      <c r="C313" s="3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">
      <c r="A314" s="1"/>
      <c r="B314" s="1"/>
      <c r="C314" s="3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</sheetData>
  <sheetProtection algorithmName="SHA-512" hashValue="YkgM4bY+raQKAJGlzcqXcj915vtI4Ms59BarNiGsTaKQzoE+9yce4x9KdyNt2Pk2G6FYuHjmEsvW5gOSITCxog==" saltValue="M8J5VooDXZlUYFrnoLcK7A==" spinCount="100000" sheet="1" objects="1" scenarios="1" formatCells="0" formatColumns="0" formatRows="0"/>
  <autoFilter ref="A19:L299">
    <filterColumn colId="7">
      <filters blank="1">
        <filter val="1 005"/>
        <filter val="1 115"/>
        <filter val="1 225"/>
        <filter val="1 660"/>
        <filter val="1 756"/>
        <filter val="1 959"/>
        <filter val="100"/>
        <filter val="12 095"/>
        <filter val="120"/>
        <filter val="13 093"/>
        <filter val="13 651"/>
        <filter val="16 712"/>
        <filter val="2 512"/>
        <filter val="20 854"/>
        <filter val="3 024"/>
        <filter val="3 619"/>
        <filter val="39 891"/>
        <filter val="400"/>
        <filter val="440"/>
        <filter val="5 080"/>
        <filter val="5 354"/>
        <filter val="5 834"/>
        <filter val="50"/>
        <filter val="53 542"/>
        <filter val="534"/>
        <filter val="6 538"/>
        <filter val="6 575"/>
        <filter val="60"/>
        <filter val="70 254"/>
        <filter val="8 759"/>
        <filter val="846"/>
        <filter val="91 108"/>
        <filter val="91 508"/>
        <filter val="946"/>
      </filters>
    </filterColumn>
  </autoFilter>
  <mergeCells count="31">
    <mergeCell ref="C11:L11"/>
    <mergeCell ref="C12:L12"/>
    <mergeCell ref="C8:L8"/>
    <mergeCell ref="C13:L13"/>
    <mergeCell ref="A1:L1"/>
    <mergeCell ref="A2:L2"/>
    <mergeCell ref="C3:L3"/>
    <mergeCell ref="C4:L4"/>
    <mergeCell ref="C5:L5"/>
    <mergeCell ref="C6:L6"/>
    <mergeCell ref="C7:L7"/>
    <mergeCell ref="C9:L9"/>
    <mergeCell ref="C10:L10"/>
    <mergeCell ref="C14:L14"/>
    <mergeCell ref="A16:A18"/>
    <mergeCell ref="B16:B18"/>
    <mergeCell ref="C16:G16"/>
    <mergeCell ref="H16:L16"/>
    <mergeCell ref="C17:C18"/>
    <mergeCell ref="D17:D18"/>
    <mergeCell ref="E17:E18"/>
    <mergeCell ref="F17:F18"/>
    <mergeCell ref="G17:G18"/>
    <mergeCell ref="L17:L18"/>
    <mergeCell ref="A299:L300"/>
    <mergeCell ref="A286:B286"/>
    <mergeCell ref="H17:H18"/>
    <mergeCell ref="I17:I18"/>
    <mergeCell ref="J17:J18"/>
    <mergeCell ref="K17:K18"/>
    <mergeCell ref="A285:B285"/>
  </mergeCells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&amp;L&amp;"Times New Roman,Regular"&amp;10&amp;D; &amp;T&amp;R&amp;"Times New Roman,Regular"&amp;10&amp;P (&amp;N)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M323"/>
  <sheetViews>
    <sheetView showGridLines="0" view="pageLayout" zoomScaleNormal="100" workbookViewId="0">
      <selection activeCell="C12" sqref="C12:L12"/>
    </sheetView>
  </sheetViews>
  <sheetFormatPr defaultRowHeight="12" x14ac:dyDescent="0.25"/>
  <cols>
    <col min="1" max="1" width="10.85546875" style="2" customWidth="1"/>
    <col min="2" max="2" width="28" style="2" customWidth="1"/>
    <col min="3" max="3" width="9.7109375" style="2" hidden="1" customWidth="1"/>
    <col min="4" max="4" width="9.5703125" style="2" hidden="1" customWidth="1"/>
    <col min="5" max="6" width="8.7109375" style="2" hidden="1" customWidth="1"/>
    <col min="7" max="7" width="8.28515625" style="2" hidden="1" customWidth="1"/>
    <col min="8" max="11" width="8.7109375" style="2" customWidth="1"/>
    <col min="12" max="12" width="7.5703125" style="2" customWidth="1"/>
    <col min="13" max="13" width="0" style="1" hidden="1" customWidth="1"/>
    <col min="14" max="16384" width="9.140625" style="1"/>
  </cols>
  <sheetData>
    <row r="1" spans="1:12" x14ac:dyDescent="0.25">
      <c r="A1" s="281" t="s">
        <v>361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35.25" customHeight="1" x14ac:dyDescent="0.25">
      <c r="A2" s="282" t="s">
        <v>320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/>
    </row>
    <row r="3" spans="1:12" ht="12.75" customHeight="1" x14ac:dyDescent="0.25">
      <c r="A3" s="266" t="s">
        <v>319</v>
      </c>
      <c r="B3" s="265"/>
      <c r="C3" s="324" t="s">
        <v>341</v>
      </c>
      <c r="D3" s="324"/>
      <c r="E3" s="324"/>
      <c r="F3" s="324"/>
      <c r="G3" s="324"/>
      <c r="H3" s="324"/>
      <c r="I3" s="324"/>
      <c r="J3" s="324"/>
      <c r="K3" s="324"/>
      <c r="L3" s="325"/>
    </row>
    <row r="4" spans="1:12" ht="12.75" customHeight="1" x14ac:dyDescent="0.25">
      <c r="A4" s="266" t="s">
        <v>317</v>
      </c>
      <c r="B4" s="265"/>
      <c r="C4" s="277" t="s">
        <v>340</v>
      </c>
      <c r="D4" s="277"/>
      <c r="E4" s="277"/>
      <c r="F4" s="277"/>
      <c r="G4" s="277"/>
      <c r="H4" s="277"/>
      <c r="I4" s="277"/>
      <c r="J4" s="277"/>
      <c r="K4" s="277"/>
      <c r="L4" s="278"/>
    </row>
    <row r="5" spans="1:12" ht="12.75" customHeight="1" x14ac:dyDescent="0.25">
      <c r="A5" s="261" t="s">
        <v>315</v>
      </c>
      <c r="B5" s="260"/>
      <c r="C5" s="275" t="s">
        <v>360</v>
      </c>
      <c r="D5" s="275"/>
      <c r="E5" s="275"/>
      <c r="F5" s="275"/>
      <c r="G5" s="275"/>
      <c r="H5" s="275"/>
      <c r="I5" s="275"/>
      <c r="J5" s="275"/>
      <c r="K5" s="275"/>
      <c r="L5" s="276"/>
    </row>
    <row r="6" spans="1:12" ht="12.75" customHeight="1" x14ac:dyDescent="0.25">
      <c r="A6" s="261" t="s">
        <v>313</v>
      </c>
      <c r="B6" s="260"/>
      <c r="C6" s="275" t="s">
        <v>344</v>
      </c>
      <c r="D6" s="275"/>
      <c r="E6" s="275"/>
      <c r="F6" s="275"/>
      <c r="G6" s="275"/>
      <c r="H6" s="275"/>
      <c r="I6" s="275"/>
      <c r="J6" s="275"/>
      <c r="K6" s="275"/>
      <c r="L6" s="276"/>
    </row>
    <row r="7" spans="1:12" x14ac:dyDescent="0.25">
      <c r="A7" s="261" t="s">
        <v>311</v>
      </c>
      <c r="B7" s="260"/>
      <c r="C7" s="277" t="s">
        <v>359</v>
      </c>
      <c r="D7" s="277"/>
      <c r="E7" s="277"/>
      <c r="F7" s="277"/>
      <c r="G7" s="277"/>
      <c r="H7" s="277"/>
      <c r="I7" s="277"/>
      <c r="J7" s="277"/>
      <c r="K7" s="277"/>
      <c r="L7" s="278"/>
    </row>
    <row r="8" spans="1:12" x14ac:dyDescent="0.25">
      <c r="A8" s="261" t="s">
        <v>309</v>
      </c>
      <c r="B8" s="260"/>
      <c r="C8" s="315" t="s">
        <v>338</v>
      </c>
      <c r="D8" s="315"/>
      <c r="E8" s="315"/>
      <c r="F8" s="315"/>
      <c r="G8" s="315"/>
      <c r="H8" s="315"/>
      <c r="I8" s="315"/>
      <c r="J8" s="315"/>
      <c r="K8" s="315"/>
      <c r="L8" s="316"/>
    </row>
    <row r="9" spans="1:12" ht="12.75" customHeight="1" x14ac:dyDescent="0.25">
      <c r="A9" s="262" t="s">
        <v>308</v>
      </c>
      <c r="B9" s="260"/>
      <c r="C9" s="279"/>
      <c r="D9" s="279"/>
      <c r="E9" s="279"/>
      <c r="F9" s="279"/>
      <c r="G9" s="279"/>
      <c r="H9" s="279"/>
      <c r="I9" s="279"/>
      <c r="J9" s="279"/>
      <c r="K9" s="279"/>
      <c r="L9" s="280"/>
    </row>
    <row r="10" spans="1:12" ht="12.75" customHeight="1" x14ac:dyDescent="0.25">
      <c r="A10" s="261"/>
      <c r="B10" s="260" t="s">
        <v>307</v>
      </c>
      <c r="C10" s="279" t="s">
        <v>346</v>
      </c>
      <c r="D10" s="279"/>
      <c r="E10" s="279"/>
      <c r="F10" s="279"/>
      <c r="G10" s="279"/>
      <c r="H10" s="279"/>
      <c r="I10" s="279"/>
      <c r="J10" s="279"/>
      <c r="K10" s="279"/>
      <c r="L10" s="280"/>
    </row>
    <row r="11" spans="1:12" ht="12.75" customHeight="1" x14ac:dyDescent="0.25">
      <c r="A11" s="261"/>
      <c r="B11" s="260" t="s">
        <v>305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6"/>
    </row>
    <row r="12" spans="1:12" ht="12.75" customHeight="1" x14ac:dyDescent="0.25">
      <c r="A12" s="261"/>
      <c r="B12" s="260" t="s">
        <v>304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80"/>
    </row>
    <row r="13" spans="1:12" ht="12.75" customHeight="1" x14ac:dyDescent="0.25">
      <c r="A13" s="261"/>
      <c r="B13" s="260" t="s">
        <v>303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ht="12.75" customHeight="1" x14ac:dyDescent="0.25">
      <c r="A14" s="261"/>
      <c r="B14" s="260" t="s">
        <v>302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6"/>
    </row>
    <row r="15" spans="1:12" ht="12.75" customHeight="1" x14ac:dyDescent="0.25">
      <c r="A15" s="259"/>
      <c r="B15" s="258"/>
      <c r="C15" s="257"/>
      <c r="D15" s="257"/>
      <c r="E15" s="257"/>
      <c r="F15" s="257"/>
      <c r="G15" s="257"/>
      <c r="H15" s="257"/>
      <c r="I15" s="257"/>
      <c r="J15" s="257"/>
      <c r="K15" s="257"/>
      <c r="L15" s="256"/>
    </row>
    <row r="16" spans="1:12" s="255" customFormat="1" ht="12.75" customHeight="1" x14ac:dyDescent="0.25">
      <c r="A16" s="293" t="s">
        <v>301</v>
      </c>
      <c r="B16" s="296" t="s">
        <v>300</v>
      </c>
      <c r="C16" s="298" t="s">
        <v>299</v>
      </c>
      <c r="D16" s="299"/>
      <c r="E16" s="299"/>
      <c r="F16" s="299"/>
      <c r="G16" s="300"/>
      <c r="H16" s="298" t="s">
        <v>298</v>
      </c>
      <c r="I16" s="299"/>
      <c r="J16" s="299"/>
      <c r="K16" s="299"/>
      <c r="L16" s="301"/>
    </row>
    <row r="17" spans="1:12" s="255" customFormat="1" ht="12.75" customHeight="1" x14ac:dyDescent="0.25">
      <c r="A17" s="294"/>
      <c r="B17" s="297"/>
      <c r="C17" s="287" t="s">
        <v>297</v>
      </c>
      <c r="D17" s="302" t="s">
        <v>296</v>
      </c>
      <c r="E17" s="304" t="s">
        <v>295</v>
      </c>
      <c r="F17" s="306" t="s">
        <v>294</v>
      </c>
      <c r="G17" s="310" t="s">
        <v>293</v>
      </c>
      <c r="H17" s="287" t="s">
        <v>297</v>
      </c>
      <c r="I17" s="302" t="s">
        <v>296</v>
      </c>
      <c r="J17" s="304" t="s">
        <v>295</v>
      </c>
      <c r="K17" s="306" t="s">
        <v>294</v>
      </c>
      <c r="L17" s="289" t="s">
        <v>293</v>
      </c>
    </row>
    <row r="18" spans="1:12" s="249" customFormat="1" ht="61.5" customHeight="1" thickBot="1" x14ac:dyDescent="0.3">
      <c r="A18" s="295"/>
      <c r="B18" s="297"/>
      <c r="C18" s="287"/>
      <c r="D18" s="308"/>
      <c r="E18" s="309"/>
      <c r="F18" s="307"/>
      <c r="G18" s="310"/>
      <c r="H18" s="288"/>
      <c r="I18" s="303"/>
      <c r="J18" s="305"/>
      <c r="K18" s="307"/>
      <c r="L18" s="290"/>
    </row>
    <row r="19" spans="1:12" s="249" customFormat="1" ht="9.75" customHeight="1" thickTop="1" x14ac:dyDescent="0.25">
      <c r="A19" s="254" t="s">
        <v>292</v>
      </c>
      <c r="B19" s="254">
        <v>2</v>
      </c>
      <c r="C19" s="252">
        <v>3</v>
      </c>
      <c r="D19" s="251">
        <v>4</v>
      </c>
      <c r="E19" s="251">
        <v>5</v>
      </c>
      <c r="F19" s="251">
        <v>6</v>
      </c>
      <c r="G19" s="253">
        <v>7</v>
      </c>
      <c r="H19" s="252">
        <v>8</v>
      </c>
      <c r="I19" s="251">
        <v>9</v>
      </c>
      <c r="J19" s="251">
        <v>10</v>
      </c>
      <c r="K19" s="251">
        <v>11</v>
      </c>
      <c r="L19" s="250">
        <v>12</v>
      </c>
    </row>
    <row r="20" spans="1:12" s="14" customFormat="1" x14ac:dyDescent="0.25">
      <c r="A20" s="168"/>
      <c r="B20" s="147" t="s">
        <v>291</v>
      </c>
      <c r="C20" s="247"/>
      <c r="D20" s="246"/>
      <c r="E20" s="246"/>
      <c r="F20" s="246"/>
      <c r="G20" s="248"/>
      <c r="H20" s="247"/>
      <c r="I20" s="246"/>
      <c r="J20" s="246"/>
      <c r="K20" s="246"/>
      <c r="L20" s="245"/>
    </row>
    <row r="21" spans="1:12" s="14" customFormat="1" ht="12.75" thickBot="1" x14ac:dyDescent="0.3">
      <c r="A21" s="177"/>
      <c r="B21" s="244" t="s">
        <v>290</v>
      </c>
      <c r="C21" s="242">
        <f t="shared" ref="C21:C47" si="0">SUM(D21:G21)</f>
        <v>366864.09840900003</v>
      </c>
      <c r="D21" s="241">
        <f>SUM(D22,D25,D26,D42,D43)</f>
        <v>366864.09840900003</v>
      </c>
      <c r="E21" s="241">
        <f>SUM(E22,E25,E43)</f>
        <v>0</v>
      </c>
      <c r="F21" s="241">
        <f>SUM(F22,F27,F43)</f>
        <v>0</v>
      </c>
      <c r="G21" s="243">
        <f>SUM(G22,G45)</f>
        <v>0</v>
      </c>
      <c r="H21" s="242">
        <f t="shared" ref="H21:H47" si="1">SUM(I21:L21)</f>
        <v>400606</v>
      </c>
      <c r="I21" s="241">
        <f>SUM(I22,I25,I26,I42,I43)</f>
        <v>400606</v>
      </c>
      <c r="J21" s="241">
        <f>SUM(J22,J25,J43)</f>
        <v>0</v>
      </c>
      <c r="K21" s="241">
        <f>SUM(K22,K27,K43)</f>
        <v>0</v>
      </c>
      <c r="L21" s="240">
        <f>SUM(L22,L45)</f>
        <v>0</v>
      </c>
    </row>
    <row r="22" spans="1:12" ht="12.75" hidden="1" thickTop="1" x14ac:dyDescent="0.25">
      <c r="A22" s="239"/>
      <c r="B22" s="238" t="s">
        <v>289</v>
      </c>
      <c r="C22" s="236">
        <f t="shared" si="0"/>
        <v>0</v>
      </c>
      <c r="D22" s="235">
        <f>SUM(D23:D24)</f>
        <v>0</v>
      </c>
      <c r="E22" s="235">
        <f>SUM(E23:E24)</f>
        <v>0</v>
      </c>
      <c r="F22" s="235">
        <f>SUM(F23:F24)</f>
        <v>0</v>
      </c>
      <c r="G22" s="237">
        <f>SUM(G23:G24)</f>
        <v>0</v>
      </c>
      <c r="H22" s="236">
        <f t="shared" si="1"/>
        <v>0</v>
      </c>
      <c r="I22" s="235">
        <f>SUM(I23:I24)</f>
        <v>0</v>
      </c>
      <c r="J22" s="235">
        <f>SUM(J23:J24)</f>
        <v>0</v>
      </c>
      <c r="K22" s="235">
        <f>SUM(K23:K24)</f>
        <v>0</v>
      </c>
      <c r="L22" s="234">
        <f>SUM(L23:L24)</f>
        <v>0</v>
      </c>
    </row>
    <row r="23" spans="1:12" ht="12.75" hidden="1" thickTop="1" x14ac:dyDescent="0.25">
      <c r="A23" s="163"/>
      <c r="B23" s="114" t="s">
        <v>288</v>
      </c>
      <c r="C23" s="233">
        <f t="shared" si="0"/>
        <v>0</v>
      </c>
      <c r="D23" s="161"/>
      <c r="E23" s="161"/>
      <c r="F23" s="161"/>
      <c r="G23" s="162"/>
      <c r="H23" s="233">
        <f t="shared" si="1"/>
        <v>0</v>
      </c>
      <c r="I23" s="161"/>
      <c r="J23" s="161"/>
      <c r="K23" s="161"/>
      <c r="L23" s="160"/>
    </row>
    <row r="24" spans="1:12" ht="12.75" hidden="1" thickTop="1" x14ac:dyDescent="0.25">
      <c r="A24" s="38"/>
      <c r="B24" s="74" t="s">
        <v>287</v>
      </c>
      <c r="C24" s="231">
        <f t="shared" si="0"/>
        <v>0</v>
      </c>
      <c r="D24" s="230"/>
      <c r="E24" s="230"/>
      <c r="F24" s="230"/>
      <c r="G24" s="232"/>
      <c r="H24" s="231">
        <f t="shared" si="1"/>
        <v>0</v>
      </c>
      <c r="I24" s="230"/>
      <c r="J24" s="230"/>
      <c r="K24" s="230"/>
      <c r="L24" s="229"/>
    </row>
    <row r="25" spans="1:12" s="14" customFormat="1" ht="25.5" thickTop="1" thickBot="1" x14ac:dyDescent="0.3">
      <c r="A25" s="228">
        <v>19300</v>
      </c>
      <c r="B25" s="228" t="s">
        <v>286</v>
      </c>
      <c r="C25" s="226">
        <f t="shared" si="0"/>
        <v>366864.09840900003</v>
      </c>
      <c r="D25" s="225">
        <f>D50</f>
        <v>366864.09840900003</v>
      </c>
      <c r="E25" s="225"/>
      <c r="F25" s="224" t="s">
        <v>263</v>
      </c>
      <c r="G25" s="227" t="s">
        <v>263</v>
      </c>
      <c r="H25" s="226">
        <f t="shared" si="1"/>
        <v>400606</v>
      </c>
      <c r="I25" s="225">
        <f>I51</f>
        <v>400606</v>
      </c>
      <c r="J25" s="225">
        <f>J51</f>
        <v>0</v>
      </c>
      <c r="K25" s="224" t="s">
        <v>263</v>
      </c>
      <c r="L25" s="223" t="s">
        <v>263</v>
      </c>
    </row>
    <row r="26" spans="1:12" s="14" customFormat="1" ht="24.75" hidden="1" thickTop="1" x14ac:dyDescent="0.25">
      <c r="A26" s="97"/>
      <c r="B26" s="97" t="s">
        <v>285</v>
      </c>
      <c r="C26" s="94">
        <f t="shared" si="0"/>
        <v>0</v>
      </c>
      <c r="D26" s="209"/>
      <c r="E26" s="196" t="s">
        <v>263</v>
      </c>
      <c r="F26" s="196" t="s">
        <v>263</v>
      </c>
      <c r="G26" s="207" t="s">
        <v>263</v>
      </c>
      <c r="H26" s="94">
        <f t="shared" si="1"/>
        <v>0</v>
      </c>
      <c r="I26" s="222"/>
      <c r="J26" s="196" t="s">
        <v>263</v>
      </c>
      <c r="K26" s="196" t="s">
        <v>263</v>
      </c>
      <c r="L26" s="204" t="s">
        <v>263</v>
      </c>
    </row>
    <row r="27" spans="1:12" s="14" customFormat="1" ht="36.75" hidden="1" thickTop="1" x14ac:dyDescent="0.25">
      <c r="A27" s="97">
        <v>21300</v>
      </c>
      <c r="B27" s="97" t="s">
        <v>284</v>
      </c>
      <c r="C27" s="94">
        <f t="shared" si="0"/>
        <v>0</v>
      </c>
      <c r="D27" s="196" t="s">
        <v>263</v>
      </c>
      <c r="E27" s="196" t="s">
        <v>263</v>
      </c>
      <c r="F27" s="93">
        <f>SUM(F28,F32,F34,F37)</f>
        <v>0</v>
      </c>
      <c r="G27" s="207" t="s">
        <v>263</v>
      </c>
      <c r="H27" s="94">
        <f t="shared" si="1"/>
        <v>0</v>
      </c>
      <c r="I27" s="196" t="s">
        <v>263</v>
      </c>
      <c r="J27" s="196" t="s">
        <v>263</v>
      </c>
      <c r="K27" s="93">
        <f>SUM(K28,K32,K34,K37)</f>
        <v>0</v>
      </c>
      <c r="L27" s="204" t="s">
        <v>263</v>
      </c>
    </row>
    <row r="28" spans="1:12" s="14" customFormat="1" ht="24.75" hidden="1" thickTop="1" x14ac:dyDescent="0.25">
      <c r="A28" s="210">
        <v>21350</v>
      </c>
      <c r="B28" s="97" t="s">
        <v>283</v>
      </c>
      <c r="C28" s="94">
        <f t="shared" si="0"/>
        <v>0</v>
      </c>
      <c r="D28" s="196" t="s">
        <v>263</v>
      </c>
      <c r="E28" s="196" t="s">
        <v>263</v>
      </c>
      <c r="F28" s="93">
        <f>SUM(F29:F31)</f>
        <v>0</v>
      </c>
      <c r="G28" s="207" t="s">
        <v>263</v>
      </c>
      <c r="H28" s="94">
        <f t="shared" si="1"/>
        <v>0</v>
      </c>
      <c r="I28" s="196" t="s">
        <v>263</v>
      </c>
      <c r="J28" s="196" t="s">
        <v>263</v>
      </c>
      <c r="K28" s="93">
        <f>SUM(K29:K31)</f>
        <v>0</v>
      </c>
      <c r="L28" s="204" t="s">
        <v>263</v>
      </c>
    </row>
    <row r="29" spans="1:12" ht="12.75" hidden="1" thickTop="1" x14ac:dyDescent="0.25">
      <c r="A29" s="163">
        <v>21351</v>
      </c>
      <c r="B29" s="79" t="s">
        <v>282</v>
      </c>
      <c r="C29" s="69">
        <f t="shared" si="0"/>
        <v>0</v>
      </c>
      <c r="D29" s="215" t="s">
        <v>263</v>
      </c>
      <c r="E29" s="215" t="s">
        <v>263</v>
      </c>
      <c r="F29" s="68"/>
      <c r="G29" s="216" t="s">
        <v>263</v>
      </c>
      <c r="H29" s="69">
        <f t="shared" si="1"/>
        <v>0</v>
      </c>
      <c r="I29" s="215" t="s">
        <v>263</v>
      </c>
      <c r="J29" s="215" t="s">
        <v>263</v>
      </c>
      <c r="K29" s="68"/>
      <c r="L29" s="214" t="s">
        <v>263</v>
      </c>
    </row>
    <row r="30" spans="1:12" ht="12.75" hidden="1" thickTop="1" x14ac:dyDescent="0.25">
      <c r="A30" s="38">
        <v>21352</v>
      </c>
      <c r="B30" s="78" t="s">
        <v>281</v>
      </c>
      <c r="C30" s="36">
        <f t="shared" si="0"/>
        <v>0</v>
      </c>
      <c r="D30" s="212" t="s">
        <v>263</v>
      </c>
      <c r="E30" s="212" t="s">
        <v>263</v>
      </c>
      <c r="F30" s="35"/>
      <c r="G30" s="213" t="s">
        <v>263</v>
      </c>
      <c r="H30" s="36">
        <f t="shared" si="1"/>
        <v>0</v>
      </c>
      <c r="I30" s="212" t="s">
        <v>263</v>
      </c>
      <c r="J30" s="212" t="s">
        <v>263</v>
      </c>
      <c r="K30" s="35"/>
      <c r="L30" s="211" t="s">
        <v>263</v>
      </c>
    </row>
    <row r="31" spans="1:12" ht="24.75" hidden="1" thickTop="1" x14ac:dyDescent="0.25">
      <c r="A31" s="38">
        <v>21359</v>
      </c>
      <c r="B31" s="78" t="s">
        <v>280</v>
      </c>
      <c r="C31" s="36">
        <f t="shared" si="0"/>
        <v>0</v>
      </c>
      <c r="D31" s="212" t="s">
        <v>263</v>
      </c>
      <c r="E31" s="212" t="s">
        <v>263</v>
      </c>
      <c r="F31" s="35"/>
      <c r="G31" s="213" t="s">
        <v>263</v>
      </c>
      <c r="H31" s="36">
        <f t="shared" si="1"/>
        <v>0</v>
      </c>
      <c r="I31" s="212" t="s">
        <v>263</v>
      </c>
      <c r="J31" s="212" t="s">
        <v>263</v>
      </c>
      <c r="K31" s="35"/>
      <c r="L31" s="211" t="s">
        <v>263</v>
      </c>
    </row>
    <row r="32" spans="1:12" s="14" customFormat="1" ht="36.75" hidden="1" thickTop="1" x14ac:dyDescent="0.25">
      <c r="A32" s="210">
        <v>21370</v>
      </c>
      <c r="B32" s="97" t="s">
        <v>279</v>
      </c>
      <c r="C32" s="94">
        <f t="shared" si="0"/>
        <v>0</v>
      </c>
      <c r="D32" s="196" t="s">
        <v>263</v>
      </c>
      <c r="E32" s="196" t="s">
        <v>263</v>
      </c>
      <c r="F32" s="93">
        <f>SUM(F33)</f>
        <v>0</v>
      </c>
      <c r="G32" s="207" t="s">
        <v>263</v>
      </c>
      <c r="H32" s="94">
        <f t="shared" si="1"/>
        <v>0</v>
      </c>
      <c r="I32" s="196" t="s">
        <v>263</v>
      </c>
      <c r="J32" s="196" t="s">
        <v>263</v>
      </c>
      <c r="K32" s="93">
        <f>SUM(K33)</f>
        <v>0</v>
      </c>
      <c r="L32" s="204" t="s">
        <v>263</v>
      </c>
    </row>
    <row r="33" spans="1:12" ht="36.75" hidden="1" thickTop="1" x14ac:dyDescent="0.25">
      <c r="A33" s="221">
        <v>21379</v>
      </c>
      <c r="B33" s="220" t="s">
        <v>278</v>
      </c>
      <c r="C33" s="42">
        <f t="shared" si="0"/>
        <v>0</v>
      </c>
      <c r="D33" s="218" t="s">
        <v>263</v>
      </c>
      <c r="E33" s="218" t="s">
        <v>263</v>
      </c>
      <c r="F33" s="41"/>
      <c r="G33" s="219" t="s">
        <v>263</v>
      </c>
      <c r="H33" s="42">
        <f t="shared" si="1"/>
        <v>0</v>
      </c>
      <c r="I33" s="218" t="s">
        <v>263</v>
      </c>
      <c r="J33" s="218" t="s">
        <v>263</v>
      </c>
      <c r="K33" s="41"/>
      <c r="L33" s="217" t="s">
        <v>263</v>
      </c>
    </row>
    <row r="34" spans="1:12" s="14" customFormat="1" ht="12.75" hidden="1" thickTop="1" x14ac:dyDescent="0.25">
      <c r="A34" s="210">
        <v>21380</v>
      </c>
      <c r="B34" s="97" t="s">
        <v>277</v>
      </c>
      <c r="C34" s="94">
        <f t="shared" si="0"/>
        <v>0</v>
      </c>
      <c r="D34" s="196" t="s">
        <v>263</v>
      </c>
      <c r="E34" s="196" t="s">
        <v>263</v>
      </c>
      <c r="F34" s="93">
        <f>SUM(F35:F36)</f>
        <v>0</v>
      </c>
      <c r="G34" s="207" t="s">
        <v>263</v>
      </c>
      <c r="H34" s="94">
        <f t="shared" si="1"/>
        <v>0</v>
      </c>
      <c r="I34" s="196" t="s">
        <v>263</v>
      </c>
      <c r="J34" s="196" t="s">
        <v>263</v>
      </c>
      <c r="K34" s="93">
        <f>SUM(K35:K36)</f>
        <v>0</v>
      </c>
      <c r="L34" s="204" t="s">
        <v>263</v>
      </c>
    </row>
    <row r="35" spans="1:12" ht="12.75" hidden="1" thickTop="1" x14ac:dyDescent="0.25">
      <c r="A35" s="114">
        <v>21381</v>
      </c>
      <c r="B35" s="79" t="s">
        <v>276</v>
      </c>
      <c r="C35" s="69">
        <f t="shared" si="0"/>
        <v>0</v>
      </c>
      <c r="D35" s="215" t="s">
        <v>263</v>
      </c>
      <c r="E35" s="215" t="s">
        <v>263</v>
      </c>
      <c r="F35" s="68"/>
      <c r="G35" s="216" t="s">
        <v>263</v>
      </c>
      <c r="H35" s="69">
        <f t="shared" si="1"/>
        <v>0</v>
      </c>
      <c r="I35" s="215" t="s">
        <v>263</v>
      </c>
      <c r="J35" s="215" t="s">
        <v>263</v>
      </c>
      <c r="K35" s="68"/>
      <c r="L35" s="214" t="s">
        <v>263</v>
      </c>
    </row>
    <row r="36" spans="1:12" ht="24.75" hidden="1" thickTop="1" x14ac:dyDescent="0.25">
      <c r="A36" s="74">
        <v>21383</v>
      </c>
      <c r="B36" s="78" t="s">
        <v>275</v>
      </c>
      <c r="C36" s="36">
        <f t="shared" si="0"/>
        <v>0</v>
      </c>
      <c r="D36" s="212" t="s">
        <v>263</v>
      </c>
      <c r="E36" s="212" t="s">
        <v>263</v>
      </c>
      <c r="F36" s="35"/>
      <c r="G36" s="213" t="s">
        <v>263</v>
      </c>
      <c r="H36" s="36">
        <f t="shared" si="1"/>
        <v>0</v>
      </c>
      <c r="I36" s="212" t="s">
        <v>263</v>
      </c>
      <c r="J36" s="212" t="s">
        <v>263</v>
      </c>
      <c r="K36" s="35"/>
      <c r="L36" s="211" t="s">
        <v>263</v>
      </c>
    </row>
    <row r="37" spans="1:12" s="14" customFormat="1" ht="24.75" hidden="1" thickTop="1" x14ac:dyDescent="0.25">
      <c r="A37" s="210">
        <v>21390</v>
      </c>
      <c r="B37" s="97" t="s">
        <v>274</v>
      </c>
      <c r="C37" s="94">
        <f t="shared" si="0"/>
        <v>0</v>
      </c>
      <c r="D37" s="196" t="s">
        <v>263</v>
      </c>
      <c r="E37" s="196" t="s">
        <v>263</v>
      </c>
      <c r="F37" s="93">
        <f>SUM(F38:F41)</f>
        <v>0</v>
      </c>
      <c r="G37" s="207" t="s">
        <v>263</v>
      </c>
      <c r="H37" s="94">
        <f t="shared" si="1"/>
        <v>0</v>
      </c>
      <c r="I37" s="196" t="s">
        <v>263</v>
      </c>
      <c r="J37" s="196" t="s">
        <v>263</v>
      </c>
      <c r="K37" s="93">
        <f>SUM(K38:K41)</f>
        <v>0</v>
      </c>
      <c r="L37" s="204" t="s">
        <v>263</v>
      </c>
    </row>
    <row r="38" spans="1:12" ht="24.75" hidden="1" thickTop="1" x14ac:dyDescent="0.25">
      <c r="A38" s="114">
        <v>21391</v>
      </c>
      <c r="B38" s="79" t="s">
        <v>273</v>
      </c>
      <c r="C38" s="69">
        <f t="shared" si="0"/>
        <v>0</v>
      </c>
      <c r="D38" s="215" t="s">
        <v>263</v>
      </c>
      <c r="E38" s="215" t="s">
        <v>263</v>
      </c>
      <c r="F38" s="68"/>
      <c r="G38" s="216" t="s">
        <v>263</v>
      </c>
      <c r="H38" s="69">
        <f t="shared" si="1"/>
        <v>0</v>
      </c>
      <c r="I38" s="215" t="s">
        <v>263</v>
      </c>
      <c r="J38" s="215" t="s">
        <v>263</v>
      </c>
      <c r="K38" s="68"/>
      <c r="L38" s="214" t="s">
        <v>263</v>
      </c>
    </row>
    <row r="39" spans="1:12" ht="12.75" hidden="1" thickTop="1" x14ac:dyDescent="0.25">
      <c r="A39" s="74">
        <v>21393</v>
      </c>
      <c r="B39" s="78" t="s">
        <v>272</v>
      </c>
      <c r="C39" s="36">
        <f t="shared" si="0"/>
        <v>0</v>
      </c>
      <c r="D39" s="212" t="s">
        <v>263</v>
      </c>
      <c r="E39" s="212" t="s">
        <v>263</v>
      </c>
      <c r="F39" s="35"/>
      <c r="G39" s="213" t="s">
        <v>263</v>
      </c>
      <c r="H39" s="36">
        <f t="shared" si="1"/>
        <v>0</v>
      </c>
      <c r="I39" s="212" t="s">
        <v>263</v>
      </c>
      <c r="J39" s="212" t="s">
        <v>263</v>
      </c>
      <c r="K39" s="35"/>
      <c r="L39" s="211" t="s">
        <v>263</v>
      </c>
    </row>
    <row r="40" spans="1:12" ht="12.75" hidden="1" thickTop="1" x14ac:dyDescent="0.25">
      <c r="A40" s="74">
        <v>21395</v>
      </c>
      <c r="B40" s="78" t="s">
        <v>271</v>
      </c>
      <c r="C40" s="36">
        <f t="shared" si="0"/>
        <v>0</v>
      </c>
      <c r="D40" s="212" t="s">
        <v>263</v>
      </c>
      <c r="E40" s="212" t="s">
        <v>263</v>
      </c>
      <c r="F40" s="35"/>
      <c r="G40" s="213" t="s">
        <v>263</v>
      </c>
      <c r="H40" s="36">
        <f t="shared" si="1"/>
        <v>0</v>
      </c>
      <c r="I40" s="212" t="s">
        <v>263</v>
      </c>
      <c r="J40" s="212" t="s">
        <v>263</v>
      </c>
      <c r="K40" s="35"/>
      <c r="L40" s="211" t="s">
        <v>263</v>
      </c>
    </row>
    <row r="41" spans="1:12" ht="24.75" hidden="1" thickTop="1" x14ac:dyDescent="0.25">
      <c r="A41" s="74">
        <v>21399</v>
      </c>
      <c r="B41" s="78" t="s">
        <v>270</v>
      </c>
      <c r="C41" s="36">
        <f t="shared" si="0"/>
        <v>0</v>
      </c>
      <c r="D41" s="212" t="s">
        <v>263</v>
      </c>
      <c r="E41" s="212" t="s">
        <v>263</v>
      </c>
      <c r="F41" s="35"/>
      <c r="G41" s="213" t="s">
        <v>263</v>
      </c>
      <c r="H41" s="36">
        <f t="shared" si="1"/>
        <v>0</v>
      </c>
      <c r="I41" s="212" t="s">
        <v>263</v>
      </c>
      <c r="J41" s="212" t="s">
        <v>263</v>
      </c>
      <c r="K41" s="35"/>
      <c r="L41" s="211" t="s">
        <v>263</v>
      </c>
    </row>
    <row r="42" spans="1:12" s="14" customFormat="1" ht="36.75" hidden="1" customHeight="1" x14ac:dyDescent="0.25">
      <c r="A42" s="210">
        <v>21420</v>
      </c>
      <c r="B42" s="97" t="s">
        <v>269</v>
      </c>
      <c r="C42" s="94">
        <f t="shared" si="0"/>
        <v>0</v>
      </c>
      <c r="D42" s="209"/>
      <c r="E42" s="196" t="s">
        <v>263</v>
      </c>
      <c r="F42" s="196" t="s">
        <v>263</v>
      </c>
      <c r="G42" s="207" t="s">
        <v>263</v>
      </c>
      <c r="H42" s="206">
        <f t="shared" si="1"/>
        <v>0</v>
      </c>
      <c r="I42" s="209"/>
      <c r="J42" s="196" t="s">
        <v>263</v>
      </c>
      <c r="K42" s="196" t="s">
        <v>263</v>
      </c>
      <c r="L42" s="204" t="s">
        <v>263</v>
      </c>
    </row>
    <row r="43" spans="1:12" s="14" customFormat="1" ht="24.75" hidden="1" thickTop="1" x14ac:dyDescent="0.25">
      <c r="A43" s="208">
        <v>21490</v>
      </c>
      <c r="B43" s="125" t="s">
        <v>268</v>
      </c>
      <c r="C43" s="94">
        <f t="shared" si="0"/>
        <v>0</v>
      </c>
      <c r="D43" s="205">
        <f>D44</f>
        <v>0</v>
      </c>
      <c r="E43" s="205">
        <f>E44</f>
        <v>0</v>
      </c>
      <c r="F43" s="205">
        <f>F44</f>
        <v>0</v>
      </c>
      <c r="G43" s="207" t="s">
        <v>263</v>
      </c>
      <c r="H43" s="206">
        <f t="shared" si="1"/>
        <v>0</v>
      </c>
      <c r="I43" s="205">
        <f>I44</f>
        <v>0</v>
      </c>
      <c r="J43" s="205">
        <f>J44</f>
        <v>0</v>
      </c>
      <c r="K43" s="205">
        <f>K44</f>
        <v>0</v>
      </c>
      <c r="L43" s="204" t="s">
        <v>263</v>
      </c>
    </row>
    <row r="44" spans="1:12" s="14" customFormat="1" ht="24.75" hidden="1" thickTop="1" x14ac:dyDescent="0.25">
      <c r="A44" s="74">
        <v>21499</v>
      </c>
      <c r="B44" s="78" t="s">
        <v>267</v>
      </c>
      <c r="C44" s="42">
        <f t="shared" si="0"/>
        <v>0</v>
      </c>
      <c r="D44" s="203"/>
      <c r="E44" s="202"/>
      <c r="F44" s="202"/>
      <c r="G44" s="201" t="s">
        <v>263</v>
      </c>
      <c r="H44" s="200">
        <f t="shared" si="1"/>
        <v>0</v>
      </c>
      <c r="I44" s="161"/>
      <c r="J44" s="199"/>
      <c r="K44" s="199"/>
      <c r="L44" s="198" t="s">
        <v>263</v>
      </c>
    </row>
    <row r="45" spans="1:12" ht="24.75" hidden="1" thickTop="1" x14ac:dyDescent="0.25">
      <c r="A45" s="197">
        <v>23000</v>
      </c>
      <c r="B45" s="86" t="s">
        <v>266</v>
      </c>
      <c r="C45" s="194">
        <f t="shared" si="0"/>
        <v>0</v>
      </c>
      <c r="D45" s="196" t="s">
        <v>263</v>
      </c>
      <c r="E45" s="196" t="s">
        <v>263</v>
      </c>
      <c r="F45" s="196" t="s">
        <v>263</v>
      </c>
      <c r="G45" s="195">
        <f>SUM(G46:G47)</f>
        <v>0</v>
      </c>
      <c r="H45" s="194">
        <f t="shared" si="1"/>
        <v>0</v>
      </c>
      <c r="I45" s="193" t="s">
        <v>263</v>
      </c>
      <c r="J45" s="193" t="s">
        <v>263</v>
      </c>
      <c r="K45" s="193" t="s">
        <v>263</v>
      </c>
      <c r="L45" s="192">
        <f>SUM(L46:L47)</f>
        <v>0</v>
      </c>
    </row>
    <row r="46" spans="1:12" ht="24.75" hidden="1" thickTop="1" x14ac:dyDescent="0.25">
      <c r="A46" s="154">
        <v>23410</v>
      </c>
      <c r="B46" s="137" t="s">
        <v>265</v>
      </c>
      <c r="C46" s="191">
        <f t="shared" si="0"/>
        <v>0</v>
      </c>
      <c r="D46" s="186" t="s">
        <v>263</v>
      </c>
      <c r="E46" s="186" t="s">
        <v>263</v>
      </c>
      <c r="F46" s="186" t="s">
        <v>263</v>
      </c>
      <c r="G46" s="190"/>
      <c r="H46" s="191">
        <f t="shared" si="1"/>
        <v>0</v>
      </c>
      <c r="I46" s="186" t="s">
        <v>263</v>
      </c>
      <c r="J46" s="186" t="s">
        <v>263</v>
      </c>
      <c r="K46" s="186" t="s">
        <v>263</v>
      </c>
      <c r="L46" s="188"/>
    </row>
    <row r="47" spans="1:12" ht="24.75" hidden="1" thickTop="1" x14ac:dyDescent="0.25">
      <c r="A47" s="154">
        <v>23510</v>
      </c>
      <c r="B47" s="137" t="s">
        <v>264</v>
      </c>
      <c r="C47" s="189">
        <f t="shared" si="0"/>
        <v>0</v>
      </c>
      <c r="D47" s="186" t="s">
        <v>263</v>
      </c>
      <c r="E47" s="186" t="s">
        <v>263</v>
      </c>
      <c r="F47" s="186" t="s">
        <v>263</v>
      </c>
      <c r="G47" s="190"/>
      <c r="H47" s="189">
        <f t="shared" si="1"/>
        <v>0</v>
      </c>
      <c r="I47" s="186" t="s">
        <v>263</v>
      </c>
      <c r="J47" s="186" t="s">
        <v>263</v>
      </c>
      <c r="K47" s="186" t="s">
        <v>263</v>
      </c>
      <c r="L47" s="188"/>
    </row>
    <row r="48" spans="1:12" ht="12.75" thickTop="1" x14ac:dyDescent="0.25">
      <c r="A48" s="44"/>
      <c r="B48" s="137"/>
      <c r="C48" s="134"/>
      <c r="D48" s="186"/>
      <c r="E48" s="186"/>
      <c r="F48" s="185"/>
      <c r="G48" s="187"/>
      <c r="H48" s="134"/>
      <c r="I48" s="186"/>
      <c r="J48" s="186"/>
      <c r="K48" s="185"/>
      <c r="L48" s="184"/>
    </row>
    <row r="49" spans="1:12" s="14" customFormat="1" x14ac:dyDescent="0.25">
      <c r="A49" s="183"/>
      <c r="B49" s="182" t="s">
        <v>262</v>
      </c>
      <c r="C49" s="180"/>
      <c r="D49" s="179"/>
      <c r="E49" s="179"/>
      <c r="F49" s="179"/>
      <c r="G49" s="181"/>
      <c r="H49" s="180"/>
      <c r="I49" s="179"/>
      <c r="J49" s="179"/>
      <c r="K49" s="179"/>
      <c r="L49" s="178"/>
    </row>
    <row r="50" spans="1:12" s="14" customFormat="1" ht="12.75" thickBot="1" x14ac:dyDescent="0.3">
      <c r="A50" s="56"/>
      <c r="B50" s="177" t="s">
        <v>261</v>
      </c>
      <c r="C50" s="176">
        <f t="shared" ref="C50:C81" si="2">SUM(D50:G50)</f>
        <v>366864.09840900003</v>
      </c>
      <c r="D50" s="52">
        <f>SUM(D51,D281)</f>
        <v>366864.09840900003</v>
      </c>
      <c r="E50" s="52">
        <f>SUM(E51,E281)</f>
        <v>0</v>
      </c>
      <c r="F50" s="52">
        <f>SUM(F51,F281)</f>
        <v>0</v>
      </c>
      <c r="G50" s="54">
        <f>SUM(G51,G281)</f>
        <v>0</v>
      </c>
      <c r="H50" s="176">
        <f t="shared" ref="H50:H81" si="3">SUM(I50:L50)</f>
        <v>400606</v>
      </c>
      <c r="I50" s="52">
        <f>SUM(I51,I281)</f>
        <v>400606</v>
      </c>
      <c r="J50" s="52">
        <f>SUM(J51,J281)</f>
        <v>0</v>
      </c>
      <c r="K50" s="52">
        <f>SUM(K51,K281)</f>
        <v>0</v>
      </c>
      <c r="L50" s="51">
        <f>SUM(L51,L281)</f>
        <v>0</v>
      </c>
    </row>
    <row r="51" spans="1:12" s="14" customFormat="1" ht="36.75" thickTop="1" x14ac:dyDescent="0.25">
      <c r="A51" s="175"/>
      <c r="B51" s="174" t="s">
        <v>260</v>
      </c>
      <c r="C51" s="172">
        <f t="shared" si="2"/>
        <v>366864.09840900003</v>
      </c>
      <c r="D51" s="171">
        <f>SUM(D52,D194)</f>
        <v>366864.09840900003</v>
      </c>
      <c r="E51" s="171">
        <f>SUM(E52,E194)</f>
        <v>0</v>
      </c>
      <c r="F51" s="171">
        <f>SUM(F52,F194)</f>
        <v>0</v>
      </c>
      <c r="G51" s="173">
        <f>SUM(G52,G194)</f>
        <v>0</v>
      </c>
      <c r="H51" s="172">
        <f t="shared" si="3"/>
        <v>400606</v>
      </c>
      <c r="I51" s="171">
        <f>SUM(I52,I194)</f>
        <v>400606</v>
      </c>
      <c r="J51" s="171">
        <f>SUM(J52,J194)</f>
        <v>0</v>
      </c>
      <c r="K51" s="171">
        <f>SUM(K52,K194)</f>
        <v>0</v>
      </c>
      <c r="L51" s="170">
        <f>SUM(L52,L194)</f>
        <v>0</v>
      </c>
    </row>
    <row r="52" spans="1:12" s="14" customFormat="1" ht="24" x14ac:dyDescent="0.25">
      <c r="A52" s="169"/>
      <c r="B52" s="168" t="s">
        <v>259</v>
      </c>
      <c r="C52" s="146">
        <f t="shared" si="2"/>
        <v>366864.09840900003</v>
      </c>
      <c r="D52" s="145">
        <f>SUM(D53,D75,D173,D187)</f>
        <v>366864.09840900003</v>
      </c>
      <c r="E52" s="145">
        <f>SUM(E53,E75,E173,E187)</f>
        <v>0</v>
      </c>
      <c r="F52" s="145">
        <f>SUM(F53,F75,F173,F187)</f>
        <v>0</v>
      </c>
      <c r="G52" s="167">
        <f>SUM(G53,G75,G173,G187)</f>
        <v>0</v>
      </c>
      <c r="H52" s="146">
        <f t="shared" si="3"/>
        <v>400606</v>
      </c>
      <c r="I52" s="145">
        <f>SUM(I53,I75,I173,I187)</f>
        <v>400606</v>
      </c>
      <c r="J52" s="145">
        <f>SUM(J53,J75,J173,J187)</f>
        <v>0</v>
      </c>
      <c r="K52" s="145">
        <f>SUM(K53,K75,K173,K187)</f>
        <v>0</v>
      </c>
      <c r="L52" s="166">
        <f>SUM(L53,L75,L173,L187)</f>
        <v>0</v>
      </c>
    </row>
    <row r="53" spans="1:12" s="14" customFormat="1" x14ac:dyDescent="0.25">
      <c r="A53" s="131">
        <v>1000</v>
      </c>
      <c r="B53" s="131" t="s">
        <v>258</v>
      </c>
      <c r="C53" s="128">
        <f t="shared" si="2"/>
        <v>361707.13840900001</v>
      </c>
      <c r="D53" s="127">
        <f>SUM(D54,D67)</f>
        <v>361707.13840900001</v>
      </c>
      <c r="E53" s="127">
        <f>SUM(E54,E67)</f>
        <v>0</v>
      </c>
      <c r="F53" s="127">
        <f>SUM(F54,F67)</f>
        <v>0</v>
      </c>
      <c r="G53" s="129">
        <f>SUM(G54,G67)</f>
        <v>0</v>
      </c>
      <c r="H53" s="128">
        <f t="shared" si="3"/>
        <v>395449</v>
      </c>
      <c r="I53" s="127">
        <f>SUM(I54,I67)</f>
        <v>395449</v>
      </c>
      <c r="J53" s="127">
        <f>SUM(J54,J67)</f>
        <v>0</v>
      </c>
      <c r="K53" s="127">
        <f>SUM(K54,K67)</f>
        <v>0</v>
      </c>
      <c r="L53" s="126">
        <f>SUM(L54,L67)</f>
        <v>0</v>
      </c>
    </row>
    <row r="54" spans="1:12" x14ac:dyDescent="0.25">
      <c r="A54" s="97">
        <v>1100</v>
      </c>
      <c r="B54" s="96" t="s">
        <v>257</v>
      </c>
      <c r="C54" s="94">
        <f t="shared" si="2"/>
        <v>271520.76</v>
      </c>
      <c r="D54" s="93">
        <f>SUM(D55,D58,D66)</f>
        <v>271520.76</v>
      </c>
      <c r="E54" s="93">
        <f>SUM(E55,E58,E66)</f>
        <v>0</v>
      </c>
      <c r="F54" s="93">
        <f>SUM(F55,F58,F66)</f>
        <v>0</v>
      </c>
      <c r="G54" s="165">
        <f>SUM(G55,G58,G66)</f>
        <v>0</v>
      </c>
      <c r="H54" s="94">
        <f t="shared" si="3"/>
        <v>298476</v>
      </c>
      <c r="I54" s="93">
        <f>SUM(I55,I58,I66)</f>
        <v>298476</v>
      </c>
      <c r="J54" s="93">
        <f>SUM(J55,J58,J66)</f>
        <v>0</v>
      </c>
      <c r="K54" s="93">
        <f>SUM(K55,K58,K66)</f>
        <v>0</v>
      </c>
      <c r="L54" s="92">
        <f>SUM(L55,L58,L66)</f>
        <v>0</v>
      </c>
    </row>
    <row r="55" spans="1:12" x14ac:dyDescent="0.25">
      <c r="A55" s="80">
        <v>1110</v>
      </c>
      <c r="B55" s="137" t="s">
        <v>256</v>
      </c>
      <c r="C55" s="134">
        <f t="shared" si="2"/>
        <v>241196</v>
      </c>
      <c r="D55" s="139">
        <f>SUM(D56:D57)</f>
        <v>241196</v>
      </c>
      <c r="E55" s="139">
        <f>SUM(E56:E57)</f>
        <v>0</v>
      </c>
      <c r="F55" s="139">
        <f>SUM(F56:F57)</f>
        <v>0</v>
      </c>
      <c r="G55" s="140">
        <f>SUM(G56:G57)</f>
        <v>0</v>
      </c>
      <c r="H55" s="134">
        <f t="shared" si="3"/>
        <v>236084</v>
      </c>
      <c r="I55" s="139">
        <f>SUM(I56:I57)</f>
        <v>236084</v>
      </c>
      <c r="J55" s="139">
        <f>SUM(J56:J57)</f>
        <v>0</v>
      </c>
      <c r="K55" s="139">
        <f>SUM(K56:K57)</f>
        <v>0</v>
      </c>
      <c r="L55" s="138">
        <f>SUM(L56:L57)</f>
        <v>0</v>
      </c>
    </row>
    <row r="56" spans="1:12" hidden="1" x14ac:dyDescent="0.25">
      <c r="A56" s="114">
        <v>1111</v>
      </c>
      <c r="B56" s="79" t="s">
        <v>255</v>
      </c>
      <c r="C56" s="69">
        <f t="shared" si="2"/>
        <v>0</v>
      </c>
      <c r="D56" s="68"/>
      <c r="E56" s="68"/>
      <c r="F56" s="68"/>
      <c r="G56" s="70"/>
      <c r="H56" s="69">
        <f t="shared" si="3"/>
        <v>0</v>
      </c>
      <c r="I56" s="68"/>
      <c r="J56" s="68"/>
      <c r="K56" s="68"/>
      <c r="L56" s="67"/>
    </row>
    <row r="57" spans="1:12" ht="25.5" customHeight="1" x14ac:dyDescent="0.25">
      <c r="A57" s="74">
        <v>1119</v>
      </c>
      <c r="B57" s="78" t="s">
        <v>254</v>
      </c>
      <c r="C57" s="36">
        <f t="shared" si="2"/>
        <v>241196</v>
      </c>
      <c r="D57" s="35">
        <f>244530-22860+22626-3100</f>
        <v>241196</v>
      </c>
      <c r="E57" s="35"/>
      <c r="F57" s="35"/>
      <c r="G57" s="37"/>
      <c r="H57" s="36">
        <f t="shared" si="3"/>
        <v>236084</v>
      </c>
      <c r="I57" s="35">
        <v>236084</v>
      </c>
      <c r="J57" s="35"/>
      <c r="K57" s="35"/>
      <c r="L57" s="34"/>
    </row>
    <row r="58" spans="1:12" ht="23.25" customHeight="1" x14ac:dyDescent="0.25">
      <c r="A58" s="88">
        <v>1140</v>
      </c>
      <c r="B58" s="78" t="s">
        <v>253</v>
      </c>
      <c r="C58" s="36">
        <f t="shared" si="2"/>
        <v>4607.26</v>
      </c>
      <c r="D58" s="76">
        <f>SUM(D59:D65)</f>
        <v>4607.26</v>
      </c>
      <c r="E58" s="76">
        <f>SUM(E59:E65)</f>
        <v>0</v>
      </c>
      <c r="F58" s="76">
        <f>SUM(F59:F65)</f>
        <v>0</v>
      </c>
      <c r="G58" s="77">
        <f>SUM(G59:G65)</f>
        <v>0</v>
      </c>
      <c r="H58" s="36">
        <f t="shared" si="3"/>
        <v>39532</v>
      </c>
      <c r="I58" s="76">
        <f>SUM(I59:I65)</f>
        <v>39532</v>
      </c>
      <c r="J58" s="76">
        <f>SUM(J59:J65)</f>
        <v>0</v>
      </c>
      <c r="K58" s="76">
        <f>SUM(K59:K65)</f>
        <v>0</v>
      </c>
      <c r="L58" s="75">
        <f>SUM(L59:L65)</f>
        <v>0</v>
      </c>
    </row>
    <row r="59" spans="1:12" hidden="1" x14ac:dyDescent="0.25">
      <c r="A59" s="74">
        <v>1141</v>
      </c>
      <c r="B59" s="78" t="s">
        <v>252</v>
      </c>
      <c r="C59" s="36">
        <f t="shared" si="2"/>
        <v>0</v>
      </c>
      <c r="D59" s="35"/>
      <c r="E59" s="35"/>
      <c r="F59" s="35"/>
      <c r="G59" s="37"/>
      <c r="H59" s="36">
        <f t="shared" si="3"/>
        <v>0</v>
      </c>
      <c r="I59" s="35"/>
      <c r="J59" s="35"/>
      <c r="K59" s="35"/>
      <c r="L59" s="34"/>
    </row>
    <row r="60" spans="1:12" ht="24.75" customHeight="1" x14ac:dyDescent="0.25">
      <c r="A60" s="74">
        <v>1142</v>
      </c>
      <c r="B60" s="78" t="s">
        <v>251</v>
      </c>
      <c r="C60" s="36">
        <f t="shared" si="2"/>
        <v>4185.76</v>
      </c>
      <c r="D60" s="35">
        <v>4185.76</v>
      </c>
      <c r="E60" s="35"/>
      <c r="F60" s="35"/>
      <c r="G60" s="37"/>
      <c r="H60" s="36">
        <f t="shared" si="3"/>
        <v>4186</v>
      </c>
      <c r="I60" s="35">
        <v>4186</v>
      </c>
      <c r="J60" s="35"/>
      <c r="K60" s="35"/>
      <c r="L60" s="34"/>
    </row>
    <row r="61" spans="1:12" ht="24" hidden="1" x14ac:dyDescent="0.25">
      <c r="A61" s="74">
        <v>1145</v>
      </c>
      <c r="B61" s="78" t="s">
        <v>250</v>
      </c>
      <c r="C61" s="36">
        <f t="shared" si="2"/>
        <v>0</v>
      </c>
      <c r="D61" s="35"/>
      <c r="E61" s="35"/>
      <c r="F61" s="35"/>
      <c r="G61" s="37"/>
      <c r="H61" s="36">
        <f t="shared" si="3"/>
        <v>0</v>
      </c>
      <c r="I61" s="35"/>
      <c r="J61" s="35"/>
      <c r="K61" s="35"/>
      <c r="L61" s="34"/>
    </row>
    <row r="62" spans="1:12" ht="27.75" customHeight="1" x14ac:dyDescent="0.25">
      <c r="A62" s="74">
        <v>1146</v>
      </c>
      <c r="B62" s="78" t="s">
        <v>249</v>
      </c>
      <c r="C62" s="36">
        <f t="shared" si="2"/>
        <v>0</v>
      </c>
      <c r="D62" s="35"/>
      <c r="E62" s="35"/>
      <c r="F62" s="35"/>
      <c r="G62" s="37"/>
      <c r="H62" s="36">
        <f t="shared" si="3"/>
        <v>18473</v>
      </c>
      <c r="I62" s="35">
        <v>18473</v>
      </c>
      <c r="J62" s="35"/>
      <c r="K62" s="35"/>
      <c r="L62" s="34"/>
    </row>
    <row r="63" spans="1:12" x14ac:dyDescent="0.25">
      <c r="A63" s="74">
        <v>1147</v>
      </c>
      <c r="B63" s="78" t="s">
        <v>248</v>
      </c>
      <c r="C63" s="36">
        <f t="shared" si="2"/>
        <v>421.5</v>
      </c>
      <c r="D63" s="35">
        <v>421.5</v>
      </c>
      <c r="E63" s="35"/>
      <c r="F63" s="35"/>
      <c r="G63" s="37"/>
      <c r="H63" s="36">
        <f t="shared" si="3"/>
        <v>1589</v>
      </c>
      <c r="I63" s="35">
        <v>1589</v>
      </c>
      <c r="J63" s="35"/>
      <c r="K63" s="35"/>
      <c r="L63" s="34"/>
    </row>
    <row r="64" spans="1:12" x14ac:dyDescent="0.25">
      <c r="A64" s="74">
        <v>1148</v>
      </c>
      <c r="B64" s="78" t="s">
        <v>247</v>
      </c>
      <c r="C64" s="36">
        <f t="shared" si="2"/>
        <v>0</v>
      </c>
      <c r="D64" s="35"/>
      <c r="E64" s="35"/>
      <c r="F64" s="35"/>
      <c r="G64" s="37"/>
      <c r="H64" s="36">
        <f t="shared" si="3"/>
        <v>15284</v>
      </c>
      <c r="I64" s="35">
        <v>15284</v>
      </c>
      <c r="J64" s="35"/>
      <c r="K64" s="35"/>
      <c r="L64" s="34"/>
    </row>
    <row r="65" spans="1:12" ht="36" hidden="1" x14ac:dyDescent="0.25">
      <c r="A65" s="74">
        <v>1149</v>
      </c>
      <c r="B65" s="78" t="s">
        <v>246</v>
      </c>
      <c r="C65" s="36">
        <f t="shared" si="2"/>
        <v>0</v>
      </c>
      <c r="D65" s="35"/>
      <c r="E65" s="35"/>
      <c r="F65" s="35"/>
      <c r="G65" s="37"/>
      <c r="H65" s="36">
        <f t="shared" si="3"/>
        <v>0</v>
      </c>
      <c r="I65" s="35"/>
      <c r="J65" s="35"/>
      <c r="K65" s="35"/>
      <c r="L65" s="34"/>
    </row>
    <row r="66" spans="1:12" ht="36" x14ac:dyDescent="0.25">
      <c r="A66" s="80">
        <v>1150</v>
      </c>
      <c r="B66" s="137" t="s">
        <v>245</v>
      </c>
      <c r="C66" s="134">
        <f t="shared" si="2"/>
        <v>25717.5</v>
      </c>
      <c r="D66" s="133">
        <f>22860+2857.5</f>
        <v>25717.5</v>
      </c>
      <c r="E66" s="133"/>
      <c r="F66" s="133"/>
      <c r="G66" s="135"/>
      <c r="H66" s="134">
        <f t="shared" si="3"/>
        <v>22860</v>
      </c>
      <c r="I66" s="133">
        <v>22860</v>
      </c>
      <c r="J66" s="133"/>
      <c r="K66" s="133"/>
      <c r="L66" s="132"/>
    </row>
    <row r="67" spans="1:12" ht="36" x14ac:dyDescent="0.25">
      <c r="A67" s="97">
        <v>1200</v>
      </c>
      <c r="B67" s="96" t="s">
        <v>244</v>
      </c>
      <c r="C67" s="94">
        <f t="shared" si="2"/>
        <v>90186.378408999997</v>
      </c>
      <c r="D67" s="93">
        <f>SUM(D68:D69)</f>
        <v>90186.378408999997</v>
      </c>
      <c r="E67" s="93">
        <f>SUM(E68:E69)</f>
        <v>0</v>
      </c>
      <c r="F67" s="93">
        <f>SUM(F68:F69)</f>
        <v>0</v>
      </c>
      <c r="G67" s="142">
        <f>SUM(G68:G69)</f>
        <v>0</v>
      </c>
      <c r="H67" s="94">
        <f t="shared" si="3"/>
        <v>96973</v>
      </c>
      <c r="I67" s="93">
        <f>SUM(I68:I69)</f>
        <v>96973</v>
      </c>
      <c r="J67" s="93">
        <f>SUM(J68:J69)</f>
        <v>0</v>
      </c>
      <c r="K67" s="93">
        <f>SUM(K68:K69)</f>
        <v>0</v>
      </c>
      <c r="L67" s="141">
        <f>SUM(L68:L69)</f>
        <v>0</v>
      </c>
    </row>
    <row r="68" spans="1:12" ht="24" x14ac:dyDescent="0.25">
      <c r="A68" s="91">
        <v>1210</v>
      </c>
      <c r="B68" s="79" t="s">
        <v>243</v>
      </c>
      <c r="C68" s="69">
        <f t="shared" si="2"/>
        <v>67186.563408999995</v>
      </c>
      <c r="D68" s="68">
        <f>SUM(D54+D70)*0.2359</f>
        <v>67186.563408999995</v>
      </c>
      <c r="E68" s="68"/>
      <c r="F68" s="68"/>
      <c r="G68" s="70"/>
      <c r="H68" s="69">
        <f t="shared" si="3"/>
        <v>73545</v>
      </c>
      <c r="I68" s="68">
        <v>73545</v>
      </c>
      <c r="J68" s="68"/>
      <c r="K68" s="68"/>
      <c r="L68" s="67"/>
    </row>
    <row r="69" spans="1:12" ht="24" x14ac:dyDescent="0.25">
      <c r="A69" s="88">
        <v>1220</v>
      </c>
      <c r="B69" s="78" t="s">
        <v>242</v>
      </c>
      <c r="C69" s="36">
        <f t="shared" si="2"/>
        <v>22999.815000000002</v>
      </c>
      <c r="D69" s="76">
        <f>SUM(D70:D74)</f>
        <v>22999.815000000002</v>
      </c>
      <c r="E69" s="76">
        <f>SUM(E70:E74)</f>
        <v>0</v>
      </c>
      <c r="F69" s="76">
        <f>SUM(F70:F74)</f>
        <v>0</v>
      </c>
      <c r="G69" s="77">
        <f>SUM(G70:G74)</f>
        <v>0</v>
      </c>
      <c r="H69" s="36">
        <f t="shared" si="3"/>
        <v>23428</v>
      </c>
      <c r="I69" s="76">
        <f>SUM(I70:I74)</f>
        <v>23428</v>
      </c>
      <c r="J69" s="76">
        <f>SUM(J70:J74)</f>
        <v>0</v>
      </c>
      <c r="K69" s="76">
        <f>SUM(K70:K74)</f>
        <v>0</v>
      </c>
      <c r="L69" s="75">
        <f>SUM(L70:L74)</f>
        <v>0</v>
      </c>
    </row>
    <row r="70" spans="1:12" ht="60" x14ac:dyDescent="0.25">
      <c r="A70" s="74">
        <v>1221</v>
      </c>
      <c r="B70" s="78" t="s">
        <v>241</v>
      </c>
      <c r="C70" s="36">
        <f t="shared" si="2"/>
        <v>13288.75</v>
      </c>
      <c r="D70" s="35">
        <f>10188.75+3100</f>
        <v>13288.75</v>
      </c>
      <c r="E70" s="35"/>
      <c r="F70" s="35"/>
      <c r="G70" s="37"/>
      <c r="H70" s="36">
        <f t="shared" si="3"/>
        <v>13289</v>
      </c>
      <c r="I70" s="35">
        <v>13289</v>
      </c>
      <c r="J70" s="35"/>
      <c r="K70" s="35"/>
      <c r="L70" s="34"/>
    </row>
    <row r="71" spans="1:12" hidden="1" x14ac:dyDescent="0.25">
      <c r="A71" s="74">
        <v>1223</v>
      </c>
      <c r="B71" s="78" t="s">
        <v>240</v>
      </c>
      <c r="C71" s="36">
        <f t="shared" si="2"/>
        <v>0</v>
      </c>
      <c r="D71" s="35"/>
      <c r="E71" s="35"/>
      <c r="F71" s="35"/>
      <c r="G71" s="37"/>
      <c r="H71" s="36">
        <f t="shared" si="3"/>
        <v>0</v>
      </c>
      <c r="I71" s="35"/>
      <c r="J71" s="35"/>
      <c r="K71" s="35"/>
      <c r="L71" s="34"/>
    </row>
    <row r="72" spans="1:12" hidden="1" x14ac:dyDescent="0.25">
      <c r="A72" s="74">
        <v>1225</v>
      </c>
      <c r="B72" s="78" t="s">
        <v>239</v>
      </c>
      <c r="C72" s="36">
        <f t="shared" si="2"/>
        <v>0</v>
      </c>
      <c r="D72" s="35"/>
      <c r="E72" s="35"/>
      <c r="F72" s="35"/>
      <c r="G72" s="37"/>
      <c r="H72" s="36">
        <f t="shared" si="3"/>
        <v>0</v>
      </c>
      <c r="I72" s="35"/>
      <c r="J72" s="35"/>
      <c r="K72" s="35"/>
      <c r="L72" s="34"/>
    </row>
    <row r="73" spans="1:12" ht="36" x14ac:dyDescent="0.25">
      <c r="A73" s="74">
        <v>1227</v>
      </c>
      <c r="B73" s="78" t="s">
        <v>238</v>
      </c>
      <c r="C73" s="36">
        <f t="shared" si="2"/>
        <v>9711.0650000000005</v>
      </c>
      <c r="D73" s="35">
        <f>45.5*213.43</f>
        <v>9711.0650000000005</v>
      </c>
      <c r="E73" s="35"/>
      <c r="F73" s="35"/>
      <c r="G73" s="37"/>
      <c r="H73" s="36">
        <f t="shared" si="3"/>
        <v>9711</v>
      </c>
      <c r="I73" s="35">
        <v>9711</v>
      </c>
      <c r="J73" s="35"/>
      <c r="K73" s="35"/>
      <c r="L73" s="34"/>
    </row>
    <row r="74" spans="1:12" ht="60" x14ac:dyDescent="0.25">
      <c r="A74" s="74">
        <v>1228</v>
      </c>
      <c r="B74" s="78" t="s">
        <v>237</v>
      </c>
      <c r="C74" s="36">
        <f t="shared" si="2"/>
        <v>0</v>
      </c>
      <c r="D74" s="35"/>
      <c r="E74" s="35"/>
      <c r="F74" s="35"/>
      <c r="G74" s="37"/>
      <c r="H74" s="36">
        <f t="shared" si="3"/>
        <v>428</v>
      </c>
      <c r="I74" s="35">
        <v>428</v>
      </c>
      <c r="J74" s="35"/>
      <c r="K74" s="35"/>
      <c r="L74" s="34"/>
    </row>
    <row r="75" spans="1:12" x14ac:dyDescent="0.25">
      <c r="A75" s="131">
        <v>2000</v>
      </c>
      <c r="B75" s="131" t="s">
        <v>236</v>
      </c>
      <c r="C75" s="128">
        <f t="shared" si="2"/>
        <v>5156.96</v>
      </c>
      <c r="D75" s="127">
        <f>SUM(D76,D83,D130,D164,D165,D172)</f>
        <v>5156.96</v>
      </c>
      <c r="E75" s="127">
        <f>SUM(E76,E83,E130,E164,E165,E172)</f>
        <v>0</v>
      </c>
      <c r="F75" s="127">
        <f>SUM(F76,F83,F130,F164,F165,F172)</f>
        <v>0</v>
      </c>
      <c r="G75" s="129">
        <f>SUM(G76,G83,G130,G164,G165,G172)</f>
        <v>0</v>
      </c>
      <c r="H75" s="128">
        <f t="shared" si="3"/>
        <v>5157</v>
      </c>
      <c r="I75" s="127">
        <f>SUM(I76,I83,I130,I164,I165,I172)</f>
        <v>5157</v>
      </c>
      <c r="J75" s="127">
        <f>SUM(J76,J83,J130,J164,J165,J172)</f>
        <v>0</v>
      </c>
      <c r="K75" s="127">
        <f>SUM(K76,K83,K130,K164,K165,K172)</f>
        <v>0</v>
      </c>
      <c r="L75" s="126">
        <f>SUM(L76,L83,L130,L164,L165,L172)</f>
        <v>0</v>
      </c>
    </row>
    <row r="76" spans="1:12" ht="24" x14ac:dyDescent="0.25">
      <c r="A76" s="97">
        <v>2100</v>
      </c>
      <c r="B76" s="96" t="s">
        <v>235</v>
      </c>
      <c r="C76" s="94">
        <f t="shared" si="2"/>
        <v>3024</v>
      </c>
      <c r="D76" s="93">
        <f>SUM(D77,D80)</f>
        <v>3024</v>
      </c>
      <c r="E76" s="93">
        <f>SUM(E77,E80)</f>
        <v>0</v>
      </c>
      <c r="F76" s="93">
        <f>SUM(F77,F80)</f>
        <v>0</v>
      </c>
      <c r="G76" s="142">
        <f>SUM(G77,G80)</f>
        <v>0</v>
      </c>
      <c r="H76" s="94">
        <f t="shared" si="3"/>
        <v>3024</v>
      </c>
      <c r="I76" s="93">
        <f>SUM(I77,I80)</f>
        <v>3024</v>
      </c>
      <c r="J76" s="93">
        <f>SUM(J77,J80)</f>
        <v>0</v>
      </c>
      <c r="K76" s="93">
        <f>SUM(K77,K80)</f>
        <v>0</v>
      </c>
      <c r="L76" s="141">
        <f>SUM(L77,L80)</f>
        <v>0</v>
      </c>
    </row>
    <row r="77" spans="1:12" ht="24" x14ac:dyDescent="0.25">
      <c r="A77" s="91">
        <v>2110</v>
      </c>
      <c r="B77" s="79" t="s">
        <v>234</v>
      </c>
      <c r="C77" s="69">
        <f t="shared" si="2"/>
        <v>3024</v>
      </c>
      <c r="D77" s="107">
        <f>SUM(D78:D79)</f>
        <v>3024</v>
      </c>
      <c r="E77" s="107">
        <f>SUM(E78:E79)</f>
        <v>0</v>
      </c>
      <c r="F77" s="107">
        <f>SUM(F78:F79)</f>
        <v>0</v>
      </c>
      <c r="G77" s="150">
        <f>SUM(G78:G79)</f>
        <v>0</v>
      </c>
      <c r="H77" s="69">
        <f t="shared" si="3"/>
        <v>3024</v>
      </c>
      <c r="I77" s="107">
        <f>SUM(I78:I79)</f>
        <v>3024</v>
      </c>
      <c r="J77" s="107">
        <f>SUM(J78:J79)</f>
        <v>0</v>
      </c>
      <c r="K77" s="107">
        <f>SUM(K78:K79)</f>
        <v>0</v>
      </c>
      <c r="L77" s="149">
        <f>SUM(L78:L79)</f>
        <v>0</v>
      </c>
    </row>
    <row r="78" spans="1:12" hidden="1" x14ac:dyDescent="0.25">
      <c r="A78" s="74">
        <v>2111</v>
      </c>
      <c r="B78" s="78" t="s">
        <v>232</v>
      </c>
      <c r="C78" s="36">
        <f t="shared" si="2"/>
        <v>0</v>
      </c>
      <c r="D78" s="35"/>
      <c r="E78" s="35"/>
      <c r="F78" s="35"/>
      <c r="G78" s="37"/>
      <c r="H78" s="36">
        <f t="shared" si="3"/>
        <v>0</v>
      </c>
      <c r="I78" s="35"/>
      <c r="J78" s="35"/>
      <c r="K78" s="35"/>
      <c r="L78" s="34"/>
    </row>
    <row r="79" spans="1:12" ht="24" x14ac:dyDescent="0.25">
      <c r="A79" s="74">
        <v>2112</v>
      </c>
      <c r="B79" s="78" t="s">
        <v>231</v>
      </c>
      <c r="C79" s="36">
        <f t="shared" si="2"/>
        <v>3024</v>
      </c>
      <c r="D79" s="35">
        <f>12*21*12</f>
        <v>3024</v>
      </c>
      <c r="E79" s="35"/>
      <c r="F79" s="35"/>
      <c r="G79" s="37"/>
      <c r="H79" s="36">
        <f t="shared" si="3"/>
        <v>3024</v>
      </c>
      <c r="I79" s="35">
        <v>3024</v>
      </c>
      <c r="J79" s="35"/>
      <c r="K79" s="35"/>
      <c r="L79" s="34"/>
    </row>
    <row r="80" spans="1:12" ht="24" hidden="1" x14ac:dyDescent="0.25">
      <c r="A80" s="88">
        <v>2120</v>
      </c>
      <c r="B80" s="78" t="s">
        <v>233</v>
      </c>
      <c r="C80" s="36">
        <f t="shared" si="2"/>
        <v>0</v>
      </c>
      <c r="D80" s="76">
        <f>SUM(D81:D82)</f>
        <v>0</v>
      </c>
      <c r="E80" s="76">
        <f>SUM(E81:E82)</f>
        <v>0</v>
      </c>
      <c r="F80" s="76">
        <f>SUM(F81:F82)</f>
        <v>0</v>
      </c>
      <c r="G80" s="77">
        <f>SUM(G81:G82)</f>
        <v>0</v>
      </c>
      <c r="H80" s="36">
        <f t="shared" si="3"/>
        <v>0</v>
      </c>
      <c r="I80" s="76">
        <f>SUM(I81:I82)</f>
        <v>0</v>
      </c>
      <c r="J80" s="76">
        <f>SUM(J81:J82)</f>
        <v>0</v>
      </c>
      <c r="K80" s="76">
        <f>SUM(K81:K82)</f>
        <v>0</v>
      </c>
      <c r="L80" s="75">
        <f>SUM(L81:L82)</f>
        <v>0</v>
      </c>
    </row>
    <row r="81" spans="1:12" hidden="1" x14ac:dyDescent="0.25">
      <c r="A81" s="74">
        <v>2121</v>
      </c>
      <c r="B81" s="78" t="s">
        <v>232</v>
      </c>
      <c r="C81" s="36">
        <f t="shared" si="2"/>
        <v>0</v>
      </c>
      <c r="D81" s="35"/>
      <c r="E81" s="35"/>
      <c r="F81" s="35"/>
      <c r="G81" s="37"/>
      <c r="H81" s="36">
        <f t="shared" si="3"/>
        <v>0</v>
      </c>
      <c r="I81" s="35"/>
      <c r="J81" s="35"/>
      <c r="K81" s="35"/>
      <c r="L81" s="34"/>
    </row>
    <row r="82" spans="1:12" ht="24" hidden="1" x14ac:dyDescent="0.25">
      <c r="A82" s="74">
        <v>2122</v>
      </c>
      <c r="B82" s="78" t="s">
        <v>231</v>
      </c>
      <c r="C82" s="36">
        <f t="shared" ref="C82:C113" si="4">SUM(D82:G82)</f>
        <v>0</v>
      </c>
      <c r="D82" s="35"/>
      <c r="E82" s="35"/>
      <c r="F82" s="35"/>
      <c r="G82" s="37"/>
      <c r="H82" s="36">
        <f t="shared" ref="H82:H113" si="5">SUM(I82:L82)</f>
        <v>0</v>
      </c>
      <c r="I82" s="35"/>
      <c r="J82" s="35"/>
      <c r="K82" s="35"/>
      <c r="L82" s="34"/>
    </row>
    <row r="83" spans="1:12" x14ac:dyDescent="0.25">
      <c r="A83" s="97">
        <v>2200</v>
      </c>
      <c r="B83" s="96" t="s">
        <v>230</v>
      </c>
      <c r="C83" s="94">
        <f t="shared" si="4"/>
        <v>362.96000000000004</v>
      </c>
      <c r="D83" s="93">
        <f>SUM(D84,D89,D95,D103,D112,D116,D122,D128)</f>
        <v>362.96000000000004</v>
      </c>
      <c r="E83" s="93">
        <f>SUM(E84,E89,E95,E103,E112,E116,E122,E128)</f>
        <v>0</v>
      </c>
      <c r="F83" s="93">
        <f>SUM(F84,F89,F95,F103,F112,F116,F122,F128)</f>
        <v>0</v>
      </c>
      <c r="G83" s="142">
        <f>SUM(G84,G89,G95,G103,G112,G116,G122,G128)</f>
        <v>0</v>
      </c>
      <c r="H83" s="94">
        <f t="shared" si="5"/>
        <v>363</v>
      </c>
      <c r="I83" s="93">
        <f>SUM(I84,I89,I95,I103,I112,I116,I122,I128)</f>
        <v>363</v>
      </c>
      <c r="J83" s="93">
        <f>SUM(J84,J89,J95,J103,J112,J116,J122,J128)</f>
        <v>0</v>
      </c>
      <c r="K83" s="93">
        <f>SUM(K84,K89,K95,K103,K112,K116,K122,K128)</f>
        <v>0</v>
      </c>
      <c r="L83" s="109">
        <f>SUM(L84,L89,L95,L103,L112,L116,L122,L128)</f>
        <v>0</v>
      </c>
    </row>
    <row r="84" spans="1:12" ht="29.25" customHeight="1" x14ac:dyDescent="0.25">
      <c r="A84" s="80">
        <v>2210</v>
      </c>
      <c r="B84" s="137" t="s">
        <v>229</v>
      </c>
      <c r="C84" s="134">
        <f t="shared" si="4"/>
        <v>307.96000000000004</v>
      </c>
      <c r="D84" s="139">
        <f>SUM(D85:D88)</f>
        <v>307.96000000000004</v>
      </c>
      <c r="E84" s="139">
        <f>SUM(E85:E88)</f>
        <v>0</v>
      </c>
      <c r="F84" s="139">
        <f>SUM(F85:F88)</f>
        <v>0</v>
      </c>
      <c r="G84" s="139">
        <f>SUM(G85:G88)</f>
        <v>0</v>
      </c>
      <c r="H84" s="134">
        <f t="shared" si="5"/>
        <v>308</v>
      </c>
      <c r="I84" s="139">
        <f>SUM(I85:I88)</f>
        <v>308</v>
      </c>
      <c r="J84" s="139">
        <f>SUM(J85:J88)</f>
        <v>0</v>
      </c>
      <c r="K84" s="139">
        <f>SUM(K85:K88)</f>
        <v>0</v>
      </c>
      <c r="L84" s="138">
        <f>SUM(L85:L88)</f>
        <v>0</v>
      </c>
    </row>
    <row r="85" spans="1:12" ht="24" hidden="1" x14ac:dyDescent="0.25">
      <c r="A85" s="114">
        <v>2211</v>
      </c>
      <c r="B85" s="79" t="s">
        <v>228</v>
      </c>
      <c r="C85" s="69">
        <f t="shared" si="4"/>
        <v>0</v>
      </c>
      <c r="D85" s="68"/>
      <c r="E85" s="68"/>
      <c r="F85" s="68"/>
      <c r="G85" s="70"/>
      <c r="H85" s="69">
        <f t="shared" si="5"/>
        <v>0</v>
      </c>
      <c r="I85" s="68"/>
      <c r="J85" s="68"/>
      <c r="K85" s="68"/>
      <c r="L85" s="67"/>
    </row>
    <row r="86" spans="1:12" ht="36" x14ac:dyDescent="0.25">
      <c r="A86" s="74">
        <v>2212</v>
      </c>
      <c r="B86" s="78" t="s">
        <v>227</v>
      </c>
      <c r="C86" s="36">
        <f t="shared" si="4"/>
        <v>184</v>
      </c>
      <c r="D86" s="35">
        <v>184</v>
      </c>
      <c r="E86" s="35"/>
      <c r="F86" s="35"/>
      <c r="G86" s="37"/>
      <c r="H86" s="36">
        <f t="shared" si="5"/>
        <v>184</v>
      </c>
      <c r="I86" s="35">
        <v>184</v>
      </c>
      <c r="J86" s="35"/>
      <c r="K86" s="35"/>
      <c r="L86" s="34"/>
    </row>
    <row r="87" spans="1:12" ht="24" x14ac:dyDescent="0.25">
      <c r="A87" s="74">
        <v>2214</v>
      </c>
      <c r="B87" s="78" t="s">
        <v>226</v>
      </c>
      <c r="C87" s="36">
        <f t="shared" si="4"/>
        <v>123.96000000000001</v>
      </c>
      <c r="D87" s="35">
        <f>10.33*12</f>
        <v>123.96000000000001</v>
      </c>
      <c r="E87" s="35"/>
      <c r="F87" s="35"/>
      <c r="G87" s="37"/>
      <c r="H87" s="36">
        <f t="shared" si="5"/>
        <v>124</v>
      </c>
      <c r="I87" s="35">
        <v>124</v>
      </c>
      <c r="J87" s="35"/>
      <c r="K87" s="35"/>
      <c r="L87" s="34"/>
    </row>
    <row r="88" spans="1:12" hidden="1" x14ac:dyDescent="0.25">
      <c r="A88" s="74">
        <v>2219</v>
      </c>
      <c r="B88" s="78" t="s">
        <v>225</v>
      </c>
      <c r="C88" s="36">
        <f t="shared" si="4"/>
        <v>0</v>
      </c>
      <c r="D88" s="35"/>
      <c r="E88" s="35"/>
      <c r="F88" s="35"/>
      <c r="G88" s="37"/>
      <c r="H88" s="36">
        <f t="shared" si="5"/>
        <v>0</v>
      </c>
      <c r="I88" s="35"/>
      <c r="J88" s="35"/>
      <c r="K88" s="35"/>
      <c r="L88" s="34"/>
    </row>
    <row r="89" spans="1:12" ht="24" hidden="1" x14ac:dyDescent="0.25">
      <c r="A89" s="88">
        <v>2220</v>
      </c>
      <c r="B89" s="78" t="s">
        <v>224</v>
      </c>
      <c r="C89" s="36">
        <f t="shared" si="4"/>
        <v>0</v>
      </c>
      <c r="D89" s="76">
        <f>SUM(D90:D94)</f>
        <v>0</v>
      </c>
      <c r="E89" s="76">
        <f>SUM(E90:E94)</f>
        <v>0</v>
      </c>
      <c r="F89" s="76">
        <f>SUM(F90:F94)</f>
        <v>0</v>
      </c>
      <c r="G89" s="77">
        <f>SUM(G90:G94)</f>
        <v>0</v>
      </c>
      <c r="H89" s="36">
        <f t="shared" si="5"/>
        <v>0</v>
      </c>
      <c r="I89" s="76">
        <f>SUM(I90:I94)</f>
        <v>0</v>
      </c>
      <c r="J89" s="76">
        <f>SUM(J90:J94)</f>
        <v>0</v>
      </c>
      <c r="K89" s="76">
        <f>SUM(K90:K94)</f>
        <v>0</v>
      </c>
      <c r="L89" s="75">
        <f>SUM(L90:L94)</f>
        <v>0</v>
      </c>
    </row>
    <row r="90" spans="1:12" hidden="1" x14ac:dyDescent="0.25">
      <c r="A90" s="74">
        <v>2221</v>
      </c>
      <c r="B90" s="78" t="s">
        <v>223</v>
      </c>
      <c r="C90" s="36">
        <f t="shared" si="4"/>
        <v>0</v>
      </c>
      <c r="D90" s="35"/>
      <c r="E90" s="35"/>
      <c r="F90" s="35"/>
      <c r="G90" s="37"/>
      <c r="H90" s="36">
        <f t="shared" si="5"/>
        <v>0</v>
      </c>
      <c r="I90" s="35"/>
      <c r="J90" s="35"/>
      <c r="K90" s="35"/>
      <c r="L90" s="34"/>
    </row>
    <row r="91" spans="1:12" hidden="1" x14ac:dyDescent="0.25">
      <c r="A91" s="74">
        <v>2222</v>
      </c>
      <c r="B91" s="78" t="s">
        <v>222</v>
      </c>
      <c r="C91" s="36">
        <f t="shared" si="4"/>
        <v>0</v>
      </c>
      <c r="D91" s="35"/>
      <c r="E91" s="35"/>
      <c r="F91" s="35"/>
      <c r="G91" s="37"/>
      <c r="H91" s="36">
        <f t="shared" si="5"/>
        <v>0</v>
      </c>
      <c r="I91" s="35"/>
      <c r="J91" s="35"/>
      <c r="K91" s="35"/>
      <c r="L91" s="34"/>
    </row>
    <row r="92" spans="1:12" hidden="1" x14ac:dyDescent="0.25">
      <c r="A92" s="74">
        <v>2223</v>
      </c>
      <c r="B92" s="78" t="s">
        <v>221</v>
      </c>
      <c r="C92" s="36">
        <f t="shared" si="4"/>
        <v>0</v>
      </c>
      <c r="D92" s="35"/>
      <c r="E92" s="35"/>
      <c r="F92" s="35"/>
      <c r="G92" s="37"/>
      <c r="H92" s="36">
        <f t="shared" si="5"/>
        <v>0</v>
      </c>
      <c r="I92" s="35"/>
      <c r="J92" s="35"/>
      <c r="K92" s="35"/>
      <c r="L92" s="34"/>
    </row>
    <row r="93" spans="1:12" ht="48" hidden="1" x14ac:dyDescent="0.25">
      <c r="A93" s="74">
        <v>2224</v>
      </c>
      <c r="B93" s="78" t="s">
        <v>220</v>
      </c>
      <c r="C93" s="36">
        <f t="shared" si="4"/>
        <v>0</v>
      </c>
      <c r="D93" s="35"/>
      <c r="E93" s="35"/>
      <c r="F93" s="35"/>
      <c r="G93" s="37"/>
      <c r="H93" s="36">
        <f t="shared" si="5"/>
        <v>0</v>
      </c>
      <c r="I93" s="35"/>
      <c r="J93" s="35"/>
      <c r="K93" s="35"/>
      <c r="L93" s="34"/>
    </row>
    <row r="94" spans="1:12" ht="24" hidden="1" x14ac:dyDescent="0.25">
      <c r="A94" s="74">
        <v>2229</v>
      </c>
      <c r="B94" s="78" t="s">
        <v>219</v>
      </c>
      <c r="C94" s="36">
        <f t="shared" si="4"/>
        <v>0</v>
      </c>
      <c r="D94" s="35"/>
      <c r="E94" s="35"/>
      <c r="F94" s="35"/>
      <c r="G94" s="37"/>
      <c r="H94" s="36">
        <f t="shared" si="5"/>
        <v>0</v>
      </c>
      <c r="I94" s="35"/>
      <c r="J94" s="35"/>
      <c r="K94" s="35"/>
      <c r="L94" s="34"/>
    </row>
    <row r="95" spans="1:12" ht="36" x14ac:dyDescent="0.25">
      <c r="A95" s="88">
        <v>2230</v>
      </c>
      <c r="B95" s="78" t="s">
        <v>218</v>
      </c>
      <c r="C95" s="36">
        <f t="shared" si="4"/>
        <v>55</v>
      </c>
      <c r="D95" s="76">
        <f>SUM(D96:D102)</f>
        <v>55</v>
      </c>
      <c r="E95" s="76">
        <f>SUM(E96:E102)</f>
        <v>0</v>
      </c>
      <c r="F95" s="76">
        <f>SUM(F96:F102)</f>
        <v>0</v>
      </c>
      <c r="G95" s="77">
        <f>SUM(G96:G102)</f>
        <v>0</v>
      </c>
      <c r="H95" s="36">
        <f t="shared" si="5"/>
        <v>55</v>
      </c>
      <c r="I95" s="76">
        <f>SUM(I96:I102)</f>
        <v>55</v>
      </c>
      <c r="J95" s="76">
        <f>SUM(J96:J102)</f>
        <v>0</v>
      </c>
      <c r="K95" s="76">
        <f>SUM(K96:K102)</f>
        <v>0</v>
      </c>
      <c r="L95" s="75">
        <f>SUM(L96:L102)</f>
        <v>0</v>
      </c>
    </row>
    <row r="96" spans="1:12" ht="31.5" hidden="1" customHeight="1" x14ac:dyDescent="0.25">
      <c r="A96" s="74">
        <v>2231</v>
      </c>
      <c r="B96" s="78" t="s">
        <v>217</v>
      </c>
      <c r="C96" s="36">
        <f t="shared" si="4"/>
        <v>0</v>
      </c>
      <c r="D96" s="35"/>
      <c r="E96" s="35"/>
      <c r="F96" s="35"/>
      <c r="G96" s="37"/>
      <c r="H96" s="36">
        <f t="shared" si="5"/>
        <v>0</v>
      </c>
      <c r="I96" s="35"/>
      <c r="J96" s="35"/>
      <c r="K96" s="35"/>
      <c r="L96" s="34"/>
    </row>
    <row r="97" spans="1:12" ht="36" hidden="1" x14ac:dyDescent="0.25">
      <c r="A97" s="74">
        <v>2232</v>
      </c>
      <c r="B97" s="78" t="s">
        <v>216</v>
      </c>
      <c r="C97" s="36">
        <f t="shared" si="4"/>
        <v>0</v>
      </c>
      <c r="D97" s="35"/>
      <c r="E97" s="35"/>
      <c r="F97" s="35"/>
      <c r="G97" s="37"/>
      <c r="H97" s="36">
        <f t="shared" si="5"/>
        <v>0</v>
      </c>
      <c r="I97" s="35"/>
      <c r="J97" s="35"/>
      <c r="K97" s="35"/>
      <c r="L97" s="34"/>
    </row>
    <row r="98" spans="1:12" ht="24" hidden="1" x14ac:dyDescent="0.25">
      <c r="A98" s="114">
        <v>2233</v>
      </c>
      <c r="B98" s="79" t="s">
        <v>215</v>
      </c>
      <c r="C98" s="69">
        <f t="shared" si="4"/>
        <v>0</v>
      </c>
      <c r="D98" s="68"/>
      <c r="E98" s="68"/>
      <c r="F98" s="68"/>
      <c r="G98" s="70"/>
      <c r="H98" s="69">
        <f t="shared" si="5"/>
        <v>0</v>
      </c>
      <c r="I98" s="68"/>
      <c r="J98" s="68"/>
      <c r="K98" s="68"/>
      <c r="L98" s="67"/>
    </row>
    <row r="99" spans="1:12" ht="36" hidden="1" x14ac:dyDescent="0.25">
      <c r="A99" s="74">
        <v>2234</v>
      </c>
      <c r="B99" s="78" t="s">
        <v>214</v>
      </c>
      <c r="C99" s="36">
        <f t="shared" si="4"/>
        <v>0</v>
      </c>
      <c r="D99" s="35"/>
      <c r="E99" s="35"/>
      <c r="F99" s="35"/>
      <c r="G99" s="37"/>
      <c r="H99" s="36">
        <f t="shared" si="5"/>
        <v>0</v>
      </c>
      <c r="I99" s="35"/>
      <c r="J99" s="35"/>
      <c r="K99" s="35"/>
      <c r="L99" s="34"/>
    </row>
    <row r="100" spans="1:12" ht="24" hidden="1" x14ac:dyDescent="0.25">
      <c r="A100" s="74">
        <v>2235</v>
      </c>
      <c r="B100" s="78" t="s">
        <v>213</v>
      </c>
      <c r="C100" s="36">
        <f t="shared" si="4"/>
        <v>0</v>
      </c>
      <c r="D100" s="35"/>
      <c r="E100" s="35"/>
      <c r="F100" s="35"/>
      <c r="G100" s="37"/>
      <c r="H100" s="36">
        <f t="shared" si="5"/>
        <v>0</v>
      </c>
      <c r="I100" s="35"/>
      <c r="J100" s="35"/>
      <c r="K100" s="35"/>
      <c r="L100" s="34"/>
    </row>
    <row r="101" spans="1:12" hidden="1" x14ac:dyDescent="0.25">
      <c r="A101" s="74">
        <v>2236</v>
      </c>
      <c r="B101" s="78" t="s">
        <v>212</v>
      </c>
      <c r="C101" s="36">
        <f t="shared" si="4"/>
        <v>0</v>
      </c>
      <c r="D101" s="35"/>
      <c r="E101" s="35"/>
      <c r="F101" s="35"/>
      <c r="G101" s="37"/>
      <c r="H101" s="36">
        <f t="shared" si="5"/>
        <v>0</v>
      </c>
      <c r="I101" s="35"/>
      <c r="J101" s="35"/>
      <c r="K101" s="35"/>
      <c r="L101" s="34"/>
    </row>
    <row r="102" spans="1:12" ht="24" x14ac:dyDescent="0.25">
      <c r="A102" s="74">
        <v>2239</v>
      </c>
      <c r="B102" s="78" t="s">
        <v>211</v>
      </c>
      <c r="C102" s="36">
        <f t="shared" si="4"/>
        <v>55</v>
      </c>
      <c r="D102" s="35">
        <v>55</v>
      </c>
      <c r="E102" s="35"/>
      <c r="F102" s="35"/>
      <c r="G102" s="37"/>
      <c r="H102" s="36">
        <f t="shared" si="5"/>
        <v>55</v>
      </c>
      <c r="I102" s="35">
        <v>55</v>
      </c>
      <c r="J102" s="35"/>
      <c r="K102" s="35"/>
      <c r="L102" s="34"/>
    </row>
    <row r="103" spans="1:12" ht="36" hidden="1" x14ac:dyDescent="0.25">
      <c r="A103" s="88">
        <v>2240</v>
      </c>
      <c r="B103" s="78" t="s">
        <v>210</v>
      </c>
      <c r="C103" s="36">
        <f t="shared" si="4"/>
        <v>0</v>
      </c>
      <c r="D103" s="76">
        <f>SUM(D104:D111)</f>
        <v>0</v>
      </c>
      <c r="E103" s="76">
        <f>SUM(E104:E111)</f>
        <v>0</v>
      </c>
      <c r="F103" s="76">
        <f>SUM(F104:F111)</f>
        <v>0</v>
      </c>
      <c r="G103" s="77">
        <f>SUM(G104:G111)</f>
        <v>0</v>
      </c>
      <c r="H103" s="36">
        <f t="shared" si="5"/>
        <v>0</v>
      </c>
      <c r="I103" s="76">
        <f>SUM(I104:I111)</f>
        <v>0</v>
      </c>
      <c r="J103" s="76">
        <f>SUM(J104:J111)</f>
        <v>0</v>
      </c>
      <c r="K103" s="76">
        <f>SUM(K104:K111)</f>
        <v>0</v>
      </c>
      <c r="L103" s="75">
        <f>SUM(L104:L111)</f>
        <v>0</v>
      </c>
    </row>
    <row r="104" spans="1:12" ht="20.25" hidden="1" customHeight="1" x14ac:dyDescent="0.25">
      <c r="A104" s="74">
        <v>2241</v>
      </c>
      <c r="B104" s="78" t="s">
        <v>209</v>
      </c>
      <c r="C104" s="36">
        <f t="shared" si="4"/>
        <v>0</v>
      </c>
      <c r="D104" s="35"/>
      <c r="E104" s="35"/>
      <c r="F104" s="35"/>
      <c r="G104" s="37"/>
      <c r="H104" s="36">
        <f t="shared" si="5"/>
        <v>0</v>
      </c>
      <c r="I104" s="35"/>
      <c r="J104" s="35"/>
      <c r="K104" s="35"/>
      <c r="L104" s="34"/>
    </row>
    <row r="105" spans="1:12" ht="24" hidden="1" x14ac:dyDescent="0.25">
      <c r="A105" s="74">
        <v>2242</v>
      </c>
      <c r="B105" s="78" t="s">
        <v>208</v>
      </c>
      <c r="C105" s="36">
        <f t="shared" si="4"/>
        <v>0</v>
      </c>
      <c r="D105" s="35"/>
      <c r="E105" s="35"/>
      <c r="F105" s="35"/>
      <c r="G105" s="37"/>
      <c r="H105" s="36">
        <f t="shared" si="5"/>
        <v>0</v>
      </c>
      <c r="I105" s="35"/>
      <c r="J105" s="35"/>
      <c r="K105" s="35"/>
      <c r="L105" s="34"/>
    </row>
    <row r="106" spans="1:12" ht="24" hidden="1" x14ac:dyDescent="0.25">
      <c r="A106" s="74">
        <v>2243</v>
      </c>
      <c r="B106" s="78" t="s">
        <v>207</v>
      </c>
      <c r="C106" s="36">
        <f t="shared" si="4"/>
        <v>0</v>
      </c>
      <c r="D106" s="35"/>
      <c r="E106" s="35"/>
      <c r="F106" s="35"/>
      <c r="G106" s="37"/>
      <c r="H106" s="36">
        <f t="shared" si="5"/>
        <v>0</v>
      </c>
      <c r="I106" s="35"/>
      <c r="J106" s="35"/>
      <c r="K106" s="35"/>
      <c r="L106" s="34"/>
    </row>
    <row r="107" spans="1:12" hidden="1" x14ac:dyDescent="0.25">
      <c r="A107" s="74">
        <v>2244</v>
      </c>
      <c r="B107" s="78" t="s">
        <v>206</v>
      </c>
      <c r="C107" s="36">
        <f t="shared" si="4"/>
        <v>0</v>
      </c>
      <c r="D107" s="35"/>
      <c r="E107" s="35"/>
      <c r="F107" s="35"/>
      <c r="G107" s="37"/>
      <c r="H107" s="36">
        <f t="shared" si="5"/>
        <v>0</v>
      </c>
      <c r="I107" s="35"/>
      <c r="J107" s="35"/>
      <c r="K107" s="35"/>
      <c r="L107" s="34"/>
    </row>
    <row r="108" spans="1:12" ht="24" hidden="1" x14ac:dyDescent="0.25">
      <c r="A108" s="74">
        <v>2246</v>
      </c>
      <c r="B108" s="78" t="s">
        <v>205</v>
      </c>
      <c r="C108" s="36">
        <f t="shared" si="4"/>
        <v>0</v>
      </c>
      <c r="D108" s="35"/>
      <c r="E108" s="35"/>
      <c r="F108" s="35"/>
      <c r="G108" s="37"/>
      <c r="H108" s="36">
        <f t="shared" si="5"/>
        <v>0</v>
      </c>
      <c r="I108" s="35"/>
      <c r="J108" s="35"/>
      <c r="K108" s="35"/>
      <c r="L108" s="34"/>
    </row>
    <row r="109" spans="1:12" hidden="1" x14ac:dyDescent="0.25">
      <c r="A109" s="74">
        <v>2247</v>
      </c>
      <c r="B109" s="78" t="s">
        <v>204</v>
      </c>
      <c r="C109" s="36">
        <f t="shared" si="4"/>
        <v>0</v>
      </c>
      <c r="D109" s="35"/>
      <c r="E109" s="35"/>
      <c r="F109" s="35"/>
      <c r="G109" s="37"/>
      <c r="H109" s="36">
        <f t="shared" si="5"/>
        <v>0</v>
      </c>
      <c r="I109" s="35"/>
      <c r="J109" s="35"/>
      <c r="K109" s="35"/>
      <c r="L109" s="34"/>
    </row>
    <row r="110" spans="1:12" ht="24" hidden="1" x14ac:dyDescent="0.25">
      <c r="A110" s="74">
        <v>2248</v>
      </c>
      <c r="B110" s="78" t="s">
        <v>203</v>
      </c>
      <c r="C110" s="36">
        <f t="shared" si="4"/>
        <v>0</v>
      </c>
      <c r="D110" s="35"/>
      <c r="E110" s="35"/>
      <c r="F110" s="35"/>
      <c r="G110" s="37"/>
      <c r="H110" s="36">
        <f t="shared" si="5"/>
        <v>0</v>
      </c>
      <c r="I110" s="35"/>
      <c r="J110" s="35"/>
      <c r="K110" s="35"/>
      <c r="L110" s="34"/>
    </row>
    <row r="111" spans="1:12" ht="24" hidden="1" x14ac:dyDescent="0.25">
      <c r="A111" s="74">
        <v>2249</v>
      </c>
      <c r="B111" s="78" t="s">
        <v>202</v>
      </c>
      <c r="C111" s="36">
        <f t="shared" si="4"/>
        <v>0</v>
      </c>
      <c r="D111" s="35"/>
      <c r="E111" s="35"/>
      <c r="F111" s="35"/>
      <c r="G111" s="37"/>
      <c r="H111" s="36">
        <f t="shared" si="5"/>
        <v>0</v>
      </c>
      <c r="I111" s="35"/>
      <c r="J111" s="35"/>
      <c r="K111" s="35"/>
      <c r="L111" s="34"/>
    </row>
    <row r="112" spans="1:12" hidden="1" x14ac:dyDescent="0.25">
      <c r="A112" s="88">
        <v>2250</v>
      </c>
      <c r="B112" s="78" t="s">
        <v>201</v>
      </c>
      <c r="C112" s="36">
        <f t="shared" si="4"/>
        <v>0</v>
      </c>
      <c r="D112" s="76">
        <f>SUM(D113:D115)</f>
        <v>0</v>
      </c>
      <c r="E112" s="76">
        <f>SUM(E113:E115)</f>
        <v>0</v>
      </c>
      <c r="F112" s="76">
        <f>SUM(F113:F115)</f>
        <v>0</v>
      </c>
      <c r="G112" s="164">
        <f>SUM(G113:G115)</f>
        <v>0</v>
      </c>
      <c r="H112" s="36">
        <f t="shared" si="5"/>
        <v>0</v>
      </c>
      <c r="I112" s="76">
        <f>SUM(I113:I115)</f>
        <v>0</v>
      </c>
      <c r="J112" s="76">
        <f>SUM(J113:J115)</f>
        <v>0</v>
      </c>
      <c r="K112" s="76">
        <f>SUM(K113:K115)</f>
        <v>0</v>
      </c>
      <c r="L112" s="75">
        <f>SUM(L113:L115)</f>
        <v>0</v>
      </c>
    </row>
    <row r="113" spans="1:12" hidden="1" x14ac:dyDescent="0.25">
      <c r="A113" s="74">
        <v>2251</v>
      </c>
      <c r="B113" s="78" t="s">
        <v>200</v>
      </c>
      <c r="C113" s="36">
        <f t="shared" si="4"/>
        <v>0</v>
      </c>
      <c r="D113" s="35"/>
      <c r="E113" s="35"/>
      <c r="F113" s="35"/>
      <c r="G113" s="37"/>
      <c r="H113" s="36">
        <f t="shared" si="5"/>
        <v>0</v>
      </c>
      <c r="I113" s="35"/>
      <c r="J113" s="35"/>
      <c r="K113" s="35"/>
      <c r="L113" s="34"/>
    </row>
    <row r="114" spans="1:12" ht="24" hidden="1" x14ac:dyDescent="0.25">
      <c r="A114" s="74">
        <v>2252</v>
      </c>
      <c r="B114" s="78" t="s">
        <v>199</v>
      </c>
      <c r="C114" s="36">
        <f t="shared" ref="C114:C127" si="6">SUM(D114:G114)</f>
        <v>0</v>
      </c>
      <c r="D114" s="35"/>
      <c r="E114" s="35"/>
      <c r="F114" s="35"/>
      <c r="G114" s="37"/>
      <c r="H114" s="36">
        <f t="shared" ref="H114:H127" si="7">SUM(I114:L114)</f>
        <v>0</v>
      </c>
      <c r="I114" s="35"/>
      <c r="J114" s="35"/>
      <c r="K114" s="35"/>
      <c r="L114" s="34"/>
    </row>
    <row r="115" spans="1:12" ht="24" hidden="1" x14ac:dyDescent="0.25">
      <c r="A115" s="74">
        <v>2259</v>
      </c>
      <c r="B115" s="78" t="s">
        <v>198</v>
      </c>
      <c r="C115" s="36">
        <f t="shared" si="6"/>
        <v>0</v>
      </c>
      <c r="D115" s="35"/>
      <c r="E115" s="35"/>
      <c r="F115" s="35"/>
      <c r="G115" s="37"/>
      <c r="H115" s="36">
        <f t="shared" si="7"/>
        <v>0</v>
      </c>
      <c r="I115" s="35"/>
      <c r="J115" s="35"/>
      <c r="K115" s="35"/>
      <c r="L115" s="34"/>
    </row>
    <row r="116" spans="1:12" hidden="1" x14ac:dyDescent="0.25">
      <c r="A116" s="88">
        <v>2260</v>
      </c>
      <c r="B116" s="78" t="s">
        <v>197</v>
      </c>
      <c r="C116" s="36">
        <f t="shared" si="6"/>
        <v>0</v>
      </c>
      <c r="D116" s="76">
        <f>SUM(D117:D121)</f>
        <v>0</v>
      </c>
      <c r="E116" s="76">
        <f>SUM(E117:E121)</f>
        <v>0</v>
      </c>
      <c r="F116" s="76">
        <f>SUM(F117:F121)</f>
        <v>0</v>
      </c>
      <c r="G116" s="77">
        <f>SUM(G117:G121)</f>
        <v>0</v>
      </c>
      <c r="H116" s="36">
        <f t="shared" si="7"/>
        <v>0</v>
      </c>
      <c r="I116" s="76">
        <f>SUM(I117:I121)</f>
        <v>0</v>
      </c>
      <c r="J116" s="76">
        <f>SUM(J117:J121)</f>
        <v>0</v>
      </c>
      <c r="K116" s="76">
        <f>SUM(K117:K121)</f>
        <v>0</v>
      </c>
      <c r="L116" s="75">
        <f>SUM(L117:L121)</f>
        <v>0</v>
      </c>
    </row>
    <row r="117" spans="1:12" hidden="1" x14ac:dyDescent="0.25">
      <c r="A117" s="74">
        <v>2261</v>
      </c>
      <c r="B117" s="78" t="s">
        <v>196</v>
      </c>
      <c r="C117" s="36">
        <f t="shared" si="6"/>
        <v>0</v>
      </c>
      <c r="D117" s="35"/>
      <c r="E117" s="35"/>
      <c r="F117" s="35"/>
      <c r="G117" s="37"/>
      <c r="H117" s="36">
        <f t="shared" si="7"/>
        <v>0</v>
      </c>
      <c r="I117" s="35"/>
      <c r="J117" s="35"/>
      <c r="K117" s="35"/>
      <c r="L117" s="34"/>
    </row>
    <row r="118" spans="1:12" hidden="1" x14ac:dyDescent="0.25">
      <c r="A118" s="74">
        <v>2262</v>
      </c>
      <c r="B118" s="78" t="s">
        <v>195</v>
      </c>
      <c r="C118" s="36">
        <f t="shared" si="6"/>
        <v>0</v>
      </c>
      <c r="D118" s="35"/>
      <c r="E118" s="35"/>
      <c r="F118" s="35"/>
      <c r="G118" s="37"/>
      <c r="H118" s="36">
        <f t="shared" si="7"/>
        <v>0</v>
      </c>
      <c r="I118" s="35"/>
      <c r="J118" s="35"/>
      <c r="K118" s="35"/>
      <c r="L118" s="34"/>
    </row>
    <row r="119" spans="1:12" hidden="1" x14ac:dyDescent="0.25">
      <c r="A119" s="74">
        <v>2263</v>
      </c>
      <c r="B119" s="78" t="s">
        <v>194</v>
      </c>
      <c r="C119" s="36">
        <f t="shared" si="6"/>
        <v>0</v>
      </c>
      <c r="D119" s="35"/>
      <c r="E119" s="35"/>
      <c r="F119" s="35"/>
      <c r="G119" s="37"/>
      <c r="H119" s="36">
        <f t="shared" si="7"/>
        <v>0</v>
      </c>
      <c r="I119" s="35"/>
      <c r="J119" s="35"/>
      <c r="K119" s="35"/>
      <c r="L119" s="34"/>
    </row>
    <row r="120" spans="1:12" ht="24" hidden="1" x14ac:dyDescent="0.25">
      <c r="A120" s="74">
        <v>2264</v>
      </c>
      <c r="B120" s="78" t="s">
        <v>193</v>
      </c>
      <c r="C120" s="36">
        <f t="shared" si="6"/>
        <v>0</v>
      </c>
      <c r="D120" s="35"/>
      <c r="E120" s="35"/>
      <c r="F120" s="35"/>
      <c r="G120" s="37"/>
      <c r="H120" s="36">
        <f t="shared" si="7"/>
        <v>0</v>
      </c>
      <c r="I120" s="35"/>
      <c r="J120" s="35"/>
      <c r="K120" s="35"/>
      <c r="L120" s="34"/>
    </row>
    <row r="121" spans="1:12" hidden="1" x14ac:dyDescent="0.25">
      <c r="A121" s="74">
        <v>2269</v>
      </c>
      <c r="B121" s="78" t="s">
        <v>192</v>
      </c>
      <c r="C121" s="36">
        <f t="shared" si="6"/>
        <v>0</v>
      </c>
      <c r="D121" s="35"/>
      <c r="E121" s="35"/>
      <c r="F121" s="35"/>
      <c r="G121" s="37"/>
      <c r="H121" s="36">
        <f t="shared" si="7"/>
        <v>0</v>
      </c>
      <c r="I121" s="35"/>
      <c r="J121" s="35"/>
      <c r="K121" s="35"/>
      <c r="L121" s="34"/>
    </row>
    <row r="122" spans="1:12" hidden="1" x14ac:dyDescent="0.25">
      <c r="A122" s="88">
        <v>2270</v>
      </c>
      <c r="B122" s="78" t="s">
        <v>191</v>
      </c>
      <c r="C122" s="36">
        <f t="shared" si="6"/>
        <v>0</v>
      </c>
      <c r="D122" s="76">
        <f>SUM(D123:D127)</f>
        <v>0</v>
      </c>
      <c r="E122" s="76">
        <f>SUM(E123:E127)</f>
        <v>0</v>
      </c>
      <c r="F122" s="76">
        <f>SUM(F123:F127)</f>
        <v>0</v>
      </c>
      <c r="G122" s="77">
        <f>SUM(G123:G127)</f>
        <v>0</v>
      </c>
      <c r="H122" s="36">
        <f t="shared" si="7"/>
        <v>0</v>
      </c>
      <c r="I122" s="76">
        <f>SUM(I123:I127)</f>
        <v>0</v>
      </c>
      <c r="J122" s="76">
        <f>SUM(J123:J127)</f>
        <v>0</v>
      </c>
      <c r="K122" s="76">
        <f>SUM(K123:K127)</f>
        <v>0</v>
      </c>
      <c r="L122" s="75">
        <f>SUM(L123:L127)</f>
        <v>0</v>
      </c>
    </row>
    <row r="123" spans="1:12" hidden="1" x14ac:dyDescent="0.25">
      <c r="A123" s="74">
        <v>2272</v>
      </c>
      <c r="B123" s="1" t="s">
        <v>190</v>
      </c>
      <c r="C123" s="36">
        <f t="shared" si="6"/>
        <v>0</v>
      </c>
      <c r="D123" s="35"/>
      <c r="E123" s="35"/>
      <c r="F123" s="35"/>
      <c r="G123" s="37"/>
      <c r="H123" s="36">
        <f t="shared" si="7"/>
        <v>0</v>
      </c>
      <c r="I123" s="35"/>
      <c r="J123" s="35"/>
      <c r="K123" s="35"/>
      <c r="L123" s="34"/>
    </row>
    <row r="124" spans="1:12" ht="24" hidden="1" x14ac:dyDescent="0.25">
      <c r="A124" s="74">
        <v>2275</v>
      </c>
      <c r="B124" s="78" t="s">
        <v>189</v>
      </c>
      <c r="C124" s="36">
        <f t="shared" si="6"/>
        <v>0</v>
      </c>
      <c r="D124" s="35"/>
      <c r="E124" s="35"/>
      <c r="F124" s="35"/>
      <c r="G124" s="37"/>
      <c r="H124" s="36">
        <f t="shared" si="7"/>
        <v>0</v>
      </c>
      <c r="I124" s="35"/>
      <c r="J124" s="35"/>
      <c r="K124" s="35"/>
      <c r="L124" s="34"/>
    </row>
    <row r="125" spans="1:12" ht="36" hidden="1" x14ac:dyDescent="0.25">
      <c r="A125" s="74">
        <v>2276</v>
      </c>
      <c r="B125" s="78" t="s">
        <v>188</v>
      </c>
      <c r="C125" s="36">
        <f t="shared" si="6"/>
        <v>0</v>
      </c>
      <c r="D125" s="35"/>
      <c r="E125" s="35"/>
      <c r="F125" s="35"/>
      <c r="G125" s="37"/>
      <c r="H125" s="36">
        <f t="shared" si="7"/>
        <v>0</v>
      </c>
      <c r="I125" s="35"/>
      <c r="J125" s="35"/>
      <c r="K125" s="35"/>
      <c r="L125" s="34"/>
    </row>
    <row r="126" spans="1:12" ht="24" hidden="1" customHeight="1" x14ac:dyDescent="0.25">
      <c r="A126" s="74">
        <v>2278</v>
      </c>
      <c r="B126" s="78" t="s">
        <v>187</v>
      </c>
      <c r="C126" s="36">
        <f t="shared" si="6"/>
        <v>0</v>
      </c>
      <c r="D126" s="35"/>
      <c r="E126" s="35"/>
      <c r="F126" s="35"/>
      <c r="G126" s="37"/>
      <c r="H126" s="36">
        <f t="shared" si="7"/>
        <v>0</v>
      </c>
      <c r="I126" s="35"/>
      <c r="J126" s="35"/>
      <c r="K126" s="35"/>
      <c r="L126" s="34"/>
    </row>
    <row r="127" spans="1:12" ht="24" hidden="1" x14ac:dyDescent="0.25">
      <c r="A127" s="74">
        <v>2279</v>
      </c>
      <c r="B127" s="78" t="s">
        <v>186</v>
      </c>
      <c r="C127" s="36">
        <f t="shared" si="6"/>
        <v>0</v>
      </c>
      <c r="D127" s="35"/>
      <c r="E127" s="35"/>
      <c r="F127" s="35"/>
      <c r="G127" s="37"/>
      <c r="H127" s="36">
        <f t="shared" si="7"/>
        <v>0</v>
      </c>
      <c r="I127" s="35"/>
      <c r="J127" s="35"/>
      <c r="K127" s="35"/>
      <c r="L127" s="34"/>
    </row>
    <row r="128" spans="1:12" ht="24" hidden="1" x14ac:dyDescent="0.25">
      <c r="A128" s="91">
        <v>2280</v>
      </c>
      <c r="B128" s="79" t="s">
        <v>185</v>
      </c>
      <c r="C128" s="69">
        <f t="shared" ref="C128:L128" si="8">SUM(C129)</f>
        <v>0</v>
      </c>
      <c r="D128" s="107">
        <f t="shared" si="8"/>
        <v>0</v>
      </c>
      <c r="E128" s="107">
        <f t="shared" si="8"/>
        <v>0</v>
      </c>
      <c r="F128" s="107">
        <f t="shared" si="8"/>
        <v>0</v>
      </c>
      <c r="G128" s="107">
        <f t="shared" si="8"/>
        <v>0</v>
      </c>
      <c r="H128" s="69">
        <f t="shared" si="8"/>
        <v>0</v>
      </c>
      <c r="I128" s="107">
        <f t="shared" si="8"/>
        <v>0</v>
      </c>
      <c r="J128" s="107">
        <f t="shared" si="8"/>
        <v>0</v>
      </c>
      <c r="K128" s="107">
        <f t="shared" si="8"/>
        <v>0</v>
      </c>
      <c r="L128" s="104">
        <f t="shared" si="8"/>
        <v>0</v>
      </c>
    </row>
    <row r="129" spans="1:12" ht="24" hidden="1" x14ac:dyDescent="0.25">
      <c r="A129" s="74">
        <v>2283</v>
      </c>
      <c r="B129" s="78" t="s">
        <v>184</v>
      </c>
      <c r="C129" s="36">
        <f t="shared" ref="C129:C160" si="9">SUM(D129:G129)</f>
        <v>0</v>
      </c>
      <c r="D129" s="35"/>
      <c r="E129" s="35"/>
      <c r="F129" s="35"/>
      <c r="G129" s="37"/>
      <c r="H129" s="36">
        <f t="shared" ref="H129:H160" si="10">SUM(I129:L129)</f>
        <v>0</v>
      </c>
      <c r="I129" s="35"/>
      <c r="J129" s="35"/>
      <c r="K129" s="35"/>
      <c r="L129" s="34"/>
    </row>
    <row r="130" spans="1:12" ht="38.25" customHeight="1" x14ac:dyDescent="0.25">
      <c r="A130" s="97">
        <v>2300</v>
      </c>
      <c r="B130" s="96" t="s">
        <v>183</v>
      </c>
      <c r="C130" s="94">
        <f t="shared" si="9"/>
        <v>1770</v>
      </c>
      <c r="D130" s="93">
        <f>SUM(D131,D136,D140,D141,D144,D151,D159,D160,D163)</f>
        <v>1770</v>
      </c>
      <c r="E130" s="93">
        <f>SUM(E131,E136,E140,E141,E144,E151,E159,E160,E163)</f>
        <v>0</v>
      </c>
      <c r="F130" s="93">
        <f>SUM(F131,F136,F140,F141,F144,F151,F159,F160,F163)</f>
        <v>0</v>
      </c>
      <c r="G130" s="142">
        <f>SUM(G131,G136,G140,G141,G144,G151,G159,G160,G163)</f>
        <v>0</v>
      </c>
      <c r="H130" s="94">
        <f t="shared" si="10"/>
        <v>1770</v>
      </c>
      <c r="I130" s="93">
        <f>SUM(I131,I136,I140,I141,I144,I151,I159,I160,I163)</f>
        <v>1770</v>
      </c>
      <c r="J130" s="93">
        <f>SUM(J131,J136,J140,J141,J144,J151,J159,J160,J163)</f>
        <v>0</v>
      </c>
      <c r="K130" s="93">
        <f>SUM(K131,K136,K140,K141,K144,K151,K159,K160,K163)</f>
        <v>0</v>
      </c>
      <c r="L130" s="141">
        <f>SUM(L131,L136,L140,L141,L144,L151,L159,L160,L163)</f>
        <v>0</v>
      </c>
    </row>
    <row r="131" spans="1:12" ht="24" x14ac:dyDescent="0.25">
      <c r="A131" s="91">
        <v>2310</v>
      </c>
      <c r="B131" s="79" t="s">
        <v>182</v>
      </c>
      <c r="C131" s="69">
        <f t="shared" si="9"/>
        <v>946</v>
      </c>
      <c r="D131" s="107">
        <f>SUM(D132:D135)</f>
        <v>946</v>
      </c>
      <c r="E131" s="107">
        <f>SUM(E132:E135)</f>
        <v>0</v>
      </c>
      <c r="F131" s="107">
        <f>SUM(F132:F135)</f>
        <v>0</v>
      </c>
      <c r="G131" s="150">
        <f>SUM(G132:G135)</f>
        <v>0</v>
      </c>
      <c r="H131" s="69">
        <f t="shared" si="10"/>
        <v>946</v>
      </c>
      <c r="I131" s="107">
        <f>SUM(I132:I135)</f>
        <v>946</v>
      </c>
      <c r="J131" s="107">
        <f>SUM(J132:J135)</f>
        <v>0</v>
      </c>
      <c r="K131" s="107">
        <f>SUM(K132:K135)</f>
        <v>0</v>
      </c>
      <c r="L131" s="149">
        <f>SUM(L132:L135)</f>
        <v>0</v>
      </c>
    </row>
    <row r="132" spans="1:12" x14ac:dyDescent="0.25">
      <c r="A132" s="74">
        <v>2311</v>
      </c>
      <c r="B132" s="78" t="s">
        <v>181</v>
      </c>
      <c r="C132" s="36">
        <f t="shared" si="9"/>
        <v>243</v>
      </c>
      <c r="D132" s="35">
        <v>243</v>
      </c>
      <c r="E132" s="35"/>
      <c r="F132" s="35"/>
      <c r="G132" s="37"/>
      <c r="H132" s="36">
        <f t="shared" si="10"/>
        <v>243</v>
      </c>
      <c r="I132" s="35">
        <v>243</v>
      </c>
      <c r="J132" s="35"/>
      <c r="K132" s="35"/>
      <c r="L132" s="34"/>
    </row>
    <row r="133" spans="1:12" hidden="1" x14ac:dyDescent="0.25">
      <c r="A133" s="74">
        <v>2312</v>
      </c>
      <c r="B133" s="78" t="s">
        <v>180</v>
      </c>
      <c r="C133" s="36">
        <f t="shared" si="9"/>
        <v>0</v>
      </c>
      <c r="D133" s="35"/>
      <c r="E133" s="35"/>
      <c r="F133" s="35"/>
      <c r="G133" s="37"/>
      <c r="H133" s="36">
        <f t="shared" si="10"/>
        <v>0</v>
      </c>
      <c r="I133" s="35"/>
      <c r="J133" s="35"/>
      <c r="K133" s="35"/>
      <c r="L133" s="34"/>
    </row>
    <row r="134" spans="1:12" x14ac:dyDescent="0.25">
      <c r="A134" s="74">
        <v>2313</v>
      </c>
      <c r="B134" s="78" t="s">
        <v>179</v>
      </c>
      <c r="C134" s="36">
        <f t="shared" si="9"/>
        <v>703</v>
      </c>
      <c r="D134" s="35">
        <f>351+225+5+70+34+18</f>
        <v>703</v>
      </c>
      <c r="E134" s="35"/>
      <c r="F134" s="35"/>
      <c r="G134" s="37"/>
      <c r="H134" s="36">
        <f t="shared" si="10"/>
        <v>703</v>
      </c>
      <c r="I134" s="35">
        <v>703</v>
      </c>
      <c r="J134" s="35"/>
      <c r="K134" s="35"/>
      <c r="L134" s="34"/>
    </row>
    <row r="135" spans="1:12" ht="28.5" hidden="1" customHeight="1" x14ac:dyDescent="0.25">
      <c r="A135" s="74">
        <v>2314</v>
      </c>
      <c r="B135" s="78" t="s">
        <v>178</v>
      </c>
      <c r="C135" s="36">
        <f t="shared" si="9"/>
        <v>0</v>
      </c>
      <c r="D135" s="35"/>
      <c r="E135" s="35"/>
      <c r="F135" s="35"/>
      <c r="G135" s="37"/>
      <c r="H135" s="36">
        <f t="shared" si="10"/>
        <v>0</v>
      </c>
      <c r="I135" s="35"/>
      <c r="J135" s="35"/>
      <c r="K135" s="35"/>
      <c r="L135" s="34"/>
    </row>
    <row r="136" spans="1:12" hidden="1" x14ac:dyDescent="0.25">
      <c r="A136" s="88">
        <v>2320</v>
      </c>
      <c r="B136" s="78" t="s">
        <v>177</v>
      </c>
      <c r="C136" s="36">
        <f t="shared" si="9"/>
        <v>0</v>
      </c>
      <c r="D136" s="76">
        <f>SUM(D137:D139)</f>
        <v>0</v>
      </c>
      <c r="E136" s="76">
        <f>SUM(E137:E139)</f>
        <v>0</v>
      </c>
      <c r="F136" s="76">
        <f>SUM(F137:F139)</f>
        <v>0</v>
      </c>
      <c r="G136" s="77">
        <f>SUM(G137:G139)</f>
        <v>0</v>
      </c>
      <c r="H136" s="36">
        <f t="shared" si="10"/>
        <v>0</v>
      </c>
      <c r="I136" s="76">
        <f>SUM(I137:I139)</f>
        <v>0</v>
      </c>
      <c r="J136" s="76">
        <f>SUM(J137:J139)</f>
        <v>0</v>
      </c>
      <c r="K136" s="76">
        <f>SUM(K137:K139)</f>
        <v>0</v>
      </c>
      <c r="L136" s="75">
        <f>SUM(L137:L139)</f>
        <v>0</v>
      </c>
    </row>
    <row r="137" spans="1:12" hidden="1" x14ac:dyDescent="0.25">
      <c r="A137" s="74">
        <v>2321</v>
      </c>
      <c r="B137" s="78" t="s">
        <v>176</v>
      </c>
      <c r="C137" s="36">
        <f t="shared" si="9"/>
        <v>0</v>
      </c>
      <c r="D137" s="35"/>
      <c r="E137" s="35"/>
      <c r="F137" s="35"/>
      <c r="G137" s="37"/>
      <c r="H137" s="36">
        <f t="shared" si="10"/>
        <v>0</v>
      </c>
      <c r="I137" s="35"/>
      <c r="J137" s="35"/>
      <c r="K137" s="35"/>
      <c r="L137" s="34"/>
    </row>
    <row r="138" spans="1:12" hidden="1" x14ac:dyDescent="0.25">
      <c r="A138" s="74">
        <v>2322</v>
      </c>
      <c r="B138" s="78" t="s">
        <v>175</v>
      </c>
      <c r="C138" s="36">
        <f t="shared" si="9"/>
        <v>0</v>
      </c>
      <c r="D138" s="35"/>
      <c r="E138" s="35"/>
      <c r="F138" s="35"/>
      <c r="G138" s="37"/>
      <c r="H138" s="36">
        <f t="shared" si="10"/>
        <v>0</v>
      </c>
      <c r="I138" s="35"/>
      <c r="J138" s="35"/>
      <c r="K138" s="35"/>
      <c r="L138" s="34"/>
    </row>
    <row r="139" spans="1:12" ht="10.5" hidden="1" customHeight="1" x14ac:dyDescent="0.25">
      <c r="A139" s="74">
        <v>2329</v>
      </c>
      <c r="B139" s="78" t="s">
        <v>174</v>
      </c>
      <c r="C139" s="36">
        <f t="shared" si="9"/>
        <v>0</v>
      </c>
      <c r="D139" s="35"/>
      <c r="E139" s="35"/>
      <c r="F139" s="35"/>
      <c r="G139" s="37"/>
      <c r="H139" s="36">
        <f t="shared" si="10"/>
        <v>0</v>
      </c>
      <c r="I139" s="35"/>
      <c r="J139" s="35"/>
      <c r="K139" s="35"/>
      <c r="L139" s="34"/>
    </row>
    <row r="140" spans="1:12" hidden="1" x14ac:dyDescent="0.25">
      <c r="A140" s="88">
        <v>2330</v>
      </c>
      <c r="B140" s="78" t="s">
        <v>173</v>
      </c>
      <c r="C140" s="36">
        <f t="shared" si="9"/>
        <v>0</v>
      </c>
      <c r="D140" s="35"/>
      <c r="E140" s="35"/>
      <c r="F140" s="35"/>
      <c r="G140" s="37"/>
      <c r="H140" s="36">
        <f t="shared" si="10"/>
        <v>0</v>
      </c>
      <c r="I140" s="35"/>
      <c r="J140" s="35"/>
      <c r="K140" s="35"/>
      <c r="L140" s="34"/>
    </row>
    <row r="141" spans="1:12" ht="48" hidden="1" x14ac:dyDescent="0.25">
      <c r="A141" s="88">
        <v>2340</v>
      </c>
      <c r="B141" s="78" t="s">
        <v>172</v>
      </c>
      <c r="C141" s="36">
        <f t="shared" si="9"/>
        <v>0</v>
      </c>
      <c r="D141" s="76">
        <f>SUM(D142:D143)</f>
        <v>0</v>
      </c>
      <c r="E141" s="76">
        <f>SUM(E142:E143)</f>
        <v>0</v>
      </c>
      <c r="F141" s="76">
        <f>SUM(F142:F143)</f>
        <v>0</v>
      </c>
      <c r="G141" s="77">
        <f>SUM(G142:G143)</f>
        <v>0</v>
      </c>
      <c r="H141" s="36">
        <f t="shared" si="10"/>
        <v>0</v>
      </c>
      <c r="I141" s="76">
        <f>SUM(I142:I143)</f>
        <v>0</v>
      </c>
      <c r="J141" s="76">
        <f>SUM(J142:J143)</f>
        <v>0</v>
      </c>
      <c r="K141" s="76">
        <f>SUM(K142:K143)</f>
        <v>0</v>
      </c>
      <c r="L141" s="75">
        <f>SUM(L142:L143)</f>
        <v>0</v>
      </c>
    </row>
    <row r="142" spans="1:12" hidden="1" x14ac:dyDescent="0.25">
      <c r="A142" s="74">
        <v>2341</v>
      </c>
      <c r="B142" s="78" t="s">
        <v>171</v>
      </c>
      <c r="C142" s="36">
        <f t="shared" si="9"/>
        <v>0</v>
      </c>
      <c r="D142" s="35"/>
      <c r="E142" s="35"/>
      <c r="F142" s="35"/>
      <c r="G142" s="37"/>
      <c r="H142" s="36">
        <f t="shared" si="10"/>
        <v>0</v>
      </c>
      <c r="I142" s="35"/>
      <c r="J142" s="35"/>
      <c r="K142" s="35"/>
      <c r="L142" s="34"/>
    </row>
    <row r="143" spans="1:12" ht="24" hidden="1" x14ac:dyDescent="0.25">
      <c r="A143" s="74">
        <v>2344</v>
      </c>
      <c r="B143" s="78" t="s">
        <v>170</v>
      </c>
      <c r="C143" s="36">
        <f t="shared" si="9"/>
        <v>0</v>
      </c>
      <c r="D143" s="35"/>
      <c r="E143" s="35"/>
      <c r="F143" s="35"/>
      <c r="G143" s="37"/>
      <c r="H143" s="36">
        <f t="shared" si="10"/>
        <v>0</v>
      </c>
      <c r="I143" s="35"/>
      <c r="J143" s="35"/>
      <c r="K143" s="35"/>
      <c r="L143" s="34"/>
    </row>
    <row r="144" spans="1:12" ht="24" hidden="1" x14ac:dyDescent="0.25">
      <c r="A144" s="80">
        <v>2350</v>
      </c>
      <c r="B144" s="137" t="s">
        <v>169</v>
      </c>
      <c r="C144" s="134">
        <f t="shared" si="9"/>
        <v>0</v>
      </c>
      <c r="D144" s="139">
        <f>SUM(D145:D150)</f>
        <v>0</v>
      </c>
      <c r="E144" s="139">
        <f>SUM(E145:E150)</f>
        <v>0</v>
      </c>
      <c r="F144" s="139">
        <f>SUM(F145:F150)</f>
        <v>0</v>
      </c>
      <c r="G144" s="140">
        <f>SUM(G145:G150)</f>
        <v>0</v>
      </c>
      <c r="H144" s="134">
        <f t="shared" si="10"/>
        <v>0</v>
      </c>
      <c r="I144" s="139">
        <f>SUM(I145:I150)</f>
        <v>0</v>
      </c>
      <c r="J144" s="139">
        <f>SUM(J145:J150)</f>
        <v>0</v>
      </c>
      <c r="K144" s="139">
        <f>SUM(K145:K150)</f>
        <v>0</v>
      </c>
      <c r="L144" s="138">
        <f>SUM(L145:L150)</f>
        <v>0</v>
      </c>
    </row>
    <row r="145" spans="1:12" hidden="1" x14ac:dyDescent="0.25">
      <c r="A145" s="114">
        <v>2351</v>
      </c>
      <c r="B145" s="79" t="s">
        <v>168</v>
      </c>
      <c r="C145" s="69">
        <f t="shared" si="9"/>
        <v>0</v>
      </c>
      <c r="D145" s="68"/>
      <c r="E145" s="68"/>
      <c r="F145" s="68"/>
      <c r="G145" s="70"/>
      <c r="H145" s="69">
        <f t="shared" si="10"/>
        <v>0</v>
      </c>
      <c r="I145" s="68"/>
      <c r="J145" s="68"/>
      <c r="K145" s="68"/>
      <c r="L145" s="67"/>
    </row>
    <row r="146" spans="1:12" hidden="1" x14ac:dyDescent="0.25">
      <c r="A146" s="74">
        <v>2352</v>
      </c>
      <c r="B146" s="78" t="s">
        <v>167</v>
      </c>
      <c r="C146" s="36">
        <f t="shared" si="9"/>
        <v>0</v>
      </c>
      <c r="D146" s="35"/>
      <c r="E146" s="35"/>
      <c r="F146" s="35"/>
      <c r="G146" s="37"/>
      <c r="H146" s="36">
        <f t="shared" si="10"/>
        <v>0</v>
      </c>
      <c r="I146" s="35"/>
      <c r="J146" s="35"/>
      <c r="K146" s="35"/>
      <c r="L146" s="34"/>
    </row>
    <row r="147" spans="1:12" ht="24" hidden="1" x14ac:dyDescent="0.25">
      <c r="A147" s="74">
        <v>2353</v>
      </c>
      <c r="B147" s="78" t="s">
        <v>166</v>
      </c>
      <c r="C147" s="36">
        <f t="shared" si="9"/>
        <v>0</v>
      </c>
      <c r="D147" s="35"/>
      <c r="E147" s="35"/>
      <c r="F147" s="35"/>
      <c r="G147" s="37"/>
      <c r="H147" s="36">
        <f t="shared" si="10"/>
        <v>0</v>
      </c>
      <c r="I147" s="35"/>
      <c r="J147" s="35"/>
      <c r="K147" s="35"/>
      <c r="L147" s="34"/>
    </row>
    <row r="148" spans="1:12" ht="24" hidden="1" x14ac:dyDescent="0.25">
      <c r="A148" s="74">
        <v>2354</v>
      </c>
      <c r="B148" s="78" t="s">
        <v>165</v>
      </c>
      <c r="C148" s="36">
        <f t="shared" si="9"/>
        <v>0</v>
      </c>
      <c r="D148" s="35"/>
      <c r="E148" s="35"/>
      <c r="F148" s="35"/>
      <c r="G148" s="37"/>
      <c r="H148" s="36">
        <f t="shared" si="10"/>
        <v>0</v>
      </c>
      <c r="I148" s="35"/>
      <c r="J148" s="35"/>
      <c r="K148" s="35"/>
      <c r="L148" s="34"/>
    </row>
    <row r="149" spans="1:12" ht="24" hidden="1" x14ac:dyDescent="0.25">
      <c r="A149" s="74">
        <v>2355</v>
      </c>
      <c r="B149" s="78" t="s">
        <v>164</v>
      </c>
      <c r="C149" s="36">
        <f t="shared" si="9"/>
        <v>0</v>
      </c>
      <c r="D149" s="35"/>
      <c r="E149" s="35"/>
      <c r="F149" s="35"/>
      <c r="G149" s="37"/>
      <c r="H149" s="36">
        <f t="shared" si="10"/>
        <v>0</v>
      </c>
      <c r="I149" s="35"/>
      <c r="J149" s="35"/>
      <c r="K149" s="35"/>
      <c r="L149" s="34"/>
    </row>
    <row r="150" spans="1:12" ht="24" hidden="1" x14ac:dyDescent="0.25">
      <c r="A150" s="74">
        <v>2359</v>
      </c>
      <c r="B150" s="78" t="s">
        <v>163</v>
      </c>
      <c r="C150" s="36">
        <f t="shared" si="9"/>
        <v>0</v>
      </c>
      <c r="D150" s="35"/>
      <c r="E150" s="35"/>
      <c r="F150" s="35"/>
      <c r="G150" s="37"/>
      <c r="H150" s="36">
        <f t="shared" si="10"/>
        <v>0</v>
      </c>
      <c r="I150" s="35"/>
      <c r="J150" s="35"/>
      <c r="K150" s="35"/>
      <c r="L150" s="34"/>
    </row>
    <row r="151" spans="1:12" ht="24.75" customHeight="1" x14ac:dyDescent="0.25">
      <c r="A151" s="88">
        <v>2360</v>
      </c>
      <c r="B151" s="78" t="s">
        <v>162</v>
      </c>
      <c r="C151" s="36">
        <f t="shared" si="9"/>
        <v>149</v>
      </c>
      <c r="D151" s="76">
        <f>SUM(D152:D158)</f>
        <v>149</v>
      </c>
      <c r="E151" s="76">
        <f>SUM(E152:E158)</f>
        <v>0</v>
      </c>
      <c r="F151" s="76">
        <f>SUM(F152:F158)</f>
        <v>0</v>
      </c>
      <c r="G151" s="77">
        <f>SUM(G152:G158)</f>
        <v>0</v>
      </c>
      <c r="H151" s="36">
        <f t="shared" si="10"/>
        <v>149</v>
      </c>
      <c r="I151" s="76">
        <f>SUM(I152:I158)</f>
        <v>149</v>
      </c>
      <c r="J151" s="76">
        <f>SUM(J152:J158)</f>
        <v>0</v>
      </c>
      <c r="K151" s="76">
        <f>SUM(K152:K158)</f>
        <v>0</v>
      </c>
      <c r="L151" s="75">
        <f>SUM(L152:L158)</f>
        <v>0</v>
      </c>
    </row>
    <row r="152" spans="1:12" hidden="1" x14ac:dyDescent="0.25">
      <c r="A152" s="38">
        <v>2361</v>
      </c>
      <c r="B152" s="78" t="s">
        <v>161</v>
      </c>
      <c r="C152" s="36">
        <f t="shared" si="9"/>
        <v>0</v>
      </c>
      <c r="D152" s="35"/>
      <c r="E152" s="35"/>
      <c r="F152" s="35"/>
      <c r="G152" s="37"/>
      <c r="H152" s="36">
        <f t="shared" si="10"/>
        <v>0</v>
      </c>
      <c r="I152" s="35"/>
      <c r="J152" s="35"/>
      <c r="K152" s="35"/>
      <c r="L152" s="34"/>
    </row>
    <row r="153" spans="1:12" ht="24" hidden="1" x14ac:dyDescent="0.25">
      <c r="A153" s="38">
        <v>2362</v>
      </c>
      <c r="B153" s="78" t="s">
        <v>160</v>
      </c>
      <c r="C153" s="36">
        <f t="shared" si="9"/>
        <v>0</v>
      </c>
      <c r="D153" s="35"/>
      <c r="E153" s="35"/>
      <c r="F153" s="35"/>
      <c r="G153" s="37"/>
      <c r="H153" s="36">
        <f t="shared" si="10"/>
        <v>0</v>
      </c>
      <c r="I153" s="35"/>
      <c r="J153" s="35"/>
      <c r="K153" s="35"/>
      <c r="L153" s="34"/>
    </row>
    <row r="154" spans="1:12" hidden="1" x14ac:dyDescent="0.25">
      <c r="A154" s="38">
        <v>2363</v>
      </c>
      <c r="B154" s="78" t="s">
        <v>159</v>
      </c>
      <c r="C154" s="36">
        <f t="shared" si="9"/>
        <v>0</v>
      </c>
      <c r="D154" s="35"/>
      <c r="E154" s="35"/>
      <c r="F154" s="35"/>
      <c r="G154" s="37"/>
      <c r="H154" s="36">
        <f t="shared" si="10"/>
        <v>0</v>
      </c>
      <c r="I154" s="35"/>
      <c r="J154" s="35"/>
      <c r="K154" s="35"/>
      <c r="L154" s="34"/>
    </row>
    <row r="155" spans="1:12" hidden="1" x14ac:dyDescent="0.25">
      <c r="A155" s="38">
        <v>2364</v>
      </c>
      <c r="B155" s="78" t="s">
        <v>158</v>
      </c>
      <c r="C155" s="36">
        <f t="shared" si="9"/>
        <v>0</v>
      </c>
      <c r="D155" s="35"/>
      <c r="E155" s="35"/>
      <c r="F155" s="35"/>
      <c r="G155" s="37"/>
      <c r="H155" s="36">
        <f t="shared" si="10"/>
        <v>0</v>
      </c>
      <c r="I155" s="35"/>
      <c r="J155" s="35"/>
      <c r="K155" s="35"/>
      <c r="L155" s="34"/>
    </row>
    <row r="156" spans="1:12" ht="12.75" hidden="1" customHeight="1" x14ac:dyDescent="0.25">
      <c r="A156" s="38">
        <v>2365</v>
      </c>
      <c r="B156" s="78" t="s">
        <v>157</v>
      </c>
      <c r="C156" s="36">
        <f t="shared" si="9"/>
        <v>0</v>
      </c>
      <c r="D156" s="35"/>
      <c r="E156" s="35"/>
      <c r="F156" s="35"/>
      <c r="G156" s="37"/>
      <c r="H156" s="36">
        <f t="shared" si="10"/>
        <v>0</v>
      </c>
      <c r="I156" s="35"/>
      <c r="J156" s="35"/>
      <c r="K156" s="35"/>
      <c r="L156" s="34"/>
    </row>
    <row r="157" spans="1:12" ht="36" hidden="1" x14ac:dyDescent="0.25">
      <c r="A157" s="38">
        <v>2366</v>
      </c>
      <c r="B157" s="78" t="s">
        <v>156</v>
      </c>
      <c r="C157" s="36">
        <f t="shared" si="9"/>
        <v>0</v>
      </c>
      <c r="D157" s="35"/>
      <c r="E157" s="35"/>
      <c r="F157" s="35"/>
      <c r="G157" s="37"/>
      <c r="H157" s="36">
        <f t="shared" si="10"/>
        <v>0</v>
      </c>
      <c r="I157" s="35"/>
      <c r="J157" s="35"/>
      <c r="K157" s="35"/>
      <c r="L157" s="34"/>
    </row>
    <row r="158" spans="1:12" ht="48" x14ac:dyDescent="0.25">
      <c r="A158" s="38">
        <v>2369</v>
      </c>
      <c r="B158" s="78" t="s">
        <v>155</v>
      </c>
      <c r="C158" s="36">
        <f t="shared" si="9"/>
        <v>149</v>
      </c>
      <c r="D158" s="35">
        <f>89.2+17+42.8</f>
        <v>149</v>
      </c>
      <c r="E158" s="35"/>
      <c r="F158" s="35"/>
      <c r="G158" s="37"/>
      <c r="H158" s="36">
        <f t="shared" si="10"/>
        <v>149</v>
      </c>
      <c r="I158" s="35">
        <v>149</v>
      </c>
      <c r="J158" s="35"/>
      <c r="K158" s="35"/>
      <c r="L158" s="34"/>
    </row>
    <row r="159" spans="1:12" hidden="1" x14ac:dyDescent="0.25">
      <c r="A159" s="80">
        <v>2370</v>
      </c>
      <c r="B159" s="137" t="s">
        <v>154</v>
      </c>
      <c r="C159" s="134">
        <f t="shared" si="9"/>
        <v>0</v>
      </c>
      <c r="D159" s="133"/>
      <c r="E159" s="133"/>
      <c r="F159" s="133"/>
      <c r="G159" s="135"/>
      <c r="H159" s="134">
        <f t="shared" si="10"/>
        <v>0</v>
      </c>
      <c r="I159" s="133"/>
      <c r="J159" s="133"/>
      <c r="K159" s="133"/>
      <c r="L159" s="132"/>
    </row>
    <row r="160" spans="1:12" x14ac:dyDescent="0.25">
      <c r="A160" s="80">
        <v>2380</v>
      </c>
      <c r="B160" s="137" t="s">
        <v>153</v>
      </c>
      <c r="C160" s="134">
        <f t="shared" si="9"/>
        <v>675</v>
      </c>
      <c r="D160" s="139">
        <f>SUM(D161:D162)</f>
        <v>675</v>
      </c>
      <c r="E160" s="139">
        <f>SUM(E161:E162)</f>
        <v>0</v>
      </c>
      <c r="F160" s="139">
        <f>SUM(F161:F162)</f>
        <v>0</v>
      </c>
      <c r="G160" s="140">
        <f>SUM(G161:G162)</f>
        <v>0</v>
      </c>
      <c r="H160" s="134">
        <f t="shared" si="10"/>
        <v>675</v>
      </c>
      <c r="I160" s="139">
        <f>SUM(I161:I162)</f>
        <v>675</v>
      </c>
      <c r="J160" s="139">
        <f>SUM(J161:J162)</f>
        <v>0</v>
      </c>
      <c r="K160" s="139">
        <f>SUM(K161:K162)</f>
        <v>0</v>
      </c>
      <c r="L160" s="138">
        <f>SUM(L161:L162)</f>
        <v>0</v>
      </c>
    </row>
    <row r="161" spans="1:12" hidden="1" x14ac:dyDescent="0.25">
      <c r="A161" s="163">
        <v>2381</v>
      </c>
      <c r="B161" s="79" t="s">
        <v>152</v>
      </c>
      <c r="C161" s="69">
        <f t="shared" ref="C161:C192" si="11">SUM(D161:G161)</f>
        <v>0</v>
      </c>
      <c r="D161" s="68"/>
      <c r="E161" s="68"/>
      <c r="F161" s="68"/>
      <c r="G161" s="70"/>
      <c r="H161" s="69">
        <f t="shared" ref="H161:H192" si="12">SUM(I161:L161)</f>
        <v>0</v>
      </c>
      <c r="I161" s="68"/>
      <c r="J161" s="68"/>
      <c r="K161" s="68"/>
      <c r="L161" s="67"/>
    </row>
    <row r="162" spans="1:12" ht="24" x14ac:dyDescent="0.25">
      <c r="A162" s="38">
        <v>2389</v>
      </c>
      <c r="B162" s="78" t="s">
        <v>151</v>
      </c>
      <c r="C162" s="36">
        <f t="shared" si="11"/>
        <v>675</v>
      </c>
      <c r="D162" s="35">
        <v>675</v>
      </c>
      <c r="E162" s="35"/>
      <c r="F162" s="35"/>
      <c r="G162" s="37"/>
      <c r="H162" s="36">
        <f t="shared" si="12"/>
        <v>675</v>
      </c>
      <c r="I162" s="35">
        <v>675</v>
      </c>
      <c r="J162" s="35"/>
      <c r="K162" s="35"/>
      <c r="L162" s="34"/>
    </row>
    <row r="163" spans="1:12" hidden="1" x14ac:dyDescent="0.25">
      <c r="A163" s="80">
        <v>2390</v>
      </c>
      <c r="B163" s="137" t="s">
        <v>150</v>
      </c>
      <c r="C163" s="134">
        <f t="shared" si="11"/>
        <v>0</v>
      </c>
      <c r="D163" s="133"/>
      <c r="E163" s="133"/>
      <c r="F163" s="133"/>
      <c r="G163" s="135"/>
      <c r="H163" s="134">
        <f t="shared" si="12"/>
        <v>0</v>
      </c>
      <c r="I163" s="133"/>
      <c r="J163" s="133"/>
      <c r="K163" s="133"/>
      <c r="L163" s="132"/>
    </row>
    <row r="164" spans="1:12" hidden="1" x14ac:dyDescent="0.25">
      <c r="A164" s="97">
        <v>2400</v>
      </c>
      <c r="B164" s="96" t="s">
        <v>149</v>
      </c>
      <c r="C164" s="94">
        <f t="shared" si="11"/>
        <v>0</v>
      </c>
      <c r="D164" s="17"/>
      <c r="E164" s="17"/>
      <c r="F164" s="17"/>
      <c r="G164" s="19"/>
      <c r="H164" s="94">
        <f t="shared" si="12"/>
        <v>0</v>
      </c>
      <c r="I164" s="17"/>
      <c r="J164" s="17"/>
      <c r="K164" s="17"/>
      <c r="L164" s="16"/>
    </row>
    <row r="165" spans="1:12" ht="24" hidden="1" x14ac:dyDescent="0.25">
      <c r="A165" s="97">
        <v>2500</v>
      </c>
      <c r="B165" s="96" t="s">
        <v>148</v>
      </c>
      <c r="C165" s="94">
        <f t="shared" si="11"/>
        <v>0</v>
      </c>
      <c r="D165" s="93">
        <f>SUM(D166,D171)</f>
        <v>0</v>
      </c>
      <c r="E165" s="93">
        <f>SUM(E166,E171)</f>
        <v>0</v>
      </c>
      <c r="F165" s="93">
        <f>SUM(F166,F171)</f>
        <v>0</v>
      </c>
      <c r="G165" s="93">
        <f>SUM(G166,G171)</f>
        <v>0</v>
      </c>
      <c r="H165" s="94">
        <f t="shared" si="12"/>
        <v>0</v>
      </c>
      <c r="I165" s="93">
        <f>SUM(I166,I171)</f>
        <v>0</v>
      </c>
      <c r="J165" s="93">
        <f>SUM(J166,J171)</f>
        <v>0</v>
      </c>
      <c r="K165" s="93">
        <f>SUM(K166,K171)</f>
        <v>0</v>
      </c>
      <c r="L165" s="92">
        <f>SUM(L166,L171)</f>
        <v>0</v>
      </c>
    </row>
    <row r="166" spans="1:12" ht="16.5" hidden="1" customHeight="1" x14ac:dyDescent="0.25">
      <c r="A166" s="91">
        <v>2510</v>
      </c>
      <c r="B166" s="79" t="s">
        <v>147</v>
      </c>
      <c r="C166" s="69">
        <f t="shared" si="11"/>
        <v>0</v>
      </c>
      <c r="D166" s="107">
        <f>SUM(D167:D170)</f>
        <v>0</v>
      </c>
      <c r="E166" s="107">
        <f>SUM(E167:E170)</f>
        <v>0</v>
      </c>
      <c r="F166" s="107">
        <f>SUM(F167:F170)</f>
        <v>0</v>
      </c>
      <c r="G166" s="107">
        <f>SUM(G167:G170)</f>
        <v>0</v>
      </c>
      <c r="H166" s="69">
        <f t="shared" si="12"/>
        <v>0</v>
      </c>
      <c r="I166" s="107">
        <f>SUM(I167:I170)</f>
        <v>0</v>
      </c>
      <c r="J166" s="107">
        <f>SUM(J167:J170)</f>
        <v>0</v>
      </c>
      <c r="K166" s="107">
        <f>SUM(K167:K170)</f>
        <v>0</v>
      </c>
      <c r="L166" s="106">
        <f>SUM(L167:L170)</f>
        <v>0</v>
      </c>
    </row>
    <row r="167" spans="1:12" ht="24" hidden="1" x14ac:dyDescent="0.25">
      <c r="A167" s="74">
        <v>2512</v>
      </c>
      <c r="B167" s="78" t="s">
        <v>146</v>
      </c>
      <c r="C167" s="36">
        <f t="shared" si="11"/>
        <v>0</v>
      </c>
      <c r="D167" s="35"/>
      <c r="E167" s="35"/>
      <c r="F167" s="35"/>
      <c r="G167" s="37"/>
      <c r="H167" s="36">
        <f t="shared" si="12"/>
        <v>0</v>
      </c>
      <c r="I167" s="35"/>
      <c r="J167" s="35"/>
      <c r="K167" s="35"/>
      <c r="L167" s="34"/>
    </row>
    <row r="168" spans="1:12" ht="36" hidden="1" x14ac:dyDescent="0.25">
      <c r="A168" s="74">
        <v>2513</v>
      </c>
      <c r="B168" s="78" t="s">
        <v>145</v>
      </c>
      <c r="C168" s="36">
        <f t="shared" si="11"/>
        <v>0</v>
      </c>
      <c r="D168" s="35"/>
      <c r="E168" s="35"/>
      <c r="F168" s="35"/>
      <c r="G168" s="37"/>
      <c r="H168" s="36">
        <f t="shared" si="12"/>
        <v>0</v>
      </c>
      <c r="I168" s="35"/>
      <c r="J168" s="35"/>
      <c r="K168" s="35"/>
      <c r="L168" s="34"/>
    </row>
    <row r="169" spans="1:12" ht="24" hidden="1" x14ac:dyDescent="0.25">
      <c r="A169" s="74">
        <v>2515</v>
      </c>
      <c r="B169" s="78" t="s">
        <v>144</v>
      </c>
      <c r="C169" s="36">
        <f t="shared" si="11"/>
        <v>0</v>
      </c>
      <c r="D169" s="35"/>
      <c r="E169" s="35"/>
      <c r="F169" s="35"/>
      <c r="G169" s="37"/>
      <c r="H169" s="36">
        <f t="shared" si="12"/>
        <v>0</v>
      </c>
      <c r="I169" s="35"/>
      <c r="J169" s="35"/>
      <c r="K169" s="35"/>
      <c r="L169" s="34"/>
    </row>
    <row r="170" spans="1:12" ht="24" hidden="1" x14ac:dyDescent="0.25">
      <c r="A170" s="74">
        <v>2519</v>
      </c>
      <c r="B170" s="78" t="s">
        <v>143</v>
      </c>
      <c r="C170" s="36">
        <f t="shared" si="11"/>
        <v>0</v>
      </c>
      <c r="D170" s="35"/>
      <c r="E170" s="35"/>
      <c r="F170" s="35"/>
      <c r="G170" s="37"/>
      <c r="H170" s="36">
        <f t="shared" si="12"/>
        <v>0</v>
      </c>
      <c r="I170" s="35"/>
      <c r="J170" s="35"/>
      <c r="K170" s="35"/>
      <c r="L170" s="34"/>
    </row>
    <row r="171" spans="1:12" ht="24" hidden="1" x14ac:dyDescent="0.25">
      <c r="A171" s="88">
        <v>2520</v>
      </c>
      <c r="B171" s="78" t="s">
        <v>142</v>
      </c>
      <c r="C171" s="36">
        <f t="shared" si="11"/>
        <v>0</v>
      </c>
      <c r="D171" s="35"/>
      <c r="E171" s="35"/>
      <c r="F171" s="35"/>
      <c r="G171" s="37"/>
      <c r="H171" s="36">
        <f t="shared" si="12"/>
        <v>0</v>
      </c>
      <c r="I171" s="35"/>
      <c r="J171" s="35"/>
      <c r="K171" s="35"/>
      <c r="L171" s="34"/>
    </row>
    <row r="172" spans="1:12" s="158" customFormat="1" ht="48" hidden="1" x14ac:dyDescent="0.25">
      <c r="A172" s="147">
        <v>2800</v>
      </c>
      <c r="B172" s="79" t="s">
        <v>141</v>
      </c>
      <c r="C172" s="69">
        <f t="shared" si="11"/>
        <v>0</v>
      </c>
      <c r="D172" s="161"/>
      <c r="E172" s="161"/>
      <c r="F172" s="161"/>
      <c r="G172" s="162"/>
      <c r="H172" s="69">
        <f t="shared" si="12"/>
        <v>0</v>
      </c>
      <c r="I172" s="161"/>
      <c r="J172" s="161"/>
      <c r="K172" s="161"/>
      <c r="L172" s="160"/>
    </row>
    <row r="173" spans="1:12" hidden="1" x14ac:dyDescent="0.25">
      <c r="A173" s="131">
        <v>3000</v>
      </c>
      <c r="B173" s="131" t="s">
        <v>140</v>
      </c>
      <c r="C173" s="128">
        <f t="shared" si="11"/>
        <v>0</v>
      </c>
      <c r="D173" s="127">
        <f>SUM(D174,D184)</f>
        <v>0</v>
      </c>
      <c r="E173" s="127">
        <f>SUM(E174,E184)</f>
        <v>0</v>
      </c>
      <c r="F173" s="127">
        <f>SUM(F174,F184)</f>
        <v>0</v>
      </c>
      <c r="G173" s="129">
        <f>SUM(G174,G184)</f>
        <v>0</v>
      </c>
      <c r="H173" s="128">
        <f t="shared" si="12"/>
        <v>0</v>
      </c>
      <c r="I173" s="127">
        <f>SUM(I174,I184)</f>
        <v>0</v>
      </c>
      <c r="J173" s="127">
        <f>SUM(J174,J184)</f>
        <v>0</v>
      </c>
      <c r="K173" s="127">
        <f>SUM(K174,K184)</f>
        <v>0</v>
      </c>
      <c r="L173" s="126">
        <f>SUM(L174,L184)</f>
        <v>0</v>
      </c>
    </row>
    <row r="174" spans="1:12" ht="24" hidden="1" x14ac:dyDescent="0.25">
      <c r="A174" s="97">
        <v>3200</v>
      </c>
      <c r="B174" s="124" t="s">
        <v>139</v>
      </c>
      <c r="C174" s="95">
        <f t="shared" si="11"/>
        <v>0</v>
      </c>
      <c r="D174" s="93">
        <f>SUM(D175,D179)</f>
        <v>0</v>
      </c>
      <c r="E174" s="93">
        <f>SUM(E175,E179)</f>
        <v>0</v>
      </c>
      <c r="F174" s="93">
        <f>SUM(F175,F179)</f>
        <v>0</v>
      </c>
      <c r="G174" s="93">
        <f>SUM(G175,G179)</f>
        <v>0</v>
      </c>
      <c r="H174" s="94">
        <f t="shared" si="12"/>
        <v>0</v>
      </c>
      <c r="I174" s="93">
        <f>SUM(I175,I179)</f>
        <v>0</v>
      </c>
      <c r="J174" s="93">
        <f>SUM(J175,J179)</f>
        <v>0</v>
      </c>
      <c r="K174" s="93">
        <f>SUM(K175,K179)</f>
        <v>0</v>
      </c>
      <c r="L174" s="92">
        <f>SUM(L175,L179)</f>
        <v>0</v>
      </c>
    </row>
    <row r="175" spans="1:12" ht="36" hidden="1" x14ac:dyDescent="0.25">
      <c r="A175" s="91">
        <v>3260</v>
      </c>
      <c r="B175" s="79" t="s">
        <v>138</v>
      </c>
      <c r="C175" s="69">
        <f t="shared" si="11"/>
        <v>0</v>
      </c>
      <c r="D175" s="107">
        <f>SUM(D176:D178)</f>
        <v>0</v>
      </c>
      <c r="E175" s="107">
        <f>SUM(E176:E178)</f>
        <v>0</v>
      </c>
      <c r="F175" s="107">
        <f>SUM(F176:F178)</f>
        <v>0</v>
      </c>
      <c r="G175" s="150">
        <f>SUM(G176:G178)</f>
        <v>0</v>
      </c>
      <c r="H175" s="69">
        <f t="shared" si="12"/>
        <v>0</v>
      </c>
      <c r="I175" s="107">
        <f>SUM(I176:I178)</f>
        <v>0</v>
      </c>
      <c r="J175" s="107">
        <f>SUM(J176:J178)</f>
        <v>0</v>
      </c>
      <c r="K175" s="107">
        <f>SUM(K176:K178)</f>
        <v>0</v>
      </c>
      <c r="L175" s="149">
        <f>SUM(L176:L178)</f>
        <v>0</v>
      </c>
    </row>
    <row r="176" spans="1:12" ht="24" hidden="1" x14ac:dyDescent="0.25">
      <c r="A176" s="74">
        <v>3261</v>
      </c>
      <c r="B176" s="78" t="s">
        <v>137</v>
      </c>
      <c r="C176" s="36">
        <f t="shared" si="11"/>
        <v>0</v>
      </c>
      <c r="D176" s="35"/>
      <c r="E176" s="35"/>
      <c r="F176" s="35"/>
      <c r="G176" s="37"/>
      <c r="H176" s="36">
        <f t="shared" si="12"/>
        <v>0</v>
      </c>
      <c r="I176" s="35"/>
      <c r="J176" s="35"/>
      <c r="K176" s="35"/>
      <c r="L176" s="34"/>
    </row>
    <row r="177" spans="1:12" ht="36" hidden="1" x14ac:dyDescent="0.25">
      <c r="A177" s="74">
        <v>3262</v>
      </c>
      <c r="B177" s="78" t="s">
        <v>136</v>
      </c>
      <c r="C177" s="36">
        <f t="shared" si="11"/>
        <v>0</v>
      </c>
      <c r="D177" s="35"/>
      <c r="E177" s="35"/>
      <c r="F177" s="35"/>
      <c r="G177" s="37"/>
      <c r="H177" s="36">
        <f t="shared" si="12"/>
        <v>0</v>
      </c>
      <c r="I177" s="35"/>
      <c r="J177" s="35"/>
      <c r="K177" s="35"/>
      <c r="L177" s="34"/>
    </row>
    <row r="178" spans="1:12" ht="24" hidden="1" x14ac:dyDescent="0.25">
      <c r="A178" s="74">
        <v>3263</v>
      </c>
      <c r="B178" s="78" t="s">
        <v>135</v>
      </c>
      <c r="C178" s="36">
        <f t="shared" si="11"/>
        <v>0</v>
      </c>
      <c r="D178" s="35"/>
      <c r="E178" s="35"/>
      <c r="F178" s="35"/>
      <c r="G178" s="37"/>
      <c r="H178" s="36">
        <f t="shared" si="12"/>
        <v>0</v>
      </c>
      <c r="I178" s="35"/>
      <c r="J178" s="35"/>
      <c r="K178" s="35"/>
      <c r="L178" s="34"/>
    </row>
    <row r="179" spans="1:12" ht="84" hidden="1" x14ac:dyDescent="0.25">
      <c r="A179" s="91">
        <v>3290</v>
      </c>
      <c r="B179" s="79" t="s">
        <v>134</v>
      </c>
      <c r="C179" s="30">
        <f t="shared" si="11"/>
        <v>0</v>
      </c>
      <c r="D179" s="107">
        <f>SUM(D180:D183)</f>
        <v>0</v>
      </c>
      <c r="E179" s="107">
        <f>SUM(E180:E183)</f>
        <v>0</v>
      </c>
      <c r="F179" s="107">
        <f>SUM(F180:F183)</f>
        <v>0</v>
      </c>
      <c r="G179" s="107">
        <f>SUM(G180:G183)</f>
        <v>0</v>
      </c>
      <c r="H179" s="30">
        <f t="shared" si="12"/>
        <v>0</v>
      </c>
      <c r="I179" s="107">
        <f>SUM(I180:I183)</f>
        <v>0</v>
      </c>
      <c r="J179" s="107">
        <f>SUM(J180:J183)</f>
        <v>0</v>
      </c>
      <c r="K179" s="107">
        <f>SUM(K180:K183)</f>
        <v>0</v>
      </c>
      <c r="L179" s="117">
        <f>SUM(L180:L183)</f>
        <v>0</v>
      </c>
    </row>
    <row r="180" spans="1:12" ht="72" hidden="1" x14ac:dyDescent="0.25">
      <c r="A180" s="74">
        <v>3291</v>
      </c>
      <c r="B180" s="78" t="s">
        <v>133</v>
      </c>
      <c r="C180" s="36">
        <f t="shared" si="11"/>
        <v>0</v>
      </c>
      <c r="D180" s="35"/>
      <c r="E180" s="35"/>
      <c r="F180" s="35"/>
      <c r="G180" s="157"/>
      <c r="H180" s="36">
        <f t="shared" si="12"/>
        <v>0</v>
      </c>
      <c r="I180" s="35"/>
      <c r="J180" s="35"/>
      <c r="K180" s="35"/>
      <c r="L180" s="34"/>
    </row>
    <row r="181" spans="1:12" ht="72" hidden="1" x14ac:dyDescent="0.25">
      <c r="A181" s="74">
        <v>3292</v>
      </c>
      <c r="B181" s="78" t="s">
        <v>132</v>
      </c>
      <c r="C181" s="36">
        <f t="shared" si="11"/>
        <v>0</v>
      </c>
      <c r="D181" s="35"/>
      <c r="E181" s="35"/>
      <c r="F181" s="35"/>
      <c r="G181" s="157"/>
      <c r="H181" s="36">
        <f t="shared" si="12"/>
        <v>0</v>
      </c>
      <c r="I181" s="35"/>
      <c r="J181" s="35"/>
      <c r="K181" s="35"/>
      <c r="L181" s="34"/>
    </row>
    <row r="182" spans="1:12" ht="72" hidden="1" x14ac:dyDescent="0.25">
      <c r="A182" s="74">
        <v>3293</v>
      </c>
      <c r="B182" s="78" t="s">
        <v>131</v>
      </c>
      <c r="C182" s="36">
        <f t="shared" si="11"/>
        <v>0</v>
      </c>
      <c r="D182" s="35"/>
      <c r="E182" s="35"/>
      <c r="F182" s="35"/>
      <c r="G182" s="157"/>
      <c r="H182" s="36">
        <f t="shared" si="12"/>
        <v>0</v>
      </c>
      <c r="I182" s="35"/>
      <c r="J182" s="35"/>
      <c r="K182" s="35"/>
      <c r="L182" s="34"/>
    </row>
    <row r="183" spans="1:12" ht="60" hidden="1" x14ac:dyDescent="0.25">
      <c r="A183" s="156">
        <v>3294</v>
      </c>
      <c r="B183" s="78" t="s">
        <v>130</v>
      </c>
      <c r="C183" s="30">
        <f t="shared" si="11"/>
        <v>0</v>
      </c>
      <c r="D183" s="29"/>
      <c r="E183" s="29"/>
      <c r="F183" s="29"/>
      <c r="G183" s="155"/>
      <c r="H183" s="30">
        <f t="shared" si="12"/>
        <v>0</v>
      </c>
      <c r="I183" s="29"/>
      <c r="J183" s="29"/>
      <c r="K183" s="29"/>
      <c r="L183" s="28"/>
    </row>
    <row r="184" spans="1:12" ht="48" hidden="1" x14ac:dyDescent="0.25">
      <c r="A184" s="125">
        <v>3300</v>
      </c>
      <c r="B184" s="124" t="s">
        <v>129</v>
      </c>
      <c r="C184" s="122">
        <f t="shared" si="11"/>
        <v>0</v>
      </c>
      <c r="D184" s="121">
        <f>SUM(D185:D186)</f>
        <v>0</v>
      </c>
      <c r="E184" s="121">
        <f>SUM(E185:E186)</f>
        <v>0</v>
      </c>
      <c r="F184" s="121">
        <f>SUM(F185:F186)</f>
        <v>0</v>
      </c>
      <c r="G184" s="121">
        <f>SUM(G185:G186)</f>
        <v>0</v>
      </c>
      <c r="H184" s="122">
        <f t="shared" si="12"/>
        <v>0</v>
      </c>
      <c r="I184" s="121">
        <f>SUM(I185:I186)</f>
        <v>0</v>
      </c>
      <c r="J184" s="121">
        <f>SUM(J185:J186)</f>
        <v>0</v>
      </c>
      <c r="K184" s="121">
        <f>SUM(K185:K186)</f>
        <v>0</v>
      </c>
      <c r="L184" s="92">
        <f>SUM(L185:L186)</f>
        <v>0</v>
      </c>
    </row>
    <row r="185" spans="1:12" ht="48" hidden="1" x14ac:dyDescent="0.25">
      <c r="A185" s="154">
        <v>3310</v>
      </c>
      <c r="B185" s="137" t="s">
        <v>128</v>
      </c>
      <c r="C185" s="153">
        <f t="shared" si="11"/>
        <v>0</v>
      </c>
      <c r="D185" s="133"/>
      <c r="E185" s="133"/>
      <c r="F185" s="133"/>
      <c r="G185" s="135"/>
      <c r="H185" s="153">
        <f t="shared" si="12"/>
        <v>0</v>
      </c>
      <c r="I185" s="133"/>
      <c r="J185" s="133"/>
      <c r="K185" s="133"/>
      <c r="L185" s="132"/>
    </row>
    <row r="186" spans="1:12" ht="60" hidden="1" x14ac:dyDescent="0.25">
      <c r="A186" s="114">
        <v>3320</v>
      </c>
      <c r="B186" s="79" t="s">
        <v>127</v>
      </c>
      <c r="C186" s="69">
        <f t="shared" si="11"/>
        <v>0</v>
      </c>
      <c r="D186" s="68"/>
      <c r="E186" s="68"/>
      <c r="F186" s="68"/>
      <c r="G186" s="70"/>
      <c r="H186" s="69">
        <f t="shared" si="12"/>
        <v>0</v>
      </c>
      <c r="I186" s="68"/>
      <c r="J186" s="68"/>
      <c r="K186" s="68"/>
      <c r="L186" s="67"/>
    </row>
    <row r="187" spans="1:12" hidden="1" x14ac:dyDescent="0.25">
      <c r="A187" s="152">
        <v>4000</v>
      </c>
      <c r="B187" s="131" t="s">
        <v>126</v>
      </c>
      <c r="C187" s="128">
        <f t="shared" si="11"/>
        <v>0</v>
      </c>
      <c r="D187" s="127">
        <f>SUM(D188,D191)</f>
        <v>0</v>
      </c>
      <c r="E187" s="127">
        <f>SUM(E188,E191)</f>
        <v>0</v>
      </c>
      <c r="F187" s="127">
        <f>SUM(F188,F191)</f>
        <v>0</v>
      </c>
      <c r="G187" s="129">
        <f>SUM(G188,G191)</f>
        <v>0</v>
      </c>
      <c r="H187" s="128">
        <f t="shared" si="12"/>
        <v>0</v>
      </c>
      <c r="I187" s="127">
        <f>SUM(I188,I191)</f>
        <v>0</v>
      </c>
      <c r="J187" s="127">
        <f>SUM(J188,J191)</f>
        <v>0</v>
      </c>
      <c r="K187" s="127">
        <f>SUM(K188,K191)</f>
        <v>0</v>
      </c>
      <c r="L187" s="126">
        <f>SUM(L188,L191)</f>
        <v>0</v>
      </c>
    </row>
    <row r="188" spans="1:12" ht="24" hidden="1" x14ac:dyDescent="0.25">
      <c r="A188" s="151">
        <v>4200</v>
      </c>
      <c r="B188" s="96" t="s">
        <v>125</v>
      </c>
      <c r="C188" s="94">
        <f t="shared" si="11"/>
        <v>0</v>
      </c>
      <c r="D188" s="93">
        <f>SUM(D189,D190)</f>
        <v>0</v>
      </c>
      <c r="E188" s="93">
        <f>SUM(E189,E190)</f>
        <v>0</v>
      </c>
      <c r="F188" s="93">
        <f>SUM(F189,F190)</f>
        <v>0</v>
      </c>
      <c r="G188" s="142">
        <f>SUM(G189,G190)</f>
        <v>0</v>
      </c>
      <c r="H188" s="94">
        <f t="shared" si="12"/>
        <v>0</v>
      </c>
      <c r="I188" s="93">
        <f>SUM(I189,I190)</f>
        <v>0</v>
      </c>
      <c r="J188" s="93">
        <f>SUM(J189,J190)</f>
        <v>0</v>
      </c>
      <c r="K188" s="93">
        <f>SUM(K189,K190)</f>
        <v>0</v>
      </c>
      <c r="L188" s="141">
        <f>SUM(L189,L190)</f>
        <v>0</v>
      </c>
    </row>
    <row r="189" spans="1:12" ht="36" hidden="1" x14ac:dyDescent="0.25">
      <c r="A189" s="91">
        <v>4240</v>
      </c>
      <c r="B189" s="79" t="s">
        <v>124</v>
      </c>
      <c r="C189" s="69">
        <f t="shared" si="11"/>
        <v>0</v>
      </c>
      <c r="D189" s="68"/>
      <c r="E189" s="68"/>
      <c r="F189" s="68"/>
      <c r="G189" s="70"/>
      <c r="H189" s="69">
        <f t="shared" si="12"/>
        <v>0</v>
      </c>
      <c r="I189" s="68"/>
      <c r="J189" s="68"/>
      <c r="K189" s="68"/>
      <c r="L189" s="67"/>
    </row>
    <row r="190" spans="1:12" ht="24" hidden="1" x14ac:dyDescent="0.25">
      <c r="A190" s="88">
        <v>4250</v>
      </c>
      <c r="B190" s="78" t="s">
        <v>123</v>
      </c>
      <c r="C190" s="36">
        <f t="shared" si="11"/>
        <v>0</v>
      </c>
      <c r="D190" s="35"/>
      <c r="E190" s="35"/>
      <c r="F190" s="35"/>
      <c r="G190" s="37"/>
      <c r="H190" s="36">
        <f t="shared" si="12"/>
        <v>0</v>
      </c>
      <c r="I190" s="35"/>
      <c r="J190" s="35"/>
      <c r="K190" s="35"/>
      <c r="L190" s="34"/>
    </row>
    <row r="191" spans="1:12" hidden="1" x14ac:dyDescent="0.25">
      <c r="A191" s="97">
        <v>4300</v>
      </c>
      <c r="B191" s="96" t="s">
        <v>122</v>
      </c>
      <c r="C191" s="94">
        <f t="shared" si="11"/>
        <v>0</v>
      </c>
      <c r="D191" s="93">
        <f>SUM(D192)</f>
        <v>0</v>
      </c>
      <c r="E191" s="93">
        <f>SUM(E192)</f>
        <v>0</v>
      </c>
      <c r="F191" s="93">
        <f>SUM(F192)</f>
        <v>0</v>
      </c>
      <c r="G191" s="142">
        <f>SUM(G192)</f>
        <v>0</v>
      </c>
      <c r="H191" s="94">
        <f t="shared" si="12"/>
        <v>0</v>
      </c>
      <c r="I191" s="93">
        <f>SUM(I192)</f>
        <v>0</v>
      </c>
      <c r="J191" s="93">
        <f>SUM(J192)</f>
        <v>0</v>
      </c>
      <c r="K191" s="93">
        <f>SUM(K192)</f>
        <v>0</v>
      </c>
      <c r="L191" s="141">
        <f>SUM(L192)</f>
        <v>0</v>
      </c>
    </row>
    <row r="192" spans="1:12" ht="24" hidden="1" x14ac:dyDescent="0.25">
      <c r="A192" s="91">
        <v>4310</v>
      </c>
      <c r="B192" s="79" t="s">
        <v>121</v>
      </c>
      <c r="C192" s="69">
        <f t="shared" si="11"/>
        <v>0</v>
      </c>
      <c r="D192" s="107">
        <f>SUM(D193:D193)</f>
        <v>0</v>
      </c>
      <c r="E192" s="107">
        <f>SUM(E193:E193)</f>
        <v>0</v>
      </c>
      <c r="F192" s="107">
        <f>SUM(F193:F193)</f>
        <v>0</v>
      </c>
      <c r="G192" s="150">
        <f>SUM(G193:G193)</f>
        <v>0</v>
      </c>
      <c r="H192" s="69">
        <f t="shared" si="12"/>
        <v>0</v>
      </c>
      <c r="I192" s="107">
        <f>SUM(I193:I193)</f>
        <v>0</v>
      </c>
      <c r="J192" s="107">
        <f>SUM(J193:J193)</f>
        <v>0</v>
      </c>
      <c r="K192" s="107">
        <f>SUM(K193:K193)</f>
        <v>0</v>
      </c>
      <c r="L192" s="149">
        <f>SUM(L193:L193)</f>
        <v>0</v>
      </c>
    </row>
    <row r="193" spans="1:12" ht="36" hidden="1" x14ac:dyDescent="0.25">
      <c r="A193" s="74">
        <v>4311</v>
      </c>
      <c r="B193" s="78" t="s">
        <v>120</v>
      </c>
      <c r="C193" s="36">
        <f t="shared" ref="C193:C224" si="13">SUM(D193:G193)</f>
        <v>0</v>
      </c>
      <c r="D193" s="35"/>
      <c r="E193" s="35"/>
      <c r="F193" s="35"/>
      <c r="G193" s="37"/>
      <c r="H193" s="36">
        <f t="shared" ref="H193:H224" si="14">SUM(I193:L193)</f>
        <v>0</v>
      </c>
      <c r="I193" s="35"/>
      <c r="J193" s="35"/>
      <c r="K193" s="35"/>
      <c r="L193" s="34"/>
    </row>
    <row r="194" spans="1:12" s="14" customFormat="1" ht="24" hidden="1" x14ac:dyDescent="0.25">
      <c r="A194" s="148"/>
      <c r="B194" s="147" t="s">
        <v>119</v>
      </c>
      <c r="C194" s="146">
        <f t="shared" si="13"/>
        <v>0</v>
      </c>
      <c r="D194" s="145">
        <f>SUM(D195,D230,D268)</f>
        <v>0</v>
      </c>
      <c r="E194" s="145">
        <f>SUM(E195,E230,E268)</f>
        <v>0</v>
      </c>
      <c r="F194" s="145">
        <f>SUM(F195,F230,F268)</f>
        <v>0</v>
      </c>
      <c r="G194" s="145">
        <f>SUM(G195,G230,G268)</f>
        <v>0</v>
      </c>
      <c r="H194" s="146">
        <f t="shared" si="14"/>
        <v>0</v>
      </c>
      <c r="I194" s="145">
        <f>SUM(I195,I230,I268)</f>
        <v>0</v>
      </c>
      <c r="J194" s="145">
        <f>SUM(J195,J230,J268)</f>
        <v>0</v>
      </c>
      <c r="K194" s="145">
        <f>SUM(K195,K230,K268)</f>
        <v>0</v>
      </c>
      <c r="L194" s="144">
        <f>SUM(L195,L230,L268)</f>
        <v>0</v>
      </c>
    </row>
    <row r="195" spans="1:12" hidden="1" x14ac:dyDescent="0.25">
      <c r="A195" s="131">
        <v>5000</v>
      </c>
      <c r="B195" s="131" t="s">
        <v>118</v>
      </c>
      <c r="C195" s="128">
        <f t="shared" si="13"/>
        <v>0</v>
      </c>
      <c r="D195" s="127">
        <f>D196+D204</f>
        <v>0</v>
      </c>
      <c r="E195" s="127">
        <f>E196+E204</f>
        <v>0</v>
      </c>
      <c r="F195" s="127">
        <f>F196+F204</f>
        <v>0</v>
      </c>
      <c r="G195" s="127">
        <f>G196+G204</f>
        <v>0</v>
      </c>
      <c r="H195" s="128">
        <f t="shared" si="14"/>
        <v>0</v>
      </c>
      <c r="I195" s="127">
        <f>I196+I204</f>
        <v>0</v>
      </c>
      <c r="J195" s="127">
        <f>J196+J204</f>
        <v>0</v>
      </c>
      <c r="K195" s="127">
        <f>K196+K204</f>
        <v>0</v>
      </c>
      <c r="L195" s="143">
        <f>L196+L204</f>
        <v>0</v>
      </c>
    </row>
    <row r="196" spans="1:12" hidden="1" x14ac:dyDescent="0.25">
      <c r="A196" s="97">
        <v>5100</v>
      </c>
      <c r="B196" s="96" t="s">
        <v>117</v>
      </c>
      <c r="C196" s="94">
        <f t="shared" si="13"/>
        <v>0</v>
      </c>
      <c r="D196" s="93">
        <f>D197+D198+D201+D202+D203</f>
        <v>0</v>
      </c>
      <c r="E196" s="93">
        <f>E197+E198+E201+E202+E203</f>
        <v>0</v>
      </c>
      <c r="F196" s="93">
        <f>F197+F198+F201+F202+F203</f>
        <v>0</v>
      </c>
      <c r="G196" s="142">
        <f>G197+G198+G201+G202+G203</f>
        <v>0</v>
      </c>
      <c r="H196" s="94">
        <f t="shared" si="14"/>
        <v>0</v>
      </c>
      <c r="I196" s="93">
        <f>I197+I198+I201+I202+I203</f>
        <v>0</v>
      </c>
      <c r="J196" s="93">
        <f>J197+J198+J201+J202+J203</f>
        <v>0</v>
      </c>
      <c r="K196" s="93">
        <f>K197+K198+K201+K202+K203</f>
        <v>0</v>
      </c>
      <c r="L196" s="141">
        <f>L197+L198+L201+L202+L203</f>
        <v>0</v>
      </c>
    </row>
    <row r="197" spans="1:12" hidden="1" x14ac:dyDescent="0.25">
      <c r="A197" s="91">
        <v>5110</v>
      </c>
      <c r="B197" s="79" t="s">
        <v>116</v>
      </c>
      <c r="C197" s="69">
        <f t="shared" si="13"/>
        <v>0</v>
      </c>
      <c r="D197" s="68"/>
      <c r="E197" s="68"/>
      <c r="F197" s="68"/>
      <c r="G197" s="70"/>
      <c r="H197" s="69">
        <f t="shared" si="14"/>
        <v>0</v>
      </c>
      <c r="I197" s="68"/>
      <c r="J197" s="68"/>
      <c r="K197" s="68"/>
      <c r="L197" s="67"/>
    </row>
    <row r="198" spans="1:12" ht="24" hidden="1" x14ac:dyDescent="0.25">
      <c r="A198" s="88">
        <v>5120</v>
      </c>
      <c r="B198" s="78" t="s">
        <v>115</v>
      </c>
      <c r="C198" s="36">
        <f t="shared" si="13"/>
        <v>0</v>
      </c>
      <c r="D198" s="76">
        <f>D199+D200</f>
        <v>0</v>
      </c>
      <c r="E198" s="76">
        <f>E199+E200</f>
        <v>0</v>
      </c>
      <c r="F198" s="76">
        <f>F199+F200</f>
        <v>0</v>
      </c>
      <c r="G198" s="77">
        <f>G199+G200</f>
        <v>0</v>
      </c>
      <c r="H198" s="36">
        <f t="shared" si="14"/>
        <v>0</v>
      </c>
      <c r="I198" s="76">
        <f>I199+I200</f>
        <v>0</v>
      </c>
      <c r="J198" s="76">
        <f>J199+J200</f>
        <v>0</v>
      </c>
      <c r="K198" s="76">
        <f>K199+K200</f>
        <v>0</v>
      </c>
      <c r="L198" s="75">
        <f>L199+L200</f>
        <v>0</v>
      </c>
    </row>
    <row r="199" spans="1:12" hidden="1" x14ac:dyDescent="0.25">
      <c r="A199" s="74">
        <v>5121</v>
      </c>
      <c r="B199" s="78" t="s">
        <v>114</v>
      </c>
      <c r="C199" s="36">
        <f t="shared" si="13"/>
        <v>0</v>
      </c>
      <c r="D199" s="35"/>
      <c r="E199" s="35"/>
      <c r="F199" s="35"/>
      <c r="G199" s="37"/>
      <c r="H199" s="36">
        <f t="shared" si="14"/>
        <v>0</v>
      </c>
      <c r="I199" s="35"/>
      <c r="J199" s="35"/>
      <c r="K199" s="35"/>
      <c r="L199" s="34"/>
    </row>
    <row r="200" spans="1:12" ht="24" hidden="1" x14ac:dyDescent="0.25">
      <c r="A200" s="74">
        <v>5129</v>
      </c>
      <c r="B200" s="78" t="s">
        <v>113</v>
      </c>
      <c r="C200" s="36">
        <f t="shared" si="13"/>
        <v>0</v>
      </c>
      <c r="D200" s="35"/>
      <c r="E200" s="35"/>
      <c r="F200" s="35"/>
      <c r="G200" s="37"/>
      <c r="H200" s="36">
        <f t="shared" si="14"/>
        <v>0</v>
      </c>
      <c r="I200" s="35"/>
      <c r="J200" s="35"/>
      <c r="K200" s="35"/>
      <c r="L200" s="34"/>
    </row>
    <row r="201" spans="1:12" hidden="1" x14ac:dyDescent="0.25">
      <c r="A201" s="88">
        <v>5130</v>
      </c>
      <c r="B201" s="78" t="s">
        <v>112</v>
      </c>
      <c r="C201" s="36">
        <f t="shared" si="13"/>
        <v>0</v>
      </c>
      <c r="D201" s="35"/>
      <c r="E201" s="35"/>
      <c r="F201" s="35"/>
      <c r="G201" s="37"/>
      <c r="H201" s="36">
        <f t="shared" si="14"/>
        <v>0</v>
      </c>
      <c r="I201" s="35"/>
      <c r="J201" s="35"/>
      <c r="K201" s="35"/>
      <c r="L201" s="34"/>
    </row>
    <row r="202" spans="1:12" hidden="1" x14ac:dyDescent="0.25">
      <c r="A202" s="88">
        <v>5140</v>
      </c>
      <c r="B202" s="78" t="s">
        <v>111</v>
      </c>
      <c r="C202" s="36">
        <f t="shared" si="13"/>
        <v>0</v>
      </c>
      <c r="D202" s="35"/>
      <c r="E202" s="35"/>
      <c r="F202" s="35"/>
      <c r="G202" s="37"/>
      <c r="H202" s="36">
        <f t="shared" si="14"/>
        <v>0</v>
      </c>
      <c r="I202" s="35"/>
      <c r="J202" s="35"/>
      <c r="K202" s="35"/>
      <c r="L202" s="34"/>
    </row>
    <row r="203" spans="1:12" ht="24" hidden="1" x14ac:dyDescent="0.25">
      <c r="A203" s="88">
        <v>5170</v>
      </c>
      <c r="B203" s="78" t="s">
        <v>110</v>
      </c>
      <c r="C203" s="36">
        <f t="shared" si="13"/>
        <v>0</v>
      </c>
      <c r="D203" s="35"/>
      <c r="E203" s="35"/>
      <c r="F203" s="35"/>
      <c r="G203" s="37"/>
      <c r="H203" s="36">
        <f t="shared" si="14"/>
        <v>0</v>
      </c>
      <c r="I203" s="35"/>
      <c r="J203" s="35"/>
      <c r="K203" s="35"/>
      <c r="L203" s="34"/>
    </row>
    <row r="204" spans="1:12" hidden="1" x14ac:dyDescent="0.25">
      <c r="A204" s="97">
        <v>5200</v>
      </c>
      <c r="B204" s="96" t="s">
        <v>109</v>
      </c>
      <c r="C204" s="94">
        <f t="shared" si="13"/>
        <v>0</v>
      </c>
      <c r="D204" s="93">
        <f>D205+D215+D216+D225+D226+D227+D229</f>
        <v>0</v>
      </c>
      <c r="E204" s="93">
        <f>E205+E215+E216+E225+E226+E227+E229</f>
        <v>0</v>
      </c>
      <c r="F204" s="93">
        <f>F205+F215+F216+F225+F226+F227+F229</f>
        <v>0</v>
      </c>
      <c r="G204" s="142">
        <f>G205+G215+G216+G225+G226+G227+G229</f>
        <v>0</v>
      </c>
      <c r="H204" s="94">
        <f t="shared" si="14"/>
        <v>0</v>
      </c>
      <c r="I204" s="93">
        <f>I205+I215+I216+I225+I226+I227+I229</f>
        <v>0</v>
      </c>
      <c r="J204" s="93">
        <f>J205+J215+J216+J225+J226+J227+J229</f>
        <v>0</v>
      </c>
      <c r="K204" s="93">
        <f>K205+K215+K216+K225+K226+K227+K229</f>
        <v>0</v>
      </c>
      <c r="L204" s="141">
        <f>L205+L215+L216+L225+L226+L227+L229</f>
        <v>0</v>
      </c>
    </row>
    <row r="205" spans="1:12" hidden="1" x14ac:dyDescent="0.25">
      <c r="A205" s="80">
        <v>5210</v>
      </c>
      <c r="B205" s="137" t="s">
        <v>108</v>
      </c>
      <c r="C205" s="134">
        <f t="shared" si="13"/>
        <v>0</v>
      </c>
      <c r="D205" s="139">
        <f>SUM(D206:D214)</f>
        <v>0</v>
      </c>
      <c r="E205" s="139">
        <f>SUM(E206:E214)</f>
        <v>0</v>
      </c>
      <c r="F205" s="139">
        <f>SUM(F206:F214)</f>
        <v>0</v>
      </c>
      <c r="G205" s="140">
        <f>SUM(G206:G214)</f>
        <v>0</v>
      </c>
      <c r="H205" s="134">
        <f t="shared" si="14"/>
        <v>0</v>
      </c>
      <c r="I205" s="139">
        <f>SUM(I206:I214)</f>
        <v>0</v>
      </c>
      <c r="J205" s="139">
        <f>SUM(J206:J214)</f>
        <v>0</v>
      </c>
      <c r="K205" s="139">
        <f>SUM(K206:K214)</f>
        <v>0</v>
      </c>
      <c r="L205" s="138">
        <f>SUM(L206:L214)</f>
        <v>0</v>
      </c>
    </row>
    <row r="206" spans="1:12" hidden="1" x14ac:dyDescent="0.25">
      <c r="A206" s="114">
        <v>5211</v>
      </c>
      <c r="B206" s="79" t="s">
        <v>107</v>
      </c>
      <c r="C206" s="69">
        <f t="shared" si="13"/>
        <v>0</v>
      </c>
      <c r="D206" s="68"/>
      <c r="E206" s="68"/>
      <c r="F206" s="68"/>
      <c r="G206" s="70"/>
      <c r="H206" s="69">
        <f t="shared" si="14"/>
        <v>0</v>
      </c>
      <c r="I206" s="68"/>
      <c r="J206" s="68"/>
      <c r="K206" s="68"/>
      <c r="L206" s="67"/>
    </row>
    <row r="207" spans="1:12" hidden="1" x14ac:dyDescent="0.25">
      <c r="A207" s="74">
        <v>5212</v>
      </c>
      <c r="B207" s="78" t="s">
        <v>106</v>
      </c>
      <c r="C207" s="36">
        <f t="shared" si="13"/>
        <v>0</v>
      </c>
      <c r="D207" s="35"/>
      <c r="E207" s="35"/>
      <c r="F207" s="35"/>
      <c r="G207" s="37"/>
      <c r="H207" s="36">
        <f t="shared" si="14"/>
        <v>0</v>
      </c>
      <c r="I207" s="35"/>
      <c r="J207" s="35"/>
      <c r="K207" s="35"/>
      <c r="L207" s="34"/>
    </row>
    <row r="208" spans="1:12" hidden="1" x14ac:dyDescent="0.25">
      <c r="A208" s="74">
        <v>5213</v>
      </c>
      <c r="B208" s="78" t="s">
        <v>105</v>
      </c>
      <c r="C208" s="36">
        <f t="shared" si="13"/>
        <v>0</v>
      </c>
      <c r="D208" s="35"/>
      <c r="E208" s="35"/>
      <c r="F208" s="35"/>
      <c r="G208" s="37"/>
      <c r="H208" s="36">
        <f t="shared" si="14"/>
        <v>0</v>
      </c>
      <c r="I208" s="35"/>
      <c r="J208" s="35"/>
      <c r="K208" s="35"/>
      <c r="L208" s="34"/>
    </row>
    <row r="209" spans="1:12" hidden="1" x14ac:dyDescent="0.25">
      <c r="A209" s="74">
        <v>5214</v>
      </c>
      <c r="B209" s="78" t="s">
        <v>104</v>
      </c>
      <c r="C209" s="36">
        <f t="shared" si="13"/>
        <v>0</v>
      </c>
      <c r="D209" s="35"/>
      <c r="E209" s="35"/>
      <c r="F209" s="35"/>
      <c r="G209" s="37"/>
      <c r="H209" s="36">
        <f t="shared" si="14"/>
        <v>0</v>
      </c>
      <c r="I209" s="35"/>
      <c r="J209" s="35"/>
      <c r="K209" s="35"/>
      <c r="L209" s="34"/>
    </row>
    <row r="210" spans="1:12" hidden="1" x14ac:dyDescent="0.25">
      <c r="A210" s="74">
        <v>5215</v>
      </c>
      <c r="B210" s="78" t="s">
        <v>103</v>
      </c>
      <c r="C210" s="36">
        <f t="shared" si="13"/>
        <v>0</v>
      </c>
      <c r="D210" s="35"/>
      <c r="E210" s="35"/>
      <c r="F210" s="35"/>
      <c r="G210" s="37"/>
      <c r="H210" s="36">
        <f t="shared" si="14"/>
        <v>0</v>
      </c>
      <c r="I210" s="35"/>
      <c r="J210" s="35"/>
      <c r="K210" s="35"/>
      <c r="L210" s="34"/>
    </row>
    <row r="211" spans="1:12" ht="24" hidden="1" x14ac:dyDescent="0.25">
      <c r="A211" s="74">
        <v>5216</v>
      </c>
      <c r="B211" s="78" t="s">
        <v>102</v>
      </c>
      <c r="C211" s="36">
        <f t="shared" si="13"/>
        <v>0</v>
      </c>
      <c r="D211" s="35"/>
      <c r="E211" s="35"/>
      <c r="F211" s="35"/>
      <c r="G211" s="37"/>
      <c r="H211" s="36">
        <f t="shared" si="14"/>
        <v>0</v>
      </c>
      <c r="I211" s="35"/>
      <c r="J211" s="35"/>
      <c r="K211" s="35"/>
      <c r="L211" s="34"/>
    </row>
    <row r="212" spans="1:12" hidden="1" x14ac:dyDescent="0.25">
      <c r="A212" s="74">
        <v>5217</v>
      </c>
      <c r="B212" s="78" t="s">
        <v>101</v>
      </c>
      <c r="C212" s="36">
        <f t="shared" si="13"/>
        <v>0</v>
      </c>
      <c r="D212" s="35"/>
      <c r="E212" s="35"/>
      <c r="F212" s="35"/>
      <c r="G212" s="37"/>
      <c r="H212" s="36">
        <f t="shared" si="14"/>
        <v>0</v>
      </c>
      <c r="I212" s="35"/>
      <c r="J212" s="35"/>
      <c r="K212" s="35"/>
      <c r="L212" s="34"/>
    </row>
    <row r="213" spans="1:12" hidden="1" x14ac:dyDescent="0.25">
      <c r="A213" s="74">
        <v>5218</v>
      </c>
      <c r="B213" s="78" t="s">
        <v>100</v>
      </c>
      <c r="C213" s="36">
        <f t="shared" si="13"/>
        <v>0</v>
      </c>
      <c r="D213" s="35"/>
      <c r="E213" s="35"/>
      <c r="F213" s="35"/>
      <c r="G213" s="37"/>
      <c r="H213" s="36">
        <f t="shared" si="14"/>
        <v>0</v>
      </c>
      <c r="I213" s="35"/>
      <c r="J213" s="35"/>
      <c r="K213" s="35"/>
      <c r="L213" s="34"/>
    </row>
    <row r="214" spans="1:12" hidden="1" x14ac:dyDescent="0.25">
      <c r="A214" s="74">
        <v>5219</v>
      </c>
      <c r="B214" s="78" t="s">
        <v>99</v>
      </c>
      <c r="C214" s="36">
        <f t="shared" si="13"/>
        <v>0</v>
      </c>
      <c r="D214" s="35"/>
      <c r="E214" s="35"/>
      <c r="F214" s="35"/>
      <c r="G214" s="37"/>
      <c r="H214" s="36">
        <f t="shared" si="14"/>
        <v>0</v>
      </c>
      <c r="I214" s="35"/>
      <c r="J214" s="35"/>
      <c r="K214" s="35"/>
      <c r="L214" s="34"/>
    </row>
    <row r="215" spans="1:12" ht="13.5" hidden="1" customHeight="1" x14ac:dyDescent="0.25">
      <c r="A215" s="88">
        <v>5220</v>
      </c>
      <c r="B215" s="78" t="s">
        <v>98</v>
      </c>
      <c r="C215" s="36">
        <f t="shared" si="13"/>
        <v>0</v>
      </c>
      <c r="D215" s="35"/>
      <c r="E215" s="35"/>
      <c r="F215" s="35"/>
      <c r="G215" s="37"/>
      <c r="H215" s="36">
        <f t="shared" si="14"/>
        <v>0</v>
      </c>
      <c r="I215" s="35"/>
      <c r="J215" s="35"/>
      <c r="K215" s="35"/>
      <c r="L215" s="34"/>
    </row>
    <row r="216" spans="1:12" hidden="1" x14ac:dyDescent="0.25">
      <c r="A216" s="88">
        <v>5230</v>
      </c>
      <c r="B216" s="78" t="s">
        <v>97</v>
      </c>
      <c r="C216" s="36">
        <f t="shared" si="13"/>
        <v>0</v>
      </c>
      <c r="D216" s="76">
        <f>SUM(D217:D224)</f>
        <v>0</v>
      </c>
      <c r="E216" s="76">
        <f>SUM(E217:E224)</f>
        <v>0</v>
      </c>
      <c r="F216" s="76">
        <f>SUM(F217:F224)</f>
        <v>0</v>
      </c>
      <c r="G216" s="77">
        <f>SUM(G217:G224)</f>
        <v>0</v>
      </c>
      <c r="H216" s="36">
        <f t="shared" si="14"/>
        <v>0</v>
      </c>
      <c r="I216" s="76">
        <f>SUM(I217:I224)</f>
        <v>0</v>
      </c>
      <c r="J216" s="76">
        <f>SUM(J217:J224)</f>
        <v>0</v>
      </c>
      <c r="K216" s="76">
        <f>SUM(K217:K224)</f>
        <v>0</v>
      </c>
      <c r="L216" s="75">
        <f>SUM(L217:L224)</f>
        <v>0</v>
      </c>
    </row>
    <row r="217" spans="1:12" hidden="1" x14ac:dyDescent="0.25">
      <c r="A217" s="74">
        <v>5231</v>
      </c>
      <c r="B217" s="78" t="s">
        <v>96</v>
      </c>
      <c r="C217" s="36">
        <f t="shared" si="13"/>
        <v>0</v>
      </c>
      <c r="D217" s="35"/>
      <c r="E217" s="35"/>
      <c r="F217" s="35"/>
      <c r="G217" s="37"/>
      <c r="H217" s="36">
        <f t="shared" si="14"/>
        <v>0</v>
      </c>
      <c r="I217" s="35"/>
      <c r="J217" s="35"/>
      <c r="K217" s="35"/>
      <c r="L217" s="34"/>
    </row>
    <row r="218" spans="1:12" hidden="1" x14ac:dyDescent="0.25">
      <c r="A218" s="74">
        <v>5232</v>
      </c>
      <c r="B218" s="78" t="s">
        <v>95</v>
      </c>
      <c r="C218" s="36">
        <f t="shared" si="13"/>
        <v>0</v>
      </c>
      <c r="D218" s="35"/>
      <c r="E218" s="35"/>
      <c r="F218" s="35"/>
      <c r="G218" s="37"/>
      <c r="H218" s="36">
        <f t="shared" si="14"/>
        <v>0</v>
      </c>
      <c r="I218" s="35"/>
      <c r="J218" s="35"/>
      <c r="K218" s="35"/>
      <c r="L218" s="34"/>
    </row>
    <row r="219" spans="1:12" hidden="1" x14ac:dyDescent="0.25">
      <c r="A219" s="74">
        <v>5233</v>
      </c>
      <c r="B219" s="78" t="s">
        <v>94</v>
      </c>
      <c r="C219" s="73">
        <f t="shared" si="13"/>
        <v>0</v>
      </c>
      <c r="D219" s="35"/>
      <c r="E219" s="35"/>
      <c r="F219" s="35"/>
      <c r="G219" s="37"/>
      <c r="H219" s="36">
        <f t="shared" si="14"/>
        <v>0</v>
      </c>
      <c r="I219" s="35"/>
      <c r="J219" s="35"/>
      <c r="K219" s="35"/>
      <c r="L219" s="34"/>
    </row>
    <row r="220" spans="1:12" ht="24" hidden="1" x14ac:dyDescent="0.25">
      <c r="A220" s="74">
        <v>5234</v>
      </c>
      <c r="B220" s="78" t="s">
        <v>93</v>
      </c>
      <c r="C220" s="73">
        <f t="shared" si="13"/>
        <v>0</v>
      </c>
      <c r="D220" s="35"/>
      <c r="E220" s="35"/>
      <c r="F220" s="35"/>
      <c r="G220" s="37"/>
      <c r="H220" s="36">
        <f t="shared" si="14"/>
        <v>0</v>
      </c>
      <c r="I220" s="35"/>
      <c r="J220" s="35"/>
      <c r="K220" s="35"/>
      <c r="L220" s="34"/>
    </row>
    <row r="221" spans="1:12" ht="14.25" hidden="1" customHeight="1" x14ac:dyDescent="0.25">
      <c r="A221" s="74">
        <v>5236</v>
      </c>
      <c r="B221" s="78" t="s">
        <v>92</v>
      </c>
      <c r="C221" s="73">
        <f t="shared" si="13"/>
        <v>0</v>
      </c>
      <c r="D221" s="35"/>
      <c r="E221" s="35"/>
      <c r="F221" s="35"/>
      <c r="G221" s="37"/>
      <c r="H221" s="36">
        <f t="shared" si="14"/>
        <v>0</v>
      </c>
      <c r="I221" s="35"/>
      <c r="J221" s="35"/>
      <c r="K221" s="35"/>
      <c r="L221" s="34"/>
    </row>
    <row r="222" spans="1:12" ht="14.25" hidden="1" customHeight="1" x14ac:dyDescent="0.25">
      <c r="A222" s="74">
        <v>5237</v>
      </c>
      <c r="B222" s="78" t="s">
        <v>91</v>
      </c>
      <c r="C222" s="73">
        <f t="shared" si="13"/>
        <v>0</v>
      </c>
      <c r="D222" s="35"/>
      <c r="E222" s="35"/>
      <c r="F222" s="35"/>
      <c r="G222" s="37"/>
      <c r="H222" s="36">
        <f t="shared" si="14"/>
        <v>0</v>
      </c>
      <c r="I222" s="35"/>
      <c r="J222" s="35"/>
      <c r="K222" s="35"/>
      <c r="L222" s="34"/>
    </row>
    <row r="223" spans="1:12" ht="24" hidden="1" x14ac:dyDescent="0.25">
      <c r="A223" s="74">
        <v>5238</v>
      </c>
      <c r="B223" s="78" t="s">
        <v>90</v>
      </c>
      <c r="C223" s="73">
        <f t="shared" si="13"/>
        <v>0</v>
      </c>
      <c r="D223" s="35"/>
      <c r="E223" s="35"/>
      <c r="F223" s="35"/>
      <c r="G223" s="37"/>
      <c r="H223" s="36">
        <f t="shared" si="14"/>
        <v>0</v>
      </c>
      <c r="I223" s="35"/>
      <c r="J223" s="35"/>
      <c r="K223" s="35"/>
      <c r="L223" s="34"/>
    </row>
    <row r="224" spans="1:12" ht="24" hidden="1" x14ac:dyDescent="0.25">
      <c r="A224" s="74">
        <v>5239</v>
      </c>
      <c r="B224" s="78" t="s">
        <v>89</v>
      </c>
      <c r="C224" s="73">
        <f t="shared" si="13"/>
        <v>0</v>
      </c>
      <c r="D224" s="35"/>
      <c r="E224" s="35"/>
      <c r="F224" s="35"/>
      <c r="G224" s="37"/>
      <c r="H224" s="36">
        <f t="shared" si="14"/>
        <v>0</v>
      </c>
      <c r="I224" s="35"/>
      <c r="J224" s="35"/>
      <c r="K224" s="35"/>
      <c r="L224" s="34"/>
    </row>
    <row r="225" spans="1:12" ht="24" hidden="1" x14ac:dyDescent="0.25">
      <c r="A225" s="88">
        <v>5240</v>
      </c>
      <c r="B225" s="78" t="s">
        <v>88</v>
      </c>
      <c r="C225" s="73">
        <f t="shared" ref="C225:C256" si="15">SUM(D225:G225)</f>
        <v>0</v>
      </c>
      <c r="D225" s="35"/>
      <c r="E225" s="35"/>
      <c r="F225" s="35"/>
      <c r="G225" s="37"/>
      <c r="H225" s="36">
        <f t="shared" ref="H225:H256" si="16">SUM(I225:L225)</f>
        <v>0</v>
      </c>
      <c r="I225" s="35"/>
      <c r="J225" s="35"/>
      <c r="K225" s="35"/>
      <c r="L225" s="34"/>
    </row>
    <row r="226" spans="1:12" hidden="1" x14ac:dyDescent="0.25">
      <c r="A226" s="88">
        <v>5250</v>
      </c>
      <c r="B226" s="78" t="s">
        <v>87</v>
      </c>
      <c r="C226" s="73">
        <f t="shared" si="15"/>
        <v>0</v>
      </c>
      <c r="D226" s="35"/>
      <c r="E226" s="35"/>
      <c r="F226" s="35"/>
      <c r="G226" s="37"/>
      <c r="H226" s="36">
        <f t="shared" si="16"/>
        <v>0</v>
      </c>
      <c r="I226" s="35"/>
      <c r="J226" s="35"/>
      <c r="K226" s="35"/>
      <c r="L226" s="34"/>
    </row>
    <row r="227" spans="1:12" hidden="1" x14ac:dyDescent="0.25">
      <c r="A227" s="88">
        <v>5260</v>
      </c>
      <c r="B227" s="78" t="s">
        <v>86</v>
      </c>
      <c r="C227" s="73">
        <f t="shared" si="15"/>
        <v>0</v>
      </c>
      <c r="D227" s="76">
        <f>SUM(D228)</f>
        <v>0</v>
      </c>
      <c r="E227" s="76">
        <f>SUM(E228)</f>
        <v>0</v>
      </c>
      <c r="F227" s="76">
        <f>SUM(F228)</f>
        <v>0</v>
      </c>
      <c r="G227" s="77">
        <f>SUM(G228)</f>
        <v>0</v>
      </c>
      <c r="H227" s="36">
        <f t="shared" si="16"/>
        <v>0</v>
      </c>
      <c r="I227" s="76">
        <f>SUM(I228)</f>
        <v>0</v>
      </c>
      <c r="J227" s="76">
        <f>SUM(J228)</f>
        <v>0</v>
      </c>
      <c r="K227" s="76">
        <f>SUM(K228)</f>
        <v>0</v>
      </c>
      <c r="L227" s="75">
        <f>SUM(L228)</f>
        <v>0</v>
      </c>
    </row>
    <row r="228" spans="1:12" ht="24" hidden="1" x14ac:dyDescent="0.25">
      <c r="A228" s="74">
        <v>5269</v>
      </c>
      <c r="B228" s="78" t="s">
        <v>85</v>
      </c>
      <c r="C228" s="73">
        <f t="shared" si="15"/>
        <v>0</v>
      </c>
      <c r="D228" s="35"/>
      <c r="E228" s="35"/>
      <c r="F228" s="35"/>
      <c r="G228" s="37"/>
      <c r="H228" s="36">
        <f t="shared" si="16"/>
        <v>0</v>
      </c>
      <c r="I228" s="35"/>
      <c r="J228" s="35"/>
      <c r="K228" s="35"/>
      <c r="L228" s="34"/>
    </row>
    <row r="229" spans="1:12" ht="24" hidden="1" x14ac:dyDescent="0.25">
      <c r="A229" s="80">
        <v>5270</v>
      </c>
      <c r="B229" s="137" t="s">
        <v>84</v>
      </c>
      <c r="C229" s="136">
        <f t="shared" si="15"/>
        <v>0</v>
      </c>
      <c r="D229" s="133"/>
      <c r="E229" s="133"/>
      <c r="F229" s="133"/>
      <c r="G229" s="135"/>
      <c r="H229" s="134">
        <f t="shared" si="16"/>
        <v>0</v>
      </c>
      <c r="I229" s="133"/>
      <c r="J229" s="133"/>
      <c r="K229" s="133"/>
      <c r="L229" s="132"/>
    </row>
    <row r="230" spans="1:12" hidden="1" x14ac:dyDescent="0.25">
      <c r="A230" s="131">
        <v>6000</v>
      </c>
      <c r="B230" s="131" t="s">
        <v>83</v>
      </c>
      <c r="C230" s="130">
        <f t="shared" si="15"/>
        <v>0</v>
      </c>
      <c r="D230" s="127">
        <f>D231+D251+D258</f>
        <v>0</v>
      </c>
      <c r="E230" s="127">
        <f>E231+E251+E258</f>
        <v>0</v>
      </c>
      <c r="F230" s="127">
        <f>F231+F251+F258</f>
        <v>0</v>
      </c>
      <c r="G230" s="129">
        <f>G231+G251+G258</f>
        <v>0</v>
      </c>
      <c r="H230" s="128">
        <f t="shared" si="16"/>
        <v>0</v>
      </c>
      <c r="I230" s="127">
        <f>I231+I251+I258</f>
        <v>0</v>
      </c>
      <c r="J230" s="127">
        <f>J231+J251+J258</f>
        <v>0</v>
      </c>
      <c r="K230" s="127">
        <f>K231+K251+K258</f>
        <v>0</v>
      </c>
      <c r="L230" s="126">
        <f>L231+L251+L258</f>
        <v>0</v>
      </c>
    </row>
    <row r="231" spans="1:12" ht="14.25" hidden="1" customHeight="1" x14ac:dyDescent="0.25">
      <c r="A231" s="125">
        <v>6200</v>
      </c>
      <c r="B231" s="124" t="s">
        <v>82</v>
      </c>
      <c r="C231" s="123">
        <f t="shared" si="15"/>
        <v>0</v>
      </c>
      <c r="D231" s="121">
        <f>SUM(D232,D233,D235,D238,D244,D245,D246)</f>
        <v>0</v>
      </c>
      <c r="E231" s="121">
        <f>SUM(E232,E233,E235,E238,E244,E245,E246)</f>
        <v>0</v>
      </c>
      <c r="F231" s="121">
        <f>SUM(F232,F233,F235,F238,F244,F245,F246)</f>
        <v>0</v>
      </c>
      <c r="G231" s="121">
        <f>SUM(G232,G233,G235,G238,G244,G245,G246)</f>
        <v>0</v>
      </c>
      <c r="H231" s="122">
        <f t="shared" si="16"/>
        <v>0</v>
      </c>
      <c r="I231" s="121">
        <f>SUM(I232,I233,I235,I238,I244,I245,I246)</f>
        <v>0</v>
      </c>
      <c r="J231" s="121">
        <f>SUM(J232,J233,J235,J238,J244,J245,J246)</f>
        <v>0</v>
      </c>
      <c r="K231" s="121">
        <f>SUM(K232,K233,K235,K238,K244,K245,K246)</f>
        <v>0</v>
      </c>
      <c r="L231" s="92">
        <f>SUM(L232,L233,L235,L238,L244,L245,L246)</f>
        <v>0</v>
      </c>
    </row>
    <row r="232" spans="1:12" ht="24" hidden="1" x14ac:dyDescent="0.25">
      <c r="A232" s="91">
        <v>6220</v>
      </c>
      <c r="B232" s="79" t="s">
        <v>81</v>
      </c>
      <c r="C232" s="71">
        <f t="shared" si="15"/>
        <v>0</v>
      </c>
      <c r="D232" s="68"/>
      <c r="E232" s="68"/>
      <c r="F232" s="68"/>
      <c r="G232" s="120"/>
      <c r="H232" s="119">
        <f t="shared" si="16"/>
        <v>0</v>
      </c>
      <c r="I232" s="68"/>
      <c r="J232" s="68"/>
      <c r="K232" s="68"/>
      <c r="L232" s="67"/>
    </row>
    <row r="233" spans="1:12" hidden="1" x14ac:dyDescent="0.25">
      <c r="A233" s="88">
        <v>6230</v>
      </c>
      <c r="B233" s="78" t="s">
        <v>80</v>
      </c>
      <c r="C233" s="73">
        <f t="shared" si="15"/>
        <v>0</v>
      </c>
      <c r="D233" s="76">
        <f>SUM(D234)</f>
        <v>0</v>
      </c>
      <c r="E233" s="76">
        <f>SUM(E234)</f>
        <v>0</v>
      </c>
      <c r="F233" s="76">
        <f>SUM(F234)</f>
        <v>0</v>
      </c>
      <c r="G233" s="77">
        <f>SUM(G234)</f>
        <v>0</v>
      </c>
      <c r="H233" s="103">
        <f t="shared" si="16"/>
        <v>0</v>
      </c>
      <c r="I233" s="76">
        <f>SUM(I234)</f>
        <v>0</v>
      </c>
      <c r="J233" s="76">
        <f>SUM(J234)</f>
        <v>0</v>
      </c>
      <c r="K233" s="76">
        <f>SUM(K234)</f>
        <v>0</v>
      </c>
      <c r="L233" s="75">
        <f>SUM(L234)</f>
        <v>0</v>
      </c>
    </row>
    <row r="234" spans="1:12" ht="24" hidden="1" x14ac:dyDescent="0.25">
      <c r="A234" s="74">
        <v>6239</v>
      </c>
      <c r="B234" s="79" t="s">
        <v>79</v>
      </c>
      <c r="C234" s="73">
        <f t="shared" si="15"/>
        <v>0</v>
      </c>
      <c r="D234" s="68"/>
      <c r="E234" s="68"/>
      <c r="F234" s="68"/>
      <c r="G234" s="70"/>
      <c r="H234" s="103">
        <f t="shared" si="16"/>
        <v>0</v>
      </c>
      <c r="I234" s="68"/>
      <c r="J234" s="68"/>
      <c r="K234" s="68"/>
      <c r="L234" s="67"/>
    </row>
    <row r="235" spans="1:12" ht="24" hidden="1" x14ac:dyDescent="0.25">
      <c r="A235" s="88">
        <v>6240</v>
      </c>
      <c r="B235" s="78" t="s">
        <v>78</v>
      </c>
      <c r="C235" s="73">
        <f t="shared" si="15"/>
        <v>0</v>
      </c>
      <c r="D235" s="76">
        <f>SUM(D236:D237)</f>
        <v>0</v>
      </c>
      <c r="E235" s="76">
        <f>SUM(E236:E237)</f>
        <v>0</v>
      </c>
      <c r="F235" s="76">
        <f>SUM(F236:F237)</f>
        <v>0</v>
      </c>
      <c r="G235" s="77">
        <f>SUM(G236:G237)</f>
        <v>0</v>
      </c>
      <c r="H235" s="103">
        <f t="shared" si="16"/>
        <v>0</v>
      </c>
      <c r="I235" s="76">
        <f>SUM(I236:I237)</f>
        <v>0</v>
      </c>
      <c r="J235" s="76">
        <f>SUM(J236:J237)</f>
        <v>0</v>
      </c>
      <c r="K235" s="76">
        <f>SUM(K236:K237)</f>
        <v>0</v>
      </c>
      <c r="L235" s="75">
        <f>SUM(L236:L237)</f>
        <v>0</v>
      </c>
    </row>
    <row r="236" spans="1:12" hidden="1" x14ac:dyDescent="0.25">
      <c r="A236" s="74">
        <v>6241</v>
      </c>
      <c r="B236" s="78" t="s">
        <v>77</v>
      </c>
      <c r="C236" s="73">
        <f t="shared" si="15"/>
        <v>0</v>
      </c>
      <c r="D236" s="35"/>
      <c r="E236" s="35"/>
      <c r="F236" s="35"/>
      <c r="G236" s="37"/>
      <c r="H236" s="103">
        <f t="shared" si="16"/>
        <v>0</v>
      </c>
      <c r="I236" s="35"/>
      <c r="J236" s="35"/>
      <c r="K236" s="35"/>
      <c r="L236" s="34"/>
    </row>
    <row r="237" spans="1:12" hidden="1" x14ac:dyDescent="0.25">
      <c r="A237" s="74">
        <v>6242</v>
      </c>
      <c r="B237" s="78" t="s">
        <v>76</v>
      </c>
      <c r="C237" s="73">
        <f t="shared" si="15"/>
        <v>0</v>
      </c>
      <c r="D237" s="35"/>
      <c r="E237" s="35"/>
      <c r="F237" s="35"/>
      <c r="G237" s="37"/>
      <c r="H237" s="103">
        <f t="shared" si="16"/>
        <v>0</v>
      </c>
      <c r="I237" s="35"/>
      <c r="J237" s="35"/>
      <c r="K237" s="35"/>
      <c r="L237" s="34"/>
    </row>
    <row r="238" spans="1:12" ht="25.5" hidden="1" customHeight="1" x14ac:dyDescent="0.25">
      <c r="A238" s="88">
        <v>6250</v>
      </c>
      <c r="B238" s="78" t="s">
        <v>75</v>
      </c>
      <c r="C238" s="73">
        <f t="shared" si="15"/>
        <v>0</v>
      </c>
      <c r="D238" s="76">
        <f>SUM(D239:D243)</f>
        <v>0</v>
      </c>
      <c r="E238" s="76">
        <f>SUM(E239:E243)</f>
        <v>0</v>
      </c>
      <c r="F238" s="76">
        <f>SUM(F239:F243)</f>
        <v>0</v>
      </c>
      <c r="G238" s="77">
        <f>SUM(G239:G243)</f>
        <v>0</v>
      </c>
      <c r="H238" s="103">
        <f t="shared" si="16"/>
        <v>0</v>
      </c>
      <c r="I238" s="76">
        <f>SUM(I239:I243)</f>
        <v>0</v>
      </c>
      <c r="J238" s="76">
        <f>SUM(J239:J243)</f>
        <v>0</v>
      </c>
      <c r="K238" s="76">
        <f>SUM(K239:K243)</f>
        <v>0</v>
      </c>
      <c r="L238" s="75">
        <f>SUM(L239:L243)</f>
        <v>0</v>
      </c>
    </row>
    <row r="239" spans="1:12" ht="14.25" hidden="1" customHeight="1" x14ac:dyDescent="0.25">
      <c r="A239" s="74">
        <v>6252</v>
      </c>
      <c r="B239" s="78" t="s">
        <v>74</v>
      </c>
      <c r="C239" s="73">
        <f t="shared" si="15"/>
        <v>0</v>
      </c>
      <c r="D239" s="35"/>
      <c r="E239" s="35"/>
      <c r="F239" s="35"/>
      <c r="G239" s="37"/>
      <c r="H239" s="103">
        <f t="shared" si="16"/>
        <v>0</v>
      </c>
      <c r="I239" s="35"/>
      <c r="J239" s="35"/>
      <c r="K239" s="35"/>
      <c r="L239" s="34"/>
    </row>
    <row r="240" spans="1:12" ht="14.25" hidden="1" customHeight="1" x14ac:dyDescent="0.25">
      <c r="A240" s="74">
        <v>6253</v>
      </c>
      <c r="B240" s="78" t="s">
        <v>73</v>
      </c>
      <c r="C240" s="73">
        <f t="shared" si="15"/>
        <v>0</v>
      </c>
      <c r="D240" s="35"/>
      <c r="E240" s="35"/>
      <c r="F240" s="35"/>
      <c r="G240" s="37"/>
      <c r="H240" s="103">
        <f t="shared" si="16"/>
        <v>0</v>
      </c>
      <c r="I240" s="35"/>
      <c r="J240" s="35"/>
      <c r="K240" s="35"/>
      <c r="L240" s="34"/>
    </row>
    <row r="241" spans="1:12" ht="24" hidden="1" x14ac:dyDescent="0.25">
      <c r="A241" s="74">
        <v>6254</v>
      </c>
      <c r="B241" s="78" t="s">
        <v>72</v>
      </c>
      <c r="C241" s="73">
        <f t="shared" si="15"/>
        <v>0</v>
      </c>
      <c r="D241" s="35"/>
      <c r="E241" s="35"/>
      <c r="F241" s="35"/>
      <c r="G241" s="37"/>
      <c r="H241" s="103">
        <f t="shared" si="16"/>
        <v>0</v>
      </c>
      <c r="I241" s="35"/>
      <c r="J241" s="35"/>
      <c r="K241" s="35"/>
      <c r="L241" s="34"/>
    </row>
    <row r="242" spans="1:12" ht="24" hidden="1" x14ac:dyDescent="0.25">
      <c r="A242" s="74">
        <v>6255</v>
      </c>
      <c r="B242" s="78" t="s">
        <v>71</v>
      </c>
      <c r="C242" s="73">
        <f t="shared" si="15"/>
        <v>0</v>
      </c>
      <c r="D242" s="35"/>
      <c r="E242" s="35"/>
      <c r="F242" s="35"/>
      <c r="G242" s="37"/>
      <c r="H242" s="103">
        <f t="shared" si="16"/>
        <v>0</v>
      </c>
      <c r="I242" s="35"/>
      <c r="J242" s="35"/>
      <c r="K242" s="35"/>
      <c r="L242" s="34"/>
    </row>
    <row r="243" spans="1:12" hidden="1" x14ac:dyDescent="0.25">
      <c r="A243" s="74">
        <v>6259</v>
      </c>
      <c r="B243" s="78" t="s">
        <v>70</v>
      </c>
      <c r="C243" s="73">
        <f t="shared" si="15"/>
        <v>0</v>
      </c>
      <c r="D243" s="35"/>
      <c r="E243" s="35"/>
      <c r="F243" s="35"/>
      <c r="G243" s="37"/>
      <c r="H243" s="103">
        <f t="shared" si="16"/>
        <v>0</v>
      </c>
      <c r="I243" s="35"/>
      <c r="J243" s="35"/>
      <c r="K243" s="35"/>
      <c r="L243" s="34"/>
    </row>
    <row r="244" spans="1:12" ht="24" hidden="1" x14ac:dyDescent="0.25">
      <c r="A244" s="88">
        <v>6260</v>
      </c>
      <c r="B244" s="78" t="s">
        <v>69</v>
      </c>
      <c r="C244" s="73">
        <f t="shared" si="15"/>
        <v>0</v>
      </c>
      <c r="D244" s="35"/>
      <c r="E244" s="35"/>
      <c r="F244" s="35"/>
      <c r="G244" s="37"/>
      <c r="H244" s="103">
        <f t="shared" si="16"/>
        <v>0</v>
      </c>
      <c r="I244" s="35"/>
      <c r="J244" s="35"/>
      <c r="K244" s="35"/>
      <c r="L244" s="34"/>
    </row>
    <row r="245" spans="1:12" hidden="1" x14ac:dyDescent="0.25">
      <c r="A245" s="88">
        <v>6270</v>
      </c>
      <c r="B245" s="78" t="s">
        <v>68</v>
      </c>
      <c r="C245" s="73">
        <f t="shared" si="15"/>
        <v>0</v>
      </c>
      <c r="D245" s="35"/>
      <c r="E245" s="35"/>
      <c r="F245" s="35"/>
      <c r="G245" s="37"/>
      <c r="H245" s="103">
        <f t="shared" si="16"/>
        <v>0</v>
      </c>
      <c r="I245" s="35"/>
      <c r="J245" s="35"/>
      <c r="K245" s="35"/>
      <c r="L245" s="34"/>
    </row>
    <row r="246" spans="1:12" ht="24" hidden="1" x14ac:dyDescent="0.25">
      <c r="A246" s="91">
        <v>6290</v>
      </c>
      <c r="B246" s="79" t="s">
        <v>67</v>
      </c>
      <c r="C246" s="110">
        <f t="shared" si="15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118">
        <f>SUM(G247:G250)</f>
        <v>0</v>
      </c>
      <c r="H246" s="110">
        <f t="shared" si="16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17">
        <f>SUM(L247:L250)</f>
        <v>0</v>
      </c>
    </row>
    <row r="247" spans="1:12" hidden="1" x14ac:dyDescent="0.25">
      <c r="A247" s="74">
        <v>6291</v>
      </c>
      <c r="B247" s="78" t="s">
        <v>66</v>
      </c>
      <c r="C247" s="73">
        <f t="shared" si="15"/>
        <v>0</v>
      </c>
      <c r="D247" s="35"/>
      <c r="E247" s="35"/>
      <c r="F247" s="35"/>
      <c r="G247" s="111"/>
      <c r="H247" s="73">
        <f t="shared" si="16"/>
        <v>0</v>
      </c>
      <c r="I247" s="35"/>
      <c r="J247" s="35"/>
      <c r="K247" s="35"/>
      <c r="L247" s="34"/>
    </row>
    <row r="248" spans="1:12" hidden="1" x14ac:dyDescent="0.25">
      <c r="A248" s="74">
        <v>6292</v>
      </c>
      <c r="B248" s="78" t="s">
        <v>65</v>
      </c>
      <c r="C248" s="73">
        <f t="shared" si="15"/>
        <v>0</v>
      </c>
      <c r="D248" s="35"/>
      <c r="E248" s="35"/>
      <c r="F248" s="35"/>
      <c r="G248" s="111"/>
      <c r="H248" s="73">
        <f t="shared" si="16"/>
        <v>0</v>
      </c>
      <c r="I248" s="35"/>
      <c r="J248" s="35"/>
      <c r="K248" s="35"/>
      <c r="L248" s="34"/>
    </row>
    <row r="249" spans="1:12" ht="72" hidden="1" x14ac:dyDescent="0.25">
      <c r="A249" s="74">
        <v>6296</v>
      </c>
      <c r="B249" s="78" t="s">
        <v>64</v>
      </c>
      <c r="C249" s="73">
        <f t="shared" si="15"/>
        <v>0</v>
      </c>
      <c r="D249" s="35"/>
      <c r="E249" s="35"/>
      <c r="F249" s="35"/>
      <c r="G249" s="111"/>
      <c r="H249" s="73">
        <f t="shared" si="16"/>
        <v>0</v>
      </c>
      <c r="I249" s="35"/>
      <c r="J249" s="35"/>
      <c r="K249" s="35"/>
      <c r="L249" s="34"/>
    </row>
    <row r="250" spans="1:12" ht="39.75" hidden="1" customHeight="1" x14ac:dyDescent="0.25">
      <c r="A250" s="74">
        <v>6299</v>
      </c>
      <c r="B250" s="78" t="s">
        <v>63</v>
      </c>
      <c r="C250" s="73">
        <f t="shared" si="15"/>
        <v>0</v>
      </c>
      <c r="D250" s="35"/>
      <c r="E250" s="35"/>
      <c r="F250" s="35"/>
      <c r="G250" s="111"/>
      <c r="H250" s="73">
        <f t="shared" si="16"/>
        <v>0</v>
      </c>
      <c r="I250" s="35"/>
      <c r="J250" s="35"/>
      <c r="K250" s="35"/>
      <c r="L250" s="34"/>
    </row>
    <row r="251" spans="1:12" hidden="1" x14ac:dyDescent="0.25">
      <c r="A251" s="97">
        <v>6300</v>
      </c>
      <c r="B251" s="96" t="s">
        <v>62</v>
      </c>
      <c r="C251" s="95">
        <f t="shared" si="15"/>
        <v>0</v>
      </c>
      <c r="D251" s="93">
        <f>SUM(D252,D256,D257)</f>
        <v>0</v>
      </c>
      <c r="E251" s="93">
        <f>SUM(E252,E256,E257)</f>
        <v>0</v>
      </c>
      <c r="F251" s="93">
        <f>SUM(F252,F256,F257)</f>
        <v>0</v>
      </c>
      <c r="G251" s="93">
        <f>SUM(G252,G256,G257)</f>
        <v>0</v>
      </c>
      <c r="H251" s="94">
        <f t="shared" si="16"/>
        <v>0</v>
      </c>
      <c r="I251" s="93">
        <f>SUM(I252,I256,I257)</f>
        <v>0</v>
      </c>
      <c r="J251" s="93">
        <f>SUM(J252,J256,J257)</f>
        <v>0</v>
      </c>
      <c r="K251" s="93">
        <f>SUM(K252,K256,K257)</f>
        <v>0</v>
      </c>
      <c r="L251" s="109">
        <f>SUM(L252,L256,L257)</f>
        <v>0</v>
      </c>
    </row>
    <row r="252" spans="1:12" ht="24" hidden="1" x14ac:dyDescent="0.25">
      <c r="A252" s="91">
        <v>6320</v>
      </c>
      <c r="B252" s="79" t="s">
        <v>61</v>
      </c>
      <c r="C252" s="110">
        <f t="shared" si="15"/>
        <v>0</v>
      </c>
      <c r="D252" s="107">
        <f>SUM(D253:D255)</f>
        <v>0</v>
      </c>
      <c r="E252" s="107">
        <f>SUM(E253:E255)</f>
        <v>0</v>
      </c>
      <c r="F252" s="107">
        <f>SUM(F253:F255)</f>
        <v>0</v>
      </c>
      <c r="G252" s="116">
        <f>SUM(G253:G255)</f>
        <v>0</v>
      </c>
      <c r="H252" s="110">
        <f t="shared" si="16"/>
        <v>0</v>
      </c>
      <c r="I252" s="107">
        <f>SUM(I253:I255)</f>
        <v>0</v>
      </c>
      <c r="J252" s="107">
        <f>SUM(J253:J255)</f>
        <v>0</v>
      </c>
      <c r="K252" s="107">
        <f>SUM(K253:K255)</f>
        <v>0</v>
      </c>
      <c r="L252" s="115">
        <f>SUM(L253:L255)</f>
        <v>0</v>
      </c>
    </row>
    <row r="253" spans="1:12" hidden="1" x14ac:dyDescent="0.25">
      <c r="A253" s="74">
        <v>6322</v>
      </c>
      <c r="B253" s="78" t="s">
        <v>60</v>
      </c>
      <c r="C253" s="73">
        <f t="shared" si="15"/>
        <v>0</v>
      </c>
      <c r="D253" s="35"/>
      <c r="E253" s="35"/>
      <c r="F253" s="35"/>
      <c r="G253" s="111"/>
      <c r="H253" s="73">
        <f t="shared" si="16"/>
        <v>0</v>
      </c>
      <c r="I253" s="35"/>
      <c r="J253" s="35"/>
      <c r="K253" s="35"/>
      <c r="L253" s="34"/>
    </row>
    <row r="254" spans="1:12" ht="24" hidden="1" x14ac:dyDescent="0.25">
      <c r="A254" s="74">
        <v>6323</v>
      </c>
      <c r="B254" s="78" t="s">
        <v>59</v>
      </c>
      <c r="C254" s="73">
        <f t="shared" si="15"/>
        <v>0</v>
      </c>
      <c r="D254" s="35"/>
      <c r="E254" s="35"/>
      <c r="F254" s="35"/>
      <c r="G254" s="111"/>
      <c r="H254" s="73">
        <f t="shared" si="16"/>
        <v>0</v>
      </c>
      <c r="I254" s="35"/>
      <c r="J254" s="35"/>
      <c r="K254" s="35"/>
      <c r="L254" s="34"/>
    </row>
    <row r="255" spans="1:12" ht="24" hidden="1" x14ac:dyDescent="0.25">
      <c r="A255" s="114">
        <v>6324</v>
      </c>
      <c r="B255" s="79" t="s">
        <v>58</v>
      </c>
      <c r="C255" s="71">
        <f t="shared" si="15"/>
        <v>0</v>
      </c>
      <c r="D255" s="68"/>
      <c r="E255" s="68"/>
      <c r="F255" s="68"/>
      <c r="G255" s="113"/>
      <c r="H255" s="71">
        <f t="shared" si="16"/>
        <v>0</v>
      </c>
      <c r="I255" s="68"/>
      <c r="J255" s="68"/>
      <c r="K255" s="68"/>
      <c r="L255" s="67"/>
    </row>
    <row r="256" spans="1:12" ht="24" hidden="1" x14ac:dyDescent="0.25">
      <c r="A256" s="87">
        <v>6330</v>
      </c>
      <c r="B256" s="112" t="s">
        <v>57</v>
      </c>
      <c r="C256" s="110">
        <f t="shared" si="15"/>
        <v>0</v>
      </c>
      <c r="D256" s="29"/>
      <c r="E256" s="29"/>
      <c r="F256" s="29"/>
      <c r="G256" s="111"/>
      <c r="H256" s="110">
        <f t="shared" si="16"/>
        <v>0</v>
      </c>
      <c r="I256" s="29"/>
      <c r="J256" s="29"/>
      <c r="K256" s="29"/>
      <c r="L256" s="28"/>
    </row>
    <row r="257" spans="1:13" hidden="1" x14ac:dyDescent="0.25">
      <c r="A257" s="88">
        <v>6360</v>
      </c>
      <c r="B257" s="78" t="s">
        <v>56</v>
      </c>
      <c r="C257" s="73">
        <f t="shared" ref="C257:C283" si="17">SUM(D257:G257)</f>
        <v>0</v>
      </c>
      <c r="D257" s="35"/>
      <c r="E257" s="35"/>
      <c r="F257" s="35"/>
      <c r="G257" s="37"/>
      <c r="H257" s="103">
        <f t="shared" ref="H257:H283" si="18">SUM(I257:L257)</f>
        <v>0</v>
      </c>
      <c r="I257" s="35"/>
      <c r="J257" s="35"/>
      <c r="K257" s="35"/>
      <c r="L257" s="34"/>
    </row>
    <row r="258" spans="1:13" ht="36" hidden="1" x14ac:dyDescent="0.25">
      <c r="A258" s="97">
        <v>6400</v>
      </c>
      <c r="B258" s="96" t="s">
        <v>55</v>
      </c>
      <c r="C258" s="95">
        <f t="shared" si="17"/>
        <v>0</v>
      </c>
      <c r="D258" s="93">
        <f>SUM(D259,D263)</f>
        <v>0</v>
      </c>
      <c r="E258" s="93">
        <f>SUM(E259,E263)</f>
        <v>0</v>
      </c>
      <c r="F258" s="93">
        <f>SUM(F259,F263)</f>
        <v>0</v>
      </c>
      <c r="G258" s="93">
        <f>SUM(G259,G263)</f>
        <v>0</v>
      </c>
      <c r="H258" s="94">
        <f t="shared" si="18"/>
        <v>0</v>
      </c>
      <c r="I258" s="93">
        <f>SUM(I259,I263)</f>
        <v>0</v>
      </c>
      <c r="J258" s="93">
        <f>SUM(J259,J263)</f>
        <v>0</v>
      </c>
      <c r="K258" s="93">
        <f>SUM(K259,K263)</f>
        <v>0</v>
      </c>
      <c r="L258" s="109">
        <f>SUM(L259,L263)</f>
        <v>0</v>
      </c>
    </row>
    <row r="259" spans="1:13" ht="24" hidden="1" x14ac:dyDescent="0.25">
      <c r="A259" s="91">
        <v>6410</v>
      </c>
      <c r="B259" s="79" t="s">
        <v>54</v>
      </c>
      <c r="C259" s="71">
        <f t="shared" si="17"/>
        <v>0</v>
      </c>
      <c r="D259" s="107">
        <f>SUM(D260:D262)</f>
        <v>0</v>
      </c>
      <c r="E259" s="107">
        <f>SUM(E260:E262)</f>
        <v>0</v>
      </c>
      <c r="F259" s="107">
        <f>SUM(F260:F262)</f>
        <v>0</v>
      </c>
      <c r="G259" s="108">
        <f>SUM(G260:G262)</f>
        <v>0</v>
      </c>
      <c r="H259" s="71">
        <f t="shared" si="18"/>
        <v>0</v>
      </c>
      <c r="I259" s="107">
        <f>SUM(I260:I262)</f>
        <v>0</v>
      </c>
      <c r="J259" s="107">
        <f>SUM(J260:J262)</f>
        <v>0</v>
      </c>
      <c r="K259" s="107">
        <f>SUM(K260:K262)</f>
        <v>0</v>
      </c>
      <c r="L259" s="106">
        <f>SUM(L260:L262)</f>
        <v>0</v>
      </c>
    </row>
    <row r="260" spans="1:13" hidden="1" x14ac:dyDescent="0.25">
      <c r="A260" s="74">
        <v>6411</v>
      </c>
      <c r="B260" s="39" t="s">
        <v>53</v>
      </c>
      <c r="C260" s="73">
        <f t="shared" si="17"/>
        <v>0</v>
      </c>
      <c r="D260" s="35"/>
      <c r="E260" s="35"/>
      <c r="F260" s="35"/>
      <c r="G260" s="37"/>
      <c r="H260" s="103">
        <f t="shared" si="18"/>
        <v>0</v>
      </c>
      <c r="I260" s="35"/>
      <c r="J260" s="35"/>
      <c r="K260" s="35"/>
      <c r="L260" s="34"/>
    </row>
    <row r="261" spans="1:13" ht="36" hidden="1" x14ac:dyDescent="0.25">
      <c r="A261" s="74">
        <v>6412</v>
      </c>
      <c r="B261" s="78" t="s">
        <v>52</v>
      </c>
      <c r="C261" s="73">
        <f t="shared" si="17"/>
        <v>0</v>
      </c>
      <c r="D261" s="35"/>
      <c r="E261" s="35"/>
      <c r="F261" s="35"/>
      <c r="G261" s="37"/>
      <c r="H261" s="103">
        <f t="shared" si="18"/>
        <v>0</v>
      </c>
      <c r="I261" s="35"/>
      <c r="J261" s="35"/>
      <c r="K261" s="35"/>
      <c r="L261" s="34"/>
    </row>
    <row r="262" spans="1:13" ht="36" hidden="1" x14ac:dyDescent="0.25">
      <c r="A262" s="74">
        <v>6419</v>
      </c>
      <c r="B262" s="78" t="s">
        <v>51</v>
      </c>
      <c r="C262" s="73">
        <f t="shared" si="17"/>
        <v>0</v>
      </c>
      <c r="D262" s="35"/>
      <c r="E262" s="35"/>
      <c r="F262" s="35"/>
      <c r="G262" s="37"/>
      <c r="H262" s="103">
        <f t="shared" si="18"/>
        <v>0</v>
      </c>
      <c r="I262" s="35"/>
      <c r="J262" s="35"/>
      <c r="K262" s="35"/>
      <c r="L262" s="34"/>
    </row>
    <row r="263" spans="1:13" ht="36" hidden="1" x14ac:dyDescent="0.25">
      <c r="A263" s="88">
        <v>6420</v>
      </c>
      <c r="B263" s="78" t="s">
        <v>50</v>
      </c>
      <c r="C263" s="73">
        <f t="shared" si="17"/>
        <v>0</v>
      </c>
      <c r="D263" s="76">
        <f>SUM(D264:D267)</f>
        <v>0</v>
      </c>
      <c r="E263" s="76">
        <f>SUM(E264:E267)</f>
        <v>0</v>
      </c>
      <c r="F263" s="76">
        <f>SUM(F264:F267)</f>
        <v>0</v>
      </c>
      <c r="G263" s="105">
        <f>SUM(G264:G267)</f>
        <v>0</v>
      </c>
      <c r="H263" s="73">
        <f t="shared" si="18"/>
        <v>0</v>
      </c>
      <c r="I263" s="76">
        <f>SUM(I264:I267)</f>
        <v>0</v>
      </c>
      <c r="J263" s="76">
        <f>SUM(J264:J267)</f>
        <v>0</v>
      </c>
      <c r="K263" s="76">
        <f>SUM(K264:K267)</f>
        <v>0</v>
      </c>
      <c r="L263" s="104">
        <f>SUM(L264:L267)</f>
        <v>0</v>
      </c>
    </row>
    <row r="264" spans="1:13" hidden="1" x14ac:dyDescent="0.25">
      <c r="A264" s="74">
        <v>6421</v>
      </c>
      <c r="B264" s="78" t="s">
        <v>49</v>
      </c>
      <c r="C264" s="73">
        <f t="shared" si="17"/>
        <v>0</v>
      </c>
      <c r="D264" s="35"/>
      <c r="E264" s="35"/>
      <c r="F264" s="35"/>
      <c r="G264" s="37"/>
      <c r="H264" s="103">
        <f t="shared" si="18"/>
        <v>0</v>
      </c>
      <c r="I264" s="35"/>
      <c r="J264" s="35"/>
      <c r="K264" s="35"/>
      <c r="L264" s="34"/>
    </row>
    <row r="265" spans="1:13" hidden="1" x14ac:dyDescent="0.25">
      <c r="A265" s="74">
        <v>6422</v>
      </c>
      <c r="B265" s="78" t="s">
        <v>48</v>
      </c>
      <c r="C265" s="73">
        <f t="shared" si="17"/>
        <v>0</v>
      </c>
      <c r="D265" s="35"/>
      <c r="E265" s="35"/>
      <c r="F265" s="35"/>
      <c r="G265" s="37"/>
      <c r="H265" s="103">
        <f t="shared" si="18"/>
        <v>0</v>
      </c>
      <c r="I265" s="35"/>
      <c r="J265" s="35"/>
      <c r="K265" s="35"/>
      <c r="L265" s="34"/>
    </row>
    <row r="266" spans="1:13" ht="24" hidden="1" x14ac:dyDescent="0.25">
      <c r="A266" s="74">
        <v>6423</v>
      </c>
      <c r="B266" s="78" t="s">
        <v>47</v>
      </c>
      <c r="C266" s="73">
        <f t="shared" si="17"/>
        <v>0</v>
      </c>
      <c r="D266" s="35"/>
      <c r="E266" s="35"/>
      <c r="F266" s="35"/>
      <c r="G266" s="37"/>
      <c r="H266" s="103">
        <f t="shared" si="18"/>
        <v>0</v>
      </c>
      <c r="I266" s="35"/>
      <c r="J266" s="35"/>
      <c r="K266" s="35"/>
      <c r="L266" s="34"/>
    </row>
    <row r="267" spans="1:13" ht="36" hidden="1" x14ac:dyDescent="0.25">
      <c r="A267" s="74">
        <v>6424</v>
      </c>
      <c r="B267" s="78" t="s">
        <v>46</v>
      </c>
      <c r="C267" s="73">
        <f t="shared" si="17"/>
        <v>0</v>
      </c>
      <c r="D267" s="35"/>
      <c r="E267" s="35"/>
      <c r="F267" s="35"/>
      <c r="G267" s="37"/>
      <c r="H267" s="103">
        <f t="shared" si="18"/>
        <v>0</v>
      </c>
      <c r="I267" s="35"/>
      <c r="J267" s="35"/>
      <c r="K267" s="35"/>
      <c r="L267" s="34"/>
      <c r="M267" s="89"/>
    </row>
    <row r="268" spans="1:13" ht="36" hidden="1" x14ac:dyDescent="0.25">
      <c r="A268" s="102">
        <v>7000</v>
      </c>
      <c r="B268" s="102" t="s">
        <v>45</v>
      </c>
      <c r="C268" s="101">
        <f t="shared" si="17"/>
        <v>0</v>
      </c>
      <c r="D268" s="99">
        <f>SUM(D269,D279)</f>
        <v>0</v>
      </c>
      <c r="E268" s="99">
        <f>SUM(E269,E279)</f>
        <v>0</v>
      </c>
      <c r="F268" s="99">
        <f>SUM(F269,F279)</f>
        <v>0</v>
      </c>
      <c r="G268" s="99">
        <f>SUM(G269,G279)</f>
        <v>0</v>
      </c>
      <c r="H268" s="100">
        <f t="shared" si="18"/>
        <v>0</v>
      </c>
      <c r="I268" s="99">
        <f>SUM(I269,I279)</f>
        <v>0</v>
      </c>
      <c r="J268" s="99">
        <f>SUM(J269,J279)</f>
        <v>0</v>
      </c>
      <c r="K268" s="99">
        <f>SUM(K269,K279)</f>
        <v>0</v>
      </c>
      <c r="L268" s="98">
        <f>SUM(L269,L279)</f>
        <v>0</v>
      </c>
    </row>
    <row r="269" spans="1:13" ht="24" hidden="1" x14ac:dyDescent="0.25">
      <c r="A269" s="97">
        <v>7200</v>
      </c>
      <c r="B269" s="96" t="s">
        <v>44</v>
      </c>
      <c r="C269" s="95">
        <f t="shared" si="17"/>
        <v>0</v>
      </c>
      <c r="D269" s="93">
        <f>SUM(D270,D271,D274,D275,D278)</f>
        <v>0</v>
      </c>
      <c r="E269" s="93">
        <f>SUM(E270,E271,E274,E275,E278)</f>
        <v>0</v>
      </c>
      <c r="F269" s="93">
        <f>SUM(F270,F271,F274,F275,F278)</f>
        <v>0</v>
      </c>
      <c r="G269" s="93">
        <f>SUM(G270,G271,G274,G275,G278)</f>
        <v>0</v>
      </c>
      <c r="H269" s="94">
        <f t="shared" si="18"/>
        <v>0</v>
      </c>
      <c r="I269" s="93">
        <f>SUM(I270,I271,I274,I275,I278)</f>
        <v>0</v>
      </c>
      <c r="J269" s="93">
        <f>SUM(J270,J271,J274,J275,J278)</f>
        <v>0</v>
      </c>
      <c r="K269" s="93">
        <f>SUM(K270,K271,K274,K275,K278)</f>
        <v>0</v>
      </c>
      <c r="L269" s="92">
        <f>SUM(L270,L271,L274,L275,L278)</f>
        <v>0</v>
      </c>
    </row>
    <row r="270" spans="1:13" ht="24" hidden="1" x14ac:dyDescent="0.25">
      <c r="A270" s="91">
        <v>7210</v>
      </c>
      <c r="B270" s="79" t="s">
        <v>43</v>
      </c>
      <c r="C270" s="71">
        <f t="shared" si="17"/>
        <v>0</v>
      </c>
      <c r="D270" s="68"/>
      <c r="E270" s="68"/>
      <c r="F270" s="68"/>
      <c r="G270" s="70"/>
      <c r="H270" s="69">
        <f t="shared" si="18"/>
        <v>0</v>
      </c>
      <c r="I270" s="68"/>
      <c r="J270" s="68"/>
      <c r="K270" s="68"/>
      <c r="L270" s="67"/>
    </row>
    <row r="271" spans="1:13" s="89" customFormat="1" ht="36" hidden="1" x14ac:dyDescent="0.25">
      <c r="A271" s="88">
        <v>7220</v>
      </c>
      <c r="B271" s="78" t="s">
        <v>42</v>
      </c>
      <c r="C271" s="73">
        <f t="shared" si="17"/>
        <v>0</v>
      </c>
      <c r="D271" s="76">
        <f>SUM(D272:D273)</f>
        <v>0</v>
      </c>
      <c r="E271" s="76">
        <f>SUM(E272:E273)</f>
        <v>0</v>
      </c>
      <c r="F271" s="76">
        <f>SUM(F272:F273)</f>
        <v>0</v>
      </c>
      <c r="G271" s="76">
        <f>SUM(G272:G273)</f>
        <v>0</v>
      </c>
      <c r="H271" s="36">
        <f t="shared" si="18"/>
        <v>0</v>
      </c>
      <c r="I271" s="76">
        <f>SUM(I272:I273)</f>
        <v>0</v>
      </c>
      <c r="J271" s="76">
        <f>SUM(J272:J273)</f>
        <v>0</v>
      </c>
      <c r="K271" s="76">
        <f>SUM(K272:K273)</f>
        <v>0</v>
      </c>
      <c r="L271" s="75">
        <f>SUM(L272:L273)</f>
        <v>0</v>
      </c>
    </row>
    <row r="272" spans="1:13" s="89" customFormat="1" ht="36" hidden="1" x14ac:dyDescent="0.25">
      <c r="A272" s="74">
        <v>7221</v>
      </c>
      <c r="B272" s="78" t="s">
        <v>41</v>
      </c>
      <c r="C272" s="73">
        <f t="shared" si="17"/>
        <v>0</v>
      </c>
      <c r="D272" s="35"/>
      <c r="E272" s="35"/>
      <c r="F272" s="35"/>
      <c r="G272" s="37"/>
      <c r="H272" s="36">
        <f t="shared" si="18"/>
        <v>0</v>
      </c>
      <c r="I272" s="35"/>
      <c r="J272" s="35"/>
      <c r="K272" s="35"/>
      <c r="L272" s="34"/>
    </row>
    <row r="273" spans="1:12" s="89" customFormat="1" ht="36" hidden="1" x14ac:dyDescent="0.25">
      <c r="A273" s="74">
        <v>7222</v>
      </c>
      <c r="B273" s="78" t="s">
        <v>40</v>
      </c>
      <c r="C273" s="73">
        <f t="shared" si="17"/>
        <v>0</v>
      </c>
      <c r="D273" s="35"/>
      <c r="E273" s="35"/>
      <c r="F273" s="35"/>
      <c r="G273" s="37"/>
      <c r="H273" s="36">
        <f t="shared" si="18"/>
        <v>0</v>
      </c>
      <c r="I273" s="35"/>
      <c r="J273" s="35"/>
      <c r="K273" s="35"/>
      <c r="L273" s="34"/>
    </row>
    <row r="274" spans="1:12" ht="24" hidden="1" x14ac:dyDescent="0.25">
      <c r="A274" s="88">
        <v>7230</v>
      </c>
      <c r="B274" s="78" t="s">
        <v>39</v>
      </c>
      <c r="C274" s="73">
        <f t="shared" si="17"/>
        <v>0</v>
      </c>
      <c r="D274" s="35"/>
      <c r="E274" s="35"/>
      <c r="F274" s="35"/>
      <c r="G274" s="37"/>
      <c r="H274" s="36">
        <f t="shared" si="18"/>
        <v>0</v>
      </c>
      <c r="I274" s="35"/>
      <c r="J274" s="35"/>
      <c r="K274" s="35"/>
      <c r="L274" s="34"/>
    </row>
    <row r="275" spans="1:12" ht="24" hidden="1" x14ac:dyDescent="0.25">
      <c r="A275" s="88">
        <v>7240</v>
      </c>
      <c r="B275" s="78" t="s">
        <v>38</v>
      </c>
      <c r="C275" s="73">
        <f t="shared" si="17"/>
        <v>0</v>
      </c>
      <c r="D275" s="76">
        <f>SUM(D276:D277)</f>
        <v>0</v>
      </c>
      <c r="E275" s="76">
        <f>SUM(E276:E277)</f>
        <v>0</v>
      </c>
      <c r="F275" s="76">
        <f>SUM(F276:F277)</f>
        <v>0</v>
      </c>
      <c r="G275" s="77">
        <f>SUM(G276:G277)</f>
        <v>0</v>
      </c>
      <c r="H275" s="36">
        <f t="shared" si="18"/>
        <v>0</v>
      </c>
      <c r="I275" s="76">
        <f>SUM(I276:I277)</f>
        <v>0</v>
      </c>
      <c r="J275" s="76">
        <f>SUM(J276:J277)</f>
        <v>0</v>
      </c>
      <c r="K275" s="76">
        <f>SUM(K276:K277)</f>
        <v>0</v>
      </c>
      <c r="L275" s="75">
        <f>SUM(L276:L277)</f>
        <v>0</v>
      </c>
    </row>
    <row r="276" spans="1:12" ht="48" hidden="1" x14ac:dyDescent="0.25">
      <c r="A276" s="74">
        <v>7245</v>
      </c>
      <c r="B276" s="78" t="s">
        <v>37</v>
      </c>
      <c r="C276" s="73">
        <f t="shared" si="17"/>
        <v>0</v>
      </c>
      <c r="D276" s="35"/>
      <c r="E276" s="35"/>
      <c r="F276" s="35"/>
      <c r="G276" s="37"/>
      <c r="H276" s="36">
        <f t="shared" si="18"/>
        <v>0</v>
      </c>
      <c r="I276" s="35"/>
      <c r="J276" s="35"/>
      <c r="K276" s="35"/>
      <c r="L276" s="34"/>
    </row>
    <row r="277" spans="1:12" ht="96" hidden="1" x14ac:dyDescent="0.25">
      <c r="A277" s="74">
        <v>7246</v>
      </c>
      <c r="B277" s="78" t="s">
        <v>36</v>
      </c>
      <c r="C277" s="73">
        <f t="shared" si="17"/>
        <v>0</v>
      </c>
      <c r="D277" s="35"/>
      <c r="E277" s="35"/>
      <c r="F277" s="35"/>
      <c r="G277" s="37"/>
      <c r="H277" s="36">
        <f t="shared" si="18"/>
        <v>0</v>
      </c>
      <c r="I277" s="35"/>
      <c r="J277" s="35"/>
      <c r="K277" s="35"/>
      <c r="L277" s="34"/>
    </row>
    <row r="278" spans="1:12" ht="24" hidden="1" x14ac:dyDescent="0.25">
      <c r="A278" s="87">
        <v>7260</v>
      </c>
      <c r="B278" s="79" t="s">
        <v>35</v>
      </c>
      <c r="C278" s="71">
        <f t="shared" si="17"/>
        <v>0</v>
      </c>
      <c r="D278" s="68"/>
      <c r="E278" s="68"/>
      <c r="F278" s="68"/>
      <c r="G278" s="70"/>
      <c r="H278" s="69">
        <f t="shared" si="18"/>
        <v>0</v>
      </c>
      <c r="I278" s="68"/>
      <c r="J278" s="68"/>
      <c r="K278" s="68"/>
      <c r="L278" s="67"/>
    </row>
    <row r="279" spans="1:12" hidden="1" x14ac:dyDescent="0.25">
      <c r="A279" s="86">
        <v>7700</v>
      </c>
      <c r="B279" s="85" t="s">
        <v>34</v>
      </c>
      <c r="C279" s="83">
        <f t="shared" si="17"/>
        <v>0</v>
      </c>
      <c r="D279" s="82">
        <f>D280</f>
        <v>0</v>
      </c>
      <c r="E279" s="82">
        <f>E280</f>
        <v>0</v>
      </c>
      <c r="F279" s="82">
        <f>F280</f>
        <v>0</v>
      </c>
      <c r="G279" s="84">
        <f>G280</f>
        <v>0</v>
      </c>
      <c r="H279" s="83">
        <f t="shared" si="18"/>
        <v>0</v>
      </c>
      <c r="I279" s="82">
        <f>I280</f>
        <v>0</v>
      </c>
      <c r="J279" s="82">
        <f>J280</f>
        <v>0</v>
      </c>
      <c r="K279" s="82">
        <f>K280</f>
        <v>0</v>
      </c>
      <c r="L279" s="81">
        <f>L280</f>
        <v>0</v>
      </c>
    </row>
    <row r="280" spans="1:12" hidden="1" x14ac:dyDescent="0.25">
      <c r="A280" s="80">
        <v>7720</v>
      </c>
      <c r="B280" s="79" t="s">
        <v>33</v>
      </c>
      <c r="C280" s="42">
        <f t="shared" si="17"/>
        <v>0</v>
      </c>
      <c r="D280" s="41"/>
      <c r="E280" s="41"/>
      <c r="F280" s="41"/>
      <c r="G280" s="43"/>
      <c r="H280" s="42">
        <f t="shared" si="18"/>
        <v>0</v>
      </c>
      <c r="I280" s="41"/>
      <c r="J280" s="41"/>
      <c r="K280" s="41"/>
      <c r="L280" s="40"/>
    </row>
    <row r="281" spans="1:12" hidden="1" x14ac:dyDescent="0.25">
      <c r="A281" s="39"/>
      <c r="B281" s="78" t="s">
        <v>32</v>
      </c>
      <c r="C281" s="73">
        <f t="shared" si="17"/>
        <v>0</v>
      </c>
      <c r="D281" s="76">
        <f>SUM(D282:D283)</f>
        <v>0</v>
      </c>
      <c r="E281" s="76">
        <f>SUM(E282:E283)</f>
        <v>0</v>
      </c>
      <c r="F281" s="76">
        <f>SUM(F282:F283)</f>
        <v>0</v>
      </c>
      <c r="G281" s="77">
        <f>SUM(G282:G283)</f>
        <v>0</v>
      </c>
      <c r="H281" s="36">
        <f t="shared" si="18"/>
        <v>0</v>
      </c>
      <c r="I281" s="76">
        <f>SUM(I282:I283)</f>
        <v>0</v>
      </c>
      <c r="J281" s="76">
        <f>SUM(J282:J283)</f>
        <v>0</v>
      </c>
      <c r="K281" s="76">
        <f>SUM(K282:K283)</f>
        <v>0</v>
      </c>
      <c r="L281" s="75">
        <f>SUM(L282:L283)</f>
        <v>0</v>
      </c>
    </row>
    <row r="282" spans="1:12" hidden="1" x14ac:dyDescent="0.25">
      <c r="A282" s="39" t="s">
        <v>31</v>
      </c>
      <c r="B282" s="74" t="s">
        <v>30</v>
      </c>
      <c r="C282" s="73">
        <f t="shared" si="17"/>
        <v>0</v>
      </c>
      <c r="D282" s="35"/>
      <c r="E282" s="35"/>
      <c r="F282" s="35"/>
      <c r="G282" s="37"/>
      <c r="H282" s="36">
        <f t="shared" si="18"/>
        <v>0</v>
      </c>
      <c r="I282" s="35"/>
      <c r="J282" s="35"/>
      <c r="K282" s="35"/>
      <c r="L282" s="34"/>
    </row>
    <row r="283" spans="1:12" ht="24" hidden="1" x14ac:dyDescent="0.25">
      <c r="A283" s="39" t="s">
        <v>29</v>
      </c>
      <c r="B283" s="72" t="s">
        <v>28</v>
      </c>
      <c r="C283" s="71">
        <f t="shared" si="17"/>
        <v>0</v>
      </c>
      <c r="D283" s="68"/>
      <c r="E283" s="68"/>
      <c r="F283" s="68"/>
      <c r="G283" s="70"/>
      <c r="H283" s="69">
        <f t="shared" si="18"/>
        <v>0</v>
      </c>
      <c r="I283" s="68"/>
      <c r="J283" s="68"/>
      <c r="K283" s="68"/>
      <c r="L283" s="67"/>
    </row>
    <row r="284" spans="1:12" ht="12.75" thickBot="1" x14ac:dyDescent="0.3">
      <c r="A284" s="66"/>
      <c r="B284" s="66" t="s">
        <v>27</v>
      </c>
      <c r="C284" s="63">
        <f t="shared" ref="C284:L284" si="19">SUM(C281,C268,C230,C195,C187,C173,C75,C53)</f>
        <v>366864.09840900003</v>
      </c>
      <c r="D284" s="63">
        <f t="shared" si="19"/>
        <v>366864.09840900003</v>
      </c>
      <c r="E284" s="63">
        <f t="shared" si="19"/>
        <v>0</v>
      </c>
      <c r="F284" s="63">
        <f t="shared" si="19"/>
        <v>0</v>
      </c>
      <c r="G284" s="65">
        <f t="shared" si="19"/>
        <v>0</v>
      </c>
      <c r="H284" s="64">
        <f t="shared" si="19"/>
        <v>400606</v>
      </c>
      <c r="I284" s="63">
        <f t="shared" si="19"/>
        <v>400606</v>
      </c>
      <c r="J284" s="63">
        <f t="shared" si="19"/>
        <v>0</v>
      </c>
      <c r="K284" s="63">
        <f t="shared" si="19"/>
        <v>0</v>
      </c>
      <c r="L284" s="62">
        <f t="shared" si="19"/>
        <v>0</v>
      </c>
    </row>
    <row r="285" spans="1:12" s="14" customFormat="1" ht="13.5" hidden="1" thickTop="1" thickBot="1" x14ac:dyDescent="0.3">
      <c r="A285" s="291" t="s">
        <v>26</v>
      </c>
      <c r="B285" s="292"/>
      <c r="C285" s="60">
        <f>SUM(D285:G285)</f>
        <v>0</v>
      </c>
      <c r="D285" s="59">
        <f>SUM(D25,D26,D42)-D51</f>
        <v>0</v>
      </c>
      <c r="E285" s="59">
        <f>SUM(E25,E26,E42)-E51</f>
        <v>0</v>
      </c>
      <c r="F285" s="59">
        <f>(F27+F43)-F51</f>
        <v>0</v>
      </c>
      <c r="G285" s="61">
        <f>G45-G51</f>
        <v>0</v>
      </c>
      <c r="H285" s="60">
        <f>SUM(I285:L285)</f>
        <v>0</v>
      </c>
      <c r="I285" s="59">
        <f>SUM(I25,I26,I42)-I51</f>
        <v>0</v>
      </c>
      <c r="J285" s="59">
        <f>SUM(J25,J26,J42)-J51</f>
        <v>0</v>
      </c>
      <c r="K285" s="59">
        <f>(K27+K43)-K51</f>
        <v>0</v>
      </c>
      <c r="L285" s="58">
        <f>L45-L51</f>
        <v>0</v>
      </c>
    </row>
    <row r="286" spans="1:12" s="14" customFormat="1" ht="12.75" hidden="1" thickTop="1" x14ac:dyDescent="0.25">
      <c r="A286" s="285" t="s">
        <v>25</v>
      </c>
      <c r="B286" s="286"/>
      <c r="C286" s="50">
        <f t="shared" ref="C286:L286" si="20">SUM(C287,C288)-C295+C296</f>
        <v>0</v>
      </c>
      <c r="D286" s="47">
        <f t="shared" si="20"/>
        <v>0</v>
      </c>
      <c r="E286" s="47">
        <f t="shared" si="20"/>
        <v>0</v>
      </c>
      <c r="F286" s="47">
        <f t="shared" si="20"/>
        <v>0</v>
      </c>
      <c r="G286" s="57">
        <f t="shared" si="20"/>
        <v>0</v>
      </c>
      <c r="H286" s="48">
        <f t="shared" si="20"/>
        <v>0</v>
      </c>
      <c r="I286" s="47">
        <f t="shared" si="20"/>
        <v>0</v>
      </c>
      <c r="J286" s="47">
        <f t="shared" si="20"/>
        <v>0</v>
      </c>
      <c r="K286" s="47">
        <f t="shared" si="20"/>
        <v>0</v>
      </c>
      <c r="L286" s="46">
        <f t="shared" si="20"/>
        <v>0</v>
      </c>
    </row>
    <row r="287" spans="1:12" s="14" customFormat="1" ht="13.5" hidden="1" thickTop="1" thickBot="1" x14ac:dyDescent="0.3">
      <c r="A287" s="56" t="s">
        <v>24</v>
      </c>
      <c r="B287" s="56" t="s">
        <v>23</v>
      </c>
      <c r="C287" s="55">
        <f t="shared" ref="C287:L287" si="21">C22-C281</f>
        <v>0</v>
      </c>
      <c r="D287" s="52">
        <f t="shared" si="21"/>
        <v>0</v>
      </c>
      <c r="E287" s="52">
        <f t="shared" si="21"/>
        <v>0</v>
      </c>
      <c r="F287" s="52">
        <f t="shared" si="21"/>
        <v>0</v>
      </c>
      <c r="G287" s="54">
        <f t="shared" si="21"/>
        <v>0</v>
      </c>
      <c r="H287" s="53">
        <f t="shared" si="21"/>
        <v>0</v>
      </c>
      <c r="I287" s="52">
        <f t="shared" si="21"/>
        <v>0</v>
      </c>
      <c r="J287" s="52">
        <f t="shared" si="21"/>
        <v>0</v>
      </c>
      <c r="K287" s="52">
        <f t="shared" si="21"/>
        <v>0</v>
      </c>
      <c r="L287" s="51">
        <f t="shared" si="21"/>
        <v>0</v>
      </c>
    </row>
    <row r="288" spans="1:12" s="14" customFormat="1" ht="12.75" hidden="1" thickTop="1" x14ac:dyDescent="0.25">
      <c r="A288" s="21" t="s">
        <v>22</v>
      </c>
      <c r="B288" s="21" t="s">
        <v>21</v>
      </c>
      <c r="C288" s="50">
        <f t="shared" ref="C288:L288" si="22">SUM(C289,C291,C293)-SUM(C290,C292,C294)</f>
        <v>0</v>
      </c>
      <c r="D288" s="47">
        <f t="shared" si="22"/>
        <v>0</v>
      </c>
      <c r="E288" s="47">
        <f t="shared" si="22"/>
        <v>0</v>
      </c>
      <c r="F288" s="47">
        <f t="shared" si="22"/>
        <v>0</v>
      </c>
      <c r="G288" s="49">
        <f t="shared" si="22"/>
        <v>0</v>
      </c>
      <c r="H288" s="48">
        <f t="shared" si="22"/>
        <v>0</v>
      </c>
      <c r="I288" s="47">
        <f t="shared" si="22"/>
        <v>0</v>
      </c>
      <c r="J288" s="47">
        <f t="shared" si="22"/>
        <v>0</v>
      </c>
      <c r="K288" s="47">
        <f t="shared" si="22"/>
        <v>0</v>
      </c>
      <c r="L288" s="46">
        <f t="shared" si="22"/>
        <v>0</v>
      </c>
    </row>
    <row r="289" spans="1:12" ht="12.75" hidden="1" thickTop="1" x14ac:dyDescent="0.25">
      <c r="A289" s="45" t="s">
        <v>20</v>
      </c>
      <c r="B289" s="44" t="s">
        <v>19</v>
      </c>
      <c r="C289" s="42">
        <f t="shared" ref="C289:C296" si="23">SUM(D289:G289)</f>
        <v>0</v>
      </c>
      <c r="D289" s="41"/>
      <c r="E289" s="41"/>
      <c r="F289" s="41"/>
      <c r="G289" s="43"/>
      <c r="H289" s="42">
        <f t="shared" ref="H289:H296" si="24">SUM(I289:L289)</f>
        <v>0</v>
      </c>
      <c r="I289" s="41"/>
      <c r="J289" s="41"/>
      <c r="K289" s="41"/>
      <c r="L289" s="40"/>
    </row>
    <row r="290" spans="1:12" ht="24.75" hidden="1" thickTop="1" x14ac:dyDescent="0.25">
      <c r="A290" s="39" t="s">
        <v>18</v>
      </c>
      <c r="B290" s="38" t="s">
        <v>17</v>
      </c>
      <c r="C290" s="36">
        <f t="shared" si="23"/>
        <v>0</v>
      </c>
      <c r="D290" s="35"/>
      <c r="E290" s="35"/>
      <c r="F290" s="35"/>
      <c r="G290" s="37"/>
      <c r="H290" s="36">
        <f t="shared" si="24"/>
        <v>0</v>
      </c>
      <c r="I290" s="35"/>
      <c r="J290" s="35"/>
      <c r="K290" s="35"/>
      <c r="L290" s="34"/>
    </row>
    <row r="291" spans="1:12" ht="12.75" hidden="1" thickTop="1" x14ac:dyDescent="0.25">
      <c r="A291" s="39" t="s">
        <v>16</v>
      </c>
      <c r="B291" s="38" t="s">
        <v>15</v>
      </c>
      <c r="C291" s="36">
        <f t="shared" si="23"/>
        <v>0</v>
      </c>
      <c r="D291" s="35"/>
      <c r="E291" s="35"/>
      <c r="F291" s="35"/>
      <c r="G291" s="37"/>
      <c r="H291" s="36">
        <f t="shared" si="24"/>
        <v>0</v>
      </c>
      <c r="I291" s="35"/>
      <c r="J291" s="35"/>
      <c r="K291" s="35"/>
      <c r="L291" s="34"/>
    </row>
    <row r="292" spans="1:12" ht="24.75" hidden="1" thickTop="1" x14ac:dyDescent="0.25">
      <c r="A292" s="39" t="s">
        <v>14</v>
      </c>
      <c r="B292" s="38" t="s">
        <v>13</v>
      </c>
      <c r="C292" s="36">
        <f t="shared" si="23"/>
        <v>0</v>
      </c>
      <c r="D292" s="35"/>
      <c r="E292" s="35"/>
      <c r="F292" s="35"/>
      <c r="G292" s="37"/>
      <c r="H292" s="36">
        <f t="shared" si="24"/>
        <v>0</v>
      </c>
      <c r="I292" s="35"/>
      <c r="J292" s="35"/>
      <c r="K292" s="35"/>
      <c r="L292" s="34"/>
    </row>
    <row r="293" spans="1:12" ht="12.75" hidden="1" thickTop="1" x14ac:dyDescent="0.25">
      <c r="A293" s="39" t="s">
        <v>12</v>
      </c>
      <c r="B293" s="38" t="s">
        <v>11</v>
      </c>
      <c r="C293" s="36">
        <f t="shared" si="23"/>
        <v>0</v>
      </c>
      <c r="D293" s="35"/>
      <c r="E293" s="35"/>
      <c r="F293" s="35"/>
      <c r="G293" s="37"/>
      <c r="H293" s="36">
        <f t="shared" si="24"/>
        <v>0</v>
      </c>
      <c r="I293" s="35"/>
      <c r="J293" s="35"/>
      <c r="K293" s="35"/>
      <c r="L293" s="34"/>
    </row>
    <row r="294" spans="1:12" ht="24.75" hidden="1" thickTop="1" x14ac:dyDescent="0.25">
      <c r="A294" s="33" t="s">
        <v>10</v>
      </c>
      <c r="B294" s="32" t="s">
        <v>9</v>
      </c>
      <c r="C294" s="30">
        <f t="shared" si="23"/>
        <v>0</v>
      </c>
      <c r="D294" s="29"/>
      <c r="E294" s="29"/>
      <c r="F294" s="29"/>
      <c r="G294" s="31"/>
      <c r="H294" s="30">
        <f t="shared" si="24"/>
        <v>0</v>
      </c>
      <c r="I294" s="29"/>
      <c r="J294" s="29"/>
      <c r="K294" s="29"/>
      <c r="L294" s="28"/>
    </row>
    <row r="295" spans="1:12" s="14" customFormat="1" ht="13.5" hidden="1" thickTop="1" thickBot="1" x14ac:dyDescent="0.3">
      <c r="A295" s="26" t="s">
        <v>8</v>
      </c>
      <c r="B295" s="26" t="s">
        <v>7</v>
      </c>
      <c r="C295" s="24">
        <f t="shared" si="23"/>
        <v>0</v>
      </c>
      <c r="D295" s="23"/>
      <c r="E295" s="23"/>
      <c r="F295" s="23"/>
      <c r="G295" s="25"/>
      <c r="H295" s="24">
        <f t="shared" si="24"/>
        <v>0</v>
      </c>
      <c r="I295" s="23"/>
      <c r="J295" s="23"/>
      <c r="K295" s="23"/>
      <c r="L295" s="22"/>
    </row>
    <row r="296" spans="1:12" s="14" customFormat="1" ht="48.75" hidden="1" thickTop="1" x14ac:dyDescent="0.25">
      <c r="A296" s="21" t="s">
        <v>6</v>
      </c>
      <c r="B296" s="20" t="s">
        <v>5</v>
      </c>
      <c r="C296" s="18">
        <f t="shared" si="23"/>
        <v>0</v>
      </c>
      <c r="D296" s="17"/>
      <c r="E296" s="17"/>
      <c r="F296" s="17"/>
      <c r="G296" s="19"/>
      <c r="H296" s="18">
        <f t="shared" si="24"/>
        <v>0</v>
      </c>
      <c r="I296" s="17"/>
      <c r="J296" s="17"/>
      <c r="K296" s="17"/>
      <c r="L296" s="16"/>
    </row>
    <row r="297" spans="1:12" ht="12.75" thickTop="1" x14ac:dyDescent="0.2">
      <c r="A297" s="13" t="s">
        <v>4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1"/>
    </row>
    <row r="298" spans="1:12" x14ac:dyDescent="0.25">
      <c r="A298" s="311" t="s">
        <v>358</v>
      </c>
      <c r="B298" s="312"/>
      <c r="C298" s="312"/>
      <c r="D298" s="312"/>
      <c r="E298" s="312"/>
      <c r="F298" s="312"/>
      <c r="G298" s="312"/>
      <c r="H298" s="312"/>
      <c r="I298" s="312"/>
      <c r="J298" s="312"/>
      <c r="K298" s="312"/>
      <c r="L298" s="314"/>
    </row>
    <row r="299" spans="1:12" x14ac:dyDescent="0.25">
      <c r="A299" s="311" t="s">
        <v>326</v>
      </c>
      <c r="B299" s="312"/>
      <c r="C299" s="313"/>
      <c r="D299" s="313"/>
      <c r="E299" s="313"/>
      <c r="F299" s="313"/>
      <c r="G299" s="313"/>
      <c r="H299" s="312"/>
      <c r="I299" s="312"/>
      <c r="J299" s="312"/>
      <c r="K299" s="312"/>
      <c r="L299" s="314"/>
    </row>
    <row r="300" spans="1:12" x14ac:dyDescent="0.25">
      <c r="A300" s="311"/>
      <c r="B300" s="312"/>
      <c r="C300" s="313"/>
      <c r="D300" s="313"/>
      <c r="E300" s="313"/>
      <c r="F300" s="313"/>
      <c r="G300" s="313"/>
      <c r="H300" s="312"/>
      <c r="I300" s="312"/>
      <c r="J300" s="312"/>
      <c r="K300" s="312"/>
      <c r="L300" s="314"/>
    </row>
    <row r="301" spans="1:12" ht="12.75" hidden="1" customHeight="1" x14ac:dyDescent="0.25">
      <c r="A301" s="9" t="s">
        <v>3</v>
      </c>
      <c r="B301" s="10"/>
      <c r="C301" s="8" t="s">
        <v>325</v>
      </c>
      <c r="D301" s="8"/>
      <c r="E301" s="8"/>
      <c r="F301" s="8"/>
      <c r="G301" s="8"/>
      <c r="H301" s="8"/>
      <c r="I301" s="8"/>
      <c r="J301" s="8"/>
      <c r="K301" s="8"/>
      <c r="L301" s="7"/>
    </row>
    <row r="302" spans="1:12" hidden="1" x14ac:dyDescent="0.25">
      <c r="A302" s="9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7"/>
    </row>
    <row r="303" spans="1:12" hidden="1" x14ac:dyDescent="0.25">
      <c r="A303" s="9" t="s">
        <v>1</v>
      </c>
      <c r="B303" s="10"/>
      <c r="C303" s="8" t="s">
        <v>325</v>
      </c>
      <c r="D303" s="8"/>
      <c r="E303" s="8"/>
      <c r="F303" s="8"/>
      <c r="G303" s="8"/>
      <c r="H303" s="8"/>
      <c r="I303" s="8"/>
      <c r="J303" s="8"/>
      <c r="K303" s="8"/>
      <c r="L303" s="7"/>
    </row>
    <row r="304" spans="1:12" ht="12.75" thickBot="1" x14ac:dyDescent="0.3">
      <c r="A304" s="6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4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">
      <c r="A312" s="1"/>
      <c r="B312" s="1"/>
      <c r="C312" s="3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">
      <c r="A313" s="1"/>
      <c r="B313" s="1"/>
      <c r="C313" s="3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">
      <c r="A314" s="1"/>
      <c r="B314" s="1"/>
      <c r="C314" s="3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</sheetData>
  <sheetProtection algorithmName="SHA-512" hashValue="1F6U7i2VViA4f3VNydJ64eP/mchwixLJbj+TTyH0IwwqGnPKk+NAOVwu2yWyoKOhZP0jazUTRdpvCsiDCCdXVA==" saltValue="wE0Ck/43Qi+gty+6njO7gg==" spinCount="100000" sheet="1" objects="1" scenarios="1" formatCells="0" formatColumns="0" formatRows="0"/>
  <autoFilter ref="A19:L299">
    <filterColumn colId="7">
      <filters blank="1">
        <filter val="1 589"/>
        <filter val="1 770"/>
        <filter val="124"/>
        <filter val="13 289"/>
        <filter val="149"/>
        <filter val="15 284"/>
        <filter val="18 473"/>
        <filter val="184"/>
        <filter val="22 860"/>
        <filter val="23 428"/>
        <filter val="236 084"/>
        <filter val="243"/>
        <filter val="298 476"/>
        <filter val="3 024"/>
        <filter val="308"/>
        <filter val="363"/>
        <filter val="39 532"/>
        <filter val="395 449"/>
        <filter val="4 186"/>
        <filter val="400 606"/>
        <filter val="428"/>
        <filter val="5 157"/>
        <filter val="55"/>
        <filter val="675"/>
        <filter val="703"/>
        <filter val="73 545"/>
        <filter val="9 711"/>
        <filter val="946"/>
        <filter val="96 973"/>
      </filters>
    </filterColumn>
  </autoFilter>
  <mergeCells count="32">
    <mergeCell ref="C11:L11"/>
    <mergeCell ref="C12:L12"/>
    <mergeCell ref="C8:L8"/>
    <mergeCell ref="C13:L13"/>
    <mergeCell ref="A1:L1"/>
    <mergeCell ref="A2:L2"/>
    <mergeCell ref="C3:L3"/>
    <mergeCell ref="C4:L4"/>
    <mergeCell ref="C5:L5"/>
    <mergeCell ref="C6:L6"/>
    <mergeCell ref="C7:L7"/>
    <mergeCell ref="C9:L9"/>
    <mergeCell ref="C10:L10"/>
    <mergeCell ref="C14:L14"/>
    <mergeCell ref="A16:A18"/>
    <mergeCell ref="B16:B18"/>
    <mergeCell ref="C16:G16"/>
    <mergeCell ref="H16:L16"/>
    <mergeCell ref="C17:C18"/>
    <mergeCell ref="D17:D18"/>
    <mergeCell ref="E17:E18"/>
    <mergeCell ref="F17:F18"/>
    <mergeCell ref="G17:G18"/>
    <mergeCell ref="A299:L300"/>
    <mergeCell ref="A298:L298"/>
    <mergeCell ref="A286:B286"/>
    <mergeCell ref="H17:H18"/>
    <mergeCell ref="I17:I18"/>
    <mergeCell ref="J17:J18"/>
    <mergeCell ref="K17:K18"/>
    <mergeCell ref="L17:L18"/>
    <mergeCell ref="A285:B285"/>
  </mergeCells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&amp;L&amp;"Times New Roman,Regular"&amp;10&amp;D; &amp;T&amp;R&amp;"Times New Roman,Regular"&amp;10&amp;P (&amp;N)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M323"/>
  <sheetViews>
    <sheetView showGridLines="0" view="pageLayout" zoomScaleNormal="100" workbookViewId="0">
      <selection activeCell="C12" sqref="C12:L12"/>
    </sheetView>
  </sheetViews>
  <sheetFormatPr defaultRowHeight="12" x14ac:dyDescent="0.25"/>
  <cols>
    <col min="1" max="1" width="10.85546875" style="2" customWidth="1"/>
    <col min="2" max="2" width="28" style="2" customWidth="1"/>
    <col min="3" max="3" width="9.7109375" style="2" hidden="1" customWidth="1"/>
    <col min="4" max="4" width="9.5703125" style="2" hidden="1" customWidth="1"/>
    <col min="5" max="6" width="8.7109375" style="2" hidden="1" customWidth="1"/>
    <col min="7" max="7" width="8.28515625" style="2" hidden="1" customWidth="1"/>
    <col min="8" max="11" width="8.7109375" style="2" customWidth="1"/>
    <col min="12" max="12" width="7.5703125" style="2" customWidth="1"/>
    <col min="13" max="13" width="0" style="1" hidden="1" customWidth="1"/>
    <col min="14" max="16384" width="9.140625" style="1"/>
  </cols>
  <sheetData>
    <row r="1" spans="1:12" x14ac:dyDescent="0.25">
      <c r="A1" s="281" t="s">
        <v>353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35.25" customHeight="1" x14ac:dyDescent="0.25">
      <c r="A2" s="282" t="s">
        <v>320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/>
    </row>
    <row r="3" spans="1:12" ht="12.75" customHeight="1" x14ac:dyDescent="0.25">
      <c r="A3" s="266" t="s">
        <v>319</v>
      </c>
      <c r="B3" s="265"/>
      <c r="C3" s="324" t="s">
        <v>341</v>
      </c>
      <c r="D3" s="324"/>
      <c r="E3" s="324"/>
      <c r="F3" s="324"/>
      <c r="G3" s="324"/>
      <c r="H3" s="324"/>
      <c r="I3" s="324"/>
      <c r="J3" s="324"/>
      <c r="K3" s="324"/>
      <c r="L3" s="325"/>
    </row>
    <row r="4" spans="1:12" ht="12.75" customHeight="1" x14ac:dyDescent="0.25">
      <c r="A4" s="266" t="s">
        <v>317</v>
      </c>
      <c r="B4" s="265"/>
      <c r="C4" s="324" t="s">
        <v>340</v>
      </c>
      <c r="D4" s="324"/>
      <c r="E4" s="324"/>
      <c r="F4" s="324"/>
      <c r="G4" s="324"/>
      <c r="H4" s="324"/>
      <c r="I4" s="324"/>
      <c r="J4" s="324"/>
      <c r="K4" s="324"/>
      <c r="L4" s="325"/>
    </row>
    <row r="5" spans="1:12" ht="12.75" customHeight="1" x14ac:dyDescent="0.25">
      <c r="A5" s="261" t="s">
        <v>315</v>
      </c>
      <c r="B5" s="260"/>
      <c r="C5" s="322" t="s">
        <v>339</v>
      </c>
      <c r="D5" s="275"/>
      <c r="E5" s="275"/>
      <c r="F5" s="275"/>
      <c r="G5" s="275"/>
      <c r="H5" s="275"/>
      <c r="I5" s="275"/>
      <c r="J5" s="275"/>
      <c r="K5" s="275"/>
      <c r="L5" s="276"/>
    </row>
    <row r="6" spans="1:12" ht="12.75" customHeight="1" x14ac:dyDescent="0.25">
      <c r="A6" s="261" t="s">
        <v>313</v>
      </c>
      <c r="B6" s="260"/>
      <c r="C6" s="322" t="s">
        <v>344</v>
      </c>
      <c r="D6" s="275"/>
      <c r="E6" s="275"/>
      <c r="F6" s="275"/>
      <c r="G6" s="275"/>
      <c r="H6" s="275"/>
      <c r="I6" s="275"/>
      <c r="J6" s="275"/>
      <c r="K6" s="275"/>
      <c r="L6" s="276"/>
    </row>
    <row r="7" spans="1:12" x14ac:dyDescent="0.25">
      <c r="A7" s="261" t="s">
        <v>311</v>
      </c>
      <c r="B7" s="260"/>
      <c r="C7" s="326" t="s">
        <v>352</v>
      </c>
      <c r="D7" s="277"/>
      <c r="E7" s="277"/>
      <c r="F7" s="277"/>
      <c r="G7" s="277"/>
      <c r="H7" s="277"/>
      <c r="I7" s="277"/>
      <c r="J7" s="277"/>
      <c r="K7" s="277"/>
      <c r="L7" s="278"/>
    </row>
    <row r="8" spans="1:12" x14ac:dyDescent="0.25">
      <c r="A8" s="261" t="s">
        <v>309</v>
      </c>
      <c r="B8" s="260"/>
      <c r="C8" s="315" t="s">
        <v>338</v>
      </c>
      <c r="D8" s="315"/>
      <c r="E8" s="315"/>
      <c r="F8" s="315"/>
      <c r="G8" s="315"/>
      <c r="H8" s="315"/>
      <c r="I8" s="315"/>
      <c r="J8" s="315"/>
      <c r="K8" s="315"/>
      <c r="L8" s="316"/>
    </row>
    <row r="9" spans="1:12" ht="12.75" customHeight="1" x14ac:dyDescent="0.25">
      <c r="A9" s="262" t="s">
        <v>308</v>
      </c>
      <c r="B9" s="260"/>
      <c r="C9" s="279"/>
      <c r="D9" s="279"/>
      <c r="E9" s="279"/>
      <c r="F9" s="279"/>
      <c r="G9" s="279"/>
      <c r="H9" s="279"/>
      <c r="I9" s="279"/>
      <c r="J9" s="279"/>
      <c r="K9" s="279"/>
      <c r="L9" s="280"/>
    </row>
    <row r="10" spans="1:12" ht="12.75" customHeight="1" x14ac:dyDescent="0.25">
      <c r="A10" s="261"/>
      <c r="B10" s="260" t="s">
        <v>307</v>
      </c>
      <c r="C10" s="279" t="s">
        <v>337</v>
      </c>
      <c r="D10" s="279"/>
      <c r="E10" s="279"/>
      <c r="F10" s="279"/>
      <c r="G10" s="279"/>
      <c r="H10" s="279"/>
      <c r="I10" s="279"/>
      <c r="J10" s="279"/>
      <c r="K10" s="279"/>
      <c r="L10" s="280"/>
    </row>
    <row r="11" spans="1:12" ht="12.75" customHeight="1" x14ac:dyDescent="0.25">
      <c r="A11" s="261"/>
      <c r="B11" s="260" t="s">
        <v>305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6"/>
    </row>
    <row r="12" spans="1:12" ht="12.75" customHeight="1" x14ac:dyDescent="0.25">
      <c r="A12" s="261"/>
      <c r="B12" s="260" t="s">
        <v>304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80"/>
    </row>
    <row r="13" spans="1:12" ht="12.75" customHeight="1" x14ac:dyDescent="0.25">
      <c r="A13" s="261"/>
      <c r="B13" s="260" t="s">
        <v>303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ht="12.75" customHeight="1" x14ac:dyDescent="0.25">
      <c r="A14" s="261"/>
      <c r="B14" s="260" t="s">
        <v>302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6"/>
    </row>
    <row r="15" spans="1:12" ht="12.75" customHeight="1" x14ac:dyDescent="0.25">
      <c r="A15" s="259"/>
      <c r="B15" s="258"/>
      <c r="C15" s="257"/>
      <c r="D15" s="257"/>
      <c r="E15" s="257"/>
      <c r="F15" s="257"/>
      <c r="G15" s="257"/>
      <c r="H15" s="257"/>
      <c r="I15" s="257"/>
      <c r="J15" s="257"/>
      <c r="K15" s="257"/>
      <c r="L15" s="256"/>
    </row>
    <row r="16" spans="1:12" s="255" customFormat="1" ht="12.75" customHeight="1" x14ac:dyDescent="0.25">
      <c r="A16" s="293" t="s">
        <v>301</v>
      </c>
      <c r="B16" s="296" t="s">
        <v>300</v>
      </c>
      <c r="C16" s="298" t="s">
        <v>299</v>
      </c>
      <c r="D16" s="299"/>
      <c r="E16" s="299"/>
      <c r="F16" s="299"/>
      <c r="G16" s="300"/>
      <c r="H16" s="298" t="s">
        <v>298</v>
      </c>
      <c r="I16" s="299"/>
      <c r="J16" s="299"/>
      <c r="K16" s="299"/>
      <c r="L16" s="301"/>
    </row>
    <row r="17" spans="1:12" s="255" customFormat="1" ht="12.75" customHeight="1" x14ac:dyDescent="0.25">
      <c r="A17" s="294"/>
      <c r="B17" s="297"/>
      <c r="C17" s="287" t="s">
        <v>297</v>
      </c>
      <c r="D17" s="302" t="s">
        <v>296</v>
      </c>
      <c r="E17" s="304" t="s">
        <v>295</v>
      </c>
      <c r="F17" s="306" t="s">
        <v>294</v>
      </c>
      <c r="G17" s="310" t="s">
        <v>293</v>
      </c>
      <c r="H17" s="287" t="s">
        <v>297</v>
      </c>
      <c r="I17" s="302" t="s">
        <v>296</v>
      </c>
      <c r="J17" s="304" t="s">
        <v>295</v>
      </c>
      <c r="K17" s="306" t="s">
        <v>294</v>
      </c>
      <c r="L17" s="289" t="s">
        <v>293</v>
      </c>
    </row>
    <row r="18" spans="1:12" s="249" customFormat="1" ht="61.5" customHeight="1" thickBot="1" x14ac:dyDescent="0.3">
      <c r="A18" s="295"/>
      <c r="B18" s="297"/>
      <c r="C18" s="287"/>
      <c r="D18" s="308"/>
      <c r="E18" s="309"/>
      <c r="F18" s="307"/>
      <c r="G18" s="310"/>
      <c r="H18" s="288"/>
      <c r="I18" s="303"/>
      <c r="J18" s="305"/>
      <c r="K18" s="307"/>
      <c r="L18" s="290"/>
    </row>
    <row r="19" spans="1:12" s="249" customFormat="1" ht="9.75" customHeight="1" thickTop="1" x14ac:dyDescent="0.25">
      <c r="A19" s="254" t="s">
        <v>292</v>
      </c>
      <c r="B19" s="254">
        <v>2</v>
      </c>
      <c r="C19" s="252">
        <v>3</v>
      </c>
      <c r="D19" s="251">
        <v>4</v>
      </c>
      <c r="E19" s="251">
        <v>5</v>
      </c>
      <c r="F19" s="251">
        <v>6</v>
      </c>
      <c r="G19" s="253">
        <v>7</v>
      </c>
      <c r="H19" s="252">
        <v>8</v>
      </c>
      <c r="I19" s="251">
        <v>9</v>
      </c>
      <c r="J19" s="251">
        <v>10</v>
      </c>
      <c r="K19" s="251">
        <v>11</v>
      </c>
      <c r="L19" s="250">
        <v>12</v>
      </c>
    </row>
    <row r="20" spans="1:12" s="14" customFormat="1" x14ac:dyDescent="0.25">
      <c r="A20" s="168"/>
      <c r="B20" s="147" t="s">
        <v>291</v>
      </c>
      <c r="C20" s="247"/>
      <c r="D20" s="246"/>
      <c r="E20" s="246"/>
      <c r="F20" s="246"/>
      <c r="G20" s="248"/>
      <c r="H20" s="247"/>
      <c r="I20" s="246"/>
      <c r="J20" s="246"/>
      <c r="K20" s="246"/>
      <c r="L20" s="245"/>
    </row>
    <row r="21" spans="1:12" s="14" customFormat="1" ht="12.75" thickBot="1" x14ac:dyDescent="0.3">
      <c r="A21" s="177"/>
      <c r="B21" s="244" t="s">
        <v>290</v>
      </c>
      <c r="C21" s="242">
        <f t="shared" ref="C21:C47" si="0">SUM(D21:G21)</f>
        <v>40238.499080000001</v>
      </c>
      <c r="D21" s="241">
        <f>SUM(D22,D25,D26,D42,D43)</f>
        <v>40238.499080000001</v>
      </c>
      <c r="E21" s="241">
        <f>SUM(E22,E25,E43)</f>
        <v>0</v>
      </c>
      <c r="F21" s="241">
        <f>SUM(F22,F27,F43)</f>
        <v>0</v>
      </c>
      <c r="G21" s="243">
        <f>SUM(G22,G45)</f>
        <v>0</v>
      </c>
      <c r="H21" s="242">
        <f t="shared" ref="H21:H47" si="1">SUM(I21:L21)</f>
        <v>44078</v>
      </c>
      <c r="I21" s="241">
        <f>SUM(I22,I25,I26,I42,I43)</f>
        <v>44078</v>
      </c>
      <c r="J21" s="241">
        <f>SUM(J22,J25,J43)</f>
        <v>0</v>
      </c>
      <c r="K21" s="241">
        <f>SUM(K22,K27,K43)</f>
        <v>0</v>
      </c>
      <c r="L21" s="240">
        <f>SUM(L22,L45)</f>
        <v>0</v>
      </c>
    </row>
    <row r="22" spans="1:12" ht="12.75" hidden="1" thickTop="1" x14ac:dyDescent="0.25">
      <c r="A22" s="239"/>
      <c r="B22" s="238" t="s">
        <v>289</v>
      </c>
      <c r="C22" s="236">
        <f t="shared" si="0"/>
        <v>0</v>
      </c>
      <c r="D22" s="235">
        <f>SUM(D23:D24)</f>
        <v>0</v>
      </c>
      <c r="E22" s="235">
        <f>SUM(E23:E24)</f>
        <v>0</v>
      </c>
      <c r="F22" s="235">
        <f>SUM(F23:F24)</f>
        <v>0</v>
      </c>
      <c r="G22" s="237">
        <f>SUM(G23:G24)</f>
        <v>0</v>
      </c>
      <c r="H22" s="236">
        <f t="shared" si="1"/>
        <v>0</v>
      </c>
      <c r="I22" s="235">
        <f>SUM(I23:I24)</f>
        <v>0</v>
      </c>
      <c r="J22" s="235">
        <f>SUM(J23:J24)</f>
        <v>0</v>
      </c>
      <c r="K22" s="235">
        <f>SUM(K23:K24)</f>
        <v>0</v>
      </c>
      <c r="L22" s="234">
        <f>SUM(L23:L24)</f>
        <v>0</v>
      </c>
    </row>
    <row r="23" spans="1:12" ht="12.75" hidden="1" thickTop="1" x14ac:dyDescent="0.25">
      <c r="A23" s="163"/>
      <c r="B23" s="114" t="s">
        <v>288</v>
      </c>
      <c r="C23" s="233">
        <f t="shared" si="0"/>
        <v>0</v>
      </c>
      <c r="D23" s="161"/>
      <c r="E23" s="161"/>
      <c r="F23" s="161"/>
      <c r="G23" s="162"/>
      <c r="H23" s="233">
        <f t="shared" si="1"/>
        <v>0</v>
      </c>
      <c r="I23" s="161"/>
      <c r="J23" s="161"/>
      <c r="K23" s="161"/>
      <c r="L23" s="160"/>
    </row>
    <row r="24" spans="1:12" ht="12.75" hidden="1" thickTop="1" x14ac:dyDescent="0.25">
      <c r="A24" s="38"/>
      <c r="B24" s="74" t="s">
        <v>287</v>
      </c>
      <c r="C24" s="231">
        <f t="shared" si="0"/>
        <v>0</v>
      </c>
      <c r="D24" s="230"/>
      <c r="E24" s="230"/>
      <c r="F24" s="230"/>
      <c r="G24" s="232"/>
      <c r="H24" s="231">
        <f t="shared" si="1"/>
        <v>0</v>
      </c>
      <c r="I24" s="230"/>
      <c r="J24" s="230"/>
      <c r="K24" s="230"/>
      <c r="L24" s="229"/>
    </row>
    <row r="25" spans="1:12" s="14" customFormat="1" ht="25.5" thickTop="1" thickBot="1" x14ac:dyDescent="0.3">
      <c r="A25" s="228">
        <v>19300</v>
      </c>
      <c r="B25" s="228" t="s">
        <v>286</v>
      </c>
      <c r="C25" s="226">
        <f t="shared" si="0"/>
        <v>40238.499080000001</v>
      </c>
      <c r="D25" s="225">
        <f>D50</f>
        <v>40238.499080000001</v>
      </c>
      <c r="E25" s="225"/>
      <c r="F25" s="224" t="s">
        <v>263</v>
      </c>
      <c r="G25" s="227" t="s">
        <v>263</v>
      </c>
      <c r="H25" s="226">
        <f t="shared" si="1"/>
        <v>44078</v>
      </c>
      <c r="I25" s="225">
        <f>I51</f>
        <v>44078</v>
      </c>
      <c r="J25" s="225">
        <f>J51</f>
        <v>0</v>
      </c>
      <c r="K25" s="224" t="s">
        <v>263</v>
      </c>
      <c r="L25" s="223" t="s">
        <v>263</v>
      </c>
    </row>
    <row r="26" spans="1:12" s="14" customFormat="1" ht="24.75" hidden="1" thickTop="1" x14ac:dyDescent="0.25">
      <c r="A26" s="97"/>
      <c r="B26" s="97" t="s">
        <v>285</v>
      </c>
      <c r="C26" s="94">
        <f t="shared" si="0"/>
        <v>0</v>
      </c>
      <c r="D26" s="209"/>
      <c r="E26" s="196" t="s">
        <v>263</v>
      </c>
      <c r="F26" s="196" t="s">
        <v>263</v>
      </c>
      <c r="G26" s="207" t="s">
        <v>263</v>
      </c>
      <c r="H26" s="94">
        <f t="shared" si="1"/>
        <v>0</v>
      </c>
      <c r="I26" s="222"/>
      <c r="J26" s="196" t="s">
        <v>263</v>
      </c>
      <c r="K26" s="196" t="s">
        <v>263</v>
      </c>
      <c r="L26" s="204" t="s">
        <v>263</v>
      </c>
    </row>
    <row r="27" spans="1:12" s="14" customFormat="1" ht="36.75" hidden="1" thickTop="1" x14ac:dyDescent="0.25">
      <c r="A27" s="97">
        <v>21300</v>
      </c>
      <c r="B27" s="97" t="s">
        <v>284</v>
      </c>
      <c r="C27" s="94">
        <f t="shared" si="0"/>
        <v>0</v>
      </c>
      <c r="D27" s="196" t="s">
        <v>263</v>
      </c>
      <c r="E27" s="196" t="s">
        <v>263</v>
      </c>
      <c r="F27" s="93">
        <f>SUM(F28,F32,F34,F37)</f>
        <v>0</v>
      </c>
      <c r="G27" s="207" t="s">
        <v>263</v>
      </c>
      <c r="H27" s="94">
        <f t="shared" si="1"/>
        <v>0</v>
      </c>
      <c r="I27" s="196" t="s">
        <v>263</v>
      </c>
      <c r="J27" s="196" t="s">
        <v>263</v>
      </c>
      <c r="K27" s="93">
        <f>SUM(K28,K32,K34,K37)</f>
        <v>0</v>
      </c>
      <c r="L27" s="204" t="s">
        <v>263</v>
      </c>
    </row>
    <row r="28" spans="1:12" s="14" customFormat="1" ht="24.75" hidden="1" thickTop="1" x14ac:dyDescent="0.25">
      <c r="A28" s="210">
        <v>21350</v>
      </c>
      <c r="B28" s="97" t="s">
        <v>283</v>
      </c>
      <c r="C28" s="94">
        <f t="shared" si="0"/>
        <v>0</v>
      </c>
      <c r="D28" s="196" t="s">
        <v>263</v>
      </c>
      <c r="E28" s="196" t="s">
        <v>263</v>
      </c>
      <c r="F28" s="93">
        <f>SUM(F29:F31)</f>
        <v>0</v>
      </c>
      <c r="G28" s="207" t="s">
        <v>263</v>
      </c>
      <c r="H28" s="94">
        <f t="shared" si="1"/>
        <v>0</v>
      </c>
      <c r="I28" s="196" t="s">
        <v>263</v>
      </c>
      <c r="J28" s="196" t="s">
        <v>263</v>
      </c>
      <c r="K28" s="93">
        <f>SUM(K29:K31)</f>
        <v>0</v>
      </c>
      <c r="L28" s="204" t="s">
        <v>263</v>
      </c>
    </row>
    <row r="29" spans="1:12" ht="12.75" hidden="1" thickTop="1" x14ac:dyDescent="0.25">
      <c r="A29" s="163">
        <v>21351</v>
      </c>
      <c r="B29" s="79" t="s">
        <v>282</v>
      </c>
      <c r="C29" s="69">
        <f t="shared" si="0"/>
        <v>0</v>
      </c>
      <c r="D29" s="215" t="s">
        <v>263</v>
      </c>
      <c r="E29" s="215" t="s">
        <v>263</v>
      </c>
      <c r="F29" s="68"/>
      <c r="G29" s="216" t="s">
        <v>263</v>
      </c>
      <c r="H29" s="69">
        <f t="shared" si="1"/>
        <v>0</v>
      </c>
      <c r="I29" s="215" t="s">
        <v>263</v>
      </c>
      <c r="J29" s="215" t="s">
        <v>263</v>
      </c>
      <c r="K29" s="68"/>
      <c r="L29" s="214" t="s">
        <v>263</v>
      </c>
    </row>
    <row r="30" spans="1:12" ht="12.75" hidden="1" thickTop="1" x14ac:dyDescent="0.25">
      <c r="A30" s="38">
        <v>21352</v>
      </c>
      <c r="B30" s="78" t="s">
        <v>281</v>
      </c>
      <c r="C30" s="36">
        <f t="shared" si="0"/>
        <v>0</v>
      </c>
      <c r="D30" s="212" t="s">
        <v>263</v>
      </c>
      <c r="E30" s="212" t="s">
        <v>263</v>
      </c>
      <c r="F30" s="35"/>
      <c r="G30" s="213" t="s">
        <v>263</v>
      </c>
      <c r="H30" s="36">
        <f t="shared" si="1"/>
        <v>0</v>
      </c>
      <c r="I30" s="212" t="s">
        <v>263</v>
      </c>
      <c r="J30" s="212" t="s">
        <v>263</v>
      </c>
      <c r="K30" s="35"/>
      <c r="L30" s="211" t="s">
        <v>263</v>
      </c>
    </row>
    <row r="31" spans="1:12" ht="24.75" hidden="1" thickTop="1" x14ac:dyDescent="0.25">
      <c r="A31" s="38">
        <v>21359</v>
      </c>
      <c r="B31" s="78" t="s">
        <v>280</v>
      </c>
      <c r="C31" s="36">
        <f t="shared" si="0"/>
        <v>0</v>
      </c>
      <c r="D31" s="212" t="s">
        <v>263</v>
      </c>
      <c r="E31" s="212" t="s">
        <v>263</v>
      </c>
      <c r="F31" s="35"/>
      <c r="G31" s="213" t="s">
        <v>263</v>
      </c>
      <c r="H31" s="36">
        <f t="shared" si="1"/>
        <v>0</v>
      </c>
      <c r="I31" s="212" t="s">
        <v>263</v>
      </c>
      <c r="J31" s="212" t="s">
        <v>263</v>
      </c>
      <c r="K31" s="35"/>
      <c r="L31" s="211" t="s">
        <v>263</v>
      </c>
    </row>
    <row r="32" spans="1:12" s="14" customFormat="1" ht="36.75" hidden="1" thickTop="1" x14ac:dyDescent="0.25">
      <c r="A32" s="210">
        <v>21370</v>
      </c>
      <c r="B32" s="97" t="s">
        <v>279</v>
      </c>
      <c r="C32" s="94">
        <f t="shared" si="0"/>
        <v>0</v>
      </c>
      <c r="D32" s="196" t="s">
        <v>263</v>
      </c>
      <c r="E32" s="196" t="s">
        <v>263</v>
      </c>
      <c r="F32" s="93">
        <f>SUM(F33)</f>
        <v>0</v>
      </c>
      <c r="G32" s="207" t="s">
        <v>263</v>
      </c>
      <c r="H32" s="94">
        <f t="shared" si="1"/>
        <v>0</v>
      </c>
      <c r="I32" s="196" t="s">
        <v>263</v>
      </c>
      <c r="J32" s="196" t="s">
        <v>263</v>
      </c>
      <c r="K32" s="93">
        <f>SUM(K33)</f>
        <v>0</v>
      </c>
      <c r="L32" s="204" t="s">
        <v>263</v>
      </c>
    </row>
    <row r="33" spans="1:12" ht="36.75" hidden="1" thickTop="1" x14ac:dyDescent="0.25">
      <c r="A33" s="221">
        <v>21379</v>
      </c>
      <c r="B33" s="220" t="s">
        <v>278</v>
      </c>
      <c r="C33" s="42">
        <f t="shared" si="0"/>
        <v>0</v>
      </c>
      <c r="D33" s="218" t="s">
        <v>263</v>
      </c>
      <c r="E33" s="218" t="s">
        <v>263</v>
      </c>
      <c r="F33" s="41"/>
      <c r="G33" s="219" t="s">
        <v>263</v>
      </c>
      <c r="H33" s="42">
        <f t="shared" si="1"/>
        <v>0</v>
      </c>
      <c r="I33" s="218" t="s">
        <v>263</v>
      </c>
      <c r="J33" s="218" t="s">
        <v>263</v>
      </c>
      <c r="K33" s="41"/>
      <c r="L33" s="217" t="s">
        <v>263</v>
      </c>
    </row>
    <row r="34" spans="1:12" s="14" customFormat="1" ht="12.75" hidden="1" thickTop="1" x14ac:dyDescent="0.25">
      <c r="A34" s="210">
        <v>21380</v>
      </c>
      <c r="B34" s="97" t="s">
        <v>277</v>
      </c>
      <c r="C34" s="94">
        <f t="shared" si="0"/>
        <v>0</v>
      </c>
      <c r="D34" s="196" t="s">
        <v>263</v>
      </c>
      <c r="E34" s="196" t="s">
        <v>263</v>
      </c>
      <c r="F34" s="93">
        <f>SUM(F35:F36)</f>
        <v>0</v>
      </c>
      <c r="G34" s="207" t="s">
        <v>263</v>
      </c>
      <c r="H34" s="94">
        <f t="shared" si="1"/>
        <v>0</v>
      </c>
      <c r="I34" s="196" t="s">
        <v>263</v>
      </c>
      <c r="J34" s="196" t="s">
        <v>263</v>
      </c>
      <c r="K34" s="93">
        <f>SUM(K35:K36)</f>
        <v>0</v>
      </c>
      <c r="L34" s="204" t="s">
        <v>263</v>
      </c>
    </row>
    <row r="35" spans="1:12" ht="12.75" hidden="1" thickTop="1" x14ac:dyDescent="0.25">
      <c r="A35" s="114">
        <v>21381</v>
      </c>
      <c r="B35" s="79" t="s">
        <v>276</v>
      </c>
      <c r="C35" s="69">
        <f t="shared" si="0"/>
        <v>0</v>
      </c>
      <c r="D35" s="215" t="s">
        <v>263</v>
      </c>
      <c r="E35" s="215" t="s">
        <v>263</v>
      </c>
      <c r="F35" s="68"/>
      <c r="G35" s="216" t="s">
        <v>263</v>
      </c>
      <c r="H35" s="69">
        <f t="shared" si="1"/>
        <v>0</v>
      </c>
      <c r="I35" s="215" t="s">
        <v>263</v>
      </c>
      <c r="J35" s="215" t="s">
        <v>263</v>
      </c>
      <c r="K35" s="68"/>
      <c r="L35" s="214" t="s">
        <v>263</v>
      </c>
    </row>
    <row r="36" spans="1:12" ht="24.75" hidden="1" thickTop="1" x14ac:dyDescent="0.25">
      <c r="A36" s="74">
        <v>21383</v>
      </c>
      <c r="B36" s="78" t="s">
        <v>275</v>
      </c>
      <c r="C36" s="36">
        <f t="shared" si="0"/>
        <v>0</v>
      </c>
      <c r="D36" s="212" t="s">
        <v>263</v>
      </c>
      <c r="E36" s="212" t="s">
        <v>263</v>
      </c>
      <c r="F36" s="35"/>
      <c r="G36" s="213" t="s">
        <v>263</v>
      </c>
      <c r="H36" s="36">
        <f t="shared" si="1"/>
        <v>0</v>
      </c>
      <c r="I36" s="212" t="s">
        <v>263</v>
      </c>
      <c r="J36" s="212" t="s">
        <v>263</v>
      </c>
      <c r="K36" s="35"/>
      <c r="L36" s="211" t="s">
        <v>263</v>
      </c>
    </row>
    <row r="37" spans="1:12" s="14" customFormat="1" ht="24.75" hidden="1" thickTop="1" x14ac:dyDescent="0.25">
      <c r="A37" s="210">
        <v>21390</v>
      </c>
      <c r="B37" s="97" t="s">
        <v>274</v>
      </c>
      <c r="C37" s="94">
        <f t="shared" si="0"/>
        <v>0</v>
      </c>
      <c r="D37" s="196" t="s">
        <v>263</v>
      </c>
      <c r="E37" s="196" t="s">
        <v>263</v>
      </c>
      <c r="F37" s="93">
        <f>SUM(F38:F41)</f>
        <v>0</v>
      </c>
      <c r="G37" s="207" t="s">
        <v>263</v>
      </c>
      <c r="H37" s="94">
        <f t="shared" si="1"/>
        <v>0</v>
      </c>
      <c r="I37" s="196" t="s">
        <v>263</v>
      </c>
      <c r="J37" s="196" t="s">
        <v>263</v>
      </c>
      <c r="K37" s="93">
        <f>SUM(K38:K41)</f>
        <v>0</v>
      </c>
      <c r="L37" s="204" t="s">
        <v>263</v>
      </c>
    </row>
    <row r="38" spans="1:12" ht="24.75" hidden="1" thickTop="1" x14ac:dyDescent="0.25">
      <c r="A38" s="114">
        <v>21391</v>
      </c>
      <c r="B38" s="79" t="s">
        <v>273</v>
      </c>
      <c r="C38" s="69">
        <f t="shared" si="0"/>
        <v>0</v>
      </c>
      <c r="D38" s="215" t="s">
        <v>263</v>
      </c>
      <c r="E38" s="215" t="s">
        <v>263</v>
      </c>
      <c r="F38" s="68"/>
      <c r="G38" s="216" t="s">
        <v>263</v>
      </c>
      <c r="H38" s="69">
        <f t="shared" si="1"/>
        <v>0</v>
      </c>
      <c r="I38" s="215" t="s">
        <v>263</v>
      </c>
      <c r="J38" s="215" t="s">
        <v>263</v>
      </c>
      <c r="K38" s="68"/>
      <c r="L38" s="214" t="s">
        <v>263</v>
      </c>
    </row>
    <row r="39" spans="1:12" ht="12.75" hidden="1" thickTop="1" x14ac:dyDescent="0.25">
      <c r="A39" s="74">
        <v>21393</v>
      </c>
      <c r="B39" s="78" t="s">
        <v>272</v>
      </c>
      <c r="C39" s="36">
        <f t="shared" si="0"/>
        <v>0</v>
      </c>
      <c r="D39" s="212" t="s">
        <v>263</v>
      </c>
      <c r="E39" s="212" t="s">
        <v>263</v>
      </c>
      <c r="F39" s="35"/>
      <c r="G39" s="213" t="s">
        <v>263</v>
      </c>
      <c r="H39" s="36">
        <f t="shared" si="1"/>
        <v>0</v>
      </c>
      <c r="I39" s="212" t="s">
        <v>263</v>
      </c>
      <c r="J39" s="212" t="s">
        <v>263</v>
      </c>
      <c r="K39" s="35"/>
      <c r="L39" s="211" t="s">
        <v>263</v>
      </c>
    </row>
    <row r="40" spans="1:12" ht="12.75" hidden="1" thickTop="1" x14ac:dyDescent="0.25">
      <c r="A40" s="74">
        <v>21395</v>
      </c>
      <c r="B40" s="78" t="s">
        <v>271</v>
      </c>
      <c r="C40" s="36">
        <f t="shared" si="0"/>
        <v>0</v>
      </c>
      <c r="D40" s="212" t="s">
        <v>263</v>
      </c>
      <c r="E40" s="212" t="s">
        <v>263</v>
      </c>
      <c r="F40" s="35"/>
      <c r="G40" s="213" t="s">
        <v>263</v>
      </c>
      <c r="H40" s="36">
        <f t="shared" si="1"/>
        <v>0</v>
      </c>
      <c r="I40" s="212" t="s">
        <v>263</v>
      </c>
      <c r="J40" s="212" t="s">
        <v>263</v>
      </c>
      <c r="K40" s="35"/>
      <c r="L40" s="211" t="s">
        <v>263</v>
      </c>
    </row>
    <row r="41" spans="1:12" ht="24.75" hidden="1" thickTop="1" x14ac:dyDescent="0.25">
      <c r="A41" s="74">
        <v>21399</v>
      </c>
      <c r="B41" s="78" t="s">
        <v>270</v>
      </c>
      <c r="C41" s="36">
        <f t="shared" si="0"/>
        <v>0</v>
      </c>
      <c r="D41" s="212" t="s">
        <v>263</v>
      </c>
      <c r="E41" s="212" t="s">
        <v>263</v>
      </c>
      <c r="F41" s="35"/>
      <c r="G41" s="213" t="s">
        <v>263</v>
      </c>
      <c r="H41" s="36">
        <f t="shared" si="1"/>
        <v>0</v>
      </c>
      <c r="I41" s="212" t="s">
        <v>263</v>
      </c>
      <c r="J41" s="212" t="s">
        <v>263</v>
      </c>
      <c r="K41" s="35"/>
      <c r="L41" s="211" t="s">
        <v>263</v>
      </c>
    </row>
    <row r="42" spans="1:12" s="14" customFormat="1" ht="36.75" hidden="1" customHeight="1" x14ac:dyDescent="0.25">
      <c r="A42" s="210">
        <v>21420</v>
      </c>
      <c r="B42" s="97" t="s">
        <v>269</v>
      </c>
      <c r="C42" s="94">
        <f t="shared" si="0"/>
        <v>0</v>
      </c>
      <c r="D42" s="209"/>
      <c r="E42" s="196" t="s">
        <v>263</v>
      </c>
      <c r="F42" s="196" t="s">
        <v>263</v>
      </c>
      <c r="G42" s="207" t="s">
        <v>263</v>
      </c>
      <c r="H42" s="206">
        <f t="shared" si="1"/>
        <v>0</v>
      </c>
      <c r="I42" s="209"/>
      <c r="J42" s="196" t="s">
        <v>263</v>
      </c>
      <c r="K42" s="196" t="s">
        <v>263</v>
      </c>
      <c r="L42" s="204" t="s">
        <v>263</v>
      </c>
    </row>
    <row r="43" spans="1:12" s="14" customFormat="1" ht="24.75" hidden="1" thickTop="1" x14ac:dyDescent="0.25">
      <c r="A43" s="208">
        <v>21490</v>
      </c>
      <c r="B43" s="125" t="s">
        <v>268</v>
      </c>
      <c r="C43" s="94">
        <f t="shared" si="0"/>
        <v>0</v>
      </c>
      <c r="D43" s="205">
        <f>D44</f>
        <v>0</v>
      </c>
      <c r="E43" s="205">
        <f>E44</f>
        <v>0</v>
      </c>
      <c r="F43" s="205">
        <f>F44</f>
        <v>0</v>
      </c>
      <c r="G43" s="207" t="s">
        <v>263</v>
      </c>
      <c r="H43" s="206">
        <f t="shared" si="1"/>
        <v>0</v>
      </c>
      <c r="I43" s="205">
        <f>I44</f>
        <v>0</v>
      </c>
      <c r="J43" s="205">
        <f>J44</f>
        <v>0</v>
      </c>
      <c r="K43" s="205">
        <f>K44</f>
        <v>0</v>
      </c>
      <c r="L43" s="204" t="s">
        <v>263</v>
      </c>
    </row>
    <row r="44" spans="1:12" s="14" customFormat="1" ht="24.75" hidden="1" thickTop="1" x14ac:dyDescent="0.25">
      <c r="A44" s="74">
        <v>21499</v>
      </c>
      <c r="B44" s="78" t="s">
        <v>267</v>
      </c>
      <c r="C44" s="42">
        <f t="shared" si="0"/>
        <v>0</v>
      </c>
      <c r="D44" s="203"/>
      <c r="E44" s="202"/>
      <c r="F44" s="202"/>
      <c r="G44" s="201" t="s">
        <v>263</v>
      </c>
      <c r="H44" s="200">
        <f t="shared" si="1"/>
        <v>0</v>
      </c>
      <c r="I44" s="161"/>
      <c r="J44" s="199"/>
      <c r="K44" s="199"/>
      <c r="L44" s="198" t="s">
        <v>263</v>
      </c>
    </row>
    <row r="45" spans="1:12" ht="24.75" hidden="1" thickTop="1" x14ac:dyDescent="0.25">
      <c r="A45" s="197">
        <v>23000</v>
      </c>
      <c r="B45" s="86" t="s">
        <v>266</v>
      </c>
      <c r="C45" s="194">
        <f t="shared" si="0"/>
        <v>0</v>
      </c>
      <c r="D45" s="196" t="s">
        <v>263</v>
      </c>
      <c r="E45" s="196" t="s">
        <v>263</v>
      </c>
      <c r="F45" s="196" t="s">
        <v>263</v>
      </c>
      <c r="G45" s="195">
        <f>SUM(G46:G47)</f>
        <v>0</v>
      </c>
      <c r="H45" s="194">
        <f t="shared" si="1"/>
        <v>0</v>
      </c>
      <c r="I45" s="193" t="s">
        <v>263</v>
      </c>
      <c r="J45" s="193" t="s">
        <v>263</v>
      </c>
      <c r="K45" s="193" t="s">
        <v>263</v>
      </c>
      <c r="L45" s="192">
        <f>SUM(L46:L47)</f>
        <v>0</v>
      </c>
    </row>
    <row r="46" spans="1:12" ht="24.75" hidden="1" thickTop="1" x14ac:dyDescent="0.25">
      <c r="A46" s="154">
        <v>23410</v>
      </c>
      <c r="B46" s="137" t="s">
        <v>265</v>
      </c>
      <c r="C46" s="191">
        <f t="shared" si="0"/>
        <v>0</v>
      </c>
      <c r="D46" s="186" t="s">
        <v>263</v>
      </c>
      <c r="E46" s="186" t="s">
        <v>263</v>
      </c>
      <c r="F46" s="186" t="s">
        <v>263</v>
      </c>
      <c r="G46" s="190"/>
      <c r="H46" s="191">
        <f t="shared" si="1"/>
        <v>0</v>
      </c>
      <c r="I46" s="186" t="s">
        <v>263</v>
      </c>
      <c r="J46" s="186" t="s">
        <v>263</v>
      </c>
      <c r="K46" s="186" t="s">
        <v>263</v>
      </c>
      <c r="L46" s="188"/>
    </row>
    <row r="47" spans="1:12" ht="24.75" hidden="1" thickTop="1" x14ac:dyDescent="0.25">
      <c r="A47" s="154">
        <v>23510</v>
      </c>
      <c r="B47" s="137" t="s">
        <v>264</v>
      </c>
      <c r="C47" s="189">
        <f t="shared" si="0"/>
        <v>0</v>
      </c>
      <c r="D47" s="186" t="s">
        <v>263</v>
      </c>
      <c r="E47" s="186" t="s">
        <v>263</v>
      </c>
      <c r="F47" s="186" t="s">
        <v>263</v>
      </c>
      <c r="G47" s="190"/>
      <c r="H47" s="189">
        <f t="shared" si="1"/>
        <v>0</v>
      </c>
      <c r="I47" s="186" t="s">
        <v>263</v>
      </c>
      <c r="J47" s="186" t="s">
        <v>263</v>
      </c>
      <c r="K47" s="186" t="s">
        <v>263</v>
      </c>
      <c r="L47" s="188"/>
    </row>
    <row r="48" spans="1:12" ht="12.75" thickTop="1" x14ac:dyDescent="0.25">
      <c r="A48" s="44"/>
      <c r="B48" s="137"/>
      <c r="C48" s="134"/>
      <c r="D48" s="186"/>
      <c r="E48" s="186"/>
      <c r="F48" s="185"/>
      <c r="G48" s="187"/>
      <c r="H48" s="134"/>
      <c r="I48" s="186"/>
      <c r="J48" s="186"/>
      <c r="K48" s="185"/>
      <c r="L48" s="184"/>
    </row>
    <row r="49" spans="1:12" s="14" customFormat="1" x14ac:dyDescent="0.25">
      <c r="A49" s="183"/>
      <c r="B49" s="182" t="s">
        <v>262</v>
      </c>
      <c r="C49" s="180"/>
      <c r="D49" s="179"/>
      <c r="E49" s="179"/>
      <c r="F49" s="179"/>
      <c r="G49" s="181"/>
      <c r="H49" s="180"/>
      <c r="I49" s="179"/>
      <c r="J49" s="179"/>
      <c r="K49" s="179"/>
      <c r="L49" s="178"/>
    </row>
    <row r="50" spans="1:12" s="14" customFormat="1" ht="12.75" thickBot="1" x14ac:dyDescent="0.3">
      <c r="A50" s="56"/>
      <c r="B50" s="177" t="s">
        <v>261</v>
      </c>
      <c r="C50" s="176">
        <f t="shared" ref="C50:C81" si="2">SUM(D50:G50)</f>
        <v>40238.499080000001</v>
      </c>
      <c r="D50" s="52">
        <f>SUM(D51,D281)</f>
        <v>40238.499080000001</v>
      </c>
      <c r="E50" s="52">
        <f>SUM(E51,E281)</f>
        <v>0</v>
      </c>
      <c r="F50" s="52">
        <f>SUM(F51,F281)</f>
        <v>0</v>
      </c>
      <c r="G50" s="54">
        <f>SUM(G51,G281)</f>
        <v>0</v>
      </c>
      <c r="H50" s="176">
        <f t="shared" ref="H50:H81" si="3">SUM(I50:L50)</f>
        <v>44078</v>
      </c>
      <c r="I50" s="52">
        <f>SUM(I51,I281)</f>
        <v>44078</v>
      </c>
      <c r="J50" s="52">
        <f>SUM(J51,J281)</f>
        <v>0</v>
      </c>
      <c r="K50" s="52">
        <f>SUM(K51,K281)</f>
        <v>0</v>
      </c>
      <c r="L50" s="51">
        <f>SUM(L51,L281)</f>
        <v>0</v>
      </c>
    </row>
    <row r="51" spans="1:12" s="14" customFormat="1" ht="36.75" thickTop="1" x14ac:dyDescent="0.25">
      <c r="A51" s="175"/>
      <c r="B51" s="174" t="s">
        <v>260</v>
      </c>
      <c r="C51" s="172">
        <f t="shared" si="2"/>
        <v>40238.499080000001</v>
      </c>
      <c r="D51" s="171">
        <f>SUM(D52,D194)</f>
        <v>40238.499080000001</v>
      </c>
      <c r="E51" s="171">
        <f>SUM(E52,E194)</f>
        <v>0</v>
      </c>
      <c r="F51" s="171">
        <f>SUM(F52,F194)</f>
        <v>0</v>
      </c>
      <c r="G51" s="173">
        <f>SUM(G52,G194)</f>
        <v>0</v>
      </c>
      <c r="H51" s="172">
        <f t="shared" si="3"/>
        <v>44078</v>
      </c>
      <c r="I51" s="171">
        <f>SUM(I52,I194)</f>
        <v>44078</v>
      </c>
      <c r="J51" s="171">
        <f>SUM(J52,J194)</f>
        <v>0</v>
      </c>
      <c r="K51" s="171">
        <f>SUM(K52,K194)</f>
        <v>0</v>
      </c>
      <c r="L51" s="170">
        <f>SUM(L52,L194)</f>
        <v>0</v>
      </c>
    </row>
    <row r="52" spans="1:12" s="14" customFormat="1" ht="24" x14ac:dyDescent="0.25">
      <c r="A52" s="169"/>
      <c r="B52" s="168" t="s">
        <v>259</v>
      </c>
      <c r="C52" s="146">
        <f t="shared" si="2"/>
        <v>40238.499080000001</v>
      </c>
      <c r="D52" s="145">
        <f>SUM(D53,D75,D173,D187)</f>
        <v>40238.499080000001</v>
      </c>
      <c r="E52" s="145">
        <f>SUM(E53,E75,E173,E187)</f>
        <v>0</v>
      </c>
      <c r="F52" s="145">
        <f>SUM(F53,F75,F173,F187)</f>
        <v>0</v>
      </c>
      <c r="G52" s="167">
        <f>SUM(G53,G75,G173,G187)</f>
        <v>0</v>
      </c>
      <c r="H52" s="146">
        <f t="shared" si="3"/>
        <v>44078</v>
      </c>
      <c r="I52" s="145">
        <f>SUM(I53,I75,I173,I187)</f>
        <v>44078</v>
      </c>
      <c r="J52" s="145">
        <f>SUM(J53,J75,J173,J187)</f>
        <v>0</v>
      </c>
      <c r="K52" s="145">
        <f>SUM(K53,K75,K173,K187)</f>
        <v>0</v>
      </c>
      <c r="L52" s="166">
        <f>SUM(L53,L75,L173,L187)</f>
        <v>0</v>
      </c>
    </row>
    <row r="53" spans="1:12" s="14" customFormat="1" x14ac:dyDescent="0.25">
      <c r="A53" s="131">
        <v>1000</v>
      </c>
      <c r="B53" s="131" t="s">
        <v>258</v>
      </c>
      <c r="C53" s="128">
        <f t="shared" si="2"/>
        <v>29240.499080000001</v>
      </c>
      <c r="D53" s="127">
        <f>SUM(D54,D67)</f>
        <v>29240.499080000001</v>
      </c>
      <c r="E53" s="127">
        <f>SUM(E54,E67)</f>
        <v>0</v>
      </c>
      <c r="F53" s="127">
        <f>SUM(F54,F67)</f>
        <v>0</v>
      </c>
      <c r="G53" s="129">
        <f>SUM(G54,G67)</f>
        <v>0</v>
      </c>
      <c r="H53" s="128">
        <f t="shared" si="3"/>
        <v>33080</v>
      </c>
      <c r="I53" s="127">
        <f>SUM(I54,I67)</f>
        <v>33080</v>
      </c>
      <c r="J53" s="127">
        <f>SUM(J54,J67)</f>
        <v>0</v>
      </c>
      <c r="K53" s="127">
        <f>SUM(K54,K67)</f>
        <v>0</v>
      </c>
      <c r="L53" s="126">
        <f>SUM(L54,L67)</f>
        <v>0</v>
      </c>
    </row>
    <row r="54" spans="1:12" x14ac:dyDescent="0.25">
      <c r="A54" s="97">
        <v>1100</v>
      </c>
      <c r="B54" s="96" t="s">
        <v>257</v>
      </c>
      <c r="C54" s="94">
        <f t="shared" si="2"/>
        <v>22054.2</v>
      </c>
      <c r="D54" s="93">
        <f>SUM(D55,D58,D66)</f>
        <v>22054.2</v>
      </c>
      <c r="E54" s="93">
        <f>SUM(E55,E58,E66)</f>
        <v>0</v>
      </c>
      <c r="F54" s="93">
        <f>SUM(F55,F58,F66)</f>
        <v>0</v>
      </c>
      <c r="G54" s="165">
        <f>SUM(G55,G58,G66)</f>
        <v>0</v>
      </c>
      <c r="H54" s="94">
        <f t="shared" si="3"/>
        <v>25161</v>
      </c>
      <c r="I54" s="93">
        <f>SUM(I55,I58,I66)</f>
        <v>25161</v>
      </c>
      <c r="J54" s="93">
        <f>SUM(J55,J58,J66)</f>
        <v>0</v>
      </c>
      <c r="K54" s="93">
        <f>SUM(K55,K58,K66)</f>
        <v>0</v>
      </c>
      <c r="L54" s="92">
        <f>SUM(L55,L58,L66)</f>
        <v>0</v>
      </c>
    </row>
    <row r="55" spans="1:12" x14ac:dyDescent="0.25">
      <c r="A55" s="80">
        <v>1110</v>
      </c>
      <c r="B55" s="137" t="s">
        <v>256</v>
      </c>
      <c r="C55" s="134">
        <f t="shared" si="2"/>
        <v>21088</v>
      </c>
      <c r="D55" s="139">
        <f>SUM(D56:D57)</f>
        <v>21088</v>
      </c>
      <c r="E55" s="139">
        <f>SUM(E56:E57)</f>
        <v>0</v>
      </c>
      <c r="F55" s="139">
        <f>SUM(F56:F57)</f>
        <v>0</v>
      </c>
      <c r="G55" s="140">
        <f>SUM(G56:G57)</f>
        <v>0</v>
      </c>
      <c r="H55" s="134">
        <f t="shared" si="3"/>
        <v>21088</v>
      </c>
      <c r="I55" s="139">
        <f>SUM(I56:I57)</f>
        <v>21088</v>
      </c>
      <c r="J55" s="139">
        <f>SUM(J56:J57)</f>
        <v>0</v>
      </c>
      <c r="K55" s="139">
        <f>SUM(K56:K57)</f>
        <v>0</v>
      </c>
      <c r="L55" s="138">
        <f>SUM(L56:L57)</f>
        <v>0</v>
      </c>
    </row>
    <row r="56" spans="1:12" hidden="1" x14ac:dyDescent="0.25">
      <c r="A56" s="114">
        <v>1111</v>
      </c>
      <c r="B56" s="79" t="s">
        <v>255</v>
      </c>
      <c r="C56" s="69">
        <f t="shared" si="2"/>
        <v>0</v>
      </c>
      <c r="D56" s="68"/>
      <c r="E56" s="68"/>
      <c r="F56" s="68"/>
      <c r="G56" s="70"/>
      <c r="H56" s="69">
        <f t="shared" si="3"/>
        <v>0</v>
      </c>
      <c r="I56" s="68"/>
      <c r="J56" s="68"/>
      <c r="K56" s="68"/>
      <c r="L56" s="67"/>
    </row>
    <row r="57" spans="1:12" ht="24" customHeight="1" x14ac:dyDescent="0.25">
      <c r="A57" s="74">
        <v>1119</v>
      </c>
      <c r="B57" s="78" t="s">
        <v>254</v>
      </c>
      <c r="C57" s="36">
        <f t="shared" si="2"/>
        <v>21088</v>
      </c>
      <c r="D57" s="35">
        <f>21288-200</f>
        <v>21088</v>
      </c>
      <c r="E57" s="35"/>
      <c r="F57" s="35"/>
      <c r="G57" s="37"/>
      <c r="H57" s="36">
        <f t="shared" si="3"/>
        <v>21088</v>
      </c>
      <c r="I57" s="35">
        <v>21088</v>
      </c>
      <c r="J57" s="35"/>
      <c r="K57" s="35"/>
      <c r="L57" s="34"/>
    </row>
    <row r="58" spans="1:12" ht="23.25" customHeight="1" x14ac:dyDescent="0.25">
      <c r="A58" s="88">
        <v>1140</v>
      </c>
      <c r="B58" s="78" t="s">
        <v>253</v>
      </c>
      <c r="C58" s="36">
        <f t="shared" si="2"/>
        <v>966.2</v>
      </c>
      <c r="D58" s="76">
        <f>SUM(D59:D65)</f>
        <v>966.2</v>
      </c>
      <c r="E58" s="76">
        <f>SUM(E59:E65)</f>
        <v>0</v>
      </c>
      <c r="F58" s="76">
        <f>SUM(F59:F65)</f>
        <v>0</v>
      </c>
      <c r="G58" s="77">
        <f>SUM(G59:G65)</f>
        <v>0</v>
      </c>
      <c r="H58" s="36">
        <f t="shared" si="3"/>
        <v>4073</v>
      </c>
      <c r="I58" s="76">
        <f>SUM(I59:I65)</f>
        <v>4073</v>
      </c>
      <c r="J58" s="76">
        <f>SUM(J59:J65)</f>
        <v>0</v>
      </c>
      <c r="K58" s="76">
        <f>SUM(K59:K65)</f>
        <v>0</v>
      </c>
      <c r="L58" s="75">
        <f>SUM(L59:L65)</f>
        <v>0</v>
      </c>
    </row>
    <row r="59" spans="1:12" hidden="1" x14ac:dyDescent="0.25">
      <c r="A59" s="74">
        <v>1141</v>
      </c>
      <c r="B59" s="78" t="s">
        <v>252</v>
      </c>
      <c r="C59" s="36">
        <f t="shared" si="2"/>
        <v>0</v>
      </c>
      <c r="D59" s="35"/>
      <c r="E59" s="35"/>
      <c r="F59" s="35"/>
      <c r="G59" s="37"/>
      <c r="H59" s="36">
        <f t="shared" si="3"/>
        <v>0</v>
      </c>
      <c r="I59" s="35"/>
      <c r="J59" s="35"/>
      <c r="K59" s="35"/>
      <c r="L59" s="34"/>
    </row>
    <row r="60" spans="1:12" ht="24.75" customHeight="1" x14ac:dyDescent="0.25">
      <c r="A60" s="74">
        <v>1142</v>
      </c>
      <c r="B60" s="78" t="s">
        <v>251</v>
      </c>
      <c r="C60" s="36">
        <f t="shared" si="2"/>
        <v>434</v>
      </c>
      <c r="D60" s="35">
        <v>434</v>
      </c>
      <c r="E60" s="35"/>
      <c r="F60" s="35"/>
      <c r="G60" s="37"/>
      <c r="H60" s="36">
        <f t="shared" si="3"/>
        <v>435</v>
      </c>
      <c r="I60" s="35">
        <v>435</v>
      </c>
      <c r="J60" s="35"/>
      <c r="K60" s="35"/>
      <c r="L60" s="34"/>
    </row>
    <row r="61" spans="1:12" ht="24" hidden="1" x14ac:dyDescent="0.25">
      <c r="A61" s="74">
        <v>1145</v>
      </c>
      <c r="B61" s="78" t="s">
        <v>250</v>
      </c>
      <c r="C61" s="36">
        <f t="shared" si="2"/>
        <v>0</v>
      </c>
      <c r="D61" s="35"/>
      <c r="E61" s="35"/>
      <c r="F61" s="35"/>
      <c r="G61" s="37"/>
      <c r="H61" s="36">
        <f t="shared" si="3"/>
        <v>0</v>
      </c>
      <c r="I61" s="35"/>
      <c r="J61" s="35"/>
      <c r="K61" s="35"/>
      <c r="L61" s="34"/>
    </row>
    <row r="62" spans="1:12" ht="27.75" customHeight="1" x14ac:dyDescent="0.25">
      <c r="A62" s="74">
        <v>1146</v>
      </c>
      <c r="B62" s="78" t="s">
        <v>249</v>
      </c>
      <c r="C62" s="36">
        <f t="shared" si="2"/>
        <v>0</v>
      </c>
      <c r="D62" s="35"/>
      <c r="E62" s="35"/>
      <c r="F62" s="35"/>
      <c r="G62" s="37"/>
      <c r="H62" s="36">
        <f t="shared" si="3"/>
        <v>1774</v>
      </c>
      <c r="I62" s="35">
        <v>1774</v>
      </c>
      <c r="J62" s="35"/>
      <c r="K62" s="35"/>
      <c r="L62" s="34"/>
    </row>
    <row r="63" spans="1:12" x14ac:dyDescent="0.25">
      <c r="A63" s="74">
        <v>1147</v>
      </c>
      <c r="B63" s="78" t="s">
        <v>248</v>
      </c>
      <c r="C63" s="36">
        <f t="shared" si="2"/>
        <v>532.20000000000005</v>
      </c>
      <c r="D63" s="35">
        <v>532.20000000000005</v>
      </c>
      <c r="E63" s="35"/>
      <c r="F63" s="35"/>
      <c r="G63" s="37"/>
      <c r="H63" s="36">
        <f t="shared" si="3"/>
        <v>533</v>
      </c>
      <c r="I63" s="35">
        <v>533</v>
      </c>
      <c r="J63" s="35"/>
      <c r="K63" s="35"/>
      <c r="L63" s="34"/>
    </row>
    <row r="64" spans="1:12" x14ac:dyDescent="0.25">
      <c r="A64" s="74">
        <v>1148</v>
      </c>
      <c r="B64" s="78" t="s">
        <v>247</v>
      </c>
      <c r="C64" s="36">
        <f t="shared" si="2"/>
        <v>0</v>
      </c>
      <c r="D64" s="35"/>
      <c r="E64" s="35"/>
      <c r="F64" s="35"/>
      <c r="G64" s="37"/>
      <c r="H64" s="36">
        <f t="shared" si="3"/>
        <v>1331</v>
      </c>
      <c r="I64" s="35">
        <v>1331</v>
      </c>
      <c r="J64" s="35"/>
      <c r="K64" s="35"/>
      <c r="L64" s="34"/>
    </row>
    <row r="65" spans="1:12" ht="36" hidden="1" x14ac:dyDescent="0.25">
      <c r="A65" s="74">
        <v>1149</v>
      </c>
      <c r="B65" s="78" t="s">
        <v>246</v>
      </c>
      <c r="C65" s="36">
        <f t="shared" si="2"/>
        <v>0</v>
      </c>
      <c r="D65" s="35"/>
      <c r="E65" s="35"/>
      <c r="F65" s="35"/>
      <c r="G65" s="37"/>
      <c r="H65" s="36">
        <f t="shared" si="3"/>
        <v>0</v>
      </c>
      <c r="I65" s="35"/>
      <c r="J65" s="35"/>
      <c r="K65" s="35"/>
      <c r="L65" s="34"/>
    </row>
    <row r="66" spans="1:12" ht="36" hidden="1" x14ac:dyDescent="0.25">
      <c r="A66" s="80">
        <v>1150</v>
      </c>
      <c r="B66" s="137" t="s">
        <v>245</v>
      </c>
      <c r="C66" s="134">
        <f t="shared" si="2"/>
        <v>0</v>
      </c>
      <c r="D66" s="133"/>
      <c r="E66" s="133"/>
      <c r="F66" s="133"/>
      <c r="G66" s="135"/>
      <c r="H66" s="134">
        <f t="shared" si="3"/>
        <v>0</v>
      </c>
      <c r="I66" s="133"/>
      <c r="J66" s="133"/>
      <c r="K66" s="133"/>
      <c r="L66" s="132"/>
    </row>
    <row r="67" spans="1:12" ht="36" x14ac:dyDescent="0.25">
      <c r="A67" s="97">
        <v>1200</v>
      </c>
      <c r="B67" s="96" t="s">
        <v>244</v>
      </c>
      <c r="C67" s="94">
        <f t="shared" si="2"/>
        <v>7186.2990799999998</v>
      </c>
      <c r="D67" s="93">
        <f>SUM(D68:D69)</f>
        <v>7186.2990799999998</v>
      </c>
      <c r="E67" s="93">
        <f>SUM(E68:E69)</f>
        <v>0</v>
      </c>
      <c r="F67" s="93">
        <f>SUM(F68:F69)</f>
        <v>0</v>
      </c>
      <c r="G67" s="142">
        <f>SUM(G68:G69)</f>
        <v>0</v>
      </c>
      <c r="H67" s="94">
        <f t="shared" si="3"/>
        <v>7919</v>
      </c>
      <c r="I67" s="93">
        <f>SUM(I68:I69)</f>
        <v>7919</v>
      </c>
      <c r="J67" s="93">
        <f>SUM(J68:J69)</f>
        <v>0</v>
      </c>
      <c r="K67" s="93">
        <f>SUM(K68:K69)</f>
        <v>0</v>
      </c>
      <c r="L67" s="141">
        <f>SUM(L68:L69)</f>
        <v>0</v>
      </c>
    </row>
    <row r="68" spans="1:12" ht="24" x14ac:dyDescent="0.25">
      <c r="A68" s="91">
        <v>1210</v>
      </c>
      <c r="B68" s="79" t="s">
        <v>243</v>
      </c>
      <c r="C68" s="69">
        <f t="shared" si="2"/>
        <v>5459.0090799999998</v>
      </c>
      <c r="D68" s="68">
        <f>SUM(D54+D70)*0.2359</f>
        <v>5459.0090799999998</v>
      </c>
      <c r="E68" s="68"/>
      <c r="F68" s="68"/>
      <c r="G68" s="70"/>
      <c r="H68" s="69">
        <f t="shared" si="3"/>
        <v>6192</v>
      </c>
      <c r="I68" s="68">
        <v>6192</v>
      </c>
      <c r="J68" s="68"/>
      <c r="K68" s="68"/>
      <c r="L68" s="67"/>
    </row>
    <row r="69" spans="1:12" ht="24" x14ac:dyDescent="0.25">
      <c r="A69" s="88">
        <v>1220</v>
      </c>
      <c r="B69" s="78" t="s">
        <v>242</v>
      </c>
      <c r="C69" s="36">
        <f t="shared" si="2"/>
        <v>1727.29</v>
      </c>
      <c r="D69" s="76">
        <f>SUM(D70:D74)</f>
        <v>1727.29</v>
      </c>
      <c r="E69" s="76">
        <f>SUM(E70:E74)</f>
        <v>0</v>
      </c>
      <c r="F69" s="76">
        <f>SUM(F70:F74)</f>
        <v>0</v>
      </c>
      <c r="G69" s="77">
        <f>SUM(G70:G74)</f>
        <v>0</v>
      </c>
      <c r="H69" s="36">
        <f t="shared" si="3"/>
        <v>1727</v>
      </c>
      <c r="I69" s="76">
        <f>SUM(I70:I74)</f>
        <v>1727</v>
      </c>
      <c r="J69" s="76">
        <f>SUM(J70:J74)</f>
        <v>0</v>
      </c>
      <c r="K69" s="76">
        <f>SUM(K70:K74)</f>
        <v>0</v>
      </c>
      <c r="L69" s="75">
        <f>SUM(L70:L74)</f>
        <v>0</v>
      </c>
    </row>
    <row r="70" spans="1:12" ht="60" x14ac:dyDescent="0.25">
      <c r="A70" s="74">
        <v>1221</v>
      </c>
      <c r="B70" s="78" t="s">
        <v>241</v>
      </c>
      <c r="C70" s="36">
        <f t="shared" si="2"/>
        <v>1087</v>
      </c>
      <c r="D70" s="35">
        <f>887+200</f>
        <v>1087</v>
      </c>
      <c r="E70" s="35"/>
      <c r="F70" s="35"/>
      <c r="G70" s="37"/>
      <c r="H70" s="36">
        <f t="shared" si="3"/>
        <v>1087</v>
      </c>
      <c r="I70" s="35">
        <v>1087</v>
      </c>
      <c r="J70" s="35"/>
      <c r="K70" s="35"/>
      <c r="L70" s="34"/>
    </row>
    <row r="71" spans="1:12" hidden="1" x14ac:dyDescent="0.25">
      <c r="A71" s="74">
        <v>1223</v>
      </c>
      <c r="B71" s="78" t="s">
        <v>240</v>
      </c>
      <c r="C71" s="36">
        <f t="shared" si="2"/>
        <v>0</v>
      </c>
      <c r="D71" s="35"/>
      <c r="E71" s="35"/>
      <c r="F71" s="35"/>
      <c r="G71" s="37"/>
      <c r="H71" s="36">
        <f t="shared" si="3"/>
        <v>0</v>
      </c>
      <c r="I71" s="35"/>
      <c r="J71" s="35"/>
      <c r="K71" s="35"/>
      <c r="L71" s="34"/>
    </row>
    <row r="72" spans="1:12" hidden="1" x14ac:dyDescent="0.25">
      <c r="A72" s="74">
        <v>1225</v>
      </c>
      <c r="B72" s="78" t="s">
        <v>239</v>
      </c>
      <c r="C72" s="36">
        <f t="shared" si="2"/>
        <v>0</v>
      </c>
      <c r="D72" s="35"/>
      <c r="E72" s="35"/>
      <c r="F72" s="35"/>
      <c r="G72" s="37"/>
      <c r="H72" s="36">
        <f t="shared" si="3"/>
        <v>0</v>
      </c>
      <c r="I72" s="35"/>
      <c r="J72" s="35"/>
      <c r="K72" s="35"/>
      <c r="L72" s="34"/>
    </row>
    <row r="73" spans="1:12" ht="36" x14ac:dyDescent="0.25">
      <c r="A73" s="74">
        <v>1227</v>
      </c>
      <c r="B73" s="78" t="s">
        <v>238</v>
      </c>
      <c r="C73" s="36">
        <f t="shared" si="2"/>
        <v>640.29</v>
      </c>
      <c r="D73" s="35">
        <f>3*213.43</f>
        <v>640.29</v>
      </c>
      <c r="E73" s="35"/>
      <c r="F73" s="35"/>
      <c r="G73" s="37"/>
      <c r="H73" s="36">
        <f t="shared" si="3"/>
        <v>640</v>
      </c>
      <c r="I73" s="35">
        <v>640</v>
      </c>
      <c r="J73" s="35"/>
      <c r="K73" s="35"/>
      <c r="L73" s="34"/>
    </row>
    <row r="74" spans="1:12" ht="60" hidden="1" x14ac:dyDescent="0.25">
      <c r="A74" s="74">
        <v>1228</v>
      </c>
      <c r="B74" s="78" t="s">
        <v>237</v>
      </c>
      <c r="C74" s="36">
        <f t="shared" si="2"/>
        <v>0</v>
      </c>
      <c r="D74" s="35"/>
      <c r="E74" s="35"/>
      <c r="F74" s="35"/>
      <c r="G74" s="37"/>
      <c r="H74" s="36">
        <f t="shared" si="3"/>
        <v>0</v>
      </c>
      <c r="I74" s="35"/>
      <c r="J74" s="35"/>
      <c r="K74" s="35"/>
      <c r="L74" s="34"/>
    </row>
    <row r="75" spans="1:12" x14ac:dyDescent="0.25">
      <c r="A75" s="131">
        <v>2000</v>
      </c>
      <c r="B75" s="131" t="s">
        <v>236</v>
      </c>
      <c r="C75" s="128">
        <f t="shared" si="2"/>
        <v>10998</v>
      </c>
      <c r="D75" s="127">
        <f>SUM(D76,D83,D130,D164,D165,D172)</f>
        <v>10998</v>
      </c>
      <c r="E75" s="127">
        <f>SUM(E76,E83,E130,E164,E165,E172)</f>
        <v>0</v>
      </c>
      <c r="F75" s="127">
        <f>SUM(F76,F83,F130,F164,F165,F172)</f>
        <v>0</v>
      </c>
      <c r="G75" s="129">
        <f>SUM(G76,G83,G130,G164,G165,G172)</f>
        <v>0</v>
      </c>
      <c r="H75" s="128">
        <f t="shared" si="3"/>
        <v>10998</v>
      </c>
      <c r="I75" s="127">
        <f>SUM(I76,I83,I130,I164,I165,I172)</f>
        <v>10998</v>
      </c>
      <c r="J75" s="127">
        <f>SUM(J76,J83,J130,J164,J165,J172)</f>
        <v>0</v>
      </c>
      <c r="K75" s="127">
        <f>SUM(K76,K83,K130,K164,K165,K172)</f>
        <v>0</v>
      </c>
      <c r="L75" s="126">
        <f>SUM(L76,L83,L130,L164,L165,L172)</f>
        <v>0</v>
      </c>
    </row>
    <row r="76" spans="1:12" ht="24" hidden="1" x14ac:dyDescent="0.25">
      <c r="A76" s="97">
        <v>2100</v>
      </c>
      <c r="B76" s="96" t="s">
        <v>235</v>
      </c>
      <c r="C76" s="94">
        <f t="shared" si="2"/>
        <v>0</v>
      </c>
      <c r="D76" s="93">
        <f>SUM(D77,D80)</f>
        <v>0</v>
      </c>
      <c r="E76" s="93">
        <f>SUM(E77,E80)</f>
        <v>0</v>
      </c>
      <c r="F76" s="93">
        <f>SUM(F77,F80)</f>
        <v>0</v>
      </c>
      <c r="G76" s="142">
        <f>SUM(G77,G80)</f>
        <v>0</v>
      </c>
      <c r="H76" s="94">
        <f t="shared" si="3"/>
        <v>0</v>
      </c>
      <c r="I76" s="93">
        <f>SUM(I77,I80)</f>
        <v>0</v>
      </c>
      <c r="J76" s="93">
        <f>SUM(J77,J80)</f>
        <v>0</v>
      </c>
      <c r="K76" s="93">
        <f>SUM(K77,K80)</f>
        <v>0</v>
      </c>
      <c r="L76" s="141">
        <f>SUM(L77,L80)</f>
        <v>0</v>
      </c>
    </row>
    <row r="77" spans="1:12" ht="24" hidden="1" x14ac:dyDescent="0.25">
      <c r="A77" s="91">
        <v>2110</v>
      </c>
      <c r="B77" s="79" t="s">
        <v>234</v>
      </c>
      <c r="C77" s="69">
        <f t="shared" si="2"/>
        <v>0</v>
      </c>
      <c r="D77" s="107">
        <f>SUM(D78:D79)</f>
        <v>0</v>
      </c>
      <c r="E77" s="107">
        <f>SUM(E78:E79)</f>
        <v>0</v>
      </c>
      <c r="F77" s="107">
        <f>SUM(F78:F79)</f>
        <v>0</v>
      </c>
      <c r="G77" s="150">
        <f>SUM(G78:G79)</f>
        <v>0</v>
      </c>
      <c r="H77" s="69">
        <f t="shared" si="3"/>
        <v>0</v>
      </c>
      <c r="I77" s="107">
        <f>SUM(I78:I79)</f>
        <v>0</v>
      </c>
      <c r="J77" s="107">
        <f>SUM(J78:J79)</f>
        <v>0</v>
      </c>
      <c r="K77" s="107">
        <f>SUM(K78:K79)</f>
        <v>0</v>
      </c>
      <c r="L77" s="149">
        <f>SUM(L78:L79)</f>
        <v>0</v>
      </c>
    </row>
    <row r="78" spans="1:12" hidden="1" x14ac:dyDescent="0.25">
      <c r="A78" s="74">
        <v>2111</v>
      </c>
      <c r="B78" s="78" t="s">
        <v>232</v>
      </c>
      <c r="C78" s="36">
        <f t="shared" si="2"/>
        <v>0</v>
      </c>
      <c r="D78" s="35"/>
      <c r="E78" s="35"/>
      <c r="F78" s="35"/>
      <c r="G78" s="37"/>
      <c r="H78" s="36">
        <f t="shared" si="3"/>
        <v>0</v>
      </c>
      <c r="I78" s="35"/>
      <c r="J78" s="35"/>
      <c r="K78" s="35"/>
      <c r="L78" s="34"/>
    </row>
    <row r="79" spans="1:12" ht="24" hidden="1" x14ac:dyDescent="0.25">
      <c r="A79" s="74">
        <v>2112</v>
      </c>
      <c r="B79" s="78" t="s">
        <v>231</v>
      </c>
      <c r="C79" s="36">
        <f t="shared" si="2"/>
        <v>0</v>
      </c>
      <c r="D79" s="35"/>
      <c r="E79" s="35"/>
      <c r="F79" s="35"/>
      <c r="G79" s="37"/>
      <c r="H79" s="36">
        <f t="shared" si="3"/>
        <v>0</v>
      </c>
      <c r="I79" s="35"/>
      <c r="J79" s="35"/>
      <c r="K79" s="35"/>
      <c r="L79" s="34"/>
    </row>
    <row r="80" spans="1:12" ht="24" hidden="1" x14ac:dyDescent="0.25">
      <c r="A80" s="88">
        <v>2120</v>
      </c>
      <c r="B80" s="78" t="s">
        <v>233</v>
      </c>
      <c r="C80" s="36">
        <f t="shared" si="2"/>
        <v>0</v>
      </c>
      <c r="D80" s="76">
        <f>SUM(D81:D82)</f>
        <v>0</v>
      </c>
      <c r="E80" s="76">
        <f>SUM(E81:E82)</f>
        <v>0</v>
      </c>
      <c r="F80" s="76">
        <f>SUM(F81:F82)</f>
        <v>0</v>
      </c>
      <c r="G80" s="77">
        <f>SUM(G81:G82)</f>
        <v>0</v>
      </c>
      <c r="H80" s="36">
        <f t="shared" si="3"/>
        <v>0</v>
      </c>
      <c r="I80" s="76">
        <f>SUM(I81:I82)</f>
        <v>0</v>
      </c>
      <c r="J80" s="76">
        <f>SUM(J81:J82)</f>
        <v>0</v>
      </c>
      <c r="K80" s="76">
        <f>SUM(K81:K82)</f>
        <v>0</v>
      </c>
      <c r="L80" s="75">
        <f>SUM(L81:L82)</f>
        <v>0</v>
      </c>
    </row>
    <row r="81" spans="1:12" hidden="1" x14ac:dyDescent="0.25">
      <c r="A81" s="74">
        <v>2121</v>
      </c>
      <c r="B81" s="78" t="s">
        <v>232</v>
      </c>
      <c r="C81" s="36">
        <f t="shared" si="2"/>
        <v>0</v>
      </c>
      <c r="D81" s="35"/>
      <c r="E81" s="35"/>
      <c r="F81" s="35"/>
      <c r="G81" s="37"/>
      <c r="H81" s="36">
        <f t="shared" si="3"/>
        <v>0</v>
      </c>
      <c r="I81" s="35"/>
      <c r="J81" s="35"/>
      <c r="K81" s="35"/>
      <c r="L81" s="34"/>
    </row>
    <row r="82" spans="1:12" ht="24" hidden="1" x14ac:dyDescent="0.25">
      <c r="A82" s="74">
        <v>2122</v>
      </c>
      <c r="B82" s="78" t="s">
        <v>231</v>
      </c>
      <c r="C82" s="36">
        <f t="shared" ref="C82:C113" si="4">SUM(D82:G82)</f>
        <v>0</v>
      </c>
      <c r="D82" s="35"/>
      <c r="E82" s="35"/>
      <c r="F82" s="35"/>
      <c r="G82" s="37"/>
      <c r="H82" s="36">
        <f t="shared" ref="H82:H113" si="5">SUM(I82:L82)</f>
        <v>0</v>
      </c>
      <c r="I82" s="35"/>
      <c r="J82" s="35"/>
      <c r="K82" s="35"/>
      <c r="L82" s="34"/>
    </row>
    <row r="83" spans="1:12" x14ac:dyDescent="0.25">
      <c r="A83" s="97">
        <v>2200</v>
      </c>
      <c r="B83" s="96" t="s">
        <v>230</v>
      </c>
      <c r="C83" s="94">
        <f t="shared" si="4"/>
        <v>4806</v>
      </c>
      <c r="D83" s="93">
        <f>SUM(D84,D89,D95,D103,D112,D116,D122,D128)</f>
        <v>4806</v>
      </c>
      <c r="E83" s="93">
        <f>SUM(E84,E89,E95,E103,E112,E116,E122,E128)</f>
        <v>0</v>
      </c>
      <c r="F83" s="93">
        <f>SUM(F84,F89,F95,F103,F112,F116,F122,F128)</f>
        <v>0</v>
      </c>
      <c r="G83" s="142">
        <f>SUM(G84,G89,G95,G103,G112,G116,G122,G128)</f>
        <v>0</v>
      </c>
      <c r="H83" s="94">
        <f t="shared" si="5"/>
        <v>4806</v>
      </c>
      <c r="I83" s="93">
        <f>SUM(I84,I89,I95,I103,I112,I116,I122,I128)</f>
        <v>4806</v>
      </c>
      <c r="J83" s="93">
        <f>SUM(J84,J89,J95,J103,J112,J116,J122,J128)</f>
        <v>0</v>
      </c>
      <c r="K83" s="93">
        <f>SUM(K84,K89,K95,K103,K112,K116,K122,K128)</f>
        <v>0</v>
      </c>
      <c r="L83" s="109">
        <f>SUM(L84,L89,L95,L103,L112,L116,L122,L128)</f>
        <v>0</v>
      </c>
    </row>
    <row r="84" spans="1:12" ht="24" x14ac:dyDescent="0.25">
      <c r="A84" s="80">
        <v>2210</v>
      </c>
      <c r="B84" s="137" t="s">
        <v>229</v>
      </c>
      <c r="C84" s="134">
        <f t="shared" si="4"/>
        <v>225</v>
      </c>
      <c r="D84" s="139">
        <f>SUM(D85:D88)</f>
        <v>225</v>
      </c>
      <c r="E84" s="139">
        <f>SUM(E85:E88)</f>
        <v>0</v>
      </c>
      <c r="F84" s="139">
        <f>SUM(F85:F88)</f>
        <v>0</v>
      </c>
      <c r="G84" s="139">
        <f>SUM(G85:G88)</f>
        <v>0</v>
      </c>
      <c r="H84" s="134">
        <f t="shared" si="5"/>
        <v>225</v>
      </c>
      <c r="I84" s="139">
        <f>SUM(I85:I88)</f>
        <v>225</v>
      </c>
      <c r="J84" s="139">
        <f>SUM(J85:J88)</f>
        <v>0</v>
      </c>
      <c r="K84" s="139">
        <f>SUM(K85:K88)</f>
        <v>0</v>
      </c>
      <c r="L84" s="138">
        <f>SUM(L85:L88)</f>
        <v>0</v>
      </c>
    </row>
    <row r="85" spans="1:12" ht="24" hidden="1" x14ac:dyDescent="0.25">
      <c r="A85" s="114">
        <v>2211</v>
      </c>
      <c r="B85" s="79" t="s">
        <v>228</v>
      </c>
      <c r="C85" s="69">
        <f t="shared" si="4"/>
        <v>0</v>
      </c>
      <c r="D85" s="68"/>
      <c r="E85" s="68"/>
      <c r="F85" s="68"/>
      <c r="G85" s="70"/>
      <c r="H85" s="69">
        <f t="shared" si="5"/>
        <v>0</v>
      </c>
      <c r="I85" s="68"/>
      <c r="J85" s="68"/>
      <c r="K85" s="68"/>
      <c r="L85" s="67"/>
    </row>
    <row r="86" spans="1:12" ht="36" x14ac:dyDescent="0.25">
      <c r="A86" s="74">
        <v>2212</v>
      </c>
      <c r="B86" s="78" t="s">
        <v>227</v>
      </c>
      <c r="C86" s="36">
        <f t="shared" si="4"/>
        <v>96</v>
      </c>
      <c r="D86" s="35">
        <v>96</v>
      </c>
      <c r="E86" s="35"/>
      <c r="F86" s="35"/>
      <c r="G86" s="37"/>
      <c r="H86" s="36">
        <f t="shared" si="5"/>
        <v>96</v>
      </c>
      <c r="I86" s="35">
        <v>96</v>
      </c>
      <c r="J86" s="35"/>
      <c r="K86" s="35"/>
      <c r="L86" s="34"/>
    </row>
    <row r="87" spans="1:12" ht="24" x14ac:dyDescent="0.25">
      <c r="A87" s="74">
        <v>2214</v>
      </c>
      <c r="B87" s="78" t="s">
        <v>226</v>
      </c>
      <c r="C87" s="36">
        <f t="shared" si="4"/>
        <v>129</v>
      </c>
      <c r="D87" s="35">
        <v>129</v>
      </c>
      <c r="E87" s="35"/>
      <c r="F87" s="35"/>
      <c r="G87" s="37"/>
      <c r="H87" s="36">
        <f t="shared" si="5"/>
        <v>129</v>
      </c>
      <c r="I87" s="35">
        <v>129</v>
      </c>
      <c r="J87" s="35"/>
      <c r="K87" s="35"/>
      <c r="L87" s="34"/>
    </row>
    <row r="88" spans="1:12" hidden="1" x14ac:dyDescent="0.25">
      <c r="A88" s="74">
        <v>2219</v>
      </c>
      <c r="B88" s="78" t="s">
        <v>225</v>
      </c>
      <c r="C88" s="36">
        <f t="shared" si="4"/>
        <v>0</v>
      </c>
      <c r="D88" s="35"/>
      <c r="E88" s="35"/>
      <c r="F88" s="35"/>
      <c r="G88" s="37"/>
      <c r="H88" s="36">
        <f t="shared" si="5"/>
        <v>0</v>
      </c>
      <c r="I88" s="35"/>
      <c r="J88" s="35"/>
      <c r="K88" s="35"/>
      <c r="L88" s="34"/>
    </row>
    <row r="89" spans="1:12" ht="24" hidden="1" x14ac:dyDescent="0.25">
      <c r="A89" s="88">
        <v>2220</v>
      </c>
      <c r="B89" s="78" t="s">
        <v>224</v>
      </c>
      <c r="C89" s="36">
        <f t="shared" si="4"/>
        <v>0</v>
      </c>
      <c r="D89" s="76">
        <f>SUM(D90:D94)</f>
        <v>0</v>
      </c>
      <c r="E89" s="76">
        <f>SUM(E90:E94)</f>
        <v>0</v>
      </c>
      <c r="F89" s="76">
        <f>SUM(F90:F94)</f>
        <v>0</v>
      </c>
      <c r="G89" s="77">
        <f>SUM(G90:G94)</f>
        <v>0</v>
      </c>
      <c r="H89" s="36">
        <f t="shared" si="5"/>
        <v>0</v>
      </c>
      <c r="I89" s="76">
        <f>SUM(I90:I94)</f>
        <v>0</v>
      </c>
      <c r="J89" s="76">
        <f>SUM(J90:J94)</f>
        <v>0</v>
      </c>
      <c r="K89" s="76">
        <f>SUM(K90:K94)</f>
        <v>0</v>
      </c>
      <c r="L89" s="75">
        <f>SUM(L90:L94)</f>
        <v>0</v>
      </c>
    </row>
    <row r="90" spans="1:12" hidden="1" x14ac:dyDescent="0.25">
      <c r="A90" s="74">
        <v>2221</v>
      </c>
      <c r="B90" s="78" t="s">
        <v>223</v>
      </c>
      <c r="C90" s="36">
        <f t="shared" si="4"/>
        <v>0</v>
      </c>
      <c r="D90" s="35"/>
      <c r="E90" s="35"/>
      <c r="F90" s="35"/>
      <c r="G90" s="37"/>
      <c r="H90" s="36">
        <f t="shared" si="5"/>
        <v>0</v>
      </c>
      <c r="I90" s="35"/>
      <c r="J90" s="35"/>
      <c r="K90" s="35"/>
      <c r="L90" s="34"/>
    </row>
    <row r="91" spans="1:12" hidden="1" x14ac:dyDescent="0.25">
      <c r="A91" s="74">
        <v>2222</v>
      </c>
      <c r="B91" s="78" t="s">
        <v>222</v>
      </c>
      <c r="C91" s="36">
        <f t="shared" si="4"/>
        <v>0</v>
      </c>
      <c r="D91" s="35"/>
      <c r="E91" s="35"/>
      <c r="F91" s="35"/>
      <c r="G91" s="37"/>
      <c r="H91" s="36">
        <f t="shared" si="5"/>
        <v>0</v>
      </c>
      <c r="I91" s="35"/>
      <c r="J91" s="35"/>
      <c r="K91" s="35"/>
      <c r="L91" s="34"/>
    </row>
    <row r="92" spans="1:12" hidden="1" x14ac:dyDescent="0.25">
      <c r="A92" s="74">
        <v>2223</v>
      </c>
      <c r="B92" s="78" t="s">
        <v>221</v>
      </c>
      <c r="C92" s="36">
        <f t="shared" si="4"/>
        <v>0</v>
      </c>
      <c r="D92" s="35"/>
      <c r="E92" s="35"/>
      <c r="F92" s="35"/>
      <c r="G92" s="37"/>
      <c r="H92" s="36">
        <f t="shared" si="5"/>
        <v>0</v>
      </c>
      <c r="I92" s="35"/>
      <c r="J92" s="35"/>
      <c r="K92" s="35"/>
      <c r="L92" s="34"/>
    </row>
    <row r="93" spans="1:12" ht="48" hidden="1" x14ac:dyDescent="0.25">
      <c r="A93" s="74">
        <v>2224</v>
      </c>
      <c r="B93" s="78" t="s">
        <v>220</v>
      </c>
      <c r="C93" s="36">
        <f t="shared" si="4"/>
        <v>0</v>
      </c>
      <c r="D93" s="35"/>
      <c r="E93" s="35"/>
      <c r="F93" s="35"/>
      <c r="G93" s="37"/>
      <c r="H93" s="36">
        <f t="shared" si="5"/>
        <v>0</v>
      </c>
      <c r="I93" s="35"/>
      <c r="J93" s="35"/>
      <c r="K93" s="35"/>
      <c r="L93" s="34"/>
    </row>
    <row r="94" spans="1:12" ht="24" hidden="1" x14ac:dyDescent="0.25">
      <c r="A94" s="74">
        <v>2229</v>
      </c>
      <c r="B94" s="78" t="s">
        <v>219</v>
      </c>
      <c r="C94" s="36">
        <f t="shared" si="4"/>
        <v>0</v>
      </c>
      <c r="D94" s="35"/>
      <c r="E94" s="35"/>
      <c r="F94" s="35"/>
      <c r="G94" s="37"/>
      <c r="H94" s="36">
        <f t="shared" si="5"/>
        <v>0</v>
      </c>
      <c r="I94" s="35"/>
      <c r="J94" s="35"/>
      <c r="K94" s="35"/>
      <c r="L94" s="34"/>
    </row>
    <row r="95" spans="1:12" ht="36" hidden="1" x14ac:dyDescent="0.25">
      <c r="A95" s="88">
        <v>2230</v>
      </c>
      <c r="B95" s="78" t="s">
        <v>218</v>
      </c>
      <c r="C95" s="36">
        <f t="shared" si="4"/>
        <v>0</v>
      </c>
      <c r="D95" s="76">
        <f>SUM(D96:D102)</f>
        <v>0</v>
      </c>
      <c r="E95" s="76">
        <f>SUM(E96:E102)</f>
        <v>0</v>
      </c>
      <c r="F95" s="76">
        <f>SUM(F96:F102)</f>
        <v>0</v>
      </c>
      <c r="G95" s="77">
        <f>SUM(G96:G102)</f>
        <v>0</v>
      </c>
      <c r="H95" s="36">
        <f t="shared" si="5"/>
        <v>0</v>
      </c>
      <c r="I95" s="76">
        <f>SUM(I96:I102)</f>
        <v>0</v>
      </c>
      <c r="J95" s="76">
        <f>SUM(J96:J102)</f>
        <v>0</v>
      </c>
      <c r="K95" s="76">
        <f>SUM(K96:K102)</f>
        <v>0</v>
      </c>
      <c r="L95" s="75">
        <f>SUM(L96:L102)</f>
        <v>0</v>
      </c>
    </row>
    <row r="96" spans="1:12" ht="24" hidden="1" x14ac:dyDescent="0.25">
      <c r="A96" s="74">
        <v>2231</v>
      </c>
      <c r="B96" s="78" t="s">
        <v>217</v>
      </c>
      <c r="C96" s="36">
        <f t="shared" si="4"/>
        <v>0</v>
      </c>
      <c r="D96" s="35"/>
      <c r="E96" s="35"/>
      <c r="F96" s="35"/>
      <c r="G96" s="37"/>
      <c r="H96" s="36">
        <f t="shared" si="5"/>
        <v>0</v>
      </c>
      <c r="I96" s="35"/>
      <c r="J96" s="35"/>
      <c r="K96" s="35"/>
      <c r="L96" s="34"/>
    </row>
    <row r="97" spans="1:12" ht="36" hidden="1" x14ac:dyDescent="0.25">
      <c r="A97" s="74">
        <v>2232</v>
      </c>
      <c r="B97" s="78" t="s">
        <v>216</v>
      </c>
      <c r="C97" s="36">
        <f t="shared" si="4"/>
        <v>0</v>
      </c>
      <c r="D97" s="35"/>
      <c r="E97" s="35"/>
      <c r="F97" s="35"/>
      <c r="G97" s="37"/>
      <c r="H97" s="36">
        <f t="shared" si="5"/>
        <v>0</v>
      </c>
      <c r="I97" s="35"/>
      <c r="J97" s="35"/>
      <c r="K97" s="35"/>
      <c r="L97" s="34"/>
    </row>
    <row r="98" spans="1:12" ht="24" hidden="1" x14ac:dyDescent="0.25">
      <c r="A98" s="114">
        <v>2233</v>
      </c>
      <c r="B98" s="79" t="s">
        <v>215</v>
      </c>
      <c r="C98" s="69">
        <f t="shared" si="4"/>
        <v>0</v>
      </c>
      <c r="D98" s="68"/>
      <c r="E98" s="68"/>
      <c r="F98" s="68"/>
      <c r="G98" s="70"/>
      <c r="H98" s="69">
        <f t="shared" si="5"/>
        <v>0</v>
      </c>
      <c r="I98" s="68"/>
      <c r="J98" s="68"/>
      <c r="K98" s="68"/>
      <c r="L98" s="67"/>
    </row>
    <row r="99" spans="1:12" ht="36" hidden="1" x14ac:dyDescent="0.25">
      <c r="A99" s="74">
        <v>2234</v>
      </c>
      <c r="B99" s="78" t="s">
        <v>214</v>
      </c>
      <c r="C99" s="36">
        <f t="shared" si="4"/>
        <v>0</v>
      </c>
      <c r="D99" s="35"/>
      <c r="E99" s="35"/>
      <c r="F99" s="35"/>
      <c r="G99" s="37"/>
      <c r="H99" s="36">
        <f t="shared" si="5"/>
        <v>0</v>
      </c>
      <c r="I99" s="35"/>
      <c r="J99" s="35"/>
      <c r="K99" s="35"/>
      <c r="L99" s="34"/>
    </row>
    <row r="100" spans="1:12" ht="24" hidden="1" x14ac:dyDescent="0.25">
      <c r="A100" s="74">
        <v>2235</v>
      </c>
      <c r="B100" s="78" t="s">
        <v>213</v>
      </c>
      <c r="C100" s="36">
        <f t="shared" si="4"/>
        <v>0</v>
      </c>
      <c r="D100" s="35"/>
      <c r="E100" s="35"/>
      <c r="F100" s="35"/>
      <c r="G100" s="37"/>
      <c r="H100" s="36">
        <f t="shared" si="5"/>
        <v>0</v>
      </c>
      <c r="I100" s="35"/>
      <c r="J100" s="35"/>
      <c r="K100" s="35"/>
      <c r="L100" s="34"/>
    </row>
    <row r="101" spans="1:12" hidden="1" x14ac:dyDescent="0.25">
      <c r="A101" s="74">
        <v>2236</v>
      </c>
      <c r="B101" s="78" t="s">
        <v>212</v>
      </c>
      <c r="C101" s="36">
        <f t="shared" si="4"/>
        <v>0</v>
      </c>
      <c r="D101" s="35"/>
      <c r="E101" s="35"/>
      <c r="F101" s="35"/>
      <c r="G101" s="37"/>
      <c r="H101" s="36">
        <f t="shared" si="5"/>
        <v>0</v>
      </c>
      <c r="I101" s="35"/>
      <c r="J101" s="35"/>
      <c r="K101" s="35"/>
      <c r="L101" s="34"/>
    </row>
    <row r="102" spans="1:12" ht="24" hidden="1" x14ac:dyDescent="0.25">
      <c r="A102" s="74">
        <v>2239</v>
      </c>
      <c r="B102" s="78" t="s">
        <v>211</v>
      </c>
      <c r="C102" s="36">
        <f t="shared" si="4"/>
        <v>0</v>
      </c>
      <c r="D102" s="35"/>
      <c r="E102" s="35"/>
      <c r="F102" s="35"/>
      <c r="G102" s="37"/>
      <c r="H102" s="36">
        <f t="shared" si="5"/>
        <v>0</v>
      </c>
      <c r="I102" s="35"/>
      <c r="J102" s="35"/>
      <c r="K102" s="35"/>
      <c r="L102" s="34"/>
    </row>
    <row r="103" spans="1:12" ht="36" x14ac:dyDescent="0.25">
      <c r="A103" s="88">
        <v>2240</v>
      </c>
      <c r="B103" s="78" t="s">
        <v>210</v>
      </c>
      <c r="C103" s="36">
        <f t="shared" si="4"/>
        <v>4341</v>
      </c>
      <c r="D103" s="76">
        <f>SUM(D104:D111)</f>
        <v>4341</v>
      </c>
      <c r="E103" s="76">
        <f>SUM(E104:E111)</f>
        <v>0</v>
      </c>
      <c r="F103" s="76">
        <f>SUM(F104:F111)</f>
        <v>0</v>
      </c>
      <c r="G103" s="77">
        <f>SUM(G104:G111)</f>
        <v>0</v>
      </c>
      <c r="H103" s="36">
        <f t="shared" si="5"/>
        <v>4341</v>
      </c>
      <c r="I103" s="76">
        <f>SUM(I104:I111)</f>
        <v>4341</v>
      </c>
      <c r="J103" s="76">
        <f>SUM(J104:J111)</f>
        <v>0</v>
      </c>
      <c r="K103" s="76">
        <f>SUM(K104:K111)</f>
        <v>0</v>
      </c>
      <c r="L103" s="75">
        <f>SUM(L104:L111)</f>
        <v>0</v>
      </c>
    </row>
    <row r="104" spans="1:12" hidden="1" x14ac:dyDescent="0.25">
      <c r="A104" s="74">
        <v>2241</v>
      </c>
      <c r="B104" s="78" t="s">
        <v>209</v>
      </c>
      <c r="C104" s="36">
        <f t="shared" si="4"/>
        <v>0</v>
      </c>
      <c r="D104" s="35"/>
      <c r="E104" s="35"/>
      <c r="F104" s="35"/>
      <c r="G104" s="37"/>
      <c r="H104" s="36">
        <f t="shared" si="5"/>
        <v>0</v>
      </c>
      <c r="I104" s="35"/>
      <c r="J104" s="35"/>
      <c r="K104" s="35"/>
      <c r="L104" s="34"/>
    </row>
    <row r="105" spans="1:12" ht="24" x14ac:dyDescent="0.25">
      <c r="A105" s="74">
        <v>2242</v>
      </c>
      <c r="B105" s="78" t="s">
        <v>208</v>
      </c>
      <c r="C105" s="36">
        <f t="shared" si="4"/>
        <v>3786</v>
      </c>
      <c r="D105" s="35">
        <v>3786</v>
      </c>
      <c r="E105" s="35"/>
      <c r="F105" s="35"/>
      <c r="G105" s="37"/>
      <c r="H105" s="36">
        <f t="shared" si="5"/>
        <v>3786</v>
      </c>
      <c r="I105" s="35">
        <v>3786</v>
      </c>
      <c r="J105" s="35"/>
      <c r="K105" s="35"/>
      <c r="L105" s="34"/>
    </row>
    <row r="106" spans="1:12" ht="24" hidden="1" x14ac:dyDescent="0.25">
      <c r="A106" s="74">
        <v>2243</v>
      </c>
      <c r="B106" s="78" t="s">
        <v>207</v>
      </c>
      <c r="C106" s="36">
        <f t="shared" si="4"/>
        <v>0</v>
      </c>
      <c r="D106" s="35"/>
      <c r="E106" s="35"/>
      <c r="F106" s="35"/>
      <c r="G106" s="37"/>
      <c r="H106" s="36">
        <f t="shared" si="5"/>
        <v>0</v>
      </c>
      <c r="I106" s="35"/>
      <c r="J106" s="35"/>
      <c r="K106" s="35"/>
      <c r="L106" s="34"/>
    </row>
    <row r="107" spans="1:12" hidden="1" x14ac:dyDescent="0.25">
      <c r="A107" s="74">
        <v>2244</v>
      </c>
      <c r="B107" s="78" t="s">
        <v>206</v>
      </c>
      <c r="C107" s="36">
        <f t="shared" si="4"/>
        <v>0</v>
      </c>
      <c r="D107" s="35"/>
      <c r="E107" s="35"/>
      <c r="F107" s="35"/>
      <c r="G107" s="37"/>
      <c r="H107" s="36">
        <f t="shared" si="5"/>
        <v>0</v>
      </c>
      <c r="I107" s="35"/>
      <c r="J107" s="35"/>
      <c r="K107" s="35"/>
      <c r="L107" s="34"/>
    </row>
    <row r="108" spans="1:12" ht="24" hidden="1" x14ac:dyDescent="0.25">
      <c r="A108" s="74">
        <v>2246</v>
      </c>
      <c r="B108" s="78" t="s">
        <v>205</v>
      </c>
      <c r="C108" s="36">
        <f t="shared" si="4"/>
        <v>0</v>
      </c>
      <c r="D108" s="35"/>
      <c r="E108" s="35"/>
      <c r="F108" s="35"/>
      <c r="G108" s="37"/>
      <c r="H108" s="36">
        <f t="shared" si="5"/>
        <v>0</v>
      </c>
      <c r="I108" s="35"/>
      <c r="J108" s="35"/>
      <c r="K108" s="35"/>
      <c r="L108" s="34"/>
    </row>
    <row r="109" spans="1:12" x14ac:dyDescent="0.25">
      <c r="A109" s="74">
        <v>2247</v>
      </c>
      <c r="B109" s="78" t="s">
        <v>204</v>
      </c>
      <c r="C109" s="36">
        <f t="shared" si="4"/>
        <v>555</v>
      </c>
      <c r="D109" s="35">
        <f>140+340+75</f>
        <v>555</v>
      </c>
      <c r="E109" s="35"/>
      <c r="F109" s="35"/>
      <c r="G109" s="37"/>
      <c r="H109" s="36">
        <f t="shared" si="5"/>
        <v>555</v>
      </c>
      <c r="I109" s="35">
        <v>555</v>
      </c>
      <c r="J109" s="35"/>
      <c r="K109" s="35"/>
      <c r="L109" s="34"/>
    </row>
    <row r="110" spans="1:12" ht="24" hidden="1" x14ac:dyDescent="0.25">
      <c r="A110" s="74">
        <v>2248</v>
      </c>
      <c r="B110" s="78" t="s">
        <v>203</v>
      </c>
      <c r="C110" s="36">
        <f t="shared" si="4"/>
        <v>0</v>
      </c>
      <c r="D110" s="35"/>
      <c r="E110" s="35"/>
      <c r="F110" s="35"/>
      <c r="G110" s="37"/>
      <c r="H110" s="36">
        <f t="shared" si="5"/>
        <v>0</v>
      </c>
      <c r="I110" s="35"/>
      <c r="J110" s="35"/>
      <c r="K110" s="35"/>
      <c r="L110" s="34"/>
    </row>
    <row r="111" spans="1:12" ht="24" hidden="1" x14ac:dyDescent="0.25">
      <c r="A111" s="74">
        <v>2249</v>
      </c>
      <c r="B111" s="78" t="s">
        <v>202</v>
      </c>
      <c r="C111" s="36">
        <f t="shared" si="4"/>
        <v>0</v>
      </c>
      <c r="D111" s="35"/>
      <c r="E111" s="35"/>
      <c r="F111" s="35"/>
      <c r="G111" s="37"/>
      <c r="H111" s="36">
        <f t="shared" si="5"/>
        <v>0</v>
      </c>
      <c r="I111" s="35"/>
      <c r="J111" s="35"/>
      <c r="K111" s="35"/>
      <c r="L111" s="34"/>
    </row>
    <row r="112" spans="1:12" hidden="1" x14ac:dyDescent="0.25">
      <c r="A112" s="88">
        <v>2250</v>
      </c>
      <c r="B112" s="78" t="s">
        <v>201</v>
      </c>
      <c r="C112" s="36">
        <f t="shared" si="4"/>
        <v>0</v>
      </c>
      <c r="D112" s="76">
        <f>SUM(D113:D115)</f>
        <v>0</v>
      </c>
      <c r="E112" s="76">
        <f>SUM(E113:E115)</f>
        <v>0</v>
      </c>
      <c r="F112" s="76">
        <f>SUM(F113:F115)</f>
        <v>0</v>
      </c>
      <c r="G112" s="164">
        <f>SUM(G113:G115)</f>
        <v>0</v>
      </c>
      <c r="H112" s="36">
        <f t="shared" si="5"/>
        <v>0</v>
      </c>
      <c r="I112" s="76">
        <f>SUM(I113:I115)</f>
        <v>0</v>
      </c>
      <c r="J112" s="76">
        <f>SUM(J113:J115)</f>
        <v>0</v>
      </c>
      <c r="K112" s="76">
        <f>SUM(K113:K115)</f>
        <v>0</v>
      </c>
      <c r="L112" s="75">
        <f>SUM(L113:L115)</f>
        <v>0</v>
      </c>
    </row>
    <row r="113" spans="1:12" hidden="1" x14ac:dyDescent="0.25">
      <c r="A113" s="74">
        <v>2251</v>
      </c>
      <c r="B113" s="78" t="s">
        <v>200</v>
      </c>
      <c r="C113" s="36">
        <f t="shared" si="4"/>
        <v>0</v>
      </c>
      <c r="D113" s="35"/>
      <c r="E113" s="35"/>
      <c r="F113" s="35"/>
      <c r="G113" s="37"/>
      <c r="H113" s="36">
        <f t="shared" si="5"/>
        <v>0</v>
      </c>
      <c r="I113" s="35"/>
      <c r="J113" s="35"/>
      <c r="K113" s="35"/>
      <c r="L113" s="34"/>
    </row>
    <row r="114" spans="1:12" ht="24" hidden="1" x14ac:dyDescent="0.25">
      <c r="A114" s="74">
        <v>2252</v>
      </c>
      <c r="B114" s="78" t="s">
        <v>199</v>
      </c>
      <c r="C114" s="36">
        <f t="shared" ref="C114:C127" si="6">SUM(D114:G114)</f>
        <v>0</v>
      </c>
      <c r="D114" s="35"/>
      <c r="E114" s="35"/>
      <c r="F114" s="35"/>
      <c r="G114" s="37"/>
      <c r="H114" s="36">
        <f t="shared" ref="H114:H127" si="7">SUM(I114:L114)</f>
        <v>0</v>
      </c>
      <c r="I114" s="35"/>
      <c r="J114" s="35"/>
      <c r="K114" s="35"/>
      <c r="L114" s="34"/>
    </row>
    <row r="115" spans="1:12" ht="24" hidden="1" x14ac:dyDescent="0.25">
      <c r="A115" s="74">
        <v>2259</v>
      </c>
      <c r="B115" s="78" t="s">
        <v>198</v>
      </c>
      <c r="C115" s="36">
        <f t="shared" si="6"/>
        <v>0</v>
      </c>
      <c r="D115" s="35"/>
      <c r="E115" s="35"/>
      <c r="F115" s="35"/>
      <c r="G115" s="37"/>
      <c r="H115" s="36">
        <f t="shared" si="7"/>
        <v>0</v>
      </c>
      <c r="I115" s="35"/>
      <c r="J115" s="35"/>
      <c r="K115" s="35"/>
      <c r="L115" s="34"/>
    </row>
    <row r="116" spans="1:12" x14ac:dyDescent="0.25">
      <c r="A116" s="88">
        <v>2260</v>
      </c>
      <c r="B116" s="78" t="s">
        <v>197</v>
      </c>
      <c r="C116" s="36">
        <f t="shared" si="6"/>
        <v>240</v>
      </c>
      <c r="D116" s="76">
        <f>SUM(D117:D121)</f>
        <v>240</v>
      </c>
      <c r="E116" s="76">
        <f>SUM(E117:E121)</f>
        <v>0</v>
      </c>
      <c r="F116" s="76">
        <f>SUM(F117:F121)</f>
        <v>0</v>
      </c>
      <c r="G116" s="77">
        <f>SUM(G117:G121)</f>
        <v>0</v>
      </c>
      <c r="H116" s="36">
        <f t="shared" si="7"/>
        <v>240</v>
      </c>
      <c r="I116" s="76">
        <f>SUM(I117:I121)</f>
        <v>240</v>
      </c>
      <c r="J116" s="76">
        <f>SUM(J117:J121)</f>
        <v>0</v>
      </c>
      <c r="K116" s="76">
        <f>SUM(K117:K121)</f>
        <v>0</v>
      </c>
      <c r="L116" s="75">
        <f>SUM(L117:L121)</f>
        <v>0</v>
      </c>
    </row>
    <row r="117" spans="1:12" hidden="1" x14ac:dyDescent="0.25">
      <c r="A117" s="74">
        <v>2261</v>
      </c>
      <c r="B117" s="78" t="s">
        <v>196</v>
      </c>
      <c r="C117" s="36">
        <f t="shared" si="6"/>
        <v>0</v>
      </c>
      <c r="D117" s="35"/>
      <c r="E117" s="35"/>
      <c r="F117" s="35"/>
      <c r="G117" s="37"/>
      <c r="H117" s="36">
        <f t="shared" si="7"/>
        <v>0</v>
      </c>
      <c r="I117" s="35"/>
      <c r="J117" s="35"/>
      <c r="K117" s="35"/>
      <c r="L117" s="34"/>
    </row>
    <row r="118" spans="1:12" hidden="1" x14ac:dyDescent="0.25">
      <c r="A118" s="74">
        <v>2262</v>
      </c>
      <c r="B118" s="78" t="s">
        <v>195</v>
      </c>
      <c r="C118" s="36">
        <f t="shared" si="6"/>
        <v>0</v>
      </c>
      <c r="D118" s="35"/>
      <c r="E118" s="35"/>
      <c r="F118" s="35"/>
      <c r="G118" s="37"/>
      <c r="H118" s="36">
        <f t="shared" si="7"/>
        <v>0</v>
      </c>
      <c r="I118" s="35"/>
      <c r="J118" s="35"/>
      <c r="K118" s="35"/>
      <c r="L118" s="34"/>
    </row>
    <row r="119" spans="1:12" hidden="1" x14ac:dyDescent="0.25">
      <c r="A119" s="74">
        <v>2263</v>
      </c>
      <c r="B119" s="78" t="s">
        <v>194</v>
      </c>
      <c r="C119" s="36">
        <f t="shared" si="6"/>
        <v>0</v>
      </c>
      <c r="D119" s="35"/>
      <c r="E119" s="35"/>
      <c r="F119" s="35"/>
      <c r="G119" s="37"/>
      <c r="H119" s="36">
        <f t="shared" si="7"/>
        <v>0</v>
      </c>
      <c r="I119" s="35"/>
      <c r="J119" s="35"/>
      <c r="K119" s="35"/>
      <c r="L119" s="34"/>
    </row>
    <row r="120" spans="1:12" ht="24" x14ac:dyDescent="0.25">
      <c r="A120" s="74">
        <v>2264</v>
      </c>
      <c r="B120" s="78" t="s">
        <v>193</v>
      </c>
      <c r="C120" s="36">
        <f t="shared" si="6"/>
        <v>240</v>
      </c>
      <c r="D120" s="35">
        <v>240</v>
      </c>
      <c r="E120" s="35"/>
      <c r="F120" s="35"/>
      <c r="G120" s="37"/>
      <c r="H120" s="36">
        <f t="shared" si="7"/>
        <v>240</v>
      </c>
      <c r="I120" s="35">
        <v>240</v>
      </c>
      <c r="J120" s="35"/>
      <c r="K120" s="35"/>
      <c r="L120" s="34"/>
    </row>
    <row r="121" spans="1:12" hidden="1" x14ac:dyDescent="0.25">
      <c r="A121" s="74">
        <v>2269</v>
      </c>
      <c r="B121" s="78" t="s">
        <v>192</v>
      </c>
      <c r="C121" s="36">
        <f t="shared" si="6"/>
        <v>0</v>
      </c>
      <c r="D121" s="35"/>
      <c r="E121" s="35"/>
      <c r="F121" s="35"/>
      <c r="G121" s="37"/>
      <c r="H121" s="36">
        <f t="shared" si="7"/>
        <v>0</v>
      </c>
      <c r="I121" s="35"/>
      <c r="J121" s="35"/>
      <c r="K121" s="35"/>
      <c r="L121" s="34"/>
    </row>
    <row r="122" spans="1:12" hidden="1" x14ac:dyDescent="0.25">
      <c r="A122" s="88">
        <v>2270</v>
      </c>
      <c r="B122" s="78" t="s">
        <v>191</v>
      </c>
      <c r="C122" s="36">
        <f t="shared" si="6"/>
        <v>0</v>
      </c>
      <c r="D122" s="76">
        <f>SUM(D123:D127)</f>
        <v>0</v>
      </c>
      <c r="E122" s="76">
        <f>SUM(E123:E127)</f>
        <v>0</v>
      </c>
      <c r="F122" s="76">
        <f>SUM(F123:F127)</f>
        <v>0</v>
      </c>
      <c r="G122" s="77">
        <f>SUM(G123:G127)</f>
        <v>0</v>
      </c>
      <c r="H122" s="36">
        <f t="shared" si="7"/>
        <v>0</v>
      </c>
      <c r="I122" s="76">
        <f>SUM(I123:I127)</f>
        <v>0</v>
      </c>
      <c r="J122" s="76">
        <f>SUM(J123:J127)</f>
        <v>0</v>
      </c>
      <c r="K122" s="76">
        <f>SUM(K123:K127)</f>
        <v>0</v>
      </c>
      <c r="L122" s="75">
        <f>SUM(L123:L127)</f>
        <v>0</v>
      </c>
    </row>
    <row r="123" spans="1:12" hidden="1" x14ac:dyDescent="0.25">
      <c r="A123" s="74">
        <v>2272</v>
      </c>
      <c r="B123" s="1" t="s">
        <v>190</v>
      </c>
      <c r="C123" s="36">
        <f t="shared" si="6"/>
        <v>0</v>
      </c>
      <c r="D123" s="35"/>
      <c r="E123" s="35"/>
      <c r="F123" s="35"/>
      <c r="G123" s="37"/>
      <c r="H123" s="36">
        <f t="shared" si="7"/>
        <v>0</v>
      </c>
      <c r="I123" s="35"/>
      <c r="J123" s="35"/>
      <c r="K123" s="35"/>
      <c r="L123" s="34"/>
    </row>
    <row r="124" spans="1:12" ht="24" hidden="1" x14ac:dyDescent="0.25">
      <c r="A124" s="74">
        <v>2275</v>
      </c>
      <c r="B124" s="78" t="s">
        <v>189</v>
      </c>
      <c r="C124" s="36">
        <f t="shared" si="6"/>
        <v>0</v>
      </c>
      <c r="D124" s="35"/>
      <c r="E124" s="35"/>
      <c r="F124" s="35"/>
      <c r="G124" s="37"/>
      <c r="H124" s="36">
        <f t="shared" si="7"/>
        <v>0</v>
      </c>
      <c r="I124" s="35"/>
      <c r="J124" s="35"/>
      <c r="K124" s="35"/>
      <c r="L124" s="34"/>
    </row>
    <row r="125" spans="1:12" ht="36" hidden="1" x14ac:dyDescent="0.25">
      <c r="A125" s="74">
        <v>2276</v>
      </c>
      <c r="B125" s="78" t="s">
        <v>188</v>
      </c>
      <c r="C125" s="36">
        <f t="shared" si="6"/>
        <v>0</v>
      </c>
      <c r="D125" s="35"/>
      <c r="E125" s="35"/>
      <c r="F125" s="35"/>
      <c r="G125" s="37"/>
      <c r="H125" s="36">
        <f t="shared" si="7"/>
        <v>0</v>
      </c>
      <c r="I125" s="35"/>
      <c r="J125" s="35"/>
      <c r="K125" s="35"/>
      <c r="L125" s="34"/>
    </row>
    <row r="126" spans="1:12" ht="24" hidden="1" customHeight="1" x14ac:dyDescent="0.25">
      <c r="A126" s="74">
        <v>2278</v>
      </c>
      <c r="B126" s="78" t="s">
        <v>187</v>
      </c>
      <c r="C126" s="36">
        <f t="shared" si="6"/>
        <v>0</v>
      </c>
      <c r="D126" s="35"/>
      <c r="E126" s="35"/>
      <c r="F126" s="35"/>
      <c r="G126" s="37"/>
      <c r="H126" s="36">
        <f t="shared" si="7"/>
        <v>0</v>
      </c>
      <c r="I126" s="35"/>
      <c r="J126" s="35"/>
      <c r="K126" s="35"/>
      <c r="L126" s="34"/>
    </row>
    <row r="127" spans="1:12" ht="24" hidden="1" x14ac:dyDescent="0.25">
      <c r="A127" s="74">
        <v>2279</v>
      </c>
      <c r="B127" s="78" t="s">
        <v>186</v>
      </c>
      <c r="C127" s="36">
        <f t="shared" si="6"/>
        <v>0</v>
      </c>
      <c r="D127" s="35"/>
      <c r="E127" s="35"/>
      <c r="F127" s="35"/>
      <c r="G127" s="37"/>
      <c r="H127" s="36">
        <f t="shared" si="7"/>
        <v>0</v>
      </c>
      <c r="I127" s="35"/>
      <c r="J127" s="35"/>
      <c r="K127" s="35"/>
      <c r="L127" s="34"/>
    </row>
    <row r="128" spans="1:12" ht="24" hidden="1" x14ac:dyDescent="0.25">
      <c r="A128" s="91">
        <v>2280</v>
      </c>
      <c r="B128" s="79" t="s">
        <v>185</v>
      </c>
      <c r="C128" s="69">
        <f t="shared" ref="C128:L128" si="8">SUM(C129)</f>
        <v>0</v>
      </c>
      <c r="D128" s="107">
        <f t="shared" si="8"/>
        <v>0</v>
      </c>
      <c r="E128" s="107">
        <f t="shared" si="8"/>
        <v>0</v>
      </c>
      <c r="F128" s="107">
        <f t="shared" si="8"/>
        <v>0</v>
      </c>
      <c r="G128" s="107">
        <f t="shared" si="8"/>
        <v>0</v>
      </c>
      <c r="H128" s="69">
        <f t="shared" si="8"/>
        <v>0</v>
      </c>
      <c r="I128" s="107">
        <f t="shared" si="8"/>
        <v>0</v>
      </c>
      <c r="J128" s="107">
        <f t="shared" si="8"/>
        <v>0</v>
      </c>
      <c r="K128" s="107">
        <f t="shared" si="8"/>
        <v>0</v>
      </c>
      <c r="L128" s="104">
        <f t="shared" si="8"/>
        <v>0</v>
      </c>
    </row>
    <row r="129" spans="1:12" ht="24" hidden="1" x14ac:dyDescent="0.25">
      <c r="A129" s="74">
        <v>2283</v>
      </c>
      <c r="B129" s="78" t="s">
        <v>184</v>
      </c>
      <c r="C129" s="36">
        <f t="shared" ref="C129:C160" si="9">SUM(D129:G129)</f>
        <v>0</v>
      </c>
      <c r="D129" s="35"/>
      <c r="E129" s="35"/>
      <c r="F129" s="35"/>
      <c r="G129" s="37"/>
      <c r="H129" s="36">
        <f t="shared" ref="H129:H160" si="10">SUM(I129:L129)</f>
        <v>0</v>
      </c>
      <c r="I129" s="35"/>
      <c r="J129" s="35"/>
      <c r="K129" s="35"/>
      <c r="L129" s="34"/>
    </row>
    <row r="130" spans="1:12" ht="38.25" customHeight="1" x14ac:dyDescent="0.25">
      <c r="A130" s="97">
        <v>2300</v>
      </c>
      <c r="B130" s="96" t="s">
        <v>183</v>
      </c>
      <c r="C130" s="94">
        <f t="shared" si="9"/>
        <v>6008</v>
      </c>
      <c r="D130" s="93">
        <f>SUM(D131,D136,D140,D141,D144,D151,D159,D160,D163)</f>
        <v>6008</v>
      </c>
      <c r="E130" s="93">
        <f>SUM(E131,E136,E140,E141,E144,E151,E159,E160,E163)</f>
        <v>0</v>
      </c>
      <c r="F130" s="93">
        <f>SUM(F131,F136,F140,F141,F144,F151,F159,F160,F163)</f>
        <v>0</v>
      </c>
      <c r="G130" s="142">
        <f>SUM(G131,G136,G140,G141,G144,G151,G159,G160,G163)</f>
        <v>0</v>
      </c>
      <c r="H130" s="94">
        <f t="shared" si="10"/>
        <v>6008</v>
      </c>
      <c r="I130" s="93">
        <f>SUM(I131,I136,I140,I141,I144,I151,I159,I160,I163)</f>
        <v>6008</v>
      </c>
      <c r="J130" s="93">
        <f>SUM(J131,J136,J140,J141,J144,J151,J159,J160,J163)</f>
        <v>0</v>
      </c>
      <c r="K130" s="93">
        <f>SUM(K131,K136,K140,K141,K144,K151,K159,K160,K163)</f>
        <v>0</v>
      </c>
      <c r="L130" s="141">
        <f>SUM(L131,L136,L140,L141,L144,L151,L159,L160,L163)</f>
        <v>0</v>
      </c>
    </row>
    <row r="131" spans="1:12" ht="24" x14ac:dyDescent="0.25">
      <c r="A131" s="91">
        <v>2310</v>
      </c>
      <c r="B131" s="79" t="s">
        <v>182</v>
      </c>
      <c r="C131" s="69">
        <f t="shared" si="9"/>
        <v>29</v>
      </c>
      <c r="D131" s="107">
        <f>SUM(D132:D135)</f>
        <v>29</v>
      </c>
      <c r="E131" s="107">
        <f>SUM(E132:E135)</f>
        <v>0</v>
      </c>
      <c r="F131" s="107">
        <f>SUM(F132:F135)</f>
        <v>0</v>
      </c>
      <c r="G131" s="150">
        <f>SUM(G132:G135)</f>
        <v>0</v>
      </c>
      <c r="H131" s="69">
        <f t="shared" si="10"/>
        <v>29</v>
      </c>
      <c r="I131" s="107">
        <f>SUM(I132:I135)</f>
        <v>29</v>
      </c>
      <c r="J131" s="107">
        <f>SUM(J132:J135)</f>
        <v>0</v>
      </c>
      <c r="K131" s="107">
        <f>SUM(K132:K135)</f>
        <v>0</v>
      </c>
      <c r="L131" s="149">
        <f>SUM(L132:L135)</f>
        <v>0</v>
      </c>
    </row>
    <row r="132" spans="1:12" x14ac:dyDescent="0.25">
      <c r="A132" s="74">
        <v>2311</v>
      </c>
      <c r="B132" s="78" t="s">
        <v>181</v>
      </c>
      <c r="C132" s="36">
        <f t="shared" si="9"/>
        <v>29</v>
      </c>
      <c r="D132" s="35">
        <v>29</v>
      </c>
      <c r="E132" s="35"/>
      <c r="F132" s="35"/>
      <c r="G132" s="37"/>
      <c r="H132" s="36">
        <f t="shared" si="10"/>
        <v>29</v>
      </c>
      <c r="I132" s="35">
        <v>29</v>
      </c>
      <c r="J132" s="35"/>
      <c r="K132" s="35"/>
      <c r="L132" s="34"/>
    </row>
    <row r="133" spans="1:12" hidden="1" x14ac:dyDescent="0.25">
      <c r="A133" s="74">
        <v>2312</v>
      </c>
      <c r="B133" s="78" t="s">
        <v>180</v>
      </c>
      <c r="C133" s="36">
        <f t="shared" si="9"/>
        <v>0</v>
      </c>
      <c r="D133" s="35"/>
      <c r="E133" s="35"/>
      <c r="F133" s="35"/>
      <c r="G133" s="37"/>
      <c r="H133" s="36">
        <f t="shared" si="10"/>
        <v>0</v>
      </c>
      <c r="I133" s="35"/>
      <c r="J133" s="35"/>
      <c r="K133" s="35"/>
      <c r="L133" s="34"/>
    </row>
    <row r="134" spans="1:12" hidden="1" x14ac:dyDescent="0.25">
      <c r="A134" s="74">
        <v>2313</v>
      </c>
      <c r="B134" s="78" t="s">
        <v>179</v>
      </c>
      <c r="C134" s="36">
        <f t="shared" si="9"/>
        <v>0</v>
      </c>
      <c r="D134" s="35"/>
      <c r="E134" s="35"/>
      <c r="F134" s="35"/>
      <c r="G134" s="37"/>
      <c r="H134" s="36">
        <f t="shared" si="10"/>
        <v>0</v>
      </c>
      <c r="I134" s="35"/>
      <c r="J134" s="35"/>
      <c r="K134" s="35"/>
      <c r="L134" s="34"/>
    </row>
    <row r="135" spans="1:12" ht="36" hidden="1" x14ac:dyDescent="0.25">
      <c r="A135" s="74">
        <v>2314</v>
      </c>
      <c r="B135" s="78" t="s">
        <v>178</v>
      </c>
      <c r="C135" s="36">
        <f t="shared" si="9"/>
        <v>0</v>
      </c>
      <c r="D135" s="35"/>
      <c r="E135" s="35"/>
      <c r="F135" s="35"/>
      <c r="G135" s="37"/>
      <c r="H135" s="36">
        <f t="shared" si="10"/>
        <v>0</v>
      </c>
      <c r="I135" s="35"/>
      <c r="J135" s="35"/>
      <c r="K135" s="35"/>
      <c r="L135" s="34"/>
    </row>
    <row r="136" spans="1:12" x14ac:dyDescent="0.25">
      <c r="A136" s="88">
        <v>2320</v>
      </c>
      <c r="B136" s="78" t="s">
        <v>177</v>
      </c>
      <c r="C136" s="36">
        <f t="shared" si="9"/>
        <v>5859</v>
      </c>
      <c r="D136" s="76">
        <f>SUM(D137:D139)</f>
        <v>5859</v>
      </c>
      <c r="E136" s="76">
        <f>SUM(E137:E139)</f>
        <v>0</v>
      </c>
      <c r="F136" s="76">
        <f>SUM(F137:F139)</f>
        <v>0</v>
      </c>
      <c r="G136" s="77">
        <f>SUM(G137:G139)</f>
        <v>0</v>
      </c>
      <c r="H136" s="36">
        <f t="shared" si="10"/>
        <v>5859</v>
      </c>
      <c r="I136" s="76">
        <f>SUM(I137:I139)</f>
        <v>5859</v>
      </c>
      <c r="J136" s="76">
        <f>SUM(J137:J139)</f>
        <v>0</v>
      </c>
      <c r="K136" s="76">
        <f>SUM(K137:K139)</f>
        <v>0</v>
      </c>
      <c r="L136" s="75">
        <f>SUM(L137:L139)</f>
        <v>0</v>
      </c>
    </row>
    <row r="137" spans="1:12" hidden="1" x14ac:dyDescent="0.25">
      <c r="A137" s="74">
        <v>2321</v>
      </c>
      <c r="B137" s="78" t="s">
        <v>176</v>
      </c>
      <c r="C137" s="36">
        <f t="shared" si="9"/>
        <v>0</v>
      </c>
      <c r="D137" s="35"/>
      <c r="E137" s="35"/>
      <c r="F137" s="35"/>
      <c r="G137" s="37"/>
      <c r="H137" s="36">
        <f t="shared" si="10"/>
        <v>0</v>
      </c>
      <c r="I137" s="35"/>
      <c r="J137" s="35"/>
      <c r="K137" s="35"/>
      <c r="L137" s="34"/>
    </row>
    <row r="138" spans="1:12" x14ac:dyDescent="0.25">
      <c r="A138" s="74">
        <v>2322</v>
      </c>
      <c r="B138" s="78" t="s">
        <v>175</v>
      </c>
      <c r="C138" s="36">
        <f t="shared" si="9"/>
        <v>5859</v>
      </c>
      <c r="D138" s="35">
        <f>3244+2615</f>
        <v>5859</v>
      </c>
      <c r="E138" s="35"/>
      <c r="F138" s="35"/>
      <c r="G138" s="37"/>
      <c r="H138" s="36">
        <f t="shared" si="10"/>
        <v>5859</v>
      </c>
      <c r="I138" s="35">
        <v>5859</v>
      </c>
      <c r="J138" s="35"/>
      <c r="K138" s="35"/>
      <c r="L138" s="34"/>
    </row>
    <row r="139" spans="1:12" ht="10.5" hidden="1" customHeight="1" x14ac:dyDescent="0.25">
      <c r="A139" s="74">
        <v>2329</v>
      </c>
      <c r="B139" s="78" t="s">
        <v>174</v>
      </c>
      <c r="C139" s="36">
        <f t="shared" si="9"/>
        <v>0</v>
      </c>
      <c r="D139" s="35"/>
      <c r="E139" s="35"/>
      <c r="F139" s="35"/>
      <c r="G139" s="37"/>
      <c r="H139" s="36">
        <f t="shared" si="10"/>
        <v>0</v>
      </c>
      <c r="I139" s="35"/>
      <c r="J139" s="35"/>
      <c r="K139" s="35"/>
      <c r="L139" s="34"/>
    </row>
    <row r="140" spans="1:12" hidden="1" x14ac:dyDescent="0.25">
      <c r="A140" s="88">
        <v>2330</v>
      </c>
      <c r="B140" s="78" t="s">
        <v>173</v>
      </c>
      <c r="C140" s="36">
        <f t="shared" si="9"/>
        <v>0</v>
      </c>
      <c r="D140" s="35"/>
      <c r="E140" s="35"/>
      <c r="F140" s="35"/>
      <c r="G140" s="37"/>
      <c r="H140" s="36">
        <f t="shared" si="10"/>
        <v>0</v>
      </c>
      <c r="I140" s="35"/>
      <c r="J140" s="35"/>
      <c r="K140" s="35"/>
      <c r="L140" s="34"/>
    </row>
    <row r="141" spans="1:12" ht="48" hidden="1" x14ac:dyDescent="0.25">
      <c r="A141" s="88">
        <v>2340</v>
      </c>
      <c r="B141" s="78" t="s">
        <v>172</v>
      </c>
      <c r="C141" s="36">
        <f t="shared" si="9"/>
        <v>0</v>
      </c>
      <c r="D141" s="76">
        <f>SUM(D142:D143)</f>
        <v>0</v>
      </c>
      <c r="E141" s="76">
        <f>SUM(E142:E143)</f>
        <v>0</v>
      </c>
      <c r="F141" s="76">
        <f>SUM(F142:F143)</f>
        <v>0</v>
      </c>
      <c r="G141" s="77">
        <f>SUM(G142:G143)</f>
        <v>0</v>
      </c>
      <c r="H141" s="36">
        <f t="shared" si="10"/>
        <v>0</v>
      </c>
      <c r="I141" s="76">
        <f>SUM(I142:I143)</f>
        <v>0</v>
      </c>
      <c r="J141" s="76">
        <f>SUM(J142:J143)</f>
        <v>0</v>
      </c>
      <c r="K141" s="76">
        <f>SUM(K142:K143)</f>
        <v>0</v>
      </c>
      <c r="L141" s="75">
        <f>SUM(L142:L143)</f>
        <v>0</v>
      </c>
    </row>
    <row r="142" spans="1:12" hidden="1" x14ac:dyDescent="0.25">
      <c r="A142" s="74">
        <v>2341</v>
      </c>
      <c r="B142" s="78" t="s">
        <v>171</v>
      </c>
      <c r="C142" s="36">
        <f t="shared" si="9"/>
        <v>0</v>
      </c>
      <c r="D142" s="35"/>
      <c r="E142" s="35"/>
      <c r="F142" s="35"/>
      <c r="G142" s="37"/>
      <c r="H142" s="36">
        <f t="shared" si="10"/>
        <v>0</v>
      </c>
      <c r="I142" s="35"/>
      <c r="J142" s="35"/>
      <c r="K142" s="35"/>
      <c r="L142" s="34"/>
    </row>
    <row r="143" spans="1:12" ht="24" hidden="1" x14ac:dyDescent="0.25">
      <c r="A143" s="74">
        <v>2344</v>
      </c>
      <c r="B143" s="78" t="s">
        <v>170</v>
      </c>
      <c r="C143" s="36">
        <f t="shared" si="9"/>
        <v>0</v>
      </c>
      <c r="D143" s="35"/>
      <c r="E143" s="35"/>
      <c r="F143" s="35"/>
      <c r="G143" s="37"/>
      <c r="H143" s="36">
        <f t="shared" si="10"/>
        <v>0</v>
      </c>
      <c r="I143" s="35"/>
      <c r="J143" s="35"/>
      <c r="K143" s="35"/>
      <c r="L143" s="34"/>
    </row>
    <row r="144" spans="1:12" ht="24" x14ac:dyDescent="0.25">
      <c r="A144" s="80">
        <v>2350</v>
      </c>
      <c r="B144" s="137" t="s">
        <v>169</v>
      </c>
      <c r="C144" s="134">
        <f t="shared" si="9"/>
        <v>120</v>
      </c>
      <c r="D144" s="139">
        <f>SUM(D145:D150)</f>
        <v>120</v>
      </c>
      <c r="E144" s="139">
        <f>SUM(E145:E150)</f>
        <v>0</v>
      </c>
      <c r="F144" s="139">
        <f>SUM(F145:F150)</f>
        <v>0</v>
      </c>
      <c r="G144" s="140">
        <f>SUM(G145:G150)</f>
        <v>0</v>
      </c>
      <c r="H144" s="134">
        <f t="shared" si="10"/>
        <v>120</v>
      </c>
      <c r="I144" s="139">
        <f>SUM(I145:I150)</f>
        <v>120</v>
      </c>
      <c r="J144" s="139">
        <f>SUM(J145:J150)</f>
        <v>0</v>
      </c>
      <c r="K144" s="139">
        <f>SUM(K145:K150)</f>
        <v>0</v>
      </c>
      <c r="L144" s="138">
        <f>SUM(L145:L150)</f>
        <v>0</v>
      </c>
    </row>
    <row r="145" spans="1:12" hidden="1" x14ac:dyDescent="0.25">
      <c r="A145" s="114">
        <v>2351</v>
      </c>
      <c r="B145" s="79" t="s">
        <v>168</v>
      </c>
      <c r="C145" s="69">
        <f t="shared" si="9"/>
        <v>0</v>
      </c>
      <c r="D145" s="68"/>
      <c r="E145" s="68"/>
      <c r="F145" s="68"/>
      <c r="G145" s="70"/>
      <c r="H145" s="69">
        <f t="shared" si="10"/>
        <v>0</v>
      </c>
      <c r="I145" s="68"/>
      <c r="J145" s="68"/>
      <c r="K145" s="68"/>
      <c r="L145" s="67"/>
    </row>
    <row r="146" spans="1:12" hidden="1" x14ac:dyDescent="0.25">
      <c r="A146" s="74">
        <v>2352</v>
      </c>
      <c r="B146" s="78" t="s">
        <v>167</v>
      </c>
      <c r="C146" s="36">
        <f t="shared" si="9"/>
        <v>0</v>
      </c>
      <c r="D146" s="35"/>
      <c r="E146" s="35"/>
      <c r="F146" s="35"/>
      <c r="G146" s="37"/>
      <c r="H146" s="36">
        <f t="shared" si="10"/>
        <v>0</v>
      </c>
      <c r="I146" s="35"/>
      <c r="J146" s="35"/>
      <c r="K146" s="35"/>
      <c r="L146" s="34"/>
    </row>
    <row r="147" spans="1:12" ht="24" hidden="1" x14ac:dyDescent="0.25">
      <c r="A147" s="74">
        <v>2353</v>
      </c>
      <c r="B147" s="78" t="s">
        <v>166</v>
      </c>
      <c r="C147" s="36">
        <f t="shared" si="9"/>
        <v>0</v>
      </c>
      <c r="D147" s="35"/>
      <c r="E147" s="35"/>
      <c r="F147" s="35"/>
      <c r="G147" s="37"/>
      <c r="H147" s="36">
        <f t="shared" si="10"/>
        <v>0</v>
      </c>
      <c r="I147" s="35"/>
      <c r="J147" s="35"/>
      <c r="K147" s="35"/>
      <c r="L147" s="34"/>
    </row>
    <row r="148" spans="1:12" ht="24" x14ac:dyDescent="0.25">
      <c r="A148" s="74">
        <v>2354</v>
      </c>
      <c r="B148" s="78" t="s">
        <v>165</v>
      </c>
      <c r="C148" s="36">
        <f t="shared" si="9"/>
        <v>120</v>
      </c>
      <c r="D148" s="35">
        <v>120</v>
      </c>
      <c r="E148" s="35"/>
      <c r="F148" s="35"/>
      <c r="G148" s="37"/>
      <c r="H148" s="36">
        <f t="shared" si="10"/>
        <v>120</v>
      </c>
      <c r="I148" s="35">
        <v>120</v>
      </c>
      <c r="J148" s="35"/>
      <c r="K148" s="35"/>
      <c r="L148" s="34"/>
    </row>
    <row r="149" spans="1:12" ht="24" hidden="1" x14ac:dyDescent="0.25">
      <c r="A149" s="74">
        <v>2355</v>
      </c>
      <c r="B149" s="78" t="s">
        <v>164</v>
      </c>
      <c r="C149" s="36">
        <f t="shared" si="9"/>
        <v>0</v>
      </c>
      <c r="D149" s="35"/>
      <c r="E149" s="35"/>
      <c r="F149" s="35"/>
      <c r="G149" s="37"/>
      <c r="H149" s="36">
        <f t="shared" si="10"/>
        <v>0</v>
      </c>
      <c r="I149" s="35"/>
      <c r="J149" s="35"/>
      <c r="K149" s="35"/>
      <c r="L149" s="34"/>
    </row>
    <row r="150" spans="1:12" ht="24" hidden="1" x14ac:dyDescent="0.25">
      <c r="A150" s="74">
        <v>2359</v>
      </c>
      <c r="B150" s="78" t="s">
        <v>163</v>
      </c>
      <c r="C150" s="36">
        <f t="shared" si="9"/>
        <v>0</v>
      </c>
      <c r="D150" s="35"/>
      <c r="E150" s="35"/>
      <c r="F150" s="35"/>
      <c r="G150" s="37"/>
      <c r="H150" s="36">
        <f t="shared" si="10"/>
        <v>0</v>
      </c>
      <c r="I150" s="35"/>
      <c r="J150" s="35"/>
      <c r="K150" s="35"/>
      <c r="L150" s="34"/>
    </row>
    <row r="151" spans="1:12" ht="24.75" hidden="1" customHeight="1" x14ac:dyDescent="0.25">
      <c r="A151" s="88">
        <v>2360</v>
      </c>
      <c r="B151" s="78" t="s">
        <v>162</v>
      </c>
      <c r="C151" s="36">
        <f t="shared" si="9"/>
        <v>0</v>
      </c>
      <c r="D151" s="76">
        <f>SUM(D152:D158)</f>
        <v>0</v>
      </c>
      <c r="E151" s="76">
        <f>SUM(E152:E158)</f>
        <v>0</v>
      </c>
      <c r="F151" s="76">
        <f>SUM(F152:F158)</f>
        <v>0</v>
      </c>
      <c r="G151" s="77">
        <f>SUM(G152:G158)</f>
        <v>0</v>
      </c>
      <c r="H151" s="36">
        <f t="shared" si="10"/>
        <v>0</v>
      </c>
      <c r="I151" s="76">
        <f>SUM(I152:I158)</f>
        <v>0</v>
      </c>
      <c r="J151" s="76">
        <f>SUM(J152:J158)</f>
        <v>0</v>
      </c>
      <c r="K151" s="76">
        <f>SUM(K152:K158)</f>
        <v>0</v>
      </c>
      <c r="L151" s="75">
        <f>SUM(L152:L158)</f>
        <v>0</v>
      </c>
    </row>
    <row r="152" spans="1:12" hidden="1" x14ac:dyDescent="0.25">
      <c r="A152" s="38">
        <v>2361</v>
      </c>
      <c r="B152" s="78" t="s">
        <v>161</v>
      </c>
      <c r="C152" s="36">
        <f t="shared" si="9"/>
        <v>0</v>
      </c>
      <c r="D152" s="35"/>
      <c r="E152" s="35"/>
      <c r="F152" s="35"/>
      <c r="G152" s="37"/>
      <c r="H152" s="36">
        <f t="shared" si="10"/>
        <v>0</v>
      </c>
      <c r="I152" s="35"/>
      <c r="J152" s="35"/>
      <c r="K152" s="35"/>
      <c r="L152" s="34"/>
    </row>
    <row r="153" spans="1:12" ht="24" hidden="1" x14ac:dyDescent="0.25">
      <c r="A153" s="38">
        <v>2362</v>
      </c>
      <c r="B153" s="78" t="s">
        <v>160</v>
      </c>
      <c r="C153" s="36">
        <f t="shared" si="9"/>
        <v>0</v>
      </c>
      <c r="D153" s="35"/>
      <c r="E153" s="35"/>
      <c r="F153" s="35"/>
      <c r="G153" s="37"/>
      <c r="H153" s="36">
        <f t="shared" si="10"/>
        <v>0</v>
      </c>
      <c r="I153" s="35"/>
      <c r="J153" s="35"/>
      <c r="K153" s="35"/>
      <c r="L153" s="34"/>
    </row>
    <row r="154" spans="1:12" hidden="1" x14ac:dyDescent="0.25">
      <c r="A154" s="38">
        <v>2363</v>
      </c>
      <c r="B154" s="78" t="s">
        <v>159</v>
      </c>
      <c r="C154" s="36">
        <f t="shared" si="9"/>
        <v>0</v>
      </c>
      <c r="D154" s="35"/>
      <c r="E154" s="35"/>
      <c r="F154" s="35"/>
      <c r="G154" s="37"/>
      <c r="H154" s="36">
        <f t="shared" si="10"/>
        <v>0</v>
      </c>
      <c r="I154" s="35"/>
      <c r="J154" s="35"/>
      <c r="K154" s="35"/>
      <c r="L154" s="34"/>
    </row>
    <row r="155" spans="1:12" hidden="1" x14ac:dyDescent="0.25">
      <c r="A155" s="38">
        <v>2364</v>
      </c>
      <c r="B155" s="78" t="s">
        <v>158</v>
      </c>
      <c r="C155" s="36">
        <f t="shared" si="9"/>
        <v>0</v>
      </c>
      <c r="D155" s="35"/>
      <c r="E155" s="35"/>
      <c r="F155" s="35"/>
      <c r="G155" s="37"/>
      <c r="H155" s="36">
        <f t="shared" si="10"/>
        <v>0</v>
      </c>
      <c r="I155" s="35"/>
      <c r="J155" s="35"/>
      <c r="K155" s="35"/>
      <c r="L155" s="34"/>
    </row>
    <row r="156" spans="1:12" ht="12.75" hidden="1" customHeight="1" x14ac:dyDescent="0.25">
      <c r="A156" s="38">
        <v>2365</v>
      </c>
      <c r="B156" s="78" t="s">
        <v>157</v>
      </c>
      <c r="C156" s="36">
        <f t="shared" si="9"/>
        <v>0</v>
      </c>
      <c r="D156" s="35"/>
      <c r="E156" s="35"/>
      <c r="F156" s="35"/>
      <c r="G156" s="37"/>
      <c r="H156" s="36">
        <f t="shared" si="10"/>
        <v>0</v>
      </c>
      <c r="I156" s="35"/>
      <c r="J156" s="35"/>
      <c r="K156" s="35"/>
      <c r="L156" s="34"/>
    </row>
    <row r="157" spans="1:12" ht="36" hidden="1" x14ac:dyDescent="0.25">
      <c r="A157" s="38">
        <v>2366</v>
      </c>
      <c r="B157" s="78" t="s">
        <v>156</v>
      </c>
      <c r="C157" s="36">
        <f t="shared" si="9"/>
        <v>0</v>
      </c>
      <c r="D157" s="35"/>
      <c r="E157" s="35"/>
      <c r="F157" s="35"/>
      <c r="G157" s="37"/>
      <c r="H157" s="36">
        <f t="shared" si="10"/>
        <v>0</v>
      </c>
      <c r="I157" s="35"/>
      <c r="J157" s="35"/>
      <c r="K157" s="35"/>
      <c r="L157" s="34"/>
    </row>
    <row r="158" spans="1:12" ht="48" hidden="1" x14ac:dyDescent="0.25">
      <c r="A158" s="38">
        <v>2369</v>
      </c>
      <c r="B158" s="78" t="s">
        <v>155</v>
      </c>
      <c r="C158" s="36">
        <f t="shared" si="9"/>
        <v>0</v>
      </c>
      <c r="D158" s="35"/>
      <c r="E158" s="35"/>
      <c r="F158" s="35"/>
      <c r="G158" s="37"/>
      <c r="H158" s="36">
        <f t="shared" si="10"/>
        <v>0</v>
      </c>
      <c r="I158" s="35"/>
      <c r="J158" s="35"/>
      <c r="K158" s="35"/>
      <c r="L158" s="34"/>
    </row>
    <row r="159" spans="1:12" hidden="1" x14ac:dyDescent="0.25">
      <c r="A159" s="80">
        <v>2370</v>
      </c>
      <c r="B159" s="137" t="s">
        <v>154</v>
      </c>
      <c r="C159" s="134">
        <f t="shared" si="9"/>
        <v>0</v>
      </c>
      <c r="D159" s="133"/>
      <c r="E159" s="133"/>
      <c r="F159" s="133"/>
      <c r="G159" s="135"/>
      <c r="H159" s="134">
        <f t="shared" si="10"/>
        <v>0</v>
      </c>
      <c r="I159" s="133"/>
      <c r="J159" s="133"/>
      <c r="K159" s="133"/>
      <c r="L159" s="132"/>
    </row>
    <row r="160" spans="1:12" hidden="1" x14ac:dyDescent="0.25">
      <c r="A160" s="80">
        <v>2380</v>
      </c>
      <c r="B160" s="137" t="s">
        <v>153</v>
      </c>
      <c r="C160" s="134">
        <f t="shared" si="9"/>
        <v>0</v>
      </c>
      <c r="D160" s="139">
        <f>SUM(D161:D162)</f>
        <v>0</v>
      </c>
      <c r="E160" s="139">
        <f>SUM(E161:E162)</f>
        <v>0</v>
      </c>
      <c r="F160" s="139">
        <f>SUM(F161:F162)</f>
        <v>0</v>
      </c>
      <c r="G160" s="140">
        <f>SUM(G161:G162)</f>
        <v>0</v>
      </c>
      <c r="H160" s="134">
        <f t="shared" si="10"/>
        <v>0</v>
      </c>
      <c r="I160" s="139">
        <f>SUM(I161:I162)</f>
        <v>0</v>
      </c>
      <c r="J160" s="139">
        <f>SUM(J161:J162)</f>
        <v>0</v>
      </c>
      <c r="K160" s="139">
        <f>SUM(K161:K162)</f>
        <v>0</v>
      </c>
      <c r="L160" s="138">
        <f>SUM(L161:L162)</f>
        <v>0</v>
      </c>
    </row>
    <row r="161" spans="1:12" hidden="1" x14ac:dyDescent="0.25">
      <c r="A161" s="163">
        <v>2381</v>
      </c>
      <c r="B161" s="79" t="s">
        <v>152</v>
      </c>
      <c r="C161" s="69">
        <f t="shared" ref="C161:C192" si="11">SUM(D161:G161)</f>
        <v>0</v>
      </c>
      <c r="D161" s="68"/>
      <c r="E161" s="68"/>
      <c r="F161" s="68"/>
      <c r="G161" s="70"/>
      <c r="H161" s="69">
        <f t="shared" ref="H161:H192" si="12">SUM(I161:L161)</f>
        <v>0</v>
      </c>
      <c r="I161" s="68"/>
      <c r="J161" s="68"/>
      <c r="K161" s="68"/>
      <c r="L161" s="67"/>
    </row>
    <row r="162" spans="1:12" ht="24" hidden="1" x14ac:dyDescent="0.25">
      <c r="A162" s="38">
        <v>2389</v>
      </c>
      <c r="B162" s="78" t="s">
        <v>151</v>
      </c>
      <c r="C162" s="36">
        <f t="shared" si="11"/>
        <v>0</v>
      </c>
      <c r="D162" s="35"/>
      <c r="E162" s="35"/>
      <c r="F162" s="35"/>
      <c r="G162" s="37"/>
      <c r="H162" s="36">
        <f t="shared" si="12"/>
        <v>0</v>
      </c>
      <c r="I162" s="35"/>
      <c r="J162" s="35"/>
      <c r="K162" s="35"/>
      <c r="L162" s="34"/>
    </row>
    <row r="163" spans="1:12" hidden="1" x14ac:dyDescent="0.25">
      <c r="A163" s="80">
        <v>2390</v>
      </c>
      <c r="B163" s="137" t="s">
        <v>150</v>
      </c>
      <c r="C163" s="134">
        <f t="shared" si="11"/>
        <v>0</v>
      </c>
      <c r="D163" s="133"/>
      <c r="E163" s="133"/>
      <c r="F163" s="133"/>
      <c r="G163" s="135"/>
      <c r="H163" s="134">
        <f t="shared" si="12"/>
        <v>0</v>
      </c>
      <c r="I163" s="133"/>
      <c r="J163" s="133"/>
      <c r="K163" s="133"/>
      <c r="L163" s="132"/>
    </row>
    <row r="164" spans="1:12" hidden="1" x14ac:dyDescent="0.25">
      <c r="A164" s="97">
        <v>2400</v>
      </c>
      <c r="B164" s="96" t="s">
        <v>149</v>
      </c>
      <c r="C164" s="94">
        <f t="shared" si="11"/>
        <v>0</v>
      </c>
      <c r="D164" s="17"/>
      <c r="E164" s="17"/>
      <c r="F164" s="17"/>
      <c r="G164" s="19"/>
      <c r="H164" s="94">
        <f t="shared" si="12"/>
        <v>0</v>
      </c>
      <c r="I164" s="17"/>
      <c r="J164" s="17"/>
      <c r="K164" s="17"/>
      <c r="L164" s="16"/>
    </row>
    <row r="165" spans="1:12" ht="24" x14ac:dyDescent="0.25">
      <c r="A165" s="97">
        <v>2500</v>
      </c>
      <c r="B165" s="96" t="s">
        <v>148</v>
      </c>
      <c r="C165" s="94">
        <f t="shared" si="11"/>
        <v>184</v>
      </c>
      <c r="D165" s="93">
        <f>SUM(D166,D171)</f>
        <v>184</v>
      </c>
      <c r="E165" s="93">
        <f>SUM(E166,E171)</f>
        <v>0</v>
      </c>
      <c r="F165" s="93">
        <f>SUM(F166,F171)</f>
        <v>0</v>
      </c>
      <c r="G165" s="93">
        <f>SUM(G166,G171)</f>
        <v>0</v>
      </c>
      <c r="H165" s="94">
        <f t="shared" si="12"/>
        <v>184</v>
      </c>
      <c r="I165" s="93">
        <f>SUM(I166,I171)</f>
        <v>184</v>
      </c>
      <c r="J165" s="93">
        <f>SUM(J166,J171)</f>
        <v>0</v>
      </c>
      <c r="K165" s="93">
        <f>SUM(K166,K171)</f>
        <v>0</v>
      </c>
      <c r="L165" s="92">
        <f>SUM(L166,L171)</f>
        <v>0</v>
      </c>
    </row>
    <row r="166" spans="1:12" ht="16.5" customHeight="1" x14ac:dyDescent="0.25">
      <c r="A166" s="91">
        <v>2510</v>
      </c>
      <c r="B166" s="79" t="s">
        <v>147</v>
      </c>
      <c r="C166" s="69">
        <f t="shared" si="11"/>
        <v>184</v>
      </c>
      <c r="D166" s="107">
        <f>SUM(D167:D170)</f>
        <v>184</v>
      </c>
      <c r="E166" s="107">
        <f>SUM(E167:E170)</f>
        <v>0</v>
      </c>
      <c r="F166" s="107">
        <f>SUM(F167:F170)</f>
        <v>0</v>
      </c>
      <c r="G166" s="107">
        <f>SUM(G167:G170)</f>
        <v>0</v>
      </c>
      <c r="H166" s="69">
        <f t="shared" si="12"/>
        <v>184</v>
      </c>
      <c r="I166" s="107">
        <f>SUM(I167:I170)</f>
        <v>184</v>
      </c>
      <c r="J166" s="107">
        <f>SUM(J167:J170)</f>
        <v>0</v>
      </c>
      <c r="K166" s="107">
        <f>SUM(K167:K170)</f>
        <v>0</v>
      </c>
      <c r="L166" s="106">
        <f>SUM(L167:L170)</f>
        <v>0</v>
      </c>
    </row>
    <row r="167" spans="1:12" ht="24" hidden="1" x14ac:dyDescent="0.25">
      <c r="A167" s="74">
        <v>2512</v>
      </c>
      <c r="B167" s="78" t="s">
        <v>146</v>
      </c>
      <c r="C167" s="36">
        <f t="shared" si="11"/>
        <v>0</v>
      </c>
      <c r="D167" s="35"/>
      <c r="E167" s="35"/>
      <c r="F167" s="35"/>
      <c r="G167" s="37"/>
      <c r="H167" s="36">
        <f t="shared" si="12"/>
        <v>0</v>
      </c>
      <c r="I167" s="35"/>
      <c r="J167" s="35"/>
      <c r="K167" s="35"/>
      <c r="L167" s="34"/>
    </row>
    <row r="168" spans="1:12" ht="36" hidden="1" x14ac:dyDescent="0.25">
      <c r="A168" s="74">
        <v>2513</v>
      </c>
      <c r="B168" s="78" t="s">
        <v>145</v>
      </c>
      <c r="C168" s="36">
        <f t="shared" si="11"/>
        <v>0</v>
      </c>
      <c r="D168" s="35"/>
      <c r="E168" s="35"/>
      <c r="F168" s="35"/>
      <c r="G168" s="37"/>
      <c r="H168" s="36">
        <f t="shared" si="12"/>
        <v>0</v>
      </c>
      <c r="I168" s="35"/>
      <c r="J168" s="35"/>
      <c r="K168" s="35"/>
      <c r="L168" s="34"/>
    </row>
    <row r="169" spans="1:12" ht="24" hidden="1" x14ac:dyDescent="0.25">
      <c r="A169" s="74">
        <v>2515</v>
      </c>
      <c r="B169" s="78" t="s">
        <v>144</v>
      </c>
      <c r="C169" s="36">
        <f t="shared" si="11"/>
        <v>0</v>
      </c>
      <c r="D169" s="35"/>
      <c r="E169" s="35"/>
      <c r="F169" s="35"/>
      <c r="G169" s="37"/>
      <c r="H169" s="36">
        <f t="shared" si="12"/>
        <v>0</v>
      </c>
      <c r="I169" s="35"/>
      <c r="J169" s="35"/>
      <c r="K169" s="35"/>
      <c r="L169" s="34"/>
    </row>
    <row r="170" spans="1:12" ht="24" x14ac:dyDescent="0.25">
      <c r="A170" s="74">
        <v>2519</v>
      </c>
      <c r="B170" s="78" t="s">
        <v>143</v>
      </c>
      <c r="C170" s="36">
        <f t="shared" si="11"/>
        <v>184</v>
      </c>
      <c r="D170" s="35">
        <f>81.1+102.45+0.45</f>
        <v>184</v>
      </c>
      <c r="E170" s="35"/>
      <c r="F170" s="35"/>
      <c r="G170" s="37"/>
      <c r="H170" s="36">
        <f t="shared" si="12"/>
        <v>184</v>
      </c>
      <c r="I170" s="35">
        <v>184</v>
      </c>
      <c r="J170" s="35"/>
      <c r="K170" s="35"/>
      <c r="L170" s="34"/>
    </row>
    <row r="171" spans="1:12" ht="24" hidden="1" x14ac:dyDescent="0.25">
      <c r="A171" s="88">
        <v>2520</v>
      </c>
      <c r="B171" s="78" t="s">
        <v>142</v>
      </c>
      <c r="C171" s="36">
        <f t="shared" si="11"/>
        <v>0</v>
      </c>
      <c r="D171" s="35"/>
      <c r="E171" s="35"/>
      <c r="F171" s="35"/>
      <c r="G171" s="37"/>
      <c r="H171" s="36">
        <f t="shared" si="12"/>
        <v>0</v>
      </c>
      <c r="I171" s="35"/>
      <c r="J171" s="35"/>
      <c r="K171" s="35"/>
      <c r="L171" s="34"/>
    </row>
    <row r="172" spans="1:12" s="158" customFormat="1" ht="48" hidden="1" x14ac:dyDescent="0.25">
      <c r="A172" s="147">
        <v>2800</v>
      </c>
      <c r="B172" s="79" t="s">
        <v>141</v>
      </c>
      <c r="C172" s="69">
        <f t="shared" si="11"/>
        <v>0</v>
      </c>
      <c r="D172" s="161"/>
      <c r="E172" s="161"/>
      <c r="F172" s="161"/>
      <c r="G172" s="162"/>
      <c r="H172" s="69">
        <f t="shared" si="12"/>
        <v>0</v>
      </c>
      <c r="I172" s="161"/>
      <c r="J172" s="161"/>
      <c r="K172" s="161"/>
      <c r="L172" s="160"/>
    </row>
    <row r="173" spans="1:12" hidden="1" x14ac:dyDescent="0.25">
      <c r="A173" s="131">
        <v>3000</v>
      </c>
      <c r="B173" s="131" t="s">
        <v>140</v>
      </c>
      <c r="C173" s="128">
        <f t="shared" si="11"/>
        <v>0</v>
      </c>
      <c r="D173" s="127">
        <f>SUM(D174,D184)</f>
        <v>0</v>
      </c>
      <c r="E173" s="127">
        <f>SUM(E174,E184)</f>
        <v>0</v>
      </c>
      <c r="F173" s="127">
        <f>SUM(F174,F184)</f>
        <v>0</v>
      </c>
      <c r="G173" s="129">
        <f>SUM(G174,G184)</f>
        <v>0</v>
      </c>
      <c r="H173" s="128">
        <f t="shared" si="12"/>
        <v>0</v>
      </c>
      <c r="I173" s="127">
        <f>SUM(I174,I184)</f>
        <v>0</v>
      </c>
      <c r="J173" s="127">
        <f>SUM(J174,J184)</f>
        <v>0</v>
      </c>
      <c r="K173" s="127">
        <f>SUM(K174,K184)</f>
        <v>0</v>
      </c>
      <c r="L173" s="126">
        <f>SUM(L174,L184)</f>
        <v>0</v>
      </c>
    </row>
    <row r="174" spans="1:12" ht="24" hidden="1" x14ac:dyDescent="0.25">
      <c r="A174" s="97">
        <v>3200</v>
      </c>
      <c r="B174" s="124" t="s">
        <v>139</v>
      </c>
      <c r="C174" s="95">
        <f t="shared" si="11"/>
        <v>0</v>
      </c>
      <c r="D174" s="93">
        <f>SUM(D175,D179)</f>
        <v>0</v>
      </c>
      <c r="E174" s="93">
        <f>SUM(E175,E179)</f>
        <v>0</v>
      </c>
      <c r="F174" s="93">
        <f>SUM(F175,F179)</f>
        <v>0</v>
      </c>
      <c r="G174" s="93">
        <f>SUM(G175,G179)</f>
        <v>0</v>
      </c>
      <c r="H174" s="94">
        <f t="shared" si="12"/>
        <v>0</v>
      </c>
      <c r="I174" s="93">
        <f>SUM(I175,I179)</f>
        <v>0</v>
      </c>
      <c r="J174" s="93">
        <f>SUM(J175,J179)</f>
        <v>0</v>
      </c>
      <c r="K174" s="93">
        <f>SUM(K175,K179)</f>
        <v>0</v>
      </c>
      <c r="L174" s="92">
        <f>SUM(L175,L179)</f>
        <v>0</v>
      </c>
    </row>
    <row r="175" spans="1:12" ht="36" hidden="1" x14ac:dyDescent="0.25">
      <c r="A175" s="91">
        <v>3260</v>
      </c>
      <c r="B175" s="79" t="s">
        <v>138</v>
      </c>
      <c r="C175" s="69">
        <f t="shared" si="11"/>
        <v>0</v>
      </c>
      <c r="D175" s="107">
        <f>SUM(D176:D178)</f>
        <v>0</v>
      </c>
      <c r="E175" s="107">
        <f>SUM(E176:E178)</f>
        <v>0</v>
      </c>
      <c r="F175" s="107">
        <f>SUM(F176:F178)</f>
        <v>0</v>
      </c>
      <c r="G175" s="150">
        <f>SUM(G176:G178)</f>
        <v>0</v>
      </c>
      <c r="H175" s="69">
        <f t="shared" si="12"/>
        <v>0</v>
      </c>
      <c r="I175" s="107">
        <f>SUM(I176:I178)</f>
        <v>0</v>
      </c>
      <c r="J175" s="107">
        <f>SUM(J176:J178)</f>
        <v>0</v>
      </c>
      <c r="K175" s="107">
        <f>SUM(K176:K178)</f>
        <v>0</v>
      </c>
      <c r="L175" s="149">
        <f>SUM(L176:L178)</f>
        <v>0</v>
      </c>
    </row>
    <row r="176" spans="1:12" ht="24" hidden="1" x14ac:dyDescent="0.25">
      <c r="A176" s="74">
        <v>3261</v>
      </c>
      <c r="B176" s="78" t="s">
        <v>137</v>
      </c>
      <c r="C176" s="36">
        <f t="shared" si="11"/>
        <v>0</v>
      </c>
      <c r="D176" s="35"/>
      <c r="E176" s="35"/>
      <c r="F176" s="35"/>
      <c r="G176" s="37"/>
      <c r="H176" s="36">
        <f t="shared" si="12"/>
        <v>0</v>
      </c>
      <c r="I176" s="35"/>
      <c r="J176" s="35"/>
      <c r="K176" s="35"/>
      <c r="L176" s="34"/>
    </row>
    <row r="177" spans="1:12" ht="36" hidden="1" x14ac:dyDescent="0.25">
      <c r="A177" s="74">
        <v>3262</v>
      </c>
      <c r="B177" s="78" t="s">
        <v>136</v>
      </c>
      <c r="C177" s="36">
        <f t="shared" si="11"/>
        <v>0</v>
      </c>
      <c r="D177" s="35"/>
      <c r="E177" s="35"/>
      <c r="F177" s="35"/>
      <c r="G177" s="37"/>
      <c r="H177" s="36">
        <f t="shared" si="12"/>
        <v>0</v>
      </c>
      <c r="I177" s="35"/>
      <c r="J177" s="35"/>
      <c r="K177" s="35"/>
      <c r="L177" s="34"/>
    </row>
    <row r="178" spans="1:12" ht="24" hidden="1" x14ac:dyDescent="0.25">
      <c r="A178" s="74">
        <v>3263</v>
      </c>
      <c r="B178" s="78" t="s">
        <v>135</v>
      </c>
      <c r="C178" s="36">
        <f t="shared" si="11"/>
        <v>0</v>
      </c>
      <c r="D178" s="35"/>
      <c r="E178" s="35"/>
      <c r="F178" s="35"/>
      <c r="G178" s="37"/>
      <c r="H178" s="36">
        <f t="shared" si="12"/>
        <v>0</v>
      </c>
      <c r="I178" s="35"/>
      <c r="J178" s="35"/>
      <c r="K178" s="35"/>
      <c r="L178" s="34"/>
    </row>
    <row r="179" spans="1:12" ht="84" hidden="1" x14ac:dyDescent="0.25">
      <c r="A179" s="91">
        <v>3290</v>
      </c>
      <c r="B179" s="79" t="s">
        <v>134</v>
      </c>
      <c r="C179" s="30">
        <f t="shared" si="11"/>
        <v>0</v>
      </c>
      <c r="D179" s="107">
        <f>SUM(D180:D183)</f>
        <v>0</v>
      </c>
      <c r="E179" s="107">
        <f>SUM(E180:E183)</f>
        <v>0</v>
      </c>
      <c r="F179" s="107">
        <f>SUM(F180:F183)</f>
        <v>0</v>
      </c>
      <c r="G179" s="107">
        <f>SUM(G180:G183)</f>
        <v>0</v>
      </c>
      <c r="H179" s="30">
        <f t="shared" si="12"/>
        <v>0</v>
      </c>
      <c r="I179" s="107">
        <f>SUM(I180:I183)</f>
        <v>0</v>
      </c>
      <c r="J179" s="107">
        <f>SUM(J180:J183)</f>
        <v>0</v>
      </c>
      <c r="K179" s="107">
        <f>SUM(K180:K183)</f>
        <v>0</v>
      </c>
      <c r="L179" s="117">
        <f>SUM(L180:L183)</f>
        <v>0</v>
      </c>
    </row>
    <row r="180" spans="1:12" ht="72" hidden="1" x14ac:dyDescent="0.25">
      <c r="A180" s="74">
        <v>3291</v>
      </c>
      <c r="B180" s="78" t="s">
        <v>133</v>
      </c>
      <c r="C180" s="36">
        <f t="shared" si="11"/>
        <v>0</v>
      </c>
      <c r="D180" s="35"/>
      <c r="E180" s="35"/>
      <c r="F180" s="35"/>
      <c r="G180" s="157"/>
      <c r="H180" s="36">
        <f t="shared" si="12"/>
        <v>0</v>
      </c>
      <c r="I180" s="35"/>
      <c r="J180" s="35"/>
      <c r="K180" s="35"/>
      <c r="L180" s="34"/>
    </row>
    <row r="181" spans="1:12" ht="72" hidden="1" x14ac:dyDescent="0.25">
      <c r="A181" s="74">
        <v>3292</v>
      </c>
      <c r="B181" s="78" t="s">
        <v>132</v>
      </c>
      <c r="C181" s="36">
        <f t="shared" si="11"/>
        <v>0</v>
      </c>
      <c r="D181" s="35"/>
      <c r="E181" s="35"/>
      <c r="F181" s="35"/>
      <c r="G181" s="157"/>
      <c r="H181" s="36">
        <f t="shared" si="12"/>
        <v>0</v>
      </c>
      <c r="I181" s="35"/>
      <c r="J181" s="35"/>
      <c r="K181" s="35"/>
      <c r="L181" s="34"/>
    </row>
    <row r="182" spans="1:12" ht="72" hidden="1" x14ac:dyDescent="0.25">
      <c r="A182" s="74">
        <v>3293</v>
      </c>
      <c r="B182" s="78" t="s">
        <v>131</v>
      </c>
      <c r="C182" s="36">
        <f t="shared" si="11"/>
        <v>0</v>
      </c>
      <c r="D182" s="35"/>
      <c r="E182" s="35"/>
      <c r="F182" s="35"/>
      <c r="G182" s="157"/>
      <c r="H182" s="36">
        <f t="shared" si="12"/>
        <v>0</v>
      </c>
      <c r="I182" s="35"/>
      <c r="J182" s="35"/>
      <c r="K182" s="35"/>
      <c r="L182" s="34"/>
    </row>
    <row r="183" spans="1:12" ht="60" hidden="1" x14ac:dyDescent="0.25">
      <c r="A183" s="156">
        <v>3294</v>
      </c>
      <c r="B183" s="78" t="s">
        <v>130</v>
      </c>
      <c r="C183" s="30">
        <f t="shared" si="11"/>
        <v>0</v>
      </c>
      <c r="D183" s="29"/>
      <c r="E183" s="29"/>
      <c r="F183" s="29"/>
      <c r="G183" s="155"/>
      <c r="H183" s="30">
        <f t="shared" si="12"/>
        <v>0</v>
      </c>
      <c r="I183" s="29"/>
      <c r="J183" s="29"/>
      <c r="K183" s="29"/>
      <c r="L183" s="28"/>
    </row>
    <row r="184" spans="1:12" ht="48" hidden="1" x14ac:dyDescent="0.25">
      <c r="A184" s="125">
        <v>3300</v>
      </c>
      <c r="B184" s="124" t="s">
        <v>129</v>
      </c>
      <c r="C184" s="122">
        <f t="shared" si="11"/>
        <v>0</v>
      </c>
      <c r="D184" s="121">
        <f>SUM(D185:D186)</f>
        <v>0</v>
      </c>
      <c r="E184" s="121">
        <f>SUM(E185:E186)</f>
        <v>0</v>
      </c>
      <c r="F184" s="121">
        <f>SUM(F185:F186)</f>
        <v>0</v>
      </c>
      <c r="G184" s="121">
        <f>SUM(G185:G186)</f>
        <v>0</v>
      </c>
      <c r="H184" s="122">
        <f t="shared" si="12"/>
        <v>0</v>
      </c>
      <c r="I184" s="121">
        <f>SUM(I185:I186)</f>
        <v>0</v>
      </c>
      <c r="J184" s="121">
        <f>SUM(J185:J186)</f>
        <v>0</v>
      </c>
      <c r="K184" s="121">
        <f>SUM(K185:K186)</f>
        <v>0</v>
      </c>
      <c r="L184" s="92">
        <f>SUM(L185:L186)</f>
        <v>0</v>
      </c>
    </row>
    <row r="185" spans="1:12" ht="48" hidden="1" x14ac:dyDescent="0.25">
      <c r="A185" s="154">
        <v>3310</v>
      </c>
      <c r="B185" s="137" t="s">
        <v>128</v>
      </c>
      <c r="C185" s="153">
        <f t="shared" si="11"/>
        <v>0</v>
      </c>
      <c r="D185" s="133"/>
      <c r="E185" s="133"/>
      <c r="F185" s="133"/>
      <c r="G185" s="135"/>
      <c r="H185" s="153">
        <f t="shared" si="12"/>
        <v>0</v>
      </c>
      <c r="I185" s="133"/>
      <c r="J185" s="133"/>
      <c r="K185" s="133"/>
      <c r="L185" s="132"/>
    </row>
    <row r="186" spans="1:12" ht="60" hidden="1" x14ac:dyDescent="0.25">
      <c r="A186" s="114">
        <v>3320</v>
      </c>
      <c r="B186" s="79" t="s">
        <v>127</v>
      </c>
      <c r="C186" s="69">
        <f t="shared" si="11"/>
        <v>0</v>
      </c>
      <c r="D186" s="68"/>
      <c r="E186" s="68"/>
      <c r="F186" s="68"/>
      <c r="G186" s="70"/>
      <c r="H186" s="69">
        <f t="shared" si="12"/>
        <v>0</v>
      </c>
      <c r="I186" s="68"/>
      <c r="J186" s="68"/>
      <c r="K186" s="68"/>
      <c r="L186" s="67"/>
    </row>
    <row r="187" spans="1:12" hidden="1" x14ac:dyDescent="0.25">
      <c r="A187" s="152">
        <v>4000</v>
      </c>
      <c r="B187" s="131" t="s">
        <v>126</v>
      </c>
      <c r="C187" s="128">
        <f t="shared" si="11"/>
        <v>0</v>
      </c>
      <c r="D187" s="127">
        <f>SUM(D188,D191)</f>
        <v>0</v>
      </c>
      <c r="E187" s="127">
        <f>SUM(E188,E191)</f>
        <v>0</v>
      </c>
      <c r="F187" s="127">
        <f>SUM(F188,F191)</f>
        <v>0</v>
      </c>
      <c r="G187" s="129">
        <f>SUM(G188,G191)</f>
        <v>0</v>
      </c>
      <c r="H187" s="128">
        <f t="shared" si="12"/>
        <v>0</v>
      </c>
      <c r="I187" s="127">
        <f>SUM(I188,I191)</f>
        <v>0</v>
      </c>
      <c r="J187" s="127">
        <f>SUM(J188,J191)</f>
        <v>0</v>
      </c>
      <c r="K187" s="127">
        <f>SUM(K188,K191)</f>
        <v>0</v>
      </c>
      <c r="L187" s="126">
        <f>SUM(L188,L191)</f>
        <v>0</v>
      </c>
    </row>
    <row r="188" spans="1:12" ht="24" hidden="1" x14ac:dyDescent="0.25">
      <c r="A188" s="151">
        <v>4200</v>
      </c>
      <c r="B188" s="96" t="s">
        <v>125</v>
      </c>
      <c r="C188" s="94">
        <f t="shared" si="11"/>
        <v>0</v>
      </c>
      <c r="D188" s="93">
        <f>SUM(D189,D190)</f>
        <v>0</v>
      </c>
      <c r="E188" s="93">
        <f>SUM(E189,E190)</f>
        <v>0</v>
      </c>
      <c r="F188" s="93">
        <f>SUM(F189,F190)</f>
        <v>0</v>
      </c>
      <c r="G188" s="142">
        <f>SUM(G189,G190)</f>
        <v>0</v>
      </c>
      <c r="H188" s="94">
        <f t="shared" si="12"/>
        <v>0</v>
      </c>
      <c r="I188" s="93">
        <f>SUM(I189,I190)</f>
        <v>0</v>
      </c>
      <c r="J188" s="93">
        <f>SUM(J189,J190)</f>
        <v>0</v>
      </c>
      <c r="K188" s="93">
        <f>SUM(K189,K190)</f>
        <v>0</v>
      </c>
      <c r="L188" s="141">
        <f>SUM(L189,L190)</f>
        <v>0</v>
      </c>
    </row>
    <row r="189" spans="1:12" ht="36" hidden="1" x14ac:dyDescent="0.25">
      <c r="A189" s="91">
        <v>4240</v>
      </c>
      <c r="B189" s="79" t="s">
        <v>124</v>
      </c>
      <c r="C189" s="69">
        <f t="shared" si="11"/>
        <v>0</v>
      </c>
      <c r="D189" s="68"/>
      <c r="E189" s="68"/>
      <c r="F189" s="68"/>
      <c r="G189" s="70"/>
      <c r="H189" s="69">
        <f t="shared" si="12"/>
        <v>0</v>
      </c>
      <c r="I189" s="68"/>
      <c r="J189" s="68"/>
      <c r="K189" s="68"/>
      <c r="L189" s="67"/>
    </row>
    <row r="190" spans="1:12" ht="24" hidden="1" x14ac:dyDescent="0.25">
      <c r="A190" s="88">
        <v>4250</v>
      </c>
      <c r="B190" s="78" t="s">
        <v>123</v>
      </c>
      <c r="C190" s="36">
        <f t="shared" si="11"/>
        <v>0</v>
      </c>
      <c r="D190" s="35"/>
      <c r="E190" s="35"/>
      <c r="F190" s="35"/>
      <c r="G190" s="37"/>
      <c r="H190" s="36">
        <f t="shared" si="12"/>
        <v>0</v>
      </c>
      <c r="I190" s="35"/>
      <c r="J190" s="35"/>
      <c r="K190" s="35"/>
      <c r="L190" s="34"/>
    </row>
    <row r="191" spans="1:12" hidden="1" x14ac:dyDescent="0.25">
      <c r="A191" s="97">
        <v>4300</v>
      </c>
      <c r="B191" s="96" t="s">
        <v>122</v>
      </c>
      <c r="C191" s="94">
        <f t="shared" si="11"/>
        <v>0</v>
      </c>
      <c r="D191" s="93">
        <f>SUM(D192)</f>
        <v>0</v>
      </c>
      <c r="E191" s="93">
        <f>SUM(E192)</f>
        <v>0</v>
      </c>
      <c r="F191" s="93">
        <f>SUM(F192)</f>
        <v>0</v>
      </c>
      <c r="G191" s="142">
        <f>SUM(G192)</f>
        <v>0</v>
      </c>
      <c r="H191" s="94">
        <f t="shared" si="12"/>
        <v>0</v>
      </c>
      <c r="I191" s="93">
        <f>SUM(I192)</f>
        <v>0</v>
      </c>
      <c r="J191" s="93">
        <f>SUM(J192)</f>
        <v>0</v>
      </c>
      <c r="K191" s="93">
        <f>SUM(K192)</f>
        <v>0</v>
      </c>
      <c r="L191" s="141">
        <f>SUM(L192)</f>
        <v>0</v>
      </c>
    </row>
    <row r="192" spans="1:12" ht="24" hidden="1" x14ac:dyDescent="0.25">
      <c r="A192" s="91">
        <v>4310</v>
      </c>
      <c r="B192" s="79" t="s">
        <v>121</v>
      </c>
      <c r="C192" s="69">
        <f t="shared" si="11"/>
        <v>0</v>
      </c>
      <c r="D192" s="107">
        <f>SUM(D193:D193)</f>
        <v>0</v>
      </c>
      <c r="E192" s="107">
        <f>SUM(E193:E193)</f>
        <v>0</v>
      </c>
      <c r="F192" s="107">
        <f>SUM(F193:F193)</f>
        <v>0</v>
      </c>
      <c r="G192" s="150">
        <f>SUM(G193:G193)</f>
        <v>0</v>
      </c>
      <c r="H192" s="69">
        <f t="shared" si="12"/>
        <v>0</v>
      </c>
      <c r="I192" s="107">
        <f>SUM(I193:I193)</f>
        <v>0</v>
      </c>
      <c r="J192" s="107">
        <f>SUM(J193:J193)</f>
        <v>0</v>
      </c>
      <c r="K192" s="107">
        <f>SUM(K193:K193)</f>
        <v>0</v>
      </c>
      <c r="L192" s="149">
        <f>SUM(L193:L193)</f>
        <v>0</v>
      </c>
    </row>
    <row r="193" spans="1:12" ht="36" hidden="1" x14ac:dyDescent="0.25">
      <c r="A193" s="74">
        <v>4311</v>
      </c>
      <c r="B193" s="78" t="s">
        <v>120</v>
      </c>
      <c r="C193" s="36">
        <f t="shared" ref="C193:C224" si="13">SUM(D193:G193)</f>
        <v>0</v>
      </c>
      <c r="D193" s="35"/>
      <c r="E193" s="35"/>
      <c r="F193" s="35"/>
      <c r="G193" s="37"/>
      <c r="H193" s="36">
        <f t="shared" ref="H193:H224" si="14">SUM(I193:L193)</f>
        <v>0</v>
      </c>
      <c r="I193" s="35"/>
      <c r="J193" s="35"/>
      <c r="K193" s="35"/>
      <c r="L193" s="34"/>
    </row>
    <row r="194" spans="1:12" s="14" customFormat="1" ht="24" hidden="1" x14ac:dyDescent="0.25">
      <c r="A194" s="148"/>
      <c r="B194" s="147" t="s">
        <v>119</v>
      </c>
      <c r="C194" s="146">
        <f t="shared" si="13"/>
        <v>0</v>
      </c>
      <c r="D194" s="145">
        <f>SUM(D195,D230,D268)</f>
        <v>0</v>
      </c>
      <c r="E194" s="145">
        <f>SUM(E195,E230,E268)</f>
        <v>0</v>
      </c>
      <c r="F194" s="145">
        <f>SUM(F195,F230,F268)</f>
        <v>0</v>
      </c>
      <c r="G194" s="145">
        <f>SUM(G195,G230,G268)</f>
        <v>0</v>
      </c>
      <c r="H194" s="146">
        <f t="shared" si="14"/>
        <v>0</v>
      </c>
      <c r="I194" s="145">
        <f>SUM(I195,I230,I268)</f>
        <v>0</v>
      </c>
      <c r="J194" s="145">
        <f>SUM(J195,J230,J268)</f>
        <v>0</v>
      </c>
      <c r="K194" s="145">
        <f>SUM(K195,K230,K268)</f>
        <v>0</v>
      </c>
      <c r="L194" s="144">
        <f>SUM(L195,L230,L268)</f>
        <v>0</v>
      </c>
    </row>
    <row r="195" spans="1:12" hidden="1" x14ac:dyDescent="0.25">
      <c r="A195" s="131">
        <v>5000</v>
      </c>
      <c r="B195" s="131" t="s">
        <v>118</v>
      </c>
      <c r="C195" s="128">
        <f t="shared" si="13"/>
        <v>0</v>
      </c>
      <c r="D195" s="127">
        <f>D196+D204</f>
        <v>0</v>
      </c>
      <c r="E195" s="127">
        <f>E196+E204</f>
        <v>0</v>
      </c>
      <c r="F195" s="127">
        <f>F196+F204</f>
        <v>0</v>
      </c>
      <c r="G195" s="127">
        <f>G196+G204</f>
        <v>0</v>
      </c>
      <c r="H195" s="128">
        <f t="shared" si="14"/>
        <v>0</v>
      </c>
      <c r="I195" s="127">
        <f>I196+I204</f>
        <v>0</v>
      </c>
      <c r="J195" s="127">
        <f>J196+J204</f>
        <v>0</v>
      </c>
      <c r="K195" s="127">
        <f>K196+K204</f>
        <v>0</v>
      </c>
      <c r="L195" s="143">
        <f>L196+L204</f>
        <v>0</v>
      </c>
    </row>
    <row r="196" spans="1:12" hidden="1" x14ac:dyDescent="0.25">
      <c r="A196" s="97">
        <v>5100</v>
      </c>
      <c r="B196" s="96" t="s">
        <v>117</v>
      </c>
      <c r="C196" s="94">
        <f t="shared" si="13"/>
        <v>0</v>
      </c>
      <c r="D196" s="93">
        <f>D197+D198+D201+D202+D203</f>
        <v>0</v>
      </c>
      <c r="E196" s="93">
        <f>E197+E198+E201+E202+E203</f>
        <v>0</v>
      </c>
      <c r="F196" s="93">
        <f>F197+F198+F201+F202+F203</f>
        <v>0</v>
      </c>
      <c r="G196" s="142">
        <f>G197+G198+G201+G202+G203</f>
        <v>0</v>
      </c>
      <c r="H196" s="94">
        <f t="shared" si="14"/>
        <v>0</v>
      </c>
      <c r="I196" s="93">
        <f>I197+I198+I201+I202+I203</f>
        <v>0</v>
      </c>
      <c r="J196" s="93">
        <f>J197+J198+J201+J202+J203</f>
        <v>0</v>
      </c>
      <c r="K196" s="93">
        <f>K197+K198+K201+K202+K203</f>
        <v>0</v>
      </c>
      <c r="L196" s="141">
        <f>L197+L198+L201+L202+L203</f>
        <v>0</v>
      </c>
    </row>
    <row r="197" spans="1:12" hidden="1" x14ac:dyDescent="0.25">
      <c r="A197" s="91">
        <v>5110</v>
      </c>
      <c r="B197" s="79" t="s">
        <v>116</v>
      </c>
      <c r="C197" s="69">
        <f t="shared" si="13"/>
        <v>0</v>
      </c>
      <c r="D197" s="68"/>
      <c r="E197" s="68"/>
      <c r="F197" s="68"/>
      <c r="G197" s="70"/>
      <c r="H197" s="69">
        <f t="shared" si="14"/>
        <v>0</v>
      </c>
      <c r="I197" s="68"/>
      <c r="J197" s="68"/>
      <c r="K197" s="68"/>
      <c r="L197" s="67"/>
    </row>
    <row r="198" spans="1:12" ht="24" hidden="1" x14ac:dyDescent="0.25">
      <c r="A198" s="88">
        <v>5120</v>
      </c>
      <c r="B198" s="78" t="s">
        <v>115</v>
      </c>
      <c r="C198" s="36">
        <f t="shared" si="13"/>
        <v>0</v>
      </c>
      <c r="D198" s="76">
        <f>D199+D200</f>
        <v>0</v>
      </c>
      <c r="E198" s="76">
        <f>E199+E200</f>
        <v>0</v>
      </c>
      <c r="F198" s="76">
        <f>F199+F200</f>
        <v>0</v>
      </c>
      <c r="G198" s="77">
        <f>G199+G200</f>
        <v>0</v>
      </c>
      <c r="H198" s="36">
        <f t="shared" si="14"/>
        <v>0</v>
      </c>
      <c r="I198" s="76">
        <f>I199+I200</f>
        <v>0</v>
      </c>
      <c r="J198" s="76">
        <f>J199+J200</f>
        <v>0</v>
      </c>
      <c r="K198" s="76">
        <f>K199+K200</f>
        <v>0</v>
      </c>
      <c r="L198" s="75">
        <f>L199+L200</f>
        <v>0</v>
      </c>
    </row>
    <row r="199" spans="1:12" hidden="1" x14ac:dyDescent="0.25">
      <c r="A199" s="74">
        <v>5121</v>
      </c>
      <c r="B199" s="78" t="s">
        <v>114</v>
      </c>
      <c r="C199" s="36">
        <f t="shared" si="13"/>
        <v>0</v>
      </c>
      <c r="D199" s="35"/>
      <c r="E199" s="35"/>
      <c r="F199" s="35"/>
      <c r="G199" s="37"/>
      <c r="H199" s="36">
        <f t="shared" si="14"/>
        <v>0</v>
      </c>
      <c r="I199" s="35"/>
      <c r="J199" s="35"/>
      <c r="K199" s="35"/>
      <c r="L199" s="34"/>
    </row>
    <row r="200" spans="1:12" ht="24" hidden="1" x14ac:dyDescent="0.25">
      <c r="A200" s="74">
        <v>5129</v>
      </c>
      <c r="B200" s="78" t="s">
        <v>113</v>
      </c>
      <c r="C200" s="36">
        <f t="shared" si="13"/>
        <v>0</v>
      </c>
      <c r="D200" s="35"/>
      <c r="E200" s="35"/>
      <c r="F200" s="35"/>
      <c r="G200" s="37"/>
      <c r="H200" s="36">
        <f t="shared" si="14"/>
        <v>0</v>
      </c>
      <c r="I200" s="35"/>
      <c r="J200" s="35"/>
      <c r="K200" s="35"/>
      <c r="L200" s="34"/>
    </row>
    <row r="201" spans="1:12" hidden="1" x14ac:dyDescent="0.25">
      <c r="A201" s="88">
        <v>5130</v>
      </c>
      <c r="B201" s="78" t="s">
        <v>112</v>
      </c>
      <c r="C201" s="36">
        <f t="shared" si="13"/>
        <v>0</v>
      </c>
      <c r="D201" s="35"/>
      <c r="E201" s="35"/>
      <c r="F201" s="35"/>
      <c r="G201" s="37"/>
      <c r="H201" s="36">
        <f t="shared" si="14"/>
        <v>0</v>
      </c>
      <c r="I201" s="35"/>
      <c r="J201" s="35"/>
      <c r="K201" s="35"/>
      <c r="L201" s="34"/>
    </row>
    <row r="202" spans="1:12" hidden="1" x14ac:dyDescent="0.25">
      <c r="A202" s="88">
        <v>5140</v>
      </c>
      <c r="B202" s="78" t="s">
        <v>111</v>
      </c>
      <c r="C202" s="36">
        <f t="shared" si="13"/>
        <v>0</v>
      </c>
      <c r="D202" s="35"/>
      <c r="E202" s="35"/>
      <c r="F202" s="35"/>
      <c r="G202" s="37"/>
      <c r="H202" s="36">
        <f t="shared" si="14"/>
        <v>0</v>
      </c>
      <c r="I202" s="35"/>
      <c r="J202" s="35"/>
      <c r="K202" s="35"/>
      <c r="L202" s="34"/>
    </row>
    <row r="203" spans="1:12" ht="24" hidden="1" x14ac:dyDescent="0.25">
      <c r="A203" s="88">
        <v>5170</v>
      </c>
      <c r="B203" s="78" t="s">
        <v>110</v>
      </c>
      <c r="C203" s="36">
        <f t="shared" si="13"/>
        <v>0</v>
      </c>
      <c r="D203" s="35"/>
      <c r="E203" s="35"/>
      <c r="F203" s="35"/>
      <c r="G203" s="37"/>
      <c r="H203" s="36">
        <f t="shared" si="14"/>
        <v>0</v>
      </c>
      <c r="I203" s="35"/>
      <c r="J203" s="35"/>
      <c r="K203" s="35"/>
      <c r="L203" s="34"/>
    </row>
    <row r="204" spans="1:12" hidden="1" x14ac:dyDescent="0.25">
      <c r="A204" s="97">
        <v>5200</v>
      </c>
      <c r="B204" s="96" t="s">
        <v>109</v>
      </c>
      <c r="C204" s="94">
        <f t="shared" si="13"/>
        <v>0</v>
      </c>
      <c r="D204" s="93">
        <f>D205+D215+D216+D225+D226+D227+D229</f>
        <v>0</v>
      </c>
      <c r="E204" s="93">
        <f>E205+E215+E216+E225+E226+E227+E229</f>
        <v>0</v>
      </c>
      <c r="F204" s="93">
        <f>F205+F215+F216+F225+F226+F227+F229</f>
        <v>0</v>
      </c>
      <c r="G204" s="142">
        <f>G205+G215+G216+G225+G226+G227+G229</f>
        <v>0</v>
      </c>
      <c r="H204" s="94">
        <f t="shared" si="14"/>
        <v>0</v>
      </c>
      <c r="I204" s="93">
        <f>I205+I215+I216+I225+I226+I227+I229</f>
        <v>0</v>
      </c>
      <c r="J204" s="93">
        <f>J205+J215+J216+J225+J226+J227+J229</f>
        <v>0</v>
      </c>
      <c r="K204" s="93">
        <f>K205+K215+K216+K225+K226+K227+K229</f>
        <v>0</v>
      </c>
      <c r="L204" s="141">
        <f>L205+L215+L216+L225+L226+L227+L229</f>
        <v>0</v>
      </c>
    </row>
    <row r="205" spans="1:12" hidden="1" x14ac:dyDescent="0.25">
      <c r="A205" s="80">
        <v>5210</v>
      </c>
      <c r="B205" s="137" t="s">
        <v>108</v>
      </c>
      <c r="C205" s="134">
        <f t="shared" si="13"/>
        <v>0</v>
      </c>
      <c r="D205" s="139">
        <f>SUM(D206:D214)</f>
        <v>0</v>
      </c>
      <c r="E205" s="139">
        <f>SUM(E206:E214)</f>
        <v>0</v>
      </c>
      <c r="F205" s="139">
        <f>SUM(F206:F214)</f>
        <v>0</v>
      </c>
      <c r="G205" s="140">
        <f>SUM(G206:G214)</f>
        <v>0</v>
      </c>
      <c r="H205" s="134">
        <f t="shared" si="14"/>
        <v>0</v>
      </c>
      <c r="I205" s="139">
        <f>SUM(I206:I214)</f>
        <v>0</v>
      </c>
      <c r="J205" s="139">
        <f>SUM(J206:J214)</f>
        <v>0</v>
      </c>
      <c r="K205" s="139">
        <f>SUM(K206:K214)</f>
        <v>0</v>
      </c>
      <c r="L205" s="138">
        <f>SUM(L206:L214)</f>
        <v>0</v>
      </c>
    </row>
    <row r="206" spans="1:12" hidden="1" x14ac:dyDescent="0.25">
      <c r="A206" s="114">
        <v>5211</v>
      </c>
      <c r="B206" s="79" t="s">
        <v>107</v>
      </c>
      <c r="C206" s="69">
        <f t="shared" si="13"/>
        <v>0</v>
      </c>
      <c r="D206" s="68"/>
      <c r="E206" s="68"/>
      <c r="F206" s="68"/>
      <c r="G206" s="70"/>
      <c r="H206" s="69">
        <f t="shared" si="14"/>
        <v>0</v>
      </c>
      <c r="I206" s="68"/>
      <c r="J206" s="68"/>
      <c r="K206" s="68"/>
      <c r="L206" s="67"/>
    </row>
    <row r="207" spans="1:12" hidden="1" x14ac:dyDescent="0.25">
      <c r="A207" s="74">
        <v>5212</v>
      </c>
      <c r="B207" s="78" t="s">
        <v>106</v>
      </c>
      <c r="C207" s="36">
        <f t="shared" si="13"/>
        <v>0</v>
      </c>
      <c r="D207" s="35"/>
      <c r="E207" s="35"/>
      <c r="F207" s="35"/>
      <c r="G207" s="37"/>
      <c r="H207" s="36">
        <f t="shared" si="14"/>
        <v>0</v>
      </c>
      <c r="I207" s="35"/>
      <c r="J207" s="35"/>
      <c r="K207" s="35"/>
      <c r="L207" s="34"/>
    </row>
    <row r="208" spans="1:12" hidden="1" x14ac:dyDescent="0.25">
      <c r="A208" s="74">
        <v>5213</v>
      </c>
      <c r="B208" s="78" t="s">
        <v>105</v>
      </c>
      <c r="C208" s="36">
        <f t="shared" si="13"/>
        <v>0</v>
      </c>
      <c r="D208" s="35"/>
      <c r="E208" s="35"/>
      <c r="F208" s="35"/>
      <c r="G208" s="37"/>
      <c r="H208" s="36">
        <f t="shared" si="14"/>
        <v>0</v>
      </c>
      <c r="I208" s="35"/>
      <c r="J208" s="35"/>
      <c r="K208" s="35"/>
      <c r="L208" s="34"/>
    </row>
    <row r="209" spans="1:12" hidden="1" x14ac:dyDescent="0.25">
      <c r="A209" s="74">
        <v>5214</v>
      </c>
      <c r="B209" s="78" t="s">
        <v>104</v>
      </c>
      <c r="C209" s="36">
        <f t="shared" si="13"/>
        <v>0</v>
      </c>
      <c r="D209" s="35"/>
      <c r="E209" s="35"/>
      <c r="F209" s="35"/>
      <c r="G209" s="37"/>
      <c r="H209" s="36">
        <f t="shared" si="14"/>
        <v>0</v>
      </c>
      <c r="I209" s="35"/>
      <c r="J209" s="35"/>
      <c r="K209" s="35"/>
      <c r="L209" s="34"/>
    </row>
    <row r="210" spans="1:12" hidden="1" x14ac:dyDescent="0.25">
      <c r="A210" s="74">
        <v>5215</v>
      </c>
      <c r="B210" s="78" t="s">
        <v>103</v>
      </c>
      <c r="C210" s="36">
        <f t="shared" si="13"/>
        <v>0</v>
      </c>
      <c r="D210" s="35"/>
      <c r="E210" s="35"/>
      <c r="F210" s="35"/>
      <c r="G210" s="37"/>
      <c r="H210" s="36">
        <f t="shared" si="14"/>
        <v>0</v>
      </c>
      <c r="I210" s="35"/>
      <c r="J210" s="35"/>
      <c r="K210" s="35"/>
      <c r="L210" s="34"/>
    </row>
    <row r="211" spans="1:12" ht="24" hidden="1" x14ac:dyDescent="0.25">
      <c r="A211" s="74">
        <v>5216</v>
      </c>
      <c r="B211" s="78" t="s">
        <v>102</v>
      </c>
      <c r="C211" s="36">
        <f t="shared" si="13"/>
        <v>0</v>
      </c>
      <c r="D211" s="35"/>
      <c r="E211" s="35"/>
      <c r="F211" s="35"/>
      <c r="G211" s="37"/>
      <c r="H211" s="36">
        <f t="shared" si="14"/>
        <v>0</v>
      </c>
      <c r="I211" s="35"/>
      <c r="J211" s="35"/>
      <c r="K211" s="35"/>
      <c r="L211" s="34"/>
    </row>
    <row r="212" spans="1:12" hidden="1" x14ac:dyDescent="0.25">
      <c r="A212" s="74">
        <v>5217</v>
      </c>
      <c r="B212" s="78" t="s">
        <v>101</v>
      </c>
      <c r="C212" s="36">
        <f t="shared" si="13"/>
        <v>0</v>
      </c>
      <c r="D212" s="35"/>
      <c r="E212" s="35"/>
      <c r="F212" s="35"/>
      <c r="G212" s="37"/>
      <c r="H212" s="36">
        <f t="shared" si="14"/>
        <v>0</v>
      </c>
      <c r="I212" s="35"/>
      <c r="J212" s="35"/>
      <c r="K212" s="35"/>
      <c r="L212" s="34"/>
    </row>
    <row r="213" spans="1:12" hidden="1" x14ac:dyDescent="0.25">
      <c r="A213" s="74">
        <v>5218</v>
      </c>
      <c r="B213" s="78" t="s">
        <v>100</v>
      </c>
      <c r="C213" s="36">
        <f t="shared" si="13"/>
        <v>0</v>
      </c>
      <c r="D213" s="35"/>
      <c r="E213" s="35"/>
      <c r="F213" s="35"/>
      <c r="G213" s="37"/>
      <c r="H213" s="36">
        <f t="shared" si="14"/>
        <v>0</v>
      </c>
      <c r="I213" s="35"/>
      <c r="J213" s="35"/>
      <c r="K213" s="35"/>
      <c r="L213" s="34"/>
    </row>
    <row r="214" spans="1:12" hidden="1" x14ac:dyDescent="0.25">
      <c r="A214" s="74">
        <v>5219</v>
      </c>
      <c r="B214" s="78" t="s">
        <v>99</v>
      </c>
      <c r="C214" s="36">
        <f t="shared" si="13"/>
        <v>0</v>
      </c>
      <c r="D214" s="35"/>
      <c r="E214" s="35"/>
      <c r="F214" s="35"/>
      <c r="G214" s="37"/>
      <c r="H214" s="36">
        <f t="shared" si="14"/>
        <v>0</v>
      </c>
      <c r="I214" s="35"/>
      <c r="J214" s="35"/>
      <c r="K214" s="35"/>
      <c r="L214" s="34"/>
    </row>
    <row r="215" spans="1:12" ht="13.5" hidden="1" customHeight="1" x14ac:dyDescent="0.25">
      <c r="A215" s="88">
        <v>5220</v>
      </c>
      <c r="B215" s="78" t="s">
        <v>98</v>
      </c>
      <c r="C215" s="36">
        <f t="shared" si="13"/>
        <v>0</v>
      </c>
      <c r="D215" s="35"/>
      <c r="E215" s="35"/>
      <c r="F215" s="35"/>
      <c r="G215" s="37"/>
      <c r="H215" s="36">
        <f t="shared" si="14"/>
        <v>0</v>
      </c>
      <c r="I215" s="35"/>
      <c r="J215" s="35"/>
      <c r="K215" s="35"/>
      <c r="L215" s="34"/>
    </row>
    <row r="216" spans="1:12" hidden="1" x14ac:dyDescent="0.25">
      <c r="A216" s="88">
        <v>5230</v>
      </c>
      <c r="B216" s="78" t="s">
        <v>97</v>
      </c>
      <c r="C216" s="36">
        <f t="shared" si="13"/>
        <v>0</v>
      </c>
      <c r="D216" s="76">
        <f>SUM(D217:D224)</f>
        <v>0</v>
      </c>
      <c r="E216" s="76">
        <f>SUM(E217:E224)</f>
        <v>0</v>
      </c>
      <c r="F216" s="76">
        <f>SUM(F217:F224)</f>
        <v>0</v>
      </c>
      <c r="G216" s="77">
        <f>SUM(G217:G224)</f>
        <v>0</v>
      </c>
      <c r="H216" s="36">
        <f t="shared" si="14"/>
        <v>0</v>
      </c>
      <c r="I216" s="76">
        <f>SUM(I217:I224)</f>
        <v>0</v>
      </c>
      <c r="J216" s="76">
        <f>SUM(J217:J224)</f>
        <v>0</v>
      </c>
      <c r="K216" s="76">
        <f>SUM(K217:K224)</f>
        <v>0</v>
      </c>
      <c r="L216" s="75">
        <f>SUM(L217:L224)</f>
        <v>0</v>
      </c>
    </row>
    <row r="217" spans="1:12" hidden="1" x14ac:dyDescent="0.25">
      <c r="A217" s="74">
        <v>5231</v>
      </c>
      <c r="B217" s="78" t="s">
        <v>96</v>
      </c>
      <c r="C217" s="36">
        <f t="shared" si="13"/>
        <v>0</v>
      </c>
      <c r="D217" s="35"/>
      <c r="E217" s="35"/>
      <c r="F217" s="35"/>
      <c r="G217" s="37"/>
      <c r="H217" s="36">
        <f t="shared" si="14"/>
        <v>0</v>
      </c>
      <c r="I217" s="35"/>
      <c r="J217" s="35"/>
      <c r="K217" s="35"/>
      <c r="L217" s="34"/>
    </row>
    <row r="218" spans="1:12" hidden="1" x14ac:dyDescent="0.25">
      <c r="A218" s="74">
        <v>5232</v>
      </c>
      <c r="B218" s="78" t="s">
        <v>95</v>
      </c>
      <c r="C218" s="36">
        <f t="shared" si="13"/>
        <v>0</v>
      </c>
      <c r="D218" s="35"/>
      <c r="E218" s="35"/>
      <c r="F218" s="35"/>
      <c r="G218" s="37"/>
      <c r="H218" s="36">
        <f t="shared" si="14"/>
        <v>0</v>
      </c>
      <c r="I218" s="35"/>
      <c r="J218" s="35"/>
      <c r="K218" s="35"/>
      <c r="L218" s="34"/>
    </row>
    <row r="219" spans="1:12" hidden="1" x14ac:dyDescent="0.25">
      <c r="A219" s="74">
        <v>5233</v>
      </c>
      <c r="B219" s="78" t="s">
        <v>94</v>
      </c>
      <c r="C219" s="73">
        <f t="shared" si="13"/>
        <v>0</v>
      </c>
      <c r="D219" s="35"/>
      <c r="E219" s="35"/>
      <c r="F219" s="35"/>
      <c r="G219" s="37"/>
      <c r="H219" s="36">
        <f t="shared" si="14"/>
        <v>0</v>
      </c>
      <c r="I219" s="35"/>
      <c r="J219" s="35"/>
      <c r="K219" s="35"/>
      <c r="L219" s="34"/>
    </row>
    <row r="220" spans="1:12" ht="24" hidden="1" x14ac:dyDescent="0.25">
      <c r="A220" s="74">
        <v>5234</v>
      </c>
      <c r="B220" s="78" t="s">
        <v>93</v>
      </c>
      <c r="C220" s="73">
        <f t="shared" si="13"/>
        <v>0</v>
      </c>
      <c r="D220" s="35"/>
      <c r="E220" s="35"/>
      <c r="F220" s="35"/>
      <c r="G220" s="37"/>
      <c r="H220" s="36">
        <f t="shared" si="14"/>
        <v>0</v>
      </c>
      <c r="I220" s="35"/>
      <c r="J220" s="35"/>
      <c r="K220" s="35"/>
      <c r="L220" s="34"/>
    </row>
    <row r="221" spans="1:12" ht="14.25" hidden="1" customHeight="1" x14ac:dyDescent="0.25">
      <c r="A221" s="74">
        <v>5236</v>
      </c>
      <c r="B221" s="78" t="s">
        <v>92</v>
      </c>
      <c r="C221" s="73">
        <f t="shared" si="13"/>
        <v>0</v>
      </c>
      <c r="D221" s="35"/>
      <c r="E221" s="35"/>
      <c r="F221" s="35"/>
      <c r="G221" s="37"/>
      <c r="H221" s="36">
        <f t="shared" si="14"/>
        <v>0</v>
      </c>
      <c r="I221" s="35"/>
      <c r="J221" s="35"/>
      <c r="K221" s="35"/>
      <c r="L221" s="34"/>
    </row>
    <row r="222" spans="1:12" ht="14.25" hidden="1" customHeight="1" x14ac:dyDescent="0.25">
      <c r="A222" s="74">
        <v>5237</v>
      </c>
      <c r="B222" s="78" t="s">
        <v>91</v>
      </c>
      <c r="C222" s="73">
        <f t="shared" si="13"/>
        <v>0</v>
      </c>
      <c r="D222" s="35"/>
      <c r="E222" s="35"/>
      <c r="F222" s="35"/>
      <c r="G222" s="37"/>
      <c r="H222" s="36">
        <f t="shared" si="14"/>
        <v>0</v>
      </c>
      <c r="I222" s="35"/>
      <c r="J222" s="35"/>
      <c r="K222" s="35"/>
      <c r="L222" s="34"/>
    </row>
    <row r="223" spans="1:12" ht="24" hidden="1" x14ac:dyDescent="0.25">
      <c r="A223" s="74">
        <v>5238</v>
      </c>
      <c r="B223" s="78" t="s">
        <v>90</v>
      </c>
      <c r="C223" s="73">
        <f t="shared" si="13"/>
        <v>0</v>
      </c>
      <c r="D223" s="35"/>
      <c r="E223" s="35"/>
      <c r="F223" s="35"/>
      <c r="G223" s="37"/>
      <c r="H223" s="36">
        <f t="shared" si="14"/>
        <v>0</v>
      </c>
      <c r="I223" s="35"/>
      <c r="J223" s="35"/>
      <c r="K223" s="35"/>
      <c r="L223" s="34"/>
    </row>
    <row r="224" spans="1:12" ht="24" hidden="1" x14ac:dyDescent="0.25">
      <c r="A224" s="74">
        <v>5239</v>
      </c>
      <c r="B224" s="78" t="s">
        <v>89</v>
      </c>
      <c r="C224" s="73">
        <f t="shared" si="13"/>
        <v>0</v>
      </c>
      <c r="D224" s="35"/>
      <c r="E224" s="35"/>
      <c r="F224" s="35"/>
      <c r="G224" s="37"/>
      <c r="H224" s="36">
        <f t="shared" si="14"/>
        <v>0</v>
      </c>
      <c r="I224" s="35"/>
      <c r="J224" s="35"/>
      <c r="K224" s="35"/>
      <c r="L224" s="34"/>
    </row>
    <row r="225" spans="1:12" ht="24" hidden="1" x14ac:dyDescent="0.25">
      <c r="A225" s="88">
        <v>5240</v>
      </c>
      <c r="B225" s="78" t="s">
        <v>88</v>
      </c>
      <c r="C225" s="73">
        <f t="shared" ref="C225:C256" si="15">SUM(D225:G225)</f>
        <v>0</v>
      </c>
      <c r="D225" s="35"/>
      <c r="E225" s="35"/>
      <c r="F225" s="35"/>
      <c r="G225" s="37"/>
      <c r="H225" s="36">
        <f t="shared" ref="H225:H256" si="16">SUM(I225:L225)</f>
        <v>0</v>
      </c>
      <c r="I225" s="35"/>
      <c r="J225" s="35"/>
      <c r="K225" s="35"/>
      <c r="L225" s="34"/>
    </row>
    <row r="226" spans="1:12" hidden="1" x14ac:dyDescent="0.25">
      <c r="A226" s="88">
        <v>5250</v>
      </c>
      <c r="B226" s="78" t="s">
        <v>87</v>
      </c>
      <c r="C226" s="73">
        <f t="shared" si="15"/>
        <v>0</v>
      </c>
      <c r="D226" s="35"/>
      <c r="E226" s="35"/>
      <c r="F226" s="35"/>
      <c r="G226" s="37"/>
      <c r="H226" s="36">
        <f t="shared" si="16"/>
        <v>0</v>
      </c>
      <c r="I226" s="35"/>
      <c r="J226" s="35"/>
      <c r="K226" s="35"/>
      <c r="L226" s="34"/>
    </row>
    <row r="227" spans="1:12" hidden="1" x14ac:dyDescent="0.25">
      <c r="A227" s="88">
        <v>5260</v>
      </c>
      <c r="B227" s="78" t="s">
        <v>86</v>
      </c>
      <c r="C227" s="73">
        <f t="shared" si="15"/>
        <v>0</v>
      </c>
      <c r="D227" s="76">
        <f>SUM(D228)</f>
        <v>0</v>
      </c>
      <c r="E227" s="76">
        <f>SUM(E228)</f>
        <v>0</v>
      </c>
      <c r="F227" s="76">
        <f>SUM(F228)</f>
        <v>0</v>
      </c>
      <c r="G227" s="77">
        <f>SUM(G228)</f>
        <v>0</v>
      </c>
      <c r="H227" s="36">
        <f t="shared" si="16"/>
        <v>0</v>
      </c>
      <c r="I227" s="76">
        <f>SUM(I228)</f>
        <v>0</v>
      </c>
      <c r="J227" s="76">
        <f>SUM(J228)</f>
        <v>0</v>
      </c>
      <c r="K227" s="76">
        <f>SUM(K228)</f>
        <v>0</v>
      </c>
      <c r="L227" s="75">
        <f>SUM(L228)</f>
        <v>0</v>
      </c>
    </row>
    <row r="228" spans="1:12" ht="24" hidden="1" x14ac:dyDescent="0.25">
      <c r="A228" s="74">
        <v>5269</v>
      </c>
      <c r="B228" s="78" t="s">
        <v>85</v>
      </c>
      <c r="C228" s="73">
        <f t="shared" si="15"/>
        <v>0</v>
      </c>
      <c r="D228" s="35"/>
      <c r="E228" s="35"/>
      <c r="F228" s="35"/>
      <c r="G228" s="37"/>
      <c r="H228" s="36">
        <f t="shared" si="16"/>
        <v>0</v>
      </c>
      <c r="I228" s="35"/>
      <c r="J228" s="35"/>
      <c r="K228" s="35"/>
      <c r="L228" s="34"/>
    </row>
    <row r="229" spans="1:12" ht="24" hidden="1" x14ac:dyDescent="0.25">
      <c r="A229" s="80">
        <v>5270</v>
      </c>
      <c r="B229" s="137" t="s">
        <v>84</v>
      </c>
      <c r="C229" s="136">
        <f t="shared" si="15"/>
        <v>0</v>
      </c>
      <c r="D229" s="133"/>
      <c r="E229" s="133"/>
      <c r="F229" s="133"/>
      <c r="G229" s="135"/>
      <c r="H229" s="134">
        <f t="shared" si="16"/>
        <v>0</v>
      </c>
      <c r="I229" s="133"/>
      <c r="J229" s="133"/>
      <c r="K229" s="133"/>
      <c r="L229" s="132"/>
    </row>
    <row r="230" spans="1:12" hidden="1" x14ac:dyDescent="0.25">
      <c r="A230" s="131">
        <v>6000</v>
      </c>
      <c r="B230" s="131" t="s">
        <v>83</v>
      </c>
      <c r="C230" s="130">
        <f t="shared" si="15"/>
        <v>0</v>
      </c>
      <c r="D230" s="127">
        <f>D231+D251+D258</f>
        <v>0</v>
      </c>
      <c r="E230" s="127">
        <f>E231+E251+E258</f>
        <v>0</v>
      </c>
      <c r="F230" s="127">
        <f>F231+F251+F258</f>
        <v>0</v>
      </c>
      <c r="G230" s="129">
        <f>G231+G251+G258</f>
        <v>0</v>
      </c>
      <c r="H230" s="128">
        <f t="shared" si="16"/>
        <v>0</v>
      </c>
      <c r="I230" s="127">
        <f>I231+I251+I258</f>
        <v>0</v>
      </c>
      <c r="J230" s="127">
        <f>J231+J251+J258</f>
        <v>0</v>
      </c>
      <c r="K230" s="127">
        <f>K231+K251+K258</f>
        <v>0</v>
      </c>
      <c r="L230" s="126">
        <f>L231+L251+L258</f>
        <v>0</v>
      </c>
    </row>
    <row r="231" spans="1:12" ht="14.25" hidden="1" customHeight="1" x14ac:dyDescent="0.25">
      <c r="A231" s="125">
        <v>6200</v>
      </c>
      <c r="B231" s="124" t="s">
        <v>82</v>
      </c>
      <c r="C231" s="123">
        <f t="shared" si="15"/>
        <v>0</v>
      </c>
      <c r="D231" s="121">
        <f>SUM(D232,D233,D235,D238,D244,D245,D246)</f>
        <v>0</v>
      </c>
      <c r="E231" s="121">
        <f>SUM(E232,E233,E235,E238,E244,E245,E246)</f>
        <v>0</v>
      </c>
      <c r="F231" s="121">
        <f>SUM(F232,F233,F235,F238,F244,F245,F246)</f>
        <v>0</v>
      </c>
      <c r="G231" s="121">
        <f>SUM(G232,G233,G235,G238,G244,G245,G246)</f>
        <v>0</v>
      </c>
      <c r="H231" s="122">
        <f t="shared" si="16"/>
        <v>0</v>
      </c>
      <c r="I231" s="121">
        <f>SUM(I232,I233,I235,I238,I244,I245,I246)</f>
        <v>0</v>
      </c>
      <c r="J231" s="121">
        <f>SUM(J232,J233,J235,J238,J244,J245,J246)</f>
        <v>0</v>
      </c>
      <c r="K231" s="121">
        <f>SUM(K232,K233,K235,K238,K244,K245,K246)</f>
        <v>0</v>
      </c>
      <c r="L231" s="92">
        <f>SUM(L232,L233,L235,L238,L244,L245,L246)</f>
        <v>0</v>
      </c>
    </row>
    <row r="232" spans="1:12" ht="24" hidden="1" x14ac:dyDescent="0.25">
      <c r="A232" s="91">
        <v>6220</v>
      </c>
      <c r="B232" s="79" t="s">
        <v>81</v>
      </c>
      <c r="C232" s="71">
        <f t="shared" si="15"/>
        <v>0</v>
      </c>
      <c r="D232" s="68"/>
      <c r="E232" s="68"/>
      <c r="F232" s="68"/>
      <c r="G232" s="120"/>
      <c r="H232" s="119">
        <f t="shared" si="16"/>
        <v>0</v>
      </c>
      <c r="I232" s="68"/>
      <c r="J232" s="68"/>
      <c r="K232" s="68"/>
      <c r="L232" s="67"/>
    </row>
    <row r="233" spans="1:12" hidden="1" x14ac:dyDescent="0.25">
      <c r="A233" s="88">
        <v>6230</v>
      </c>
      <c r="B233" s="78" t="s">
        <v>80</v>
      </c>
      <c r="C233" s="73">
        <f t="shared" si="15"/>
        <v>0</v>
      </c>
      <c r="D233" s="76">
        <f>SUM(D234)</f>
        <v>0</v>
      </c>
      <c r="E233" s="76">
        <f>SUM(E234)</f>
        <v>0</v>
      </c>
      <c r="F233" s="76">
        <f>SUM(F234)</f>
        <v>0</v>
      </c>
      <c r="G233" s="77">
        <f>SUM(G234)</f>
        <v>0</v>
      </c>
      <c r="H233" s="103">
        <f t="shared" si="16"/>
        <v>0</v>
      </c>
      <c r="I233" s="76">
        <f>SUM(I234)</f>
        <v>0</v>
      </c>
      <c r="J233" s="76">
        <f>SUM(J234)</f>
        <v>0</v>
      </c>
      <c r="K233" s="76">
        <f>SUM(K234)</f>
        <v>0</v>
      </c>
      <c r="L233" s="75">
        <f>SUM(L234)</f>
        <v>0</v>
      </c>
    </row>
    <row r="234" spans="1:12" ht="24" hidden="1" x14ac:dyDescent="0.25">
      <c r="A234" s="74">
        <v>6239</v>
      </c>
      <c r="B234" s="79" t="s">
        <v>79</v>
      </c>
      <c r="C234" s="73">
        <f t="shared" si="15"/>
        <v>0</v>
      </c>
      <c r="D234" s="68"/>
      <c r="E234" s="68"/>
      <c r="F234" s="68"/>
      <c r="G234" s="70"/>
      <c r="H234" s="103">
        <f t="shared" si="16"/>
        <v>0</v>
      </c>
      <c r="I234" s="68"/>
      <c r="J234" s="68"/>
      <c r="K234" s="68"/>
      <c r="L234" s="67"/>
    </row>
    <row r="235" spans="1:12" ht="24" hidden="1" x14ac:dyDescent="0.25">
      <c r="A235" s="88">
        <v>6240</v>
      </c>
      <c r="B235" s="78" t="s">
        <v>78</v>
      </c>
      <c r="C235" s="73">
        <f t="shared" si="15"/>
        <v>0</v>
      </c>
      <c r="D235" s="76">
        <f>SUM(D236:D237)</f>
        <v>0</v>
      </c>
      <c r="E235" s="76">
        <f>SUM(E236:E237)</f>
        <v>0</v>
      </c>
      <c r="F235" s="76">
        <f>SUM(F236:F237)</f>
        <v>0</v>
      </c>
      <c r="G235" s="77">
        <f>SUM(G236:G237)</f>
        <v>0</v>
      </c>
      <c r="H235" s="103">
        <f t="shared" si="16"/>
        <v>0</v>
      </c>
      <c r="I235" s="76">
        <f>SUM(I236:I237)</f>
        <v>0</v>
      </c>
      <c r="J235" s="76">
        <f>SUM(J236:J237)</f>
        <v>0</v>
      </c>
      <c r="K235" s="76">
        <f>SUM(K236:K237)</f>
        <v>0</v>
      </c>
      <c r="L235" s="75">
        <f>SUM(L236:L237)</f>
        <v>0</v>
      </c>
    </row>
    <row r="236" spans="1:12" hidden="1" x14ac:dyDescent="0.25">
      <c r="A236" s="74">
        <v>6241</v>
      </c>
      <c r="B236" s="78" t="s">
        <v>77</v>
      </c>
      <c r="C236" s="73">
        <f t="shared" si="15"/>
        <v>0</v>
      </c>
      <c r="D236" s="35"/>
      <c r="E236" s="35"/>
      <c r="F236" s="35"/>
      <c r="G236" s="37"/>
      <c r="H236" s="103">
        <f t="shared" si="16"/>
        <v>0</v>
      </c>
      <c r="I236" s="35"/>
      <c r="J236" s="35"/>
      <c r="K236" s="35"/>
      <c r="L236" s="34"/>
    </row>
    <row r="237" spans="1:12" hidden="1" x14ac:dyDescent="0.25">
      <c r="A237" s="74">
        <v>6242</v>
      </c>
      <c r="B237" s="78" t="s">
        <v>76</v>
      </c>
      <c r="C237" s="73">
        <f t="shared" si="15"/>
        <v>0</v>
      </c>
      <c r="D237" s="35"/>
      <c r="E237" s="35"/>
      <c r="F237" s="35"/>
      <c r="G237" s="37"/>
      <c r="H237" s="103">
        <f t="shared" si="16"/>
        <v>0</v>
      </c>
      <c r="I237" s="35"/>
      <c r="J237" s="35"/>
      <c r="K237" s="35"/>
      <c r="L237" s="34"/>
    </row>
    <row r="238" spans="1:12" ht="25.5" hidden="1" customHeight="1" x14ac:dyDescent="0.25">
      <c r="A238" s="88">
        <v>6250</v>
      </c>
      <c r="B238" s="78" t="s">
        <v>75</v>
      </c>
      <c r="C238" s="73">
        <f t="shared" si="15"/>
        <v>0</v>
      </c>
      <c r="D238" s="76">
        <f>SUM(D239:D243)</f>
        <v>0</v>
      </c>
      <c r="E238" s="76">
        <f>SUM(E239:E243)</f>
        <v>0</v>
      </c>
      <c r="F238" s="76">
        <f>SUM(F239:F243)</f>
        <v>0</v>
      </c>
      <c r="G238" s="77">
        <f>SUM(G239:G243)</f>
        <v>0</v>
      </c>
      <c r="H238" s="103">
        <f t="shared" si="16"/>
        <v>0</v>
      </c>
      <c r="I238" s="76">
        <f>SUM(I239:I243)</f>
        <v>0</v>
      </c>
      <c r="J238" s="76">
        <f>SUM(J239:J243)</f>
        <v>0</v>
      </c>
      <c r="K238" s="76">
        <f>SUM(K239:K243)</f>
        <v>0</v>
      </c>
      <c r="L238" s="75">
        <f>SUM(L239:L243)</f>
        <v>0</v>
      </c>
    </row>
    <row r="239" spans="1:12" ht="14.25" hidden="1" customHeight="1" x14ac:dyDescent="0.25">
      <c r="A239" s="74">
        <v>6252</v>
      </c>
      <c r="B239" s="78" t="s">
        <v>74</v>
      </c>
      <c r="C239" s="73">
        <f t="shared" si="15"/>
        <v>0</v>
      </c>
      <c r="D239" s="35"/>
      <c r="E239" s="35"/>
      <c r="F239" s="35"/>
      <c r="G239" s="37"/>
      <c r="H239" s="103">
        <f t="shared" si="16"/>
        <v>0</v>
      </c>
      <c r="I239" s="35"/>
      <c r="J239" s="35"/>
      <c r="K239" s="35"/>
      <c r="L239" s="34"/>
    </row>
    <row r="240" spans="1:12" ht="14.25" hidden="1" customHeight="1" x14ac:dyDescent="0.25">
      <c r="A240" s="74">
        <v>6253</v>
      </c>
      <c r="B240" s="78" t="s">
        <v>73</v>
      </c>
      <c r="C240" s="73">
        <f t="shared" si="15"/>
        <v>0</v>
      </c>
      <c r="D240" s="35"/>
      <c r="E240" s="35"/>
      <c r="F240" s="35"/>
      <c r="G240" s="37"/>
      <c r="H240" s="103">
        <f t="shared" si="16"/>
        <v>0</v>
      </c>
      <c r="I240" s="35"/>
      <c r="J240" s="35"/>
      <c r="K240" s="35"/>
      <c r="L240" s="34"/>
    </row>
    <row r="241" spans="1:12" ht="24" hidden="1" x14ac:dyDescent="0.25">
      <c r="A241" s="74">
        <v>6254</v>
      </c>
      <c r="B241" s="78" t="s">
        <v>72</v>
      </c>
      <c r="C241" s="73">
        <f t="shared" si="15"/>
        <v>0</v>
      </c>
      <c r="D241" s="35"/>
      <c r="E241" s="35"/>
      <c r="F241" s="35"/>
      <c r="G241" s="37"/>
      <c r="H241" s="103">
        <f t="shared" si="16"/>
        <v>0</v>
      </c>
      <c r="I241" s="35"/>
      <c r="J241" s="35"/>
      <c r="K241" s="35"/>
      <c r="L241" s="34"/>
    </row>
    <row r="242" spans="1:12" ht="24" hidden="1" x14ac:dyDescent="0.25">
      <c r="A242" s="74">
        <v>6255</v>
      </c>
      <c r="B242" s="78" t="s">
        <v>71</v>
      </c>
      <c r="C242" s="73">
        <f t="shared" si="15"/>
        <v>0</v>
      </c>
      <c r="D242" s="35"/>
      <c r="E242" s="35"/>
      <c r="F242" s="35"/>
      <c r="G242" s="37"/>
      <c r="H242" s="103">
        <f t="shared" si="16"/>
        <v>0</v>
      </c>
      <c r="I242" s="35"/>
      <c r="J242" s="35"/>
      <c r="K242" s="35"/>
      <c r="L242" s="34"/>
    </row>
    <row r="243" spans="1:12" hidden="1" x14ac:dyDescent="0.25">
      <c r="A243" s="74">
        <v>6259</v>
      </c>
      <c r="B243" s="78" t="s">
        <v>70</v>
      </c>
      <c r="C243" s="73">
        <f t="shared" si="15"/>
        <v>0</v>
      </c>
      <c r="D243" s="35"/>
      <c r="E243" s="35"/>
      <c r="F243" s="35"/>
      <c r="G243" s="37"/>
      <c r="H243" s="103">
        <f t="shared" si="16"/>
        <v>0</v>
      </c>
      <c r="I243" s="35"/>
      <c r="J243" s="35"/>
      <c r="K243" s="35"/>
      <c r="L243" s="34"/>
    </row>
    <row r="244" spans="1:12" ht="24" hidden="1" x14ac:dyDescent="0.25">
      <c r="A244" s="88">
        <v>6260</v>
      </c>
      <c r="B244" s="78" t="s">
        <v>69</v>
      </c>
      <c r="C244" s="73">
        <f t="shared" si="15"/>
        <v>0</v>
      </c>
      <c r="D244" s="35"/>
      <c r="E244" s="35"/>
      <c r="F244" s="35"/>
      <c r="G244" s="37"/>
      <c r="H244" s="103">
        <f t="shared" si="16"/>
        <v>0</v>
      </c>
      <c r="I244" s="35"/>
      <c r="J244" s="35"/>
      <c r="K244" s="35"/>
      <c r="L244" s="34"/>
    </row>
    <row r="245" spans="1:12" hidden="1" x14ac:dyDescent="0.25">
      <c r="A245" s="88">
        <v>6270</v>
      </c>
      <c r="B245" s="78" t="s">
        <v>68</v>
      </c>
      <c r="C245" s="73">
        <f t="shared" si="15"/>
        <v>0</v>
      </c>
      <c r="D245" s="35"/>
      <c r="E245" s="35"/>
      <c r="F245" s="35"/>
      <c r="G245" s="37"/>
      <c r="H245" s="103">
        <f t="shared" si="16"/>
        <v>0</v>
      </c>
      <c r="I245" s="35"/>
      <c r="J245" s="35"/>
      <c r="K245" s="35"/>
      <c r="L245" s="34"/>
    </row>
    <row r="246" spans="1:12" ht="24" hidden="1" x14ac:dyDescent="0.25">
      <c r="A246" s="91">
        <v>6290</v>
      </c>
      <c r="B246" s="79" t="s">
        <v>67</v>
      </c>
      <c r="C246" s="110">
        <f t="shared" si="15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118">
        <f>SUM(G247:G250)</f>
        <v>0</v>
      </c>
      <c r="H246" s="110">
        <f t="shared" si="16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17">
        <f>SUM(L247:L250)</f>
        <v>0</v>
      </c>
    </row>
    <row r="247" spans="1:12" hidden="1" x14ac:dyDescent="0.25">
      <c r="A247" s="74">
        <v>6291</v>
      </c>
      <c r="B247" s="78" t="s">
        <v>66</v>
      </c>
      <c r="C247" s="73">
        <f t="shared" si="15"/>
        <v>0</v>
      </c>
      <c r="D247" s="35"/>
      <c r="E247" s="35"/>
      <c r="F247" s="35"/>
      <c r="G247" s="111"/>
      <c r="H247" s="73">
        <f t="shared" si="16"/>
        <v>0</v>
      </c>
      <c r="I247" s="35"/>
      <c r="J247" s="35"/>
      <c r="K247" s="35"/>
      <c r="L247" s="34"/>
    </row>
    <row r="248" spans="1:12" hidden="1" x14ac:dyDescent="0.25">
      <c r="A248" s="74">
        <v>6292</v>
      </c>
      <c r="B248" s="78" t="s">
        <v>65</v>
      </c>
      <c r="C248" s="73">
        <f t="shared" si="15"/>
        <v>0</v>
      </c>
      <c r="D248" s="35"/>
      <c r="E248" s="35"/>
      <c r="F248" s="35"/>
      <c r="G248" s="111"/>
      <c r="H248" s="73">
        <f t="shared" si="16"/>
        <v>0</v>
      </c>
      <c r="I248" s="35"/>
      <c r="J248" s="35"/>
      <c r="K248" s="35"/>
      <c r="L248" s="34"/>
    </row>
    <row r="249" spans="1:12" ht="72" hidden="1" x14ac:dyDescent="0.25">
      <c r="A249" s="74">
        <v>6296</v>
      </c>
      <c r="B249" s="78" t="s">
        <v>64</v>
      </c>
      <c r="C249" s="73">
        <f t="shared" si="15"/>
        <v>0</v>
      </c>
      <c r="D249" s="35"/>
      <c r="E249" s="35"/>
      <c r="F249" s="35"/>
      <c r="G249" s="111"/>
      <c r="H249" s="73">
        <f t="shared" si="16"/>
        <v>0</v>
      </c>
      <c r="I249" s="35"/>
      <c r="J249" s="35"/>
      <c r="K249" s="35"/>
      <c r="L249" s="34"/>
    </row>
    <row r="250" spans="1:12" ht="39.75" hidden="1" customHeight="1" x14ac:dyDescent="0.25">
      <c r="A250" s="74">
        <v>6299</v>
      </c>
      <c r="B250" s="78" t="s">
        <v>63</v>
      </c>
      <c r="C250" s="73">
        <f t="shared" si="15"/>
        <v>0</v>
      </c>
      <c r="D250" s="35"/>
      <c r="E250" s="35"/>
      <c r="F250" s="35"/>
      <c r="G250" s="111"/>
      <c r="H250" s="73">
        <f t="shared" si="16"/>
        <v>0</v>
      </c>
      <c r="I250" s="35"/>
      <c r="J250" s="35"/>
      <c r="K250" s="35"/>
      <c r="L250" s="34"/>
    </row>
    <row r="251" spans="1:12" hidden="1" x14ac:dyDescent="0.25">
      <c r="A251" s="97">
        <v>6300</v>
      </c>
      <c r="B251" s="96" t="s">
        <v>62</v>
      </c>
      <c r="C251" s="95">
        <f t="shared" si="15"/>
        <v>0</v>
      </c>
      <c r="D251" s="93">
        <f>SUM(D252,D256,D257)</f>
        <v>0</v>
      </c>
      <c r="E251" s="93">
        <f>SUM(E252,E256,E257)</f>
        <v>0</v>
      </c>
      <c r="F251" s="93">
        <f>SUM(F252,F256,F257)</f>
        <v>0</v>
      </c>
      <c r="G251" s="93">
        <f>SUM(G252,G256,G257)</f>
        <v>0</v>
      </c>
      <c r="H251" s="94">
        <f t="shared" si="16"/>
        <v>0</v>
      </c>
      <c r="I251" s="93">
        <f>SUM(I252,I256,I257)</f>
        <v>0</v>
      </c>
      <c r="J251" s="93">
        <f>SUM(J252,J256,J257)</f>
        <v>0</v>
      </c>
      <c r="K251" s="93">
        <f>SUM(K252,K256,K257)</f>
        <v>0</v>
      </c>
      <c r="L251" s="109">
        <f>SUM(L252,L256,L257)</f>
        <v>0</v>
      </c>
    </row>
    <row r="252" spans="1:12" ht="24" hidden="1" x14ac:dyDescent="0.25">
      <c r="A252" s="91">
        <v>6320</v>
      </c>
      <c r="B252" s="79" t="s">
        <v>61</v>
      </c>
      <c r="C252" s="110">
        <f t="shared" si="15"/>
        <v>0</v>
      </c>
      <c r="D252" s="107">
        <f>SUM(D253:D255)</f>
        <v>0</v>
      </c>
      <c r="E252" s="107">
        <f>SUM(E253:E255)</f>
        <v>0</v>
      </c>
      <c r="F252" s="107">
        <f>SUM(F253:F255)</f>
        <v>0</v>
      </c>
      <c r="G252" s="116">
        <f>SUM(G253:G255)</f>
        <v>0</v>
      </c>
      <c r="H252" s="110">
        <f t="shared" si="16"/>
        <v>0</v>
      </c>
      <c r="I252" s="107">
        <f>SUM(I253:I255)</f>
        <v>0</v>
      </c>
      <c r="J252" s="107">
        <f>SUM(J253:J255)</f>
        <v>0</v>
      </c>
      <c r="K252" s="107">
        <f>SUM(K253:K255)</f>
        <v>0</v>
      </c>
      <c r="L252" s="115">
        <f>SUM(L253:L255)</f>
        <v>0</v>
      </c>
    </row>
    <row r="253" spans="1:12" hidden="1" x14ac:dyDescent="0.25">
      <c r="A253" s="74">
        <v>6322</v>
      </c>
      <c r="B253" s="78" t="s">
        <v>60</v>
      </c>
      <c r="C253" s="73">
        <f t="shared" si="15"/>
        <v>0</v>
      </c>
      <c r="D253" s="35"/>
      <c r="E253" s="35"/>
      <c r="F253" s="35"/>
      <c r="G253" s="111"/>
      <c r="H253" s="73">
        <f t="shared" si="16"/>
        <v>0</v>
      </c>
      <c r="I253" s="35"/>
      <c r="J253" s="35"/>
      <c r="K253" s="35"/>
      <c r="L253" s="34"/>
    </row>
    <row r="254" spans="1:12" ht="24" hidden="1" x14ac:dyDescent="0.25">
      <c r="A254" s="74">
        <v>6323</v>
      </c>
      <c r="B254" s="78" t="s">
        <v>59</v>
      </c>
      <c r="C254" s="73">
        <f t="shared" si="15"/>
        <v>0</v>
      </c>
      <c r="D254" s="35"/>
      <c r="E254" s="35"/>
      <c r="F254" s="35"/>
      <c r="G254" s="111"/>
      <c r="H254" s="73">
        <f t="shared" si="16"/>
        <v>0</v>
      </c>
      <c r="I254" s="35"/>
      <c r="J254" s="35"/>
      <c r="K254" s="35"/>
      <c r="L254" s="34"/>
    </row>
    <row r="255" spans="1:12" ht="24" hidden="1" x14ac:dyDescent="0.25">
      <c r="A255" s="114">
        <v>6324</v>
      </c>
      <c r="B255" s="79" t="s">
        <v>58</v>
      </c>
      <c r="C255" s="71">
        <f t="shared" si="15"/>
        <v>0</v>
      </c>
      <c r="D255" s="68"/>
      <c r="E255" s="68"/>
      <c r="F255" s="68"/>
      <c r="G255" s="113"/>
      <c r="H255" s="71">
        <f t="shared" si="16"/>
        <v>0</v>
      </c>
      <c r="I255" s="68"/>
      <c r="J255" s="68"/>
      <c r="K255" s="68"/>
      <c r="L255" s="67"/>
    </row>
    <row r="256" spans="1:12" ht="24" hidden="1" x14ac:dyDescent="0.25">
      <c r="A256" s="87">
        <v>6330</v>
      </c>
      <c r="B256" s="112" t="s">
        <v>57</v>
      </c>
      <c r="C256" s="110">
        <f t="shared" si="15"/>
        <v>0</v>
      </c>
      <c r="D256" s="29"/>
      <c r="E256" s="29"/>
      <c r="F256" s="29"/>
      <c r="G256" s="111"/>
      <c r="H256" s="110">
        <f t="shared" si="16"/>
        <v>0</v>
      </c>
      <c r="I256" s="29"/>
      <c r="J256" s="29"/>
      <c r="K256" s="29"/>
      <c r="L256" s="28"/>
    </row>
    <row r="257" spans="1:13" hidden="1" x14ac:dyDescent="0.25">
      <c r="A257" s="88">
        <v>6360</v>
      </c>
      <c r="B257" s="78" t="s">
        <v>56</v>
      </c>
      <c r="C257" s="73">
        <f t="shared" ref="C257:C283" si="17">SUM(D257:G257)</f>
        <v>0</v>
      </c>
      <c r="D257" s="35"/>
      <c r="E257" s="35"/>
      <c r="F257" s="35"/>
      <c r="G257" s="37"/>
      <c r="H257" s="103">
        <f t="shared" ref="H257:H283" si="18">SUM(I257:L257)</f>
        <v>0</v>
      </c>
      <c r="I257" s="35"/>
      <c r="J257" s="35"/>
      <c r="K257" s="35"/>
      <c r="L257" s="34"/>
    </row>
    <row r="258" spans="1:13" ht="36" hidden="1" x14ac:dyDescent="0.25">
      <c r="A258" s="97">
        <v>6400</v>
      </c>
      <c r="B258" s="96" t="s">
        <v>55</v>
      </c>
      <c r="C258" s="95">
        <f t="shared" si="17"/>
        <v>0</v>
      </c>
      <c r="D258" s="93">
        <f>SUM(D259,D263)</f>
        <v>0</v>
      </c>
      <c r="E258" s="93">
        <f>SUM(E259,E263)</f>
        <v>0</v>
      </c>
      <c r="F258" s="93">
        <f>SUM(F259,F263)</f>
        <v>0</v>
      </c>
      <c r="G258" s="93">
        <f>SUM(G259,G263)</f>
        <v>0</v>
      </c>
      <c r="H258" s="94">
        <f t="shared" si="18"/>
        <v>0</v>
      </c>
      <c r="I258" s="93">
        <f>SUM(I259,I263)</f>
        <v>0</v>
      </c>
      <c r="J258" s="93">
        <f>SUM(J259,J263)</f>
        <v>0</v>
      </c>
      <c r="K258" s="93">
        <f>SUM(K259,K263)</f>
        <v>0</v>
      </c>
      <c r="L258" s="109">
        <f>SUM(L259,L263)</f>
        <v>0</v>
      </c>
    </row>
    <row r="259" spans="1:13" ht="24" hidden="1" x14ac:dyDescent="0.25">
      <c r="A259" s="91">
        <v>6410</v>
      </c>
      <c r="B259" s="79" t="s">
        <v>54</v>
      </c>
      <c r="C259" s="71">
        <f t="shared" si="17"/>
        <v>0</v>
      </c>
      <c r="D259" s="107">
        <f>SUM(D260:D262)</f>
        <v>0</v>
      </c>
      <c r="E259" s="107">
        <f>SUM(E260:E262)</f>
        <v>0</v>
      </c>
      <c r="F259" s="107">
        <f>SUM(F260:F262)</f>
        <v>0</v>
      </c>
      <c r="G259" s="108">
        <f>SUM(G260:G262)</f>
        <v>0</v>
      </c>
      <c r="H259" s="71">
        <f t="shared" si="18"/>
        <v>0</v>
      </c>
      <c r="I259" s="107">
        <f>SUM(I260:I262)</f>
        <v>0</v>
      </c>
      <c r="J259" s="107">
        <f>SUM(J260:J262)</f>
        <v>0</v>
      </c>
      <c r="K259" s="107">
        <f>SUM(K260:K262)</f>
        <v>0</v>
      </c>
      <c r="L259" s="106">
        <f>SUM(L260:L262)</f>
        <v>0</v>
      </c>
    </row>
    <row r="260" spans="1:13" hidden="1" x14ac:dyDescent="0.25">
      <c r="A260" s="74">
        <v>6411</v>
      </c>
      <c r="B260" s="39" t="s">
        <v>53</v>
      </c>
      <c r="C260" s="73">
        <f t="shared" si="17"/>
        <v>0</v>
      </c>
      <c r="D260" s="35"/>
      <c r="E260" s="35"/>
      <c r="F260" s="35"/>
      <c r="G260" s="37"/>
      <c r="H260" s="103">
        <f t="shared" si="18"/>
        <v>0</v>
      </c>
      <c r="I260" s="35"/>
      <c r="J260" s="35"/>
      <c r="K260" s="35"/>
      <c r="L260" s="34"/>
    </row>
    <row r="261" spans="1:13" ht="36" hidden="1" x14ac:dyDescent="0.25">
      <c r="A261" s="74">
        <v>6412</v>
      </c>
      <c r="B261" s="78" t="s">
        <v>52</v>
      </c>
      <c r="C261" s="73">
        <f t="shared" si="17"/>
        <v>0</v>
      </c>
      <c r="D261" s="35"/>
      <c r="E261" s="35"/>
      <c r="F261" s="35"/>
      <c r="G261" s="37"/>
      <c r="H261" s="103">
        <f t="shared" si="18"/>
        <v>0</v>
      </c>
      <c r="I261" s="35"/>
      <c r="J261" s="35"/>
      <c r="K261" s="35"/>
      <c r="L261" s="34"/>
    </row>
    <row r="262" spans="1:13" ht="36" hidden="1" x14ac:dyDescent="0.25">
      <c r="A262" s="74">
        <v>6419</v>
      </c>
      <c r="B262" s="78" t="s">
        <v>51</v>
      </c>
      <c r="C262" s="73">
        <f t="shared" si="17"/>
        <v>0</v>
      </c>
      <c r="D262" s="35"/>
      <c r="E262" s="35"/>
      <c r="F262" s="35"/>
      <c r="G262" s="37"/>
      <c r="H262" s="103">
        <f t="shared" si="18"/>
        <v>0</v>
      </c>
      <c r="I262" s="35"/>
      <c r="J262" s="35"/>
      <c r="K262" s="35"/>
      <c r="L262" s="34"/>
    </row>
    <row r="263" spans="1:13" ht="36" hidden="1" x14ac:dyDescent="0.25">
      <c r="A263" s="88">
        <v>6420</v>
      </c>
      <c r="B263" s="78" t="s">
        <v>50</v>
      </c>
      <c r="C263" s="73">
        <f t="shared" si="17"/>
        <v>0</v>
      </c>
      <c r="D263" s="76">
        <f>SUM(D264:D267)</f>
        <v>0</v>
      </c>
      <c r="E263" s="76">
        <f>SUM(E264:E267)</f>
        <v>0</v>
      </c>
      <c r="F263" s="76">
        <f>SUM(F264:F267)</f>
        <v>0</v>
      </c>
      <c r="G263" s="105">
        <f>SUM(G264:G267)</f>
        <v>0</v>
      </c>
      <c r="H263" s="73">
        <f t="shared" si="18"/>
        <v>0</v>
      </c>
      <c r="I263" s="76">
        <f>SUM(I264:I267)</f>
        <v>0</v>
      </c>
      <c r="J263" s="76">
        <f>SUM(J264:J267)</f>
        <v>0</v>
      </c>
      <c r="K263" s="76">
        <f>SUM(K264:K267)</f>
        <v>0</v>
      </c>
      <c r="L263" s="104">
        <f>SUM(L264:L267)</f>
        <v>0</v>
      </c>
    </row>
    <row r="264" spans="1:13" hidden="1" x14ac:dyDescent="0.25">
      <c r="A264" s="74">
        <v>6421</v>
      </c>
      <c r="B264" s="78" t="s">
        <v>49</v>
      </c>
      <c r="C264" s="73">
        <f t="shared" si="17"/>
        <v>0</v>
      </c>
      <c r="D264" s="35"/>
      <c r="E264" s="35"/>
      <c r="F264" s="35"/>
      <c r="G264" s="37"/>
      <c r="H264" s="103">
        <f t="shared" si="18"/>
        <v>0</v>
      </c>
      <c r="I264" s="35"/>
      <c r="J264" s="35"/>
      <c r="K264" s="35"/>
      <c r="L264" s="34"/>
    </row>
    <row r="265" spans="1:13" hidden="1" x14ac:dyDescent="0.25">
      <c r="A265" s="74">
        <v>6422</v>
      </c>
      <c r="B265" s="78" t="s">
        <v>48</v>
      </c>
      <c r="C265" s="73">
        <f t="shared" si="17"/>
        <v>0</v>
      </c>
      <c r="D265" s="35"/>
      <c r="E265" s="35"/>
      <c r="F265" s="35"/>
      <c r="G265" s="37"/>
      <c r="H265" s="103">
        <f t="shared" si="18"/>
        <v>0</v>
      </c>
      <c r="I265" s="35"/>
      <c r="J265" s="35"/>
      <c r="K265" s="35"/>
      <c r="L265" s="34"/>
    </row>
    <row r="266" spans="1:13" ht="24" hidden="1" x14ac:dyDescent="0.25">
      <c r="A266" s="74">
        <v>6423</v>
      </c>
      <c r="B266" s="78" t="s">
        <v>47</v>
      </c>
      <c r="C266" s="73">
        <f t="shared" si="17"/>
        <v>0</v>
      </c>
      <c r="D266" s="35"/>
      <c r="E266" s="35"/>
      <c r="F266" s="35"/>
      <c r="G266" s="37"/>
      <c r="H266" s="103">
        <f t="shared" si="18"/>
        <v>0</v>
      </c>
      <c r="I266" s="35"/>
      <c r="J266" s="35"/>
      <c r="K266" s="35"/>
      <c r="L266" s="34"/>
    </row>
    <row r="267" spans="1:13" ht="36" hidden="1" x14ac:dyDescent="0.25">
      <c r="A267" s="74">
        <v>6424</v>
      </c>
      <c r="B267" s="78" t="s">
        <v>46</v>
      </c>
      <c r="C267" s="73">
        <f t="shared" si="17"/>
        <v>0</v>
      </c>
      <c r="D267" s="35"/>
      <c r="E267" s="35"/>
      <c r="F267" s="35"/>
      <c r="G267" s="37"/>
      <c r="H267" s="103">
        <f t="shared" si="18"/>
        <v>0</v>
      </c>
      <c r="I267" s="35"/>
      <c r="J267" s="35"/>
      <c r="K267" s="35"/>
      <c r="L267" s="34"/>
      <c r="M267" s="89"/>
    </row>
    <row r="268" spans="1:13" ht="36" hidden="1" x14ac:dyDescent="0.25">
      <c r="A268" s="102">
        <v>7000</v>
      </c>
      <c r="B268" s="102" t="s">
        <v>45</v>
      </c>
      <c r="C268" s="101">
        <f t="shared" si="17"/>
        <v>0</v>
      </c>
      <c r="D268" s="99">
        <f>SUM(D269,D279)</f>
        <v>0</v>
      </c>
      <c r="E268" s="99">
        <f>SUM(E269,E279)</f>
        <v>0</v>
      </c>
      <c r="F268" s="99">
        <f>SUM(F269,F279)</f>
        <v>0</v>
      </c>
      <c r="G268" s="99">
        <f>SUM(G269,G279)</f>
        <v>0</v>
      </c>
      <c r="H268" s="100">
        <f t="shared" si="18"/>
        <v>0</v>
      </c>
      <c r="I268" s="99">
        <f>SUM(I269,I279)</f>
        <v>0</v>
      </c>
      <c r="J268" s="99">
        <f>SUM(J269,J279)</f>
        <v>0</v>
      </c>
      <c r="K268" s="99">
        <f>SUM(K269,K279)</f>
        <v>0</v>
      </c>
      <c r="L268" s="98">
        <f>SUM(L269,L279)</f>
        <v>0</v>
      </c>
    </row>
    <row r="269" spans="1:13" ht="24" hidden="1" x14ac:dyDescent="0.25">
      <c r="A269" s="97">
        <v>7200</v>
      </c>
      <c r="B269" s="96" t="s">
        <v>44</v>
      </c>
      <c r="C269" s="95">
        <f t="shared" si="17"/>
        <v>0</v>
      </c>
      <c r="D269" s="93">
        <f>SUM(D270,D271,D274,D275,D278)</f>
        <v>0</v>
      </c>
      <c r="E269" s="93">
        <f>SUM(E270,E271,E274,E275,E278)</f>
        <v>0</v>
      </c>
      <c r="F269" s="93">
        <f>SUM(F270,F271,F274,F275,F278)</f>
        <v>0</v>
      </c>
      <c r="G269" s="93">
        <f>SUM(G270,G271,G274,G275,G278)</f>
        <v>0</v>
      </c>
      <c r="H269" s="94">
        <f t="shared" si="18"/>
        <v>0</v>
      </c>
      <c r="I269" s="93">
        <f>SUM(I270,I271,I274,I275,I278)</f>
        <v>0</v>
      </c>
      <c r="J269" s="93">
        <f>SUM(J270,J271,J274,J275,J278)</f>
        <v>0</v>
      </c>
      <c r="K269" s="93">
        <f>SUM(K270,K271,K274,K275,K278)</f>
        <v>0</v>
      </c>
      <c r="L269" s="92">
        <f>SUM(L270,L271,L274,L275,L278)</f>
        <v>0</v>
      </c>
    </row>
    <row r="270" spans="1:13" ht="24" hidden="1" x14ac:dyDescent="0.25">
      <c r="A270" s="91">
        <v>7210</v>
      </c>
      <c r="B270" s="79" t="s">
        <v>43</v>
      </c>
      <c r="C270" s="71">
        <f t="shared" si="17"/>
        <v>0</v>
      </c>
      <c r="D270" s="68"/>
      <c r="E270" s="68"/>
      <c r="F270" s="68"/>
      <c r="G270" s="70"/>
      <c r="H270" s="69">
        <f t="shared" si="18"/>
        <v>0</v>
      </c>
      <c r="I270" s="68"/>
      <c r="J270" s="68"/>
      <c r="K270" s="68"/>
      <c r="L270" s="67"/>
    </row>
    <row r="271" spans="1:13" s="89" customFormat="1" ht="36" hidden="1" x14ac:dyDescent="0.25">
      <c r="A271" s="88">
        <v>7220</v>
      </c>
      <c r="B271" s="78" t="s">
        <v>42</v>
      </c>
      <c r="C271" s="73">
        <f t="shared" si="17"/>
        <v>0</v>
      </c>
      <c r="D271" s="76">
        <f>SUM(D272:D273)</f>
        <v>0</v>
      </c>
      <c r="E271" s="76">
        <f>SUM(E272:E273)</f>
        <v>0</v>
      </c>
      <c r="F271" s="76">
        <f>SUM(F272:F273)</f>
        <v>0</v>
      </c>
      <c r="G271" s="76">
        <f>SUM(G272:G273)</f>
        <v>0</v>
      </c>
      <c r="H271" s="36">
        <f t="shared" si="18"/>
        <v>0</v>
      </c>
      <c r="I271" s="76">
        <f>SUM(I272:I273)</f>
        <v>0</v>
      </c>
      <c r="J271" s="76">
        <f>SUM(J272:J273)</f>
        <v>0</v>
      </c>
      <c r="K271" s="76">
        <f>SUM(K272:K273)</f>
        <v>0</v>
      </c>
      <c r="L271" s="75">
        <f>SUM(L272:L273)</f>
        <v>0</v>
      </c>
    </row>
    <row r="272" spans="1:13" s="89" customFormat="1" ht="36" hidden="1" x14ac:dyDescent="0.25">
      <c r="A272" s="74">
        <v>7221</v>
      </c>
      <c r="B272" s="78" t="s">
        <v>41</v>
      </c>
      <c r="C272" s="73">
        <f t="shared" si="17"/>
        <v>0</v>
      </c>
      <c r="D272" s="35"/>
      <c r="E272" s="35"/>
      <c r="F272" s="35"/>
      <c r="G272" s="37"/>
      <c r="H272" s="36">
        <f t="shared" si="18"/>
        <v>0</v>
      </c>
      <c r="I272" s="35"/>
      <c r="J272" s="35"/>
      <c r="K272" s="35"/>
      <c r="L272" s="34"/>
    </row>
    <row r="273" spans="1:12" s="89" customFormat="1" ht="36" hidden="1" x14ac:dyDescent="0.25">
      <c r="A273" s="74">
        <v>7222</v>
      </c>
      <c r="B273" s="78" t="s">
        <v>40</v>
      </c>
      <c r="C273" s="73">
        <f t="shared" si="17"/>
        <v>0</v>
      </c>
      <c r="D273" s="35"/>
      <c r="E273" s="35"/>
      <c r="F273" s="35"/>
      <c r="G273" s="37"/>
      <c r="H273" s="36">
        <f t="shared" si="18"/>
        <v>0</v>
      </c>
      <c r="I273" s="35"/>
      <c r="J273" s="35"/>
      <c r="K273" s="35"/>
      <c r="L273" s="34"/>
    </row>
    <row r="274" spans="1:12" ht="24" hidden="1" x14ac:dyDescent="0.25">
      <c r="A274" s="88">
        <v>7230</v>
      </c>
      <c r="B274" s="78" t="s">
        <v>39</v>
      </c>
      <c r="C274" s="73">
        <f t="shared" si="17"/>
        <v>0</v>
      </c>
      <c r="D274" s="35"/>
      <c r="E274" s="35"/>
      <c r="F274" s="35"/>
      <c r="G274" s="37"/>
      <c r="H274" s="36">
        <f t="shared" si="18"/>
        <v>0</v>
      </c>
      <c r="I274" s="35"/>
      <c r="J274" s="35"/>
      <c r="K274" s="35"/>
      <c r="L274" s="34"/>
    </row>
    <row r="275" spans="1:12" ht="24" hidden="1" x14ac:dyDescent="0.25">
      <c r="A275" s="88">
        <v>7240</v>
      </c>
      <c r="B275" s="78" t="s">
        <v>38</v>
      </c>
      <c r="C275" s="73">
        <f t="shared" si="17"/>
        <v>0</v>
      </c>
      <c r="D275" s="76">
        <f>SUM(D276:D277)</f>
        <v>0</v>
      </c>
      <c r="E275" s="76">
        <f>SUM(E276:E277)</f>
        <v>0</v>
      </c>
      <c r="F275" s="76">
        <f>SUM(F276:F277)</f>
        <v>0</v>
      </c>
      <c r="G275" s="77">
        <f>SUM(G276:G277)</f>
        <v>0</v>
      </c>
      <c r="H275" s="36">
        <f t="shared" si="18"/>
        <v>0</v>
      </c>
      <c r="I275" s="76">
        <f>SUM(I276:I277)</f>
        <v>0</v>
      </c>
      <c r="J275" s="76">
        <f>SUM(J276:J277)</f>
        <v>0</v>
      </c>
      <c r="K275" s="76">
        <f>SUM(K276:K277)</f>
        <v>0</v>
      </c>
      <c r="L275" s="75">
        <f>SUM(L276:L277)</f>
        <v>0</v>
      </c>
    </row>
    <row r="276" spans="1:12" ht="48" hidden="1" x14ac:dyDescent="0.25">
      <c r="A276" s="74">
        <v>7245</v>
      </c>
      <c r="B276" s="78" t="s">
        <v>37</v>
      </c>
      <c r="C276" s="73">
        <f t="shared" si="17"/>
        <v>0</v>
      </c>
      <c r="D276" s="35"/>
      <c r="E276" s="35"/>
      <c r="F276" s="35"/>
      <c r="G276" s="37"/>
      <c r="H276" s="36">
        <f t="shared" si="18"/>
        <v>0</v>
      </c>
      <c r="I276" s="35"/>
      <c r="J276" s="35"/>
      <c r="K276" s="35"/>
      <c r="L276" s="34"/>
    </row>
    <row r="277" spans="1:12" ht="96" hidden="1" x14ac:dyDescent="0.25">
      <c r="A277" s="74">
        <v>7246</v>
      </c>
      <c r="B277" s="78" t="s">
        <v>36</v>
      </c>
      <c r="C277" s="73">
        <f t="shared" si="17"/>
        <v>0</v>
      </c>
      <c r="D277" s="35"/>
      <c r="E277" s="35"/>
      <c r="F277" s="35"/>
      <c r="G277" s="37"/>
      <c r="H277" s="36">
        <f t="shared" si="18"/>
        <v>0</v>
      </c>
      <c r="I277" s="35"/>
      <c r="J277" s="35"/>
      <c r="K277" s="35"/>
      <c r="L277" s="34"/>
    </row>
    <row r="278" spans="1:12" ht="24" hidden="1" x14ac:dyDescent="0.25">
      <c r="A278" s="87">
        <v>7260</v>
      </c>
      <c r="B278" s="79" t="s">
        <v>35</v>
      </c>
      <c r="C278" s="71">
        <f t="shared" si="17"/>
        <v>0</v>
      </c>
      <c r="D278" s="68"/>
      <c r="E278" s="68"/>
      <c r="F278" s="68"/>
      <c r="G278" s="70"/>
      <c r="H278" s="69">
        <f t="shared" si="18"/>
        <v>0</v>
      </c>
      <c r="I278" s="68"/>
      <c r="J278" s="68"/>
      <c r="K278" s="68"/>
      <c r="L278" s="67"/>
    </row>
    <row r="279" spans="1:12" hidden="1" x14ac:dyDescent="0.25">
      <c r="A279" s="86">
        <v>7700</v>
      </c>
      <c r="B279" s="85" t="s">
        <v>34</v>
      </c>
      <c r="C279" s="83">
        <f t="shared" si="17"/>
        <v>0</v>
      </c>
      <c r="D279" s="82">
        <f>D280</f>
        <v>0</v>
      </c>
      <c r="E279" s="82">
        <f>E280</f>
        <v>0</v>
      </c>
      <c r="F279" s="82">
        <f>F280</f>
        <v>0</v>
      </c>
      <c r="G279" s="84">
        <f>G280</f>
        <v>0</v>
      </c>
      <c r="H279" s="83">
        <f t="shared" si="18"/>
        <v>0</v>
      </c>
      <c r="I279" s="82">
        <f>I280</f>
        <v>0</v>
      </c>
      <c r="J279" s="82">
        <f>J280</f>
        <v>0</v>
      </c>
      <c r="K279" s="82">
        <f>K280</f>
        <v>0</v>
      </c>
      <c r="L279" s="81">
        <f>L280</f>
        <v>0</v>
      </c>
    </row>
    <row r="280" spans="1:12" hidden="1" x14ac:dyDescent="0.25">
      <c r="A280" s="80">
        <v>7720</v>
      </c>
      <c r="B280" s="79" t="s">
        <v>33</v>
      </c>
      <c r="C280" s="42">
        <f t="shared" si="17"/>
        <v>0</v>
      </c>
      <c r="D280" s="41"/>
      <c r="E280" s="41"/>
      <c r="F280" s="41"/>
      <c r="G280" s="43"/>
      <c r="H280" s="42">
        <f t="shared" si="18"/>
        <v>0</v>
      </c>
      <c r="I280" s="41"/>
      <c r="J280" s="41"/>
      <c r="K280" s="41"/>
      <c r="L280" s="40"/>
    </row>
    <row r="281" spans="1:12" hidden="1" x14ac:dyDescent="0.25">
      <c r="A281" s="39"/>
      <c r="B281" s="78" t="s">
        <v>32</v>
      </c>
      <c r="C281" s="73">
        <f t="shared" si="17"/>
        <v>0</v>
      </c>
      <c r="D281" s="76">
        <f>SUM(D282:D283)</f>
        <v>0</v>
      </c>
      <c r="E281" s="76">
        <f>SUM(E282:E283)</f>
        <v>0</v>
      </c>
      <c r="F281" s="76">
        <f>SUM(F282:F283)</f>
        <v>0</v>
      </c>
      <c r="G281" s="77">
        <f>SUM(G282:G283)</f>
        <v>0</v>
      </c>
      <c r="H281" s="36">
        <f t="shared" si="18"/>
        <v>0</v>
      </c>
      <c r="I281" s="76">
        <f>SUM(I282:I283)</f>
        <v>0</v>
      </c>
      <c r="J281" s="76">
        <f>SUM(J282:J283)</f>
        <v>0</v>
      </c>
      <c r="K281" s="76">
        <f>SUM(K282:K283)</f>
        <v>0</v>
      </c>
      <c r="L281" s="75">
        <f>SUM(L282:L283)</f>
        <v>0</v>
      </c>
    </row>
    <row r="282" spans="1:12" hidden="1" x14ac:dyDescent="0.25">
      <c r="A282" s="39" t="s">
        <v>31</v>
      </c>
      <c r="B282" s="74" t="s">
        <v>30</v>
      </c>
      <c r="C282" s="73">
        <f t="shared" si="17"/>
        <v>0</v>
      </c>
      <c r="D282" s="35"/>
      <c r="E282" s="35"/>
      <c r="F282" s="35"/>
      <c r="G282" s="37"/>
      <c r="H282" s="36">
        <f t="shared" si="18"/>
        <v>0</v>
      </c>
      <c r="I282" s="35"/>
      <c r="J282" s="35"/>
      <c r="K282" s="35"/>
      <c r="L282" s="34"/>
    </row>
    <row r="283" spans="1:12" ht="24" hidden="1" x14ac:dyDescent="0.25">
      <c r="A283" s="39" t="s">
        <v>29</v>
      </c>
      <c r="B283" s="72" t="s">
        <v>28</v>
      </c>
      <c r="C283" s="71">
        <f t="shared" si="17"/>
        <v>0</v>
      </c>
      <c r="D283" s="68"/>
      <c r="E283" s="68"/>
      <c r="F283" s="68"/>
      <c r="G283" s="70"/>
      <c r="H283" s="69">
        <f t="shared" si="18"/>
        <v>0</v>
      </c>
      <c r="I283" s="68"/>
      <c r="J283" s="68"/>
      <c r="K283" s="68"/>
      <c r="L283" s="67"/>
    </row>
    <row r="284" spans="1:12" ht="12.75" thickBot="1" x14ac:dyDescent="0.3">
      <c r="A284" s="66"/>
      <c r="B284" s="66" t="s">
        <v>27</v>
      </c>
      <c r="C284" s="63">
        <f t="shared" ref="C284:L284" si="19">SUM(C281,C268,C230,C195,C187,C173,C75,C53)</f>
        <v>40238.499080000001</v>
      </c>
      <c r="D284" s="63">
        <f t="shared" si="19"/>
        <v>40238.499080000001</v>
      </c>
      <c r="E284" s="63">
        <f t="shared" si="19"/>
        <v>0</v>
      </c>
      <c r="F284" s="63">
        <f t="shared" si="19"/>
        <v>0</v>
      </c>
      <c r="G284" s="65">
        <f t="shared" si="19"/>
        <v>0</v>
      </c>
      <c r="H284" s="64">
        <f t="shared" si="19"/>
        <v>44078</v>
      </c>
      <c r="I284" s="63">
        <f t="shared" si="19"/>
        <v>44078</v>
      </c>
      <c r="J284" s="63">
        <f t="shared" si="19"/>
        <v>0</v>
      </c>
      <c r="K284" s="63">
        <f t="shared" si="19"/>
        <v>0</v>
      </c>
      <c r="L284" s="62">
        <f t="shared" si="19"/>
        <v>0</v>
      </c>
    </row>
    <row r="285" spans="1:12" s="14" customFormat="1" ht="13.5" hidden="1" thickTop="1" thickBot="1" x14ac:dyDescent="0.3">
      <c r="A285" s="291" t="s">
        <v>26</v>
      </c>
      <c r="B285" s="292"/>
      <c r="C285" s="60">
        <f>SUM(D285:G285)</f>
        <v>0</v>
      </c>
      <c r="D285" s="59">
        <f>SUM(D25,D26,D42)-D51</f>
        <v>0</v>
      </c>
      <c r="E285" s="59">
        <f>SUM(E25,E26,E42)-E51</f>
        <v>0</v>
      </c>
      <c r="F285" s="59">
        <f>(F27+F43)-F51</f>
        <v>0</v>
      </c>
      <c r="G285" s="61">
        <f>G45-G51</f>
        <v>0</v>
      </c>
      <c r="H285" s="60">
        <f>SUM(I285:L285)</f>
        <v>0</v>
      </c>
      <c r="I285" s="59">
        <f>SUM(I25,I26,I42)-I51</f>
        <v>0</v>
      </c>
      <c r="J285" s="59">
        <f>SUM(J25,J26,J42)-J51</f>
        <v>0</v>
      </c>
      <c r="K285" s="59">
        <f>(K27+K43)-K51</f>
        <v>0</v>
      </c>
      <c r="L285" s="58">
        <f>L45-L51</f>
        <v>0</v>
      </c>
    </row>
    <row r="286" spans="1:12" s="14" customFormat="1" ht="12.75" hidden="1" thickTop="1" x14ac:dyDescent="0.25">
      <c r="A286" s="285" t="s">
        <v>25</v>
      </c>
      <c r="B286" s="286"/>
      <c r="C286" s="50">
        <f t="shared" ref="C286:L286" si="20">SUM(C287,C288)-C295+C296</f>
        <v>0</v>
      </c>
      <c r="D286" s="47">
        <f t="shared" si="20"/>
        <v>0</v>
      </c>
      <c r="E286" s="47">
        <f t="shared" si="20"/>
        <v>0</v>
      </c>
      <c r="F286" s="47">
        <f t="shared" si="20"/>
        <v>0</v>
      </c>
      <c r="G286" s="57">
        <f t="shared" si="20"/>
        <v>0</v>
      </c>
      <c r="H286" s="48">
        <f t="shared" si="20"/>
        <v>0</v>
      </c>
      <c r="I286" s="47">
        <f t="shared" si="20"/>
        <v>0</v>
      </c>
      <c r="J286" s="47">
        <f t="shared" si="20"/>
        <v>0</v>
      </c>
      <c r="K286" s="47">
        <f t="shared" si="20"/>
        <v>0</v>
      </c>
      <c r="L286" s="46">
        <f t="shared" si="20"/>
        <v>0</v>
      </c>
    </row>
    <row r="287" spans="1:12" s="14" customFormat="1" ht="13.5" hidden="1" thickTop="1" thickBot="1" x14ac:dyDescent="0.3">
      <c r="A287" s="56" t="s">
        <v>24</v>
      </c>
      <c r="B287" s="56" t="s">
        <v>23</v>
      </c>
      <c r="C287" s="55">
        <f t="shared" ref="C287:L287" si="21">C22-C281</f>
        <v>0</v>
      </c>
      <c r="D287" s="52">
        <f t="shared" si="21"/>
        <v>0</v>
      </c>
      <c r="E287" s="52">
        <f t="shared" si="21"/>
        <v>0</v>
      </c>
      <c r="F287" s="52">
        <f t="shared" si="21"/>
        <v>0</v>
      </c>
      <c r="G287" s="54">
        <f t="shared" si="21"/>
        <v>0</v>
      </c>
      <c r="H287" s="53">
        <f t="shared" si="21"/>
        <v>0</v>
      </c>
      <c r="I287" s="52">
        <f t="shared" si="21"/>
        <v>0</v>
      </c>
      <c r="J287" s="52">
        <f t="shared" si="21"/>
        <v>0</v>
      </c>
      <c r="K287" s="52">
        <f t="shared" si="21"/>
        <v>0</v>
      </c>
      <c r="L287" s="51">
        <f t="shared" si="21"/>
        <v>0</v>
      </c>
    </row>
    <row r="288" spans="1:12" s="14" customFormat="1" ht="12.75" hidden="1" thickTop="1" x14ac:dyDescent="0.25">
      <c r="A288" s="21" t="s">
        <v>22</v>
      </c>
      <c r="B288" s="21" t="s">
        <v>21</v>
      </c>
      <c r="C288" s="50">
        <f t="shared" ref="C288:L288" si="22">SUM(C289,C291,C293)-SUM(C290,C292,C294)</f>
        <v>0</v>
      </c>
      <c r="D288" s="47">
        <f t="shared" si="22"/>
        <v>0</v>
      </c>
      <c r="E288" s="47">
        <f t="shared" si="22"/>
        <v>0</v>
      </c>
      <c r="F288" s="47">
        <f t="shared" si="22"/>
        <v>0</v>
      </c>
      <c r="G288" s="49">
        <f t="shared" si="22"/>
        <v>0</v>
      </c>
      <c r="H288" s="48">
        <f t="shared" si="22"/>
        <v>0</v>
      </c>
      <c r="I288" s="47">
        <f t="shared" si="22"/>
        <v>0</v>
      </c>
      <c r="J288" s="47">
        <f t="shared" si="22"/>
        <v>0</v>
      </c>
      <c r="K288" s="47">
        <f t="shared" si="22"/>
        <v>0</v>
      </c>
      <c r="L288" s="46">
        <f t="shared" si="22"/>
        <v>0</v>
      </c>
    </row>
    <row r="289" spans="1:12" ht="12.75" hidden="1" thickTop="1" x14ac:dyDescent="0.25">
      <c r="A289" s="45" t="s">
        <v>20</v>
      </c>
      <c r="B289" s="44" t="s">
        <v>19</v>
      </c>
      <c r="C289" s="42">
        <f t="shared" ref="C289:C296" si="23">SUM(D289:G289)</f>
        <v>0</v>
      </c>
      <c r="D289" s="41"/>
      <c r="E289" s="41"/>
      <c r="F289" s="41"/>
      <c r="G289" s="43"/>
      <c r="H289" s="42">
        <f t="shared" ref="H289:H296" si="24">SUM(I289:L289)</f>
        <v>0</v>
      </c>
      <c r="I289" s="41"/>
      <c r="J289" s="41"/>
      <c r="K289" s="41"/>
      <c r="L289" s="40"/>
    </row>
    <row r="290" spans="1:12" ht="24.75" hidden="1" thickTop="1" x14ac:dyDescent="0.25">
      <c r="A290" s="39" t="s">
        <v>18</v>
      </c>
      <c r="B290" s="38" t="s">
        <v>17</v>
      </c>
      <c r="C290" s="36">
        <f t="shared" si="23"/>
        <v>0</v>
      </c>
      <c r="D290" s="35"/>
      <c r="E290" s="35"/>
      <c r="F290" s="35"/>
      <c r="G290" s="37"/>
      <c r="H290" s="36">
        <f t="shared" si="24"/>
        <v>0</v>
      </c>
      <c r="I290" s="35"/>
      <c r="J290" s="35"/>
      <c r="K290" s="35"/>
      <c r="L290" s="34"/>
    </row>
    <row r="291" spans="1:12" ht="12.75" hidden="1" thickTop="1" x14ac:dyDescent="0.25">
      <c r="A291" s="39" t="s">
        <v>16</v>
      </c>
      <c r="B291" s="38" t="s">
        <v>15</v>
      </c>
      <c r="C291" s="36">
        <f t="shared" si="23"/>
        <v>0</v>
      </c>
      <c r="D291" s="35"/>
      <c r="E291" s="35"/>
      <c r="F291" s="35"/>
      <c r="G291" s="37"/>
      <c r="H291" s="36">
        <f t="shared" si="24"/>
        <v>0</v>
      </c>
      <c r="I291" s="35"/>
      <c r="J291" s="35"/>
      <c r="K291" s="35"/>
      <c r="L291" s="34"/>
    </row>
    <row r="292" spans="1:12" ht="24.75" hidden="1" thickTop="1" x14ac:dyDescent="0.25">
      <c r="A292" s="39" t="s">
        <v>14</v>
      </c>
      <c r="B292" s="38" t="s">
        <v>13</v>
      </c>
      <c r="C292" s="36">
        <f t="shared" si="23"/>
        <v>0</v>
      </c>
      <c r="D292" s="35"/>
      <c r="E292" s="35"/>
      <c r="F292" s="35"/>
      <c r="G292" s="37"/>
      <c r="H292" s="36">
        <f t="shared" si="24"/>
        <v>0</v>
      </c>
      <c r="I292" s="35"/>
      <c r="J292" s="35"/>
      <c r="K292" s="35"/>
      <c r="L292" s="34"/>
    </row>
    <row r="293" spans="1:12" ht="12.75" hidden="1" thickTop="1" x14ac:dyDescent="0.25">
      <c r="A293" s="39" t="s">
        <v>12</v>
      </c>
      <c r="B293" s="38" t="s">
        <v>11</v>
      </c>
      <c r="C293" s="36">
        <f t="shared" si="23"/>
        <v>0</v>
      </c>
      <c r="D293" s="35"/>
      <c r="E293" s="35"/>
      <c r="F293" s="35"/>
      <c r="G293" s="37"/>
      <c r="H293" s="36">
        <f t="shared" si="24"/>
        <v>0</v>
      </c>
      <c r="I293" s="35"/>
      <c r="J293" s="35"/>
      <c r="K293" s="35"/>
      <c r="L293" s="34"/>
    </row>
    <row r="294" spans="1:12" ht="24.75" hidden="1" thickTop="1" x14ac:dyDescent="0.25">
      <c r="A294" s="33" t="s">
        <v>10</v>
      </c>
      <c r="B294" s="32" t="s">
        <v>9</v>
      </c>
      <c r="C294" s="30">
        <f t="shared" si="23"/>
        <v>0</v>
      </c>
      <c r="D294" s="29"/>
      <c r="E294" s="29"/>
      <c r="F294" s="29"/>
      <c r="G294" s="31"/>
      <c r="H294" s="30">
        <f t="shared" si="24"/>
        <v>0</v>
      </c>
      <c r="I294" s="29"/>
      <c r="J294" s="29"/>
      <c r="K294" s="29"/>
      <c r="L294" s="28"/>
    </row>
    <row r="295" spans="1:12" s="14" customFormat="1" ht="13.5" hidden="1" thickTop="1" thickBot="1" x14ac:dyDescent="0.3">
      <c r="A295" s="26" t="s">
        <v>8</v>
      </c>
      <c r="B295" s="26" t="s">
        <v>7</v>
      </c>
      <c r="C295" s="24">
        <f t="shared" si="23"/>
        <v>0</v>
      </c>
      <c r="D295" s="23"/>
      <c r="E295" s="23"/>
      <c r="F295" s="23"/>
      <c r="G295" s="25"/>
      <c r="H295" s="24">
        <f t="shared" si="24"/>
        <v>0</v>
      </c>
      <c r="I295" s="23"/>
      <c r="J295" s="23"/>
      <c r="K295" s="23"/>
      <c r="L295" s="22"/>
    </row>
    <row r="296" spans="1:12" s="14" customFormat="1" ht="48.75" hidden="1" thickTop="1" x14ac:dyDescent="0.25">
      <c r="A296" s="21" t="s">
        <v>6</v>
      </c>
      <c r="B296" s="20" t="s">
        <v>5</v>
      </c>
      <c r="C296" s="18">
        <f t="shared" si="23"/>
        <v>0</v>
      </c>
      <c r="D296" s="17"/>
      <c r="E296" s="17"/>
      <c r="F296" s="17"/>
      <c r="G296" s="19"/>
      <c r="H296" s="18">
        <f t="shared" si="24"/>
        <v>0</v>
      </c>
      <c r="I296" s="17"/>
      <c r="J296" s="17"/>
      <c r="K296" s="17"/>
      <c r="L296" s="16"/>
    </row>
    <row r="297" spans="1:12" ht="12.75" thickTop="1" x14ac:dyDescent="0.2">
      <c r="A297" s="13" t="s">
        <v>4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1"/>
    </row>
    <row r="298" spans="1:12" x14ac:dyDescent="0.25">
      <c r="A298" s="311" t="s">
        <v>336</v>
      </c>
      <c r="B298" s="312"/>
      <c r="C298" s="312"/>
      <c r="D298" s="312"/>
      <c r="E298" s="312"/>
      <c r="F298" s="312"/>
      <c r="G298" s="312"/>
      <c r="H298" s="312"/>
      <c r="I298" s="312"/>
      <c r="J298" s="312"/>
      <c r="K298" s="312"/>
      <c r="L298" s="314"/>
    </row>
    <row r="299" spans="1:12" x14ac:dyDescent="0.25">
      <c r="A299" s="311" t="s">
        <v>326</v>
      </c>
      <c r="B299" s="312"/>
      <c r="C299" s="313"/>
      <c r="D299" s="313"/>
      <c r="E299" s="313"/>
      <c r="F299" s="313"/>
      <c r="G299" s="313"/>
      <c r="H299" s="312"/>
      <c r="I299" s="312"/>
      <c r="J299" s="312"/>
      <c r="K299" s="312"/>
      <c r="L299" s="314"/>
    </row>
    <row r="300" spans="1:12" x14ac:dyDescent="0.25">
      <c r="A300" s="311"/>
      <c r="B300" s="312"/>
      <c r="C300" s="313"/>
      <c r="D300" s="313"/>
      <c r="E300" s="313"/>
      <c r="F300" s="313"/>
      <c r="G300" s="313"/>
      <c r="H300" s="312"/>
      <c r="I300" s="312"/>
      <c r="J300" s="312"/>
      <c r="K300" s="312"/>
      <c r="L300" s="314"/>
    </row>
    <row r="301" spans="1:12" ht="12.75" hidden="1" customHeight="1" x14ac:dyDescent="0.25">
      <c r="A301" s="9" t="s">
        <v>3</v>
      </c>
      <c r="B301" s="10"/>
      <c r="C301" s="8" t="s">
        <v>325</v>
      </c>
      <c r="D301" s="8"/>
      <c r="E301" s="8"/>
      <c r="F301" s="8"/>
      <c r="G301" s="8"/>
      <c r="H301" s="8"/>
      <c r="I301" s="8"/>
      <c r="J301" s="8"/>
      <c r="K301" s="8"/>
      <c r="L301" s="7"/>
    </row>
    <row r="302" spans="1:12" hidden="1" x14ac:dyDescent="0.25">
      <c r="A302" s="9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7"/>
    </row>
    <row r="303" spans="1:12" hidden="1" x14ac:dyDescent="0.25">
      <c r="A303" s="9" t="s">
        <v>1</v>
      </c>
      <c r="B303" s="10"/>
      <c r="C303" s="8" t="s">
        <v>325</v>
      </c>
      <c r="D303" s="8"/>
      <c r="E303" s="8"/>
      <c r="F303" s="8"/>
      <c r="G303" s="8"/>
      <c r="H303" s="8"/>
      <c r="I303" s="8"/>
      <c r="J303" s="8"/>
      <c r="K303" s="8"/>
      <c r="L303" s="7"/>
    </row>
    <row r="304" spans="1:12" ht="12.75" thickBot="1" x14ac:dyDescent="0.3">
      <c r="A304" s="6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4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">
      <c r="A312" s="1"/>
      <c r="B312" s="1"/>
      <c r="C312" s="3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">
      <c r="A313" s="1"/>
      <c r="B313" s="1"/>
      <c r="C313" s="3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">
      <c r="A314" s="1"/>
      <c r="B314" s="1"/>
      <c r="C314" s="3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</sheetData>
  <sheetProtection algorithmName="SHA-512" hashValue="luiHVMYp2kqYnaqOm7HSStepJeRetgmvio/iq4G7y0fKrNZxWQEXaaeY9kZt3BC9b1ETZT6siOtwdP/NP3MPgw==" saltValue="nW3rq6JTX5PeuJLUzKHIsg==" spinCount="100000" sheet="1" objects="1" scenarios="1" formatCells="0" formatColumns="0" formatRows="0"/>
  <autoFilter ref="A19:L299">
    <filterColumn colId="7">
      <filters blank="1">
        <filter val="1 087"/>
        <filter val="1 331"/>
        <filter val="1 727"/>
        <filter val="1 774"/>
        <filter val="10 998"/>
        <filter val="120"/>
        <filter val="129"/>
        <filter val="184"/>
        <filter val="21 088"/>
        <filter val="225"/>
        <filter val="240"/>
        <filter val="25 161"/>
        <filter val="29"/>
        <filter val="3 786"/>
        <filter val="33 080"/>
        <filter val="4 073"/>
        <filter val="4 341"/>
        <filter val="4 806"/>
        <filter val="435"/>
        <filter val="44 078"/>
        <filter val="5 859"/>
        <filter val="533"/>
        <filter val="555"/>
        <filter val="6 008"/>
        <filter val="6 192"/>
        <filter val="640"/>
        <filter val="7 919"/>
        <filter val="96"/>
      </filters>
    </filterColumn>
  </autoFilter>
  <mergeCells count="32">
    <mergeCell ref="C10:L10"/>
    <mergeCell ref="C11:L11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3:L13"/>
    <mergeCell ref="C14:L14"/>
    <mergeCell ref="C16:G16"/>
    <mergeCell ref="H16:L16"/>
    <mergeCell ref="C17:C18"/>
    <mergeCell ref="D17:D18"/>
    <mergeCell ref="E17:E18"/>
    <mergeCell ref="F17:F18"/>
    <mergeCell ref="A299:L300"/>
    <mergeCell ref="A298:L298"/>
    <mergeCell ref="A285:B285"/>
    <mergeCell ref="A286:B286"/>
    <mergeCell ref="G17:G18"/>
    <mergeCell ref="H17:H18"/>
    <mergeCell ref="I17:I18"/>
    <mergeCell ref="A16:A18"/>
    <mergeCell ref="B16:B18"/>
    <mergeCell ref="J17:J18"/>
    <mergeCell ref="K17:K18"/>
    <mergeCell ref="L17:L18"/>
  </mergeCells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&amp;L&amp;"Times New Roman,Regular"&amp;10&amp;D; &amp;T&amp;R&amp;"Times New Roman,Regular"&amp;10&amp;P (&amp;N)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M323"/>
  <sheetViews>
    <sheetView showGridLines="0" view="pageLayout" zoomScaleNormal="100" workbookViewId="0">
      <selection activeCell="C14" sqref="C14:L14"/>
    </sheetView>
  </sheetViews>
  <sheetFormatPr defaultRowHeight="12" x14ac:dyDescent="0.25"/>
  <cols>
    <col min="1" max="1" width="10.85546875" style="2" customWidth="1"/>
    <col min="2" max="2" width="28" style="2" customWidth="1"/>
    <col min="3" max="3" width="9.7109375" style="2" hidden="1" customWidth="1"/>
    <col min="4" max="4" width="9.5703125" style="2" hidden="1" customWidth="1"/>
    <col min="5" max="6" width="8.7109375" style="2" hidden="1" customWidth="1"/>
    <col min="7" max="7" width="8.28515625" style="2" hidden="1" customWidth="1"/>
    <col min="8" max="11" width="8.7109375" style="2" customWidth="1"/>
    <col min="12" max="12" width="7.5703125" style="2" customWidth="1"/>
    <col min="13" max="13" width="0" style="1" hidden="1" customWidth="1"/>
    <col min="14" max="16384" width="9.140625" style="1"/>
  </cols>
  <sheetData>
    <row r="1" spans="1:12" x14ac:dyDescent="0.25">
      <c r="A1" s="281" t="s">
        <v>342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35.25" customHeight="1" x14ac:dyDescent="0.25">
      <c r="A2" s="282" t="s">
        <v>320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/>
    </row>
    <row r="3" spans="1:12" ht="12.75" customHeight="1" x14ac:dyDescent="0.25">
      <c r="A3" s="266" t="s">
        <v>319</v>
      </c>
      <c r="B3" s="265"/>
      <c r="C3" s="324" t="s">
        <v>341</v>
      </c>
      <c r="D3" s="324"/>
      <c r="E3" s="324"/>
      <c r="F3" s="324"/>
      <c r="G3" s="324"/>
      <c r="H3" s="324"/>
      <c r="I3" s="324"/>
      <c r="J3" s="324"/>
      <c r="K3" s="324"/>
      <c r="L3" s="325"/>
    </row>
    <row r="4" spans="1:12" ht="12.75" customHeight="1" x14ac:dyDescent="0.25">
      <c r="A4" s="266" t="s">
        <v>317</v>
      </c>
      <c r="B4" s="265"/>
      <c r="C4" s="324" t="s">
        <v>340</v>
      </c>
      <c r="D4" s="324"/>
      <c r="E4" s="324"/>
      <c r="F4" s="324"/>
      <c r="G4" s="324"/>
      <c r="H4" s="324"/>
      <c r="I4" s="324"/>
      <c r="J4" s="324"/>
      <c r="K4" s="324"/>
      <c r="L4" s="325"/>
    </row>
    <row r="5" spans="1:12" ht="12.75" customHeight="1" x14ac:dyDescent="0.25">
      <c r="A5" s="261" t="s">
        <v>315</v>
      </c>
      <c r="B5" s="260"/>
      <c r="C5" s="322" t="s">
        <v>339</v>
      </c>
      <c r="D5" s="275"/>
      <c r="E5" s="275"/>
      <c r="F5" s="275"/>
      <c r="G5" s="275"/>
      <c r="H5" s="275"/>
      <c r="I5" s="275"/>
      <c r="J5" s="275"/>
      <c r="K5" s="275"/>
      <c r="L5" s="276"/>
    </row>
    <row r="6" spans="1:12" ht="12.75" customHeight="1" x14ac:dyDescent="0.25">
      <c r="A6" s="261" t="s">
        <v>313</v>
      </c>
      <c r="B6" s="260"/>
      <c r="C6" s="322" t="s">
        <v>331</v>
      </c>
      <c r="D6" s="275"/>
      <c r="E6" s="275"/>
      <c r="F6" s="275"/>
      <c r="G6" s="275"/>
      <c r="H6" s="275"/>
      <c r="I6" s="275"/>
      <c r="J6" s="275"/>
      <c r="K6" s="275"/>
      <c r="L6" s="276"/>
    </row>
    <row r="7" spans="1:12" x14ac:dyDescent="0.25">
      <c r="A7" s="261" t="s">
        <v>311</v>
      </c>
      <c r="B7" s="260"/>
      <c r="C7" s="326" t="s">
        <v>417</v>
      </c>
      <c r="D7" s="277"/>
      <c r="E7" s="277"/>
      <c r="F7" s="277"/>
      <c r="G7" s="277"/>
      <c r="H7" s="277"/>
      <c r="I7" s="277"/>
      <c r="J7" s="277"/>
      <c r="K7" s="277"/>
      <c r="L7" s="278"/>
    </row>
    <row r="8" spans="1:12" x14ac:dyDescent="0.25">
      <c r="A8" s="261" t="s">
        <v>309</v>
      </c>
      <c r="B8" s="260"/>
      <c r="C8" s="315" t="s">
        <v>338</v>
      </c>
      <c r="D8" s="315"/>
      <c r="E8" s="315"/>
      <c r="F8" s="315"/>
      <c r="G8" s="315"/>
      <c r="H8" s="315"/>
      <c r="I8" s="315"/>
      <c r="J8" s="315"/>
      <c r="K8" s="315"/>
      <c r="L8" s="316"/>
    </row>
    <row r="9" spans="1:12" ht="12.75" customHeight="1" x14ac:dyDescent="0.25">
      <c r="A9" s="262" t="s">
        <v>308</v>
      </c>
      <c r="B9" s="260"/>
      <c r="C9" s="279"/>
      <c r="D9" s="279"/>
      <c r="E9" s="279"/>
      <c r="F9" s="279"/>
      <c r="G9" s="279"/>
      <c r="H9" s="279"/>
      <c r="I9" s="279"/>
      <c r="J9" s="279"/>
      <c r="K9" s="279"/>
      <c r="L9" s="280"/>
    </row>
    <row r="10" spans="1:12" ht="12.75" customHeight="1" x14ac:dyDescent="0.25">
      <c r="A10" s="261"/>
      <c r="B10" s="260" t="s">
        <v>307</v>
      </c>
      <c r="C10" s="279" t="s">
        <v>337</v>
      </c>
      <c r="D10" s="279"/>
      <c r="E10" s="279"/>
      <c r="F10" s="279"/>
      <c r="G10" s="279"/>
      <c r="H10" s="279"/>
      <c r="I10" s="279"/>
      <c r="J10" s="279"/>
      <c r="K10" s="279"/>
      <c r="L10" s="280"/>
    </row>
    <row r="11" spans="1:12" ht="12.75" customHeight="1" x14ac:dyDescent="0.25">
      <c r="A11" s="261"/>
      <c r="B11" s="260" t="s">
        <v>305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6"/>
    </row>
    <row r="12" spans="1:12" ht="12.75" customHeight="1" x14ac:dyDescent="0.25">
      <c r="A12" s="261"/>
      <c r="B12" s="260" t="s">
        <v>304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80"/>
    </row>
    <row r="13" spans="1:12" ht="12.75" customHeight="1" x14ac:dyDescent="0.25">
      <c r="A13" s="261"/>
      <c r="B13" s="260" t="s">
        <v>303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ht="12.75" customHeight="1" x14ac:dyDescent="0.25">
      <c r="A14" s="261"/>
      <c r="B14" s="260" t="s">
        <v>302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6"/>
    </row>
    <row r="15" spans="1:12" ht="12.75" customHeight="1" x14ac:dyDescent="0.25">
      <c r="A15" s="259"/>
      <c r="B15" s="258"/>
      <c r="C15" s="257"/>
      <c r="D15" s="257"/>
      <c r="E15" s="257"/>
      <c r="F15" s="257"/>
      <c r="G15" s="257"/>
      <c r="H15" s="257"/>
      <c r="I15" s="257"/>
      <c r="J15" s="257"/>
      <c r="K15" s="257"/>
      <c r="L15" s="256"/>
    </row>
    <row r="16" spans="1:12" s="255" customFormat="1" ht="12.75" customHeight="1" x14ac:dyDescent="0.25">
      <c r="A16" s="293" t="s">
        <v>301</v>
      </c>
      <c r="B16" s="296" t="s">
        <v>300</v>
      </c>
      <c r="C16" s="298" t="s">
        <v>299</v>
      </c>
      <c r="D16" s="299"/>
      <c r="E16" s="299"/>
      <c r="F16" s="299"/>
      <c r="G16" s="300"/>
      <c r="H16" s="298" t="s">
        <v>298</v>
      </c>
      <c r="I16" s="299"/>
      <c r="J16" s="299"/>
      <c r="K16" s="299"/>
      <c r="L16" s="301"/>
    </row>
    <row r="17" spans="1:12" s="255" customFormat="1" ht="12.75" customHeight="1" x14ac:dyDescent="0.25">
      <c r="A17" s="294"/>
      <c r="B17" s="297"/>
      <c r="C17" s="287" t="s">
        <v>297</v>
      </c>
      <c r="D17" s="302" t="s">
        <v>296</v>
      </c>
      <c r="E17" s="304" t="s">
        <v>295</v>
      </c>
      <c r="F17" s="306" t="s">
        <v>294</v>
      </c>
      <c r="G17" s="310" t="s">
        <v>293</v>
      </c>
      <c r="H17" s="287" t="s">
        <v>297</v>
      </c>
      <c r="I17" s="302" t="s">
        <v>296</v>
      </c>
      <c r="J17" s="304" t="s">
        <v>295</v>
      </c>
      <c r="K17" s="306" t="s">
        <v>294</v>
      </c>
      <c r="L17" s="289" t="s">
        <v>293</v>
      </c>
    </row>
    <row r="18" spans="1:12" s="249" customFormat="1" ht="61.5" customHeight="1" thickBot="1" x14ac:dyDescent="0.3">
      <c r="A18" s="295"/>
      <c r="B18" s="297"/>
      <c r="C18" s="287"/>
      <c r="D18" s="308"/>
      <c r="E18" s="309"/>
      <c r="F18" s="307"/>
      <c r="G18" s="310"/>
      <c r="H18" s="288"/>
      <c r="I18" s="303"/>
      <c r="J18" s="305"/>
      <c r="K18" s="307"/>
      <c r="L18" s="290"/>
    </row>
    <row r="19" spans="1:12" s="249" customFormat="1" ht="9.75" customHeight="1" thickTop="1" x14ac:dyDescent="0.25">
      <c r="A19" s="254" t="s">
        <v>292</v>
      </c>
      <c r="B19" s="254">
        <v>2</v>
      </c>
      <c r="C19" s="252">
        <v>3</v>
      </c>
      <c r="D19" s="251">
        <v>4</v>
      </c>
      <c r="E19" s="251">
        <v>5</v>
      </c>
      <c r="F19" s="251">
        <v>6</v>
      </c>
      <c r="G19" s="253">
        <v>7</v>
      </c>
      <c r="H19" s="252">
        <v>8</v>
      </c>
      <c r="I19" s="251">
        <v>9</v>
      </c>
      <c r="J19" s="251">
        <v>10</v>
      </c>
      <c r="K19" s="251">
        <v>11</v>
      </c>
      <c r="L19" s="250">
        <v>12</v>
      </c>
    </row>
    <row r="20" spans="1:12" s="14" customFormat="1" x14ac:dyDescent="0.25">
      <c r="A20" s="168"/>
      <c r="B20" s="147" t="s">
        <v>291</v>
      </c>
      <c r="C20" s="247"/>
      <c r="D20" s="246"/>
      <c r="E20" s="246"/>
      <c r="F20" s="246"/>
      <c r="G20" s="248"/>
      <c r="H20" s="247"/>
      <c r="I20" s="246"/>
      <c r="J20" s="246"/>
      <c r="K20" s="246"/>
      <c r="L20" s="245"/>
    </row>
    <row r="21" spans="1:12" s="14" customFormat="1" ht="12.75" thickBot="1" x14ac:dyDescent="0.3">
      <c r="A21" s="177"/>
      <c r="B21" s="244" t="s">
        <v>290</v>
      </c>
      <c r="C21" s="242">
        <f t="shared" ref="C21:C47" si="0">SUM(D21:G21)</f>
        <v>30187.667653999997</v>
      </c>
      <c r="D21" s="241">
        <f>SUM(D22,D25,D26,D42,D43)</f>
        <v>30187.667653999997</v>
      </c>
      <c r="E21" s="241">
        <f>SUM(E22,E25,E43)</f>
        <v>0</v>
      </c>
      <c r="F21" s="241">
        <f>SUM(F22,F27,F43)</f>
        <v>0</v>
      </c>
      <c r="G21" s="243">
        <f>SUM(G22,G45)</f>
        <v>0</v>
      </c>
      <c r="H21" s="242">
        <f t="shared" ref="H21:H47" si="1">SUM(I21:L21)</f>
        <v>32634</v>
      </c>
      <c r="I21" s="241">
        <f>SUM(I22,I25,I26,I42,I43)</f>
        <v>32634</v>
      </c>
      <c r="J21" s="241">
        <f>SUM(J22,J25,J43)</f>
        <v>0</v>
      </c>
      <c r="K21" s="241">
        <f>SUM(K22,K27,K43)</f>
        <v>0</v>
      </c>
      <c r="L21" s="240">
        <f>SUM(L22,L45)</f>
        <v>0</v>
      </c>
    </row>
    <row r="22" spans="1:12" ht="12.75" hidden="1" thickTop="1" x14ac:dyDescent="0.25">
      <c r="A22" s="239"/>
      <c r="B22" s="238" t="s">
        <v>289</v>
      </c>
      <c r="C22" s="236">
        <f t="shared" si="0"/>
        <v>0</v>
      </c>
      <c r="D22" s="235">
        <f>SUM(D23:D24)</f>
        <v>0</v>
      </c>
      <c r="E22" s="235">
        <f>SUM(E23:E24)</f>
        <v>0</v>
      </c>
      <c r="F22" s="235">
        <f>SUM(F23:F24)</f>
        <v>0</v>
      </c>
      <c r="G22" s="237">
        <f>SUM(G23:G24)</f>
        <v>0</v>
      </c>
      <c r="H22" s="236">
        <f t="shared" si="1"/>
        <v>0</v>
      </c>
      <c r="I22" s="235">
        <f>SUM(I23:I24)</f>
        <v>0</v>
      </c>
      <c r="J22" s="235">
        <f>SUM(J23:J24)</f>
        <v>0</v>
      </c>
      <c r="K22" s="235">
        <f>SUM(K23:K24)</f>
        <v>0</v>
      </c>
      <c r="L22" s="234">
        <f>SUM(L23:L24)</f>
        <v>0</v>
      </c>
    </row>
    <row r="23" spans="1:12" ht="12.75" hidden="1" thickTop="1" x14ac:dyDescent="0.25">
      <c r="A23" s="163"/>
      <c r="B23" s="114" t="s">
        <v>288</v>
      </c>
      <c r="C23" s="233">
        <f t="shared" si="0"/>
        <v>0</v>
      </c>
      <c r="D23" s="161"/>
      <c r="E23" s="161"/>
      <c r="F23" s="161"/>
      <c r="G23" s="162"/>
      <c r="H23" s="233">
        <f t="shared" si="1"/>
        <v>0</v>
      </c>
      <c r="I23" s="161"/>
      <c r="J23" s="161"/>
      <c r="K23" s="161"/>
      <c r="L23" s="160"/>
    </row>
    <row r="24" spans="1:12" ht="12.75" hidden="1" thickTop="1" x14ac:dyDescent="0.25">
      <c r="A24" s="38"/>
      <c r="B24" s="74" t="s">
        <v>287</v>
      </c>
      <c r="C24" s="231">
        <f t="shared" si="0"/>
        <v>0</v>
      </c>
      <c r="D24" s="230"/>
      <c r="E24" s="230"/>
      <c r="F24" s="230"/>
      <c r="G24" s="232"/>
      <c r="H24" s="231">
        <f t="shared" si="1"/>
        <v>0</v>
      </c>
      <c r="I24" s="230"/>
      <c r="J24" s="230"/>
      <c r="K24" s="230"/>
      <c r="L24" s="229"/>
    </row>
    <row r="25" spans="1:12" s="14" customFormat="1" ht="25.5" thickTop="1" thickBot="1" x14ac:dyDescent="0.3">
      <c r="A25" s="228">
        <v>19300</v>
      </c>
      <c r="B25" s="228" t="s">
        <v>286</v>
      </c>
      <c r="C25" s="226">
        <f t="shared" si="0"/>
        <v>30187.667653999997</v>
      </c>
      <c r="D25" s="225">
        <f>D50</f>
        <v>30187.667653999997</v>
      </c>
      <c r="E25" s="225"/>
      <c r="F25" s="224" t="s">
        <v>263</v>
      </c>
      <c r="G25" s="227" t="s">
        <v>263</v>
      </c>
      <c r="H25" s="226">
        <f t="shared" si="1"/>
        <v>32634</v>
      </c>
      <c r="I25" s="225">
        <f>I51</f>
        <v>32634</v>
      </c>
      <c r="J25" s="225">
        <f>J51</f>
        <v>0</v>
      </c>
      <c r="K25" s="224" t="s">
        <v>263</v>
      </c>
      <c r="L25" s="223" t="s">
        <v>263</v>
      </c>
    </row>
    <row r="26" spans="1:12" s="14" customFormat="1" ht="24.75" hidden="1" thickTop="1" x14ac:dyDescent="0.25">
      <c r="A26" s="97"/>
      <c r="B26" s="97" t="s">
        <v>285</v>
      </c>
      <c r="C26" s="94">
        <f t="shared" si="0"/>
        <v>0</v>
      </c>
      <c r="D26" s="209"/>
      <c r="E26" s="196" t="s">
        <v>263</v>
      </c>
      <c r="F26" s="196" t="s">
        <v>263</v>
      </c>
      <c r="G26" s="207" t="s">
        <v>263</v>
      </c>
      <c r="H26" s="94">
        <f t="shared" si="1"/>
        <v>0</v>
      </c>
      <c r="I26" s="222"/>
      <c r="J26" s="196" t="s">
        <v>263</v>
      </c>
      <c r="K26" s="196" t="s">
        <v>263</v>
      </c>
      <c r="L26" s="204" t="s">
        <v>263</v>
      </c>
    </row>
    <row r="27" spans="1:12" s="14" customFormat="1" ht="36.75" hidden="1" thickTop="1" x14ac:dyDescent="0.25">
      <c r="A27" s="97">
        <v>21300</v>
      </c>
      <c r="B27" s="97" t="s">
        <v>284</v>
      </c>
      <c r="C27" s="94">
        <f t="shared" si="0"/>
        <v>0</v>
      </c>
      <c r="D27" s="196" t="s">
        <v>263</v>
      </c>
      <c r="E27" s="196" t="s">
        <v>263</v>
      </c>
      <c r="F27" s="93">
        <f>SUM(F28,F32,F34,F37)</f>
        <v>0</v>
      </c>
      <c r="G27" s="207" t="s">
        <v>263</v>
      </c>
      <c r="H27" s="94">
        <f t="shared" si="1"/>
        <v>0</v>
      </c>
      <c r="I27" s="196" t="s">
        <v>263</v>
      </c>
      <c r="J27" s="196" t="s">
        <v>263</v>
      </c>
      <c r="K27" s="93">
        <f>SUM(K28,K32,K34,K37)</f>
        <v>0</v>
      </c>
      <c r="L27" s="204" t="s">
        <v>263</v>
      </c>
    </row>
    <row r="28" spans="1:12" s="14" customFormat="1" ht="24.75" hidden="1" thickTop="1" x14ac:dyDescent="0.25">
      <c r="A28" s="210">
        <v>21350</v>
      </c>
      <c r="B28" s="97" t="s">
        <v>283</v>
      </c>
      <c r="C28" s="94">
        <f t="shared" si="0"/>
        <v>0</v>
      </c>
      <c r="D28" s="196" t="s">
        <v>263</v>
      </c>
      <c r="E28" s="196" t="s">
        <v>263</v>
      </c>
      <c r="F28" s="93">
        <f>SUM(F29:F31)</f>
        <v>0</v>
      </c>
      <c r="G28" s="207" t="s">
        <v>263</v>
      </c>
      <c r="H28" s="94">
        <f t="shared" si="1"/>
        <v>0</v>
      </c>
      <c r="I28" s="196" t="s">
        <v>263</v>
      </c>
      <c r="J28" s="196" t="s">
        <v>263</v>
      </c>
      <c r="K28" s="93">
        <f>SUM(K29:K31)</f>
        <v>0</v>
      </c>
      <c r="L28" s="204" t="s">
        <v>263</v>
      </c>
    </row>
    <row r="29" spans="1:12" ht="12.75" hidden="1" thickTop="1" x14ac:dyDescent="0.25">
      <c r="A29" s="163">
        <v>21351</v>
      </c>
      <c r="B29" s="79" t="s">
        <v>282</v>
      </c>
      <c r="C29" s="69">
        <f t="shared" si="0"/>
        <v>0</v>
      </c>
      <c r="D29" s="215" t="s">
        <v>263</v>
      </c>
      <c r="E29" s="215" t="s">
        <v>263</v>
      </c>
      <c r="F29" s="68"/>
      <c r="G29" s="216" t="s">
        <v>263</v>
      </c>
      <c r="H29" s="69">
        <f t="shared" si="1"/>
        <v>0</v>
      </c>
      <c r="I29" s="215" t="s">
        <v>263</v>
      </c>
      <c r="J29" s="215" t="s">
        <v>263</v>
      </c>
      <c r="K29" s="68"/>
      <c r="L29" s="214" t="s">
        <v>263</v>
      </c>
    </row>
    <row r="30" spans="1:12" ht="12.75" hidden="1" thickTop="1" x14ac:dyDescent="0.25">
      <c r="A30" s="38">
        <v>21352</v>
      </c>
      <c r="B30" s="78" t="s">
        <v>281</v>
      </c>
      <c r="C30" s="36">
        <f t="shared" si="0"/>
        <v>0</v>
      </c>
      <c r="D30" s="212" t="s">
        <v>263</v>
      </c>
      <c r="E30" s="212" t="s">
        <v>263</v>
      </c>
      <c r="F30" s="35"/>
      <c r="G30" s="213" t="s">
        <v>263</v>
      </c>
      <c r="H30" s="36">
        <f t="shared" si="1"/>
        <v>0</v>
      </c>
      <c r="I30" s="212" t="s">
        <v>263</v>
      </c>
      <c r="J30" s="212" t="s">
        <v>263</v>
      </c>
      <c r="K30" s="35"/>
      <c r="L30" s="211" t="s">
        <v>263</v>
      </c>
    </row>
    <row r="31" spans="1:12" ht="24.75" hidden="1" thickTop="1" x14ac:dyDescent="0.25">
      <c r="A31" s="38">
        <v>21359</v>
      </c>
      <c r="B31" s="78" t="s">
        <v>280</v>
      </c>
      <c r="C31" s="36">
        <f t="shared" si="0"/>
        <v>0</v>
      </c>
      <c r="D31" s="212" t="s">
        <v>263</v>
      </c>
      <c r="E31" s="212" t="s">
        <v>263</v>
      </c>
      <c r="F31" s="35"/>
      <c r="G31" s="213" t="s">
        <v>263</v>
      </c>
      <c r="H31" s="36">
        <f t="shared" si="1"/>
        <v>0</v>
      </c>
      <c r="I31" s="212" t="s">
        <v>263</v>
      </c>
      <c r="J31" s="212" t="s">
        <v>263</v>
      </c>
      <c r="K31" s="35"/>
      <c r="L31" s="211" t="s">
        <v>263</v>
      </c>
    </row>
    <row r="32" spans="1:12" s="14" customFormat="1" ht="36.75" hidden="1" thickTop="1" x14ac:dyDescent="0.25">
      <c r="A32" s="210">
        <v>21370</v>
      </c>
      <c r="B32" s="97" t="s">
        <v>279</v>
      </c>
      <c r="C32" s="94">
        <f t="shared" si="0"/>
        <v>0</v>
      </c>
      <c r="D32" s="196" t="s">
        <v>263</v>
      </c>
      <c r="E32" s="196" t="s">
        <v>263</v>
      </c>
      <c r="F32" s="93">
        <f>SUM(F33)</f>
        <v>0</v>
      </c>
      <c r="G32" s="207" t="s">
        <v>263</v>
      </c>
      <c r="H32" s="94">
        <f t="shared" si="1"/>
        <v>0</v>
      </c>
      <c r="I32" s="196" t="s">
        <v>263</v>
      </c>
      <c r="J32" s="196" t="s">
        <v>263</v>
      </c>
      <c r="K32" s="93">
        <f>SUM(K33)</f>
        <v>0</v>
      </c>
      <c r="L32" s="204" t="s">
        <v>263</v>
      </c>
    </row>
    <row r="33" spans="1:12" ht="36.75" hidden="1" thickTop="1" x14ac:dyDescent="0.25">
      <c r="A33" s="221">
        <v>21379</v>
      </c>
      <c r="B33" s="220" t="s">
        <v>278</v>
      </c>
      <c r="C33" s="42">
        <f t="shared" si="0"/>
        <v>0</v>
      </c>
      <c r="D33" s="218" t="s">
        <v>263</v>
      </c>
      <c r="E33" s="218" t="s">
        <v>263</v>
      </c>
      <c r="F33" s="41"/>
      <c r="G33" s="219" t="s">
        <v>263</v>
      </c>
      <c r="H33" s="42">
        <f t="shared" si="1"/>
        <v>0</v>
      </c>
      <c r="I33" s="218" t="s">
        <v>263</v>
      </c>
      <c r="J33" s="218" t="s">
        <v>263</v>
      </c>
      <c r="K33" s="41"/>
      <c r="L33" s="217" t="s">
        <v>263</v>
      </c>
    </row>
    <row r="34" spans="1:12" s="14" customFormat="1" ht="12.75" hidden="1" thickTop="1" x14ac:dyDescent="0.25">
      <c r="A34" s="210">
        <v>21380</v>
      </c>
      <c r="B34" s="97" t="s">
        <v>277</v>
      </c>
      <c r="C34" s="94">
        <f t="shared" si="0"/>
        <v>0</v>
      </c>
      <c r="D34" s="196" t="s">
        <v>263</v>
      </c>
      <c r="E34" s="196" t="s">
        <v>263</v>
      </c>
      <c r="F34" s="93">
        <f>SUM(F35:F36)</f>
        <v>0</v>
      </c>
      <c r="G34" s="207" t="s">
        <v>263</v>
      </c>
      <c r="H34" s="94">
        <f t="shared" si="1"/>
        <v>0</v>
      </c>
      <c r="I34" s="196" t="s">
        <v>263</v>
      </c>
      <c r="J34" s="196" t="s">
        <v>263</v>
      </c>
      <c r="K34" s="93">
        <f>SUM(K35:K36)</f>
        <v>0</v>
      </c>
      <c r="L34" s="204" t="s">
        <v>263</v>
      </c>
    </row>
    <row r="35" spans="1:12" ht="12.75" hidden="1" thickTop="1" x14ac:dyDescent="0.25">
      <c r="A35" s="114">
        <v>21381</v>
      </c>
      <c r="B35" s="79" t="s">
        <v>276</v>
      </c>
      <c r="C35" s="69">
        <f t="shared" si="0"/>
        <v>0</v>
      </c>
      <c r="D35" s="215" t="s">
        <v>263</v>
      </c>
      <c r="E35" s="215" t="s">
        <v>263</v>
      </c>
      <c r="F35" s="68"/>
      <c r="G35" s="216" t="s">
        <v>263</v>
      </c>
      <c r="H35" s="69">
        <f t="shared" si="1"/>
        <v>0</v>
      </c>
      <c r="I35" s="215" t="s">
        <v>263</v>
      </c>
      <c r="J35" s="215" t="s">
        <v>263</v>
      </c>
      <c r="K35" s="68"/>
      <c r="L35" s="214" t="s">
        <v>263</v>
      </c>
    </row>
    <row r="36" spans="1:12" ht="24.75" hidden="1" thickTop="1" x14ac:dyDescent="0.25">
      <c r="A36" s="74">
        <v>21383</v>
      </c>
      <c r="B36" s="78" t="s">
        <v>275</v>
      </c>
      <c r="C36" s="36">
        <f t="shared" si="0"/>
        <v>0</v>
      </c>
      <c r="D36" s="212" t="s">
        <v>263</v>
      </c>
      <c r="E36" s="212" t="s">
        <v>263</v>
      </c>
      <c r="F36" s="35"/>
      <c r="G36" s="213" t="s">
        <v>263</v>
      </c>
      <c r="H36" s="36">
        <f t="shared" si="1"/>
        <v>0</v>
      </c>
      <c r="I36" s="212" t="s">
        <v>263</v>
      </c>
      <c r="J36" s="212" t="s">
        <v>263</v>
      </c>
      <c r="K36" s="35"/>
      <c r="L36" s="211" t="s">
        <v>263</v>
      </c>
    </row>
    <row r="37" spans="1:12" s="14" customFormat="1" ht="24.75" hidden="1" thickTop="1" x14ac:dyDescent="0.25">
      <c r="A37" s="210">
        <v>21390</v>
      </c>
      <c r="B37" s="97" t="s">
        <v>274</v>
      </c>
      <c r="C37" s="94">
        <f t="shared" si="0"/>
        <v>0</v>
      </c>
      <c r="D37" s="196" t="s">
        <v>263</v>
      </c>
      <c r="E37" s="196" t="s">
        <v>263</v>
      </c>
      <c r="F37" s="93">
        <f>SUM(F38:F41)</f>
        <v>0</v>
      </c>
      <c r="G37" s="207" t="s">
        <v>263</v>
      </c>
      <c r="H37" s="94">
        <f t="shared" si="1"/>
        <v>0</v>
      </c>
      <c r="I37" s="196" t="s">
        <v>263</v>
      </c>
      <c r="J37" s="196" t="s">
        <v>263</v>
      </c>
      <c r="K37" s="93">
        <f>SUM(K38:K41)</f>
        <v>0</v>
      </c>
      <c r="L37" s="204" t="s">
        <v>263</v>
      </c>
    </row>
    <row r="38" spans="1:12" ht="24.75" hidden="1" thickTop="1" x14ac:dyDescent="0.25">
      <c r="A38" s="114">
        <v>21391</v>
      </c>
      <c r="B38" s="79" t="s">
        <v>273</v>
      </c>
      <c r="C38" s="69">
        <f t="shared" si="0"/>
        <v>0</v>
      </c>
      <c r="D38" s="215" t="s">
        <v>263</v>
      </c>
      <c r="E38" s="215" t="s">
        <v>263</v>
      </c>
      <c r="F38" s="68"/>
      <c r="G38" s="216" t="s">
        <v>263</v>
      </c>
      <c r="H38" s="69">
        <f t="shared" si="1"/>
        <v>0</v>
      </c>
      <c r="I38" s="215" t="s">
        <v>263</v>
      </c>
      <c r="J38" s="215" t="s">
        <v>263</v>
      </c>
      <c r="K38" s="68"/>
      <c r="L38" s="214" t="s">
        <v>263</v>
      </c>
    </row>
    <row r="39" spans="1:12" ht="12.75" hidden="1" thickTop="1" x14ac:dyDescent="0.25">
      <c r="A39" s="74">
        <v>21393</v>
      </c>
      <c r="B39" s="78" t="s">
        <v>272</v>
      </c>
      <c r="C39" s="36">
        <f t="shared" si="0"/>
        <v>0</v>
      </c>
      <c r="D39" s="212" t="s">
        <v>263</v>
      </c>
      <c r="E39" s="212" t="s">
        <v>263</v>
      </c>
      <c r="F39" s="35"/>
      <c r="G39" s="213" t="s">
        <v>263</v>
      </c>
      <c r="H39" s="36">
        <f t="shared" si="1"/>
        <v>0</v>
      </c>
      <c r="I39" s="212" t="s">
        <v>263</v>
      </c>
      <c r="J39" s="212" t="s">
        <v>263</v>
      </c>
      <c r="K39" s="35"/>
      <c r="L39" s="211" t="s">
        <v>263</v>
      </c>
    </row>
    <row r="40" spans="1:12" ht="12.75" hidden="1" thickTop="1" x14ac:dyDescent="0.25">
      <c r="A40" s="74">
        <v>21395</v>
      </c>
      <c r="B40" s="78" t="s">
        <v>271</v>
      </c>
      <c r="C40" s="36">
        <f t="shared" si="0"/>
        <v>0</v>
      </c>
      <c r="D40" s="212" t="s">
        <v>263</v>
      </c>
      <c r="E40" s="212" t="s">
        <v>263</v>
      </c>
      <c r="F40" s="35"/>
      <c r="G40" s="213" t="s">
        <v>263</v>
      </c>
      <c r="H40" s="36">
        <f t="shared" si="1"/>
        <v>0</v>
      </c>
      <c r="I40" s="212" t="s">
        <v>263</v>
      </c>
      <c r="J40" s="212" t="s">
        <v>263</v>
      </c>
      <c r="K40" s="35"/>
      <c r="L40" s="211" t="s">
        <v>263</v>
      </c>
    </row>
    <row r="41" spans="1:12" ht="24.75" hidden="1" thickTop="1" x14ac:dyDescent="0.25">
      <c r="A41" s="74">
        <v>21399</v>
      </c>
      <c r="B41" s="78" t="s">
        <v>270</v>
      </c>
      <c r="C41" s="36">
        <f t="shared" si="0"/>
        <v>0</v>
      </c>
      <c r="D41" s="212" t="s">
        <v>263</v>
      </c>
      <c r="E41" s="212" t="s">
        <v>263</v>
      </c>
      <c r="F41" s="35"/>
      <c r="G41" s="213" t="s">
        <v>263</v>
      </c>
      <c r="H41" s="36">
        <f t="shared" si="1"/>
        <v>0</v>
      </c>
      <c r="I41" s="212" t="s">
        <v>263</v>
      </c>
      <c r="J41" s="212" t="s">
        <v>263</v>
      </c>
      <c r="K41" s="35"/>
      <c r="L41" s="211" t="s">
        <v>263</v>
      </c>
    </row>
    <row r="42" spans="1:12" s="14" customFormat="1" ht="36.75" hidden="1" customHeight="1" x14ac:dyDescent="0.25">
      <c r="A42" s="210">
        <v>21420</v>
      </c>
      <c r="B42" s="97" t="s">
        <v>269</v>
      </c>
      <c r="C42" s="94">
        <f t="shared" si="0"/>
        <v>0</v>
      </c>
      <c r="D42" s="209"/>
      <c r="E42" s="196" t="s">
        <v>263</v>
      </c>
      <c r="F42" s="196" t="s">
        <v>263</v>
      </c>
      <c r="G42" s="207" t="s">
        <v>263</v>
      </c>
      <c r="H42" s="206">
        <f t="shared" si="1"/>
        <v>0</v>
      </c>
      <c r="I42" s="209"/>
      <c r="J42" s="196" t="s">
        <v>263</v>
      </c>
      <c r="K42" s="196" t="s">
        <v>263</v>
      </c>
      <c r="L42" s="204" t="s">
        <v>263</v>
      </c>
    </row>
    <row r="43" spans="1:12" s="14" customFormat="1" ht="24.75" hidden="1" thickTop="1" x14ac:dyDescent="0.25">
      <c r="A43" s="208">
        <v>21490</v>
      </c>
      <c r="B43" s="125" t="s">
        <v>268</v>
      </c>
      <c r="C43" s="94">
        <f t="shared" si="0"/>
        <v>0</v>
      </c>
      <c r="D43" s="205">
        <f>D44</f>
        <v>0</v>
      </c>
      <c r="E43" s="205">
        <f>E44</f>
        <v>0</v>
      </c>
      <c r="F43" s="205">
        <f>F44</f>
        <v>0</v>
      </c>
      <c r="G43" s="207" t="s">
        <v>263</v>
      </c>
      <c r="H43" s="206">
        <f t="shared" si="1"/>
        <v>0</v>
      </c>
      <c r="I43" s="205">
        <f>I44</f>
        <v>0</v>
      </c>
      <c r="J43" s="205">
        <f>J44</f>
        <v>0</v>
      </c>
      <c r="K43" s="205">
        <f>K44</f>
        <v>0</v>
      </c>
      <c r="L43" s="204" t="s">
        <v>263</v>
      </c>
    </row>
    <row r="44" spans="1:12" s="14" customFormat="1" ht="24.75" hidden="1" thickTop="1" x14ac:dyDescent="0.25">
      <c r="A44" s="74">
        <v>21499</v>
      </c>
      <c r="B44" s="78" t="s">
        <v>267</v>
      </c>
      <c r="C44" s="42">
        <f t="shared" si="0"/>
        <v>0</v>
      </c>
      <c r="D44" s="203"/>
      <c r="E44" s="202"/>
      <c r="F44" s="202"/>
      <c r="G44" s="201" t="s">
        <v>263</v>
      </c>
      <c r="H44" s="200">
        <f t="shared" si="1"/>
        <v>0</v>
      </c>
      <c r="I44" s="161"/>
      <c r="J44" s="199"/>
      <c r="K44" s="199"/>
      <c r="L44" s="198" t="s">
        <v>263</v>
      </c>
    </row>
    <row r="45" spans="1:12" ht="24.75" hidden="1" thickTop="1" x14ac:dyDescent="0.25">
      <c r="A45" s="197">
        <v>23000</v>
      </c>
      <c r="B45" s="86" t="s">
        <v>266</v>
      </c>
      <c r="C45" s="194">
        <f t="shared" si="0"/>
        <v>0</v>
      </c>
      <c r="D45" s="196" t="s">
        <v>263</v>
      </c>
      <c r="E45" s="196" t="s">
        <v>263</v>
      </c>
      <c r="F45" s="196" t="s">
        <v>263</v>
      </c>
      <c r="G45" s="195">
        <f>SUM(G46:G47)</f>
        <v>0</v>
      </c>
      <c r="H45" s="194">
        <f t="shared" si="1"/>
        <v>0</v>
      </c>
      <c r="I45" s="193" t="s">
        <v>263</v>
      </c>
      <c r="J45" s="193" t="s">
        <v>263</v>
      </c>
      <c r="K45" s="193" t="s">
        <v>263</v>
      </c>
      <c r="L45" s="192">
        <f>SUM(L46:L47)</f>
        <v>0</v>
      </c>
    </row>
    <row r="46" spans="1:12" ht="24.75" hidden="1" thickTop="1" x14ac:dyDescent="0.25">
      <c r="A46" s="154">
        <v>23410</v>
      </c>
      <c r="B46" s="137" t="s">
        <v>265</v>
      </c>
      <c r="C46" s="191">
        <f t="shared" si="0"/>
        <v>0</v>
      </c>
      <c r="D46" s="186" t="s">
        <v>263</v>
      </c>
      <c r="E46" s="186" t="s">
        <v>263</v>
      </c>
      <c r="F46" s="186" t="s">
        <v>263</v>
      </c>
      <c r="G46" s="190"/>
      <c r="H46" s="191">
        <f t="shared" si="1"/>
        <v>0</v>
      </c>
      <c r="I46" s="186" t="s">
        <v>263</v>
      </c>
      <c r="J46" s="186" t="s">
        <v>263</v>
      </c>
      <c r="K46" s="186" t="s">
        <v>263</v>
      </c>
      <c r="L46" s="188"/>
    </row>
    <row r="47" spans="1:12" ht="24.75" hidden="1" thickTop="1" x14ac:dyDescent="0.25">
      <c r="A47" s="154">
        <v>23510</v>
      </c>
      <c r="B47" s="137" t="s">
        <v>264</v>
      </c>
      <c r="C47" s="189">
        <f t="shared" si="0"/>
        <v>0</v>
      </c>
      <c r="D47" s="186" t="s">
        <v>263</v>
      </c>
      <c r="E47" s="186" t="s">
        <v>263</v>
      </c>
      <c r="F47" s="186" t="s">
        <v>263</v>
      </c>
      <c r="G47" s="190"/>
      <c r="H47" s="189">
        <f t="shared" si="1"/>
        <v>0</v>
      </c>
      <c r="I47" s="186" t="s">
        <v>263</v>
      </c>
      <c r="J47" s="186" t="s">
        <v>263</v>
      </c>
      <c r="K47" s="186" t="s">
        <v>263</v>
      </c>
      <c r="L47" s="188"/>
    </row>
    <row r="48" spans="1:12" ht="12.75" thickTop="1" x14ac:dyDescent="0.25">
      <c r="A48" s="44"/>
      <c r="B48" s="137"/>
      <c r="C48" s="134"/>
      <c r="D48" s="186"/>
      <c r="E48" s="186"/>
      <c r="F48" s="185"/>
      <c r="G48" s="187"/>
      <c r="H48" s="134"/>
      <c r="I48" s="186"/>
      <c r="J48" s="186"/>
      <c r="K48" s="185"/>
      <c r="L48" s="184"/>
    </row>
    <row r="49" spans="1:12" s="14" customFormat="1" x14ac:dyDescent="0.25">
      <c r="A49" s="183"/>
      <c r="B49" s="182" t="s">
        <v>262</v>
      </c>
      <c r="C49" s="180"/>
      <c r="D49" s="179"/>
      <c r="E49" s="179"/>
      <c r="F49" s="179"/>
      <c r="G49" s="181"/>
      <c r="H49" s="180"/>
      <c r="I49" s="179"/>
      <c r="J49" s="179"/>
      <c r="K49" s="179"/>
      <c r="L49" s="178"/>
    </row>
    <row r="50" spans="1:12" s="14" customFormat="1" ht="12.75" thickBot="1" x14ac:dyDescent="0.3">
      <c r="A50" s="56"/>
      <c r="B50" s="177" t="s">
        <v>261</v>
      </c>
      <c r="C50" s="176">
        <f t="shared" ref="C50:C81" si="2">SUM(D50:G50)</f>
        <v>30187.667653999997</v>
      </c>
      <c r="D50" s="52">
        <f>SUM(D51,D281)</f>
        <v>30187.667653999997</v>
      </c>
      <c r="E50" s="52">
        <f>SUM(E51,E281)</f>
        <v>0</v>
      </c>
      <c r="F50" s="52">
        <f>SUM(F51,F281)</f>
        <v>0</v>
      </c>
      <c r="G50" s="54">
        <f>SUM(G51,G281)</f>
        <v>0</v>
      </c>
      <c r="H50" s="176">
        <f t="shared" ref="H50:H81" si="3">SUM(I50:L50)</f>
        <v>32634</v>
      </c>
      <c r="I50" s="52">
        <f>SUM(I51,I281)</f>
        <v>32634</v>
      </c>
      <c r="J50" s="52">
        <f>SUM(J51,J281)</f>
        <v>0</v>
      </c>
      <c r="K50" s="52">
        <f>SUM(K51,K281)</f>
        <v>0</v>
      </c>
      <c r="L50" s="51">
        <f>SUM(L51,L281)</f>
        <v>0</v>
      </c>
    </row>
    <row r="51" spans="1:12" s="14" customFormat="1" ht="36.75" thickTop="1" x14ac:dyDescent="0.25">
      <c r="A51" s="175"/>
      <c r="B51" s="174" t="s">
        <v>260</v>
      </c>
      <c r="C51" s="172">
        <f t="shared" si="2"/>
        <v>30187.667653999997</v>
      </c>
      <c r="D51" s="171">
        <f>SUM(D52,D194)</f>
        <v>30187.667653999997</v>
      </c>
      <c r="E51" s="171">
        <f>SUM(E52,E194)</f>
        <v>0</v>
      </c>
      <c r="F51" s="171">
        <f>SUM(F52,F194)</f>
        <v>0</v>
      </c>
      <c r="G51" s="173">
        <f>SUM(G52,G194)</f>
        <v>0</v>
      </c>
      <c r="H51" s="172">
        <f t="shared" si="3"/>
        <v>32634</v>
      </c>
      <c r="I51" s="171">
        <f>SUM(I52,I194)</f>
        <v>32634</v>
      </c>
      <c r="J51" s="171">
        <f>SUM(J52,J194)</f>
        <v>0</v>
      </c>
      <c r="K51" s="171">
        <f>SUM(K52,K194)</f>
        <v>0</v>
      </c>
      <c r="L51" s="170">
        <f>SUM(L52,L194)</f>
        <v>0</v>
      </c>
    </row>
    <row r="52" spans="1:12" s="14" customFormat="1" ht="24" x14ac:dyDescent="0.25">
      <c r="A52" s="169"/>
      <c r="B52" s="168" t="s">
        <v>259</v>
      </c>
      <c r="C52" s="146">
        <f t="shared" si="2"/>
        <v>30187.667653999997</v>
      </c>
      <c r="D52" s="145">
        <f>SUM(D53,D75,D173,D187)</f>
        <v>30187.667653999997</v>
      </c>
      <c r="E52" s="145">
        <f>SUM(E53,E75,E173,E187)</f>
        <v>0</v>
      </c>
      <c r="F52" s="145">
        <f>SUM(F53,F75,F173,F187)</f>
        <v>0</v>
      </c>
      <c r="G52" s="167">
        <f>SUM(G53,G75,G173,G187)</f>
        <v>0</v>
      </c>
      <c r="H52" s="146">
        <f t="shared" si="3"/>
        <v>32634</v>
      </c>
      <c r="I52" s="145">
        <f>SUM(I53,I75,I173,I187)</f>
        <v>32634</v>
      </c>
      <c r="J52" s="145">
        <f>SUM(J53,J75,J173,J187)</f>
        <v>0</v>
      </c>
      <c r="K52" s="145">
        <f>SUM(K53,K75,K173,K187)</f>
        <v>0</v>
      </c>
      <c r="L52" s="166">
        <f>SUM(L53,L75,L173,L187)</f>
        <v>0</v>
      </c>
    </row>
    <row r="53" spans="1:12" s="14" customFormat="1" x14ac:dyDescent="0.25">
      <c r="A53" s="131">
        <v>1000</v>
      </c>
      <c r="B53" s="131" t="s">
        <v>258</v>
      </c>
      <c r="C53" s="128">
        <f t="shared" si="2"/>
        <v>23337.667653999997</v>
      </c>
      <c r="D53" s="127">
        <f>SUM(D54,D67)</f>
        <v>23337.667653999997</v>
      </c>
      <c r="E53" s="127">
        <f>SUM(E54,E67)</f>
        <v>0</v>
      </c>
      <c r="F53" s="127">
        <f>SUM(F54,F67)</f>
        <v>0</v>
      </c>
      <c r="G53" s="129">
        <f>SUM(G54,G67)</f>
        <v>0</v>
      </c>
      <c r="H53" s="128">
        <f t="shared" si="3"/>
        <v>26461</v>
      </c>
      <c r="I53" s="127">
        <f>SUM(I54,I67)</f>
        <v>26461</v>
      </c>
      <c r="J53" s="127">
        <f>SUM(J54,J67)</f>
        <v>0</v>
      </c>
      <c r="K53" s="127">
        <f>SUM(K54,K67)</f>
        <v>0</v>
      </c>
      <c r="L53" s="126">
        <f>SUM(L54,L67)</f>
        <v>0</v>
      </c>
    </row>
    <row r="54" spans="1:12" x14ac:dyDescent="0.25">
      <c r="A54" s="97">
        <v>1100</v>
      </c>
      <c r="B54" s="96" t="s">
        <v>257</v>
      </c>
      <c r="C54" s="94">
        <f t="shared" si="2"/>
        <v>17414.399999999998</v>
      </c>
      <c r="D54" s="93">
        <f>SUM(D55,D58,D66)</f>
        <v>17414.399999999998</v>
      </c>
      <c r="E54" s="93">
        <f>SUM(E55,E58,E66)</f>
        <v>0</v>
      </c>
      <c r="F54" s="93">
        <f>SUM(F55,F58,F66)</f>
        <v>0</v>
      </c>
      <c r="G54" s="165">
        <f>SUM(G55,G58,G66)</f>
        <v>0</v>
      </c>
      <c r="H54" s="94">
        <f t="shared" si="3"/>
        <v>19910</v>
      </c>
      <c r="I54" s="93">
        <f>SUM(I55,I58,I66)</f>
        <v>19910</v>
      </c>
      <c r="J54" s="93">
        <f>SUM(J55,J58,J66)</f>
        <v>0</v>
      </c>
      <c r="K54" s="93">
        <f>SUM(K55,K58,K66)</f>
        <v>0</v>
      </c>
      <c r="L54" s="92">
        <f>SUM(L55,L58,L66)</f>
        <v>0</v>
      </c>
    </row>
    <row r="55" spans="1:12" x14ac:dyDescent="0.25">
      <c r="A55" s="80">
        <v>1110</v>
      </c>
      <c r="B55" s="137" t="s">
        <v>256</v>
      </c>
      <c r="C55" s="134">
        <f t="shared" si="2"/>
        <v>17050.8</v>
      </c>
      <c r="D55" s="139">
        <f>SUM(D56:D57)</f>
        <v>17050.8</v>
      </c>
      <c r="E55" s="139">
        <f>SUM(E56:E57)</f>
        <v>0</v>
      </c>
      <c r="F55" s="139">
        <f>SUM(F56:F57)</f>
        <v>0</v>
      </c>
      <c r="G55" s="140">
        <f>SUM(G56:G57)</f>
        <v>0</v>
      </c>
      <c r="H55" s="134">
        <f t="shared" si="3"/>
        <v>17051</v>
      </c>
      <c r="I55" s="139">
        <f>SUM(I56:I57)</f>
        <v>17051</v>
      </c>
      <c r="J55" s="139">
        <f>SUM(J56:J57)</f>
        <v>0</v>
      </c>
      <c r="K55" s="139">
        <f>SUM(K56:K57)</f>
        <v>0</v>
      </c>
      <c r="L55" s="138">
        <f>SUM(L56:L57)</f>
        <v>0</v>
      </c>
    </row>
    <row r="56" spans="1:12" hidden="1" x14ac:dyDescent="0.25">
      <c r="A56" s="114">
        <v>1111</v>
      </c>
      <c r="B56" s="79" t="s">
        <v>255</v>
      </c>
      <c r="C56" s="69">
        <f t="shared" si="2"/>
        <v>0</v>
      </c>
      <c r="D56" s="68"/>
      <c r="E56" s="68"/>
      <c r="F56" s="68"/>
      <c r="G56" s="70"/>
      <c r="H56" s="69">
        <f t="shared" si="3"/>
        <v>0</v>
      </c>
      <c r="I56" s="68"/>
      <c r="J56" s="68"/>
      <c r="K56" s="68"/>
      <c r="L56" s="67"/>
    </row>
    <row r="57" spans="1:12" ht="24" customHeight="1" x14ac:dyDescent="0.25">
      <c r="A57" s="74">
        <v>1119</v>
      </c>
      <c r="B57" s="78" t="s">
        <v>254</v>
      </c>
      <c r="C57" s="36">
        <f t="shared" si="2"/>
        <v>17050.8</v>
      </c>
      <c r="D57" s="35">
        <f>17350.8-300</f>
        <v>17050.8</v>
      </c>
      <c r="E57" s="35"/>
      <c r="F57" s="35"/>
      <c r="G57" s="37"/>
      <c r="H57" s="36">
        <f t="shared" si="3"/>
        <v>17051</v>
      </c>
      <c r="I57" s="35">
        <v>17051</v>
      </c>
      <c r="J57" s="35"/>
      <c r="K57" s="35"/>
      <c r="L57" s="34"/>
    </row>
    <row r="58" spans="1:12" ht="23.25" customHeight="1" x14ac:dyDescent="0.25">
      <c r="A58" s="88">
        <v>1140</v>
      </c>
      <c r="B58" s="78" t="s">
        <v>253</v>
      </c>
      <c r="C58" s="36">
        <f t="shared" si="2"/>
        <v>363.59999999999997</v>
      </c>
      <c r="D58" s="76">
        <f>SUM(D59:D65)</f>
        <v>363.59999999999997</v>
      </c>
      <c r="E58" s="76">
        <f>SUM(E59:E65)</f>
        <v>0</v>
      </c>
      <c r="F58" s="76">
        <f>SUM(F59:F65)</f>
        <v>0</v>
      </c>
      <c r="G58" s="77">
        <f>SUM(G59:G65)</f>
        <v>0</v>
      </c>
      <c r="H58" s="36">
        <f t="shared" si="3"/>
        <v>2859</v>
      </c>
      <c r="I58" s="76">
        <f>SUM(I59:I65)</f>
        <v>2859</v>
      </c>
      <c r="J58" s="76">
        <f>SUM(J59:J65)</f>
        <v>0</v>
      </c>
      <c r="K58" s="76">
        <f>SUM(K59:K65)</f>
        <v>0</v>
      </c>
      <c r="L58" s="75">
        <f>SUM(L59:L65)</f>
        <v>0</v>
      </c>
    </row>
    <row r="59" spans="1:12" hidden="1" x14ac:dyDescent="0.25">
      <c r="A59" s="74">
        <v>1141</v>
      </c>
      <c r="B59" s="78" t="s">
        <v>252</v>
      </c>
      <c r="C59" s="36">
        <f t="shared" si="2"/>
        <v>0</v>
      </c>
      <c r="D59" s="35"/>
      <c r="E59" s="35"/>
      <c r="F59" s="35"/>
      <c r="G59" s="37"/>
      <c r="H59" s="36">
        <f t="shared" si="3"/>
        <v>0</v>
      </c>
      <c r="I59" s="35"/>
      <c r="J59" s="35"/>
      <c r="K59" s="35"/>
      <c r="L59" s="34"/>
    </row>
    <row r="60" spans="1:12" ht="30" hidden="1" customHeight="1" x14ac:dyDescent="0.25">
      <c r="A60" s="74">
        <v>1142</v>
      </c>
      <c r="B60" s="78" t="s">
        <v>251</v>
      </c>
      <c r="C60" s="36">
        <f t="shared" si="2"/>
        <v>0</v>
      </c>
      <c r="D60" s="35"/>
      <c r="E60" s="35"/>
      <c r="F60" s="35"/>
      <c r="G60" s="37"/>
      <c r="H60" s="36">
        <f t="shared" si="3"/>
        <v>0</v>
      </c>
      <c r="I60" s="35"/>
      <c r="J60" s="35"/>
      <c r="K60" s="35"/>
      <c r="L60" s="34"/>
    </row>
    <row r="61" spans="1:12" ht="36" hidden="1" customHeight="1" x14ac:dyDescent="0.25">
      <c r="A61" s="74">
        <v>1145</v>
      </c>
      <c r="B61" s="78" t="s">
        <v>250</v>
      </c>
      <c r="C61" s="36">
        <f t="shared" si="2"/>
        <v>0</v>
      </c>
      <c r="D61" s="35"/>
      <c r="E61" s="35"/>
      <c r="F61" s="35"/>
      <c r="G61" s="37"/>
      <c r="H61" s="36">
        <f t="shared" si="3"/>
        <v>0</v>
      </c>
      <c r="I61" s="35"/>
      <c r="J61" s="35"/>
      <c r="K61" s="35"/>
      <c r="L61" s="34"/>
    </row>
    <row r="62" spans="1:12" ht="27.75" customHeight="1" x14ac:dyDescent="0.25">
      <c r="A62" s="74">
        <v>1146</v>
      </c>
      <c r="B62" s="78" t="s">
        <v>249</v>
      </c>
      <c r="C62" s="36">
        <f t="shared" si="2"/>
        <v>0</v>
      </c>
      <c r="D62" s="35"/>
      <c r="E62" s="35"/>
      <c r="F62" s="35"/>
      <c r="G62" s="37"/>
      <c r="H62" s="36">
        <f t="shared" si="3"/>
        <v>1446</v>
      </c>
      <c r="I62" s="35">
        <v>1446</v>
      </c>
      <c r="J62" s="35"/>
      <c r="K62" s="35"/>
      <c r="L62" s="34"/>
    </row>
    <row r="63" spans="1:12" x14ac:dyDescent="0.25">
      <c r="A63" s="74">
        <v>1147</v>
      </c>
      <c r="B63" s="78" t="s">
        <v>248</v>
      </c>
      <c r="C63" s="36">
        <f t="shared" si="2"/>
        <v>363.59999999999997</v>
      </c>
      <c r="D63" s="35">
        <f>SUM(356+428+428)*0.3</f>
        <v>363.59999999999997</v>
      </c>
      <c r="E63" s="35"/>
      <c r="F63" s="35"/>
      <c r="G63" s="37"/>
      <c r="H63" s="36">
        <f t="shared" si="3"/>
        <v>434</v>
      </c>
      <c r="I63" s="35">
        <v>434</v>
      </c>
      <c r="J63" s="35"/>
      <c r="K63" s="35"/>
      <c r="L63" s="34"/>
    </row>
    <row r="64" spans="1:12" x14ac:dyDescent="0.25">
      <c r="A64" s="74">
        <v>1148</v>
      </c>
      <c r="B64" s="78" t="s">
        <v>247</v>
      </c>
      <c r="C64" s="36">
        <f t="shared" si="2"/>
        <v>0</v>
      </c>
      <c r="D64" s="35"/>
      <c r="E64" s="35"/>
      <c r="F64" s="35"/>
      <c r="G64" s="37"/>
      <c r="H64" s="36">
        <f t="shared" si="3"/>
        <v>979</v>
      </c>
      <c r="I64" s="35">
        <v>979</v>
      </c>
      <c r="J64" s="35"/>
      <c r="K64" s="35"/>
      <c r="L64" s="34"/>
    </row>
    <row r="65" spans="1:12" ht="36" hidden="1" x14ac:dyDescent="0.25">
      <c r="A65" s="74">
        <v>1149</v>
      </c>
      <c r="B65" s="78" t="s">
        <v>246</v>
      </c>
      <c r="C65" s="36">
        <f t="shared" si="2"/>
        <v>0</v>
      </c>
      <c r="D65" s="35"/>
      <c r="E65" s="35"/>
      <c r="F65" s="35"/>
      <c r="G65" s="37"/>
      <c r="H65" s="36">
        <f t="shared" si="3"/>
        <v>0</v>
      </c>
      <c r="I65" s="35"/>
      <c r="J65" s="35"/>
      <c r="K65" s="35"/>
      <c r="L65" s="34"/>
    </row>
    <row r="66" spans="1:12" ht="36" hidden="1" x14ac:dyDescent="0.25">
      <c r="A66" s="80">
        <v>1150</v>
      </c>
      <c r="B66" s="137" t="s">
        <v>245</v>
      </c>
      <c r="C66" s="134">
        <f t="shared" si="2"/>
        <v>0</v>
      </c>
      <c r="D66" s="133"/>
      <c r="E66" s="133"/>
      <c r="F66" s="133"/>
      <c r="G66" s="135"/>
      <c r="H66" s="134">
        <f t="shared" si="3"/>
        <v>0</v>
      </c>
      <c r="I66" s="133"/>
      <c r="J66" s="133"/>
      <c r="K66" s="133"/>
      <c r="L66" s="132"/>
    </row>
    <row r="67" spans="1:12" ht="36" x14ac:dyDescent="0.25">
      <c r="A67" s="97">
        <v>1200</v>
      </c>
      <c r="B67" s="96" t="s">
        <v>244</v>
      </c>
      <c r="C67" s="94">
        <f t="shared" si="2"/>
        <v>5923.2676539999993</v>
      </c>
      <c r="D67" s="93">
        <f>SUM(D68:D69)</f>
        <v>5923.2676539999993</v>
      </c>
      <c r="E67" s="93">
        <f>SUM(E68:E69)</f>
        <v>0</v>
      </c>
      <c r="F67" s="93">
        <f>SUM(F68:F69)</f>
        <v>0</v>
      </c>
      <c r="G67" s="142">
        <f>SUM(G68:G69)</f>
        <v>0</v>
      </c>
      <c r="H67" s="94">
        <f t="shared" si="3"/>
        <v>6551</v>
      </c>
      <c r="I67" s="93">
        <f>SUM(I68:I69)</f>
        <v>6551</v>
      </c>
      <c r="J67" s="93">
        <f>SUM(J68:J69)</f>
        <v>0</v>
      </c>
      <c r="K67" s="93">
        <f>SUM(K68:K69)</f>
        <v>0</v>
      </c>
      <c r="L67" s="141">
        <f>SUM(L68:L69)</f>
        <v>0</v>
      </c>
    </row>
    <row r="68" spans="1:12" ht="24" x14ac:dyDescent="0.25">
      <c r="A68" s="91">
        <v>1210</v>
      </c>
      <c r="B68" s="79" t="s">
        <v>243</v>
      </c>
      <c r="C68" s="69">
        <f t="shared" si="2"/>
        <v>4332.3176539999995</v>
      </c>
      <c r="D68" s="68">
        <f>SUM(D54+D70)*0.2359</f>
        <v>4332.3176539999995</v>
      </c>
      <c r="E68" s="68"/>
      <c r="F68" s="68"/>
      <c r="G68" s="70"/>
      <c r="H68" s="69">
        <f t="shared" si="3"/>
        <v>4921</v>
      </c>
      <c r="I68" s="68">
        <v>4921</v>
      </c>
      <c r="J68" s="68"/>
      <c r="K68" s="68"/>
      <c r="L68" s="67"/>
    </row>
    <row r="69" spans="1:12" ht="24" x14ac:dyDescent="0.25">
      <c r="A69" s="88">
        <v>1220</v>
      </c>
      <c r="B69" s="78" t="s">
        <v>242</v>
      </c>
      <c r="C69" s="36">
        <f t="shared" si="2"/>
        <v>1590.9499999999998</v>
      </c>
      <c r="D69" s="76">
        <f>SUM(D70:D74)</f>
        <v>1590.9499999999998</v>
      </c>
      <c r="E69" s="76">
        <f>SUM(E70:E74)</f>
        <v>0</v>
      </c>
      <c r="F69" s="76">
        <f>SUM(F70:F74)</f>
        <v>0</v>
      </c>
      <c r="G69" s="77">
        <f>SUM(G70:G74)</f>
        <v>0</v>
      </c>
      <c r="H69" s="36">
        <f t="shared" si="3"/>
        <v>1630</v>
      </c>
      <c r="I69" s="76">
        <f>SUM(I70:I74)</f>
        <v>1630</v>
      </c>
      <c r="J69" s="76">
        <f>SUM(J70:J74)</f>
        <v>0</v>
      </c>
      <c r="K69" s="76">
        <f>SUM(K70:K74)</f>
        <v>0</v>
      </c>
      <c r="L69" s="75">
        <f>SUM(L70:L74)</f>
        <v>0</v>
      </c>
    </row>
    <row r="70" spans="1:12" ht="60" x14ac:dyDescent="0.25">
      <c r="A70" s="74">
        <v>1221</v>
      </c>
      <c r="B70" s="78" t="s">
        <v>241</v>
      </c>
      <c r="C70" s="36">
        <f t="shared" si="2"/>
        <v>950.66</v>
      </c>
      <c r="D70" s="35">
        <f>650.66+300</f>
        <v>950.66</v>
      </c>
      <c r="E70" s="35"/>
      <c r="F70" s="35"/>
      <c r="G70" s="37"/>
      <c r="H70" s="36">
        <f t="shared" si="3"/>
        <v>951</v>
      </c>
      <c r="I70" s="35">
        <v>951</v>
      </c>
      <c r="J70" s="35"/>
      <c r="K70" s="35"/>
      <c r="L70" s="34"/>
    </row>
    <row r="71" spans="1:12" hidden="1" x14ac:dyDescent="0.25">
      <c r="A71" s="74">
        <v>1223</v>
      </c>
      <c r="B71" s="78" t="s">
        <v>240</v>
      </c>
      <c r="C71" s="36">
        <f t="shared" si="2"/>
        <v>0</v>
      </c>
      <c r="D71" s="35"/>
      <c r="E71" s="35"/>
      <c r="F71" s="35"/>
      <c r="G71" s="37"/>
      <c r="H71" s="36">
        <f t="shared" si="3"/>
        <v>0</v>
      </c>
      <c r="I71" s="35"/>
      <c r="J71" s="35"/>
      <c r="K71" s="35"/>
      <c r="L71" s="34"/>
    </row>
    <row r="72" spans="1:12" hidden="1" x14ac:dyDescent="0.25">
      <c r="A72" s="74">
        <v>1225</v>
      </c>
      <c r="B72" s="78" t="s">
        <v>239</v>
      </c>
      <c r="C72" s="36">
        <f t="shared" si="2"/>
        <v>0</v>
      </c>
      <c r="D72" s="35"/>
      <c r="E72" s="35"/>
      <c r="F72" s="35"/>
      <c r="G72" s="37"/>
      <c r="H72" s="36">
        <f t="shared" si="3"/>
        <v>0</v>
      </c>
      <c r="I72" s="35"/>
      <c r="J72" s="35"/>
      <c r="K72" s="35"/>
      <c r="L72" s="34"/>
    </row>
    <row r="73" spans="1:12" ht="36" x14ac:dyDescent="0.25">
      <c r="A73" s="74">
        <v>1227</v>
      </c>
      <c r="B73" s="78" t="s">
        <v>238</v>
      </c>
      <c r="C73" s="36">
        <f t="shared" si="2"/>
        <v>640.29</v>
      </c>
      <c r="D73" s="35">
        <f>3*213.43</f>
        <v>640.29</v>
      </c>
      <c r="E73" s="35"/>
      <c r="F73" s="35"/>
      <c r="G73" s="37"/>
      <c r="H73" s="36">
        <f t="shared" si="3"/>
        <v>679</v>
      </c>
      <c r="I73" s="35">
        <f>640+39</f>
        <v>679</v>
      </c>
      <c r="J73" s="35"/>
      <c r="K73" s="35"/>
      <c r="L73" s="34"/>
    </row>
    <row r="74" spans="1:12" ht="60" hidden="1" x14ac:dyDescent="0.25">
      <c r="A74" s="74">
        <v>1228</v>
      </c>
      <c r="B74" s="78" t="s">
        <v>237</v>
      </c>
      <c r="C74" s="36">
        <f t="shared" si="2"/>
        <v>0</v>
      </c>
      <c r="D74" s="35"/>
      <c r="E74" s="35"/>
      <c r="F74" s="35"/>
      <c r="G74" s="37"/>
      <c r="H74" s="36">
        <f t="shared" si="3"/>
        <v>0</v>
      </c>
      <c r="I74" s="35"/>
      <c r="J74" s="35"/>
      <c r="K74" s="35"/>
      <c r="L74" s="34"/>
    </row>
    <row r="75" spans="1:12" x14ac:dyDescent="0.25">
      <c r="A75" s="131">
        <v>2000</v>
      </c>
      <c r="B75" s="131" t="s">
        <v>236</v>
      </c>
      <c r="C75" s="128">
        <f t="shared" si="2"/>
        <v>6850</v>
      </c>
      <c r="D75" s="127">
        <f>SUM(D76,D83,D130,D164,D165,D172)</f>
        <v>6850</v>
      </c>
      <c r="E75" s="127">
        <f>SUM(E76,E83,E130,E164,E165,E172)</f>
        <v>0</v>
      </c>
      <c r="F75" s="127">
        <f>SUM(F76,F83,F130,F164,F165,F172)</f>
        <v>0</v>
      </c>
      <c r="G75" s="129">
        <f>SUM(G76,G83,G130,G164,G165,G172)</f>
        <v>0</v>
      </c>
      <c r="H75" s="128">
        <f t="shared" si="3"/>
        <v>6173</v>
      </c>
      <c r="I75" s="127">
        <f>SUM(I76,I83,I130,I164,I165,I172)</f>
        <v>6173</v>
      </c>
      <c r="J75" s="127">
        <f>SUM(J76,J83,J130,J164,J165,J172)</f>
        <v>0</v>
      </c>
      <c r="K75" s="127">
        <f>SUM(K76,K83,K130,K164,K165,K172)</f>
        <v>0</v>
      </c>
      <c r="L75" s="126">
        <f>SUM(L76,L83,L130,L164,L165,L172)</f>
        <v>0</v>
      </c>
    </row>
    <row r="76" spans="1:12" ht="24" hidden="1" x14ac:dyDescent="0.25">
      <c r="A76" s="97">
        <v>2100</v>
      </c>
      <c r="B76" s="96" t="s">
        <v>235</v>
      </c>
      <c r="C76" s="94">
        <f t="shared" si="2"/>
        <v>0</v>
      </c>
      <c r="D76" s="93">
        <f>SUM(D77,D80)</f>
        <v>0</v>
      </c>
      <c r="E76" s="93">
        <f>SUM(E77,E80)</f>
        <v>0</v>
      </c>
      <c r="F76" s="93">
        <f>SUM(F77,F80)</f>
        <v>0</v>
      </c>
      <c r="G76" s="142">
        <f>SUM(G77,G80)</f>
        <v>0</v>
      </c>
      <c r="H76" s="94">
        <f t="shared" si="3"/>
        <v>0</v>
      </c>
      <c r="I76" s="93">
        <f>SUM(I77,I80)</f>
        <v>0</v>
      </c>
      <c r="J76" s="93">
        <f>SUM(J77,J80)</f>
        <v>0</v>
      </c>
      <c r="K76" s="93">
        <f>SUM(K77,K80)</f>
        <v>0</v>
      </c>
      <c r="L76" s="141">
        <f>SUM(L77,L80)</f>
        <v>0</v>
      </c>
    </row>
    <row r="77" spans="1:12" ht="24" hidden="1" x14ac:dyDescent="0.25">
      <c r="A77" s="91">
        <v>2110</v>
      </c>
      <c r="B77" s="79" t="s">
        <v>234</v>
      </c>
      <c r="C77" s="69">
        <f t="shared" si="2"/>
        <v>0</v>
      </c>
      <c r="D77" s="107">
        <f>SUM(D78:D79)</f>
        <v>0</v>
      </c>
      <c r="E77" s="107">
        <f>SUM(E78:E79)</f>
        <v>0</v>
      </c>
      <c r="F77" s="107">
        <f>SUM(F78:F79)</f>
        <v>0</v>
      </c>
      <c r="G77" s="150">
        <f>SUM(G78:G79)</f>
        <v>0</v>
      </c>
      <c r="H77" s="69">
        <f t="shared" si="3"/>
        <v>0</v>
      </c>
      <c r="I77" s="107">
        <f>SUM(I78:I79)</f>
        <v>0</v>
      </c>
      <c r="J77" s="107">
        <f>SUM(J78:J79)</f>
        <v>0</v>
      </c>
      <c r="K77" s="107">
        <f>SUM(K78:K79)</f>
        <v>0</v>
      </c>
      <c r="L77" s="149">
        <f>SUM(L78:L79)</f>
        <v>0</v>
      </c>
    </row>
    <row r="78" spans="1:12" hidden="1" x14ac:dyDescent="0.25">
      <c r="A78" s="74">
        <v>2111</v>
      </c>
      <c r="B78" s="78" t="s">
        <v>232</v>
      </c>
      <c r="C78" s="36">
        <f t="shared" si="2"/>
        <v>0</v>
      </c>
      <c r="D78" s="35"/>
      <c r="E78" s="35"/>
      <c r="F78" s="35"/>
      <c r="G78" s="37"/>
      <c r="H78" s="36">
        <f t="shared" si="3"/>
        <v>0</v>
      </c>
      <c r="I78" s="35"/>
      <c r="J78" s="35"/>
      <c r="K78" s="35"/>
      <c r="L78" s="34"/>
    </row>
    <row r="79" spans="1:12" ht="24" hidden="1" x14ac:dyDescent="0.25">
      <c r="A79" s="74">
        <v>2112</v>
      </c>
      <c r="B79" s="78" t="s">
        <v>231</v>
      </c>
      <c r="C79" s="36">
        <f t="shared" si="2"/>
        <v>0</v>
      </c>
      <c r="D79" s="35"/>
      <c r="E79" s="35"/>
      <c r="F79" s="35"/>
      <c r="G79" s="37"/>
      <c r="H79" s="36">
        <f t="shared" si="3"/>
        <v>0</v>
      </c>
      <c r="I79" s="35"/>
      <c r="J79" s="35"/>
      <c r="K79" s="35"/>
      <c r="L79" s="34"/>
    </row>
    <row r="80" spans="1:12" ht="24" hidden="1" x14ac:dyDescent="0.25">
      <c r="A80" s="88">
        <v>2120</v>
      </c>
      <c r="B80" s="78" t="s">
        <v>233</v>
      </c>
      <c r="C80" s="36">
        <f t="shared" si="2"/>
        <v>0</v>
      </c>
      <c r="D80" s="76">
        <f>SUM(D81:D82)</f>
        <v>0</v>
      </c>
      <c r="E80" s="76">
        <f>SUM(E81:E82)</f>
        <v>0</v>
      </c>
      <c r="F80" s="76">
        <f>SUM(F81:F82)</f>
        <v>0</v>
      </c>
      <c r="G80" s="77">
        <f>SUM(G81:G82)</f>
        <v>0</v>
      </c>
      <c r="H80" s="36">
        <f t="shared" si="3"/>
        <v>0</v>
      </c>
      <c r="I80" s="76">
        <f>SUM(I81:I82)</f>
        <v>0</v>
      </c>
      <c r="J80" s="76">
        <f>SUM(J81:J82)</f>
        <v>0</v>
      </c>
      <c r="K80" s="76">
        <f>SUM(K81:K82)</f>
        <v>0</v>
      </c>
      <c r="L80" s="75">
        <f>SUM(L81:L82)</f>
        <v>0</v>
      </c>
    </row>
    <row r="81" spans="1:12" hidden="1" x14ac:dyDescent="0.25">
      <c r="A81" s="74">
        <v>2121</v>
      </c>
      <c r="B81" s="78" t="s">
        <v>232</v>
      </c>
      <c r="C81" s="36">
        <f t="shared" si="2"/>
        <v>0</v>
      </c>
      <c r="D81" s="35"/>
      <c r="E81" s="35"/>
      <c r="F81" s="35"/>
      <c r="G81" s="37"/>
      <c r="H81" s="36">
        <f t="shared" si="3"/>
        <v>0</v>
      </c>
      <c r="I81" s="35"/>
      <c r="J81" s="35"/>
      <c r="K81" s="35"/>
      <c r="L81" s="34"/>
    </row>
    <row r="82" spans="1:12" ht="24" hidden="1" x14ac:dyDescent="0.25">
      <c r="A82" s="74">
        <v>2122</v>
      </c>
      <c r="B82" s="78" t="s">
        <v>231</v>
      </c>
      <c r="C82" s="36">
        <f t="shared" ref="C82:C113" si="4">SUM(D82:G82)</f>
        <v>0</v>
      </c>
      <c r="D82" s="35"/>
      <c r="E82" s="35"/>
      <c r="F82" s="35"/>
      <c r="G82" s="37"/>
      <c r="H82" s="36">
        <f t="shared" ref="H82:H113" si="5">SUM(I82:L82)</f>
        <v>0</v>
      </c>
      <c r="I82" s="35"/>
      <c r="J82" s="35"/>
      <c r="K82" s="35"/>
      <c r="L82" s="34"/>
    </row>
    <row r="83" spans="1:12" x14ac:dyDescent="0.25">
      <c r="A83" s="97">
        <v>2200</v>
      </c>
      <c r="B83" s="96" t="s">
        <v>230</v>
      </c>
      <c r="C83" s="94">
        <f t="shared" si="4"/>
        <v>2711</v>
      </c>
      <c r="D83" s="93">
        <f>SUM(D84,D89,D95,D103,D112,D116,D122,D128)</f>
        <v>2711</v>
      </c>
      <c r="E83" s="93">
        <f>SUM(E84,E89,E95,E103,E112,E116,E122,E128)</f>
        <v>0</v>
      </c>
      <c r="F83" s="93">
        <f>SUM(F84,F89,F95,F103,F112,F116,F122,F128)</f>
        <v>0</v>
      </c>
      <c r="G83" s="142">
        <f>SUM(G84,G89,G95,G103,G112,G116,G122,G128)</f>
        <v>0</v>
      </c>
      <c r="H83" s="94">
        <f t="shared" si="5"/>
        <v>2927</v>
      </c>
      <c r="I83" s="93">
        <f>SUM(I84,I89,I95,I103,I112,I116,I122,I128)</f>
        <v>2927</v>
      </c>
      <c r="J83" s="93">
        <f>SUM(J84,J89,J95,J103,J112,J116,J122,J128)</f>
        <v>0</v>
      </c>
      <c r="K83" s="93">
        <f>SUM(K84,K89,K95,K103,K112,K116,K122,K128)</f>
        <v>0</v>
      </c>
      <c r="L83" s="109">
        <f>SUM(L84,L89,L95,L103,L112,L116,L122,L128)</f>
        <v>0</v>
      </c>
    </row>
    <row r="84" spans="1:12" ht="24" x14ac:dyDescent="0.25">
      <c r="A84" s="80">
        <v>2210</v>
      </c>
      <c r="B84" s="137" t="s">
        <v>229</v>
      </c>
      <c r="C84" s="134">
        <f t="shared" si="4"/>
        <v>70</v>
      </c>
      <c r="D84" s="139">
        <f>SUM(D85:D88)</f>
        <v>70</v>
      </c>
      <c r="E84" s="139">
        <f>SUM(E85:E88)</f>
        <v>0</v>
      </c>
      <c r="F84" s="139">
        <f>SUM(F85:F88)</f>
        <v>0</v>
      </c>
      <c r="G84" s="139">
        <f>SUM(G85:G88)</f>
        <v>0</v>
      </c>
      <c r="H84" s="134">
        <f t="shared" si="5"/>
        <v>70</v>
      </c>
      <c r="I84" s="139">
        <f>SUM(I85:I88)</f>
        <v>70</v>
      </c>
      <c r="J84" s="139">
        <f>SUM(J85:J88)</f>
        <v>0</v>
      </c>
      <c r="K84" s="139">
        <f>SUM(K85:K88)</f>
        <v>0</v>
      </c>
      <c r="L84" s="138">
        <f>SUM(L85:L88)</f>
        <v>0</v>
      </c>
    </row>
    <row r="85" spans="1:12" ht="24" hidden="1" x14ac:dyDescent="0.25">
      <c r="A85" s="114">
        <v>2211</v>
      </c>
      <c r="B85" s="79" t="s">
        <v>228</v>
      </c>
      <c r="C85" s="69">
        <f t="shared" si="4"/>
        <v>0</v>
      </c>
      <c r="D85" s="68"/>
      <c r="E85" s="68"/>
      <c r="F85" s="68"/>
      <c r="G85" s="70"/>
      <c r="H85" s="69">
        <f t="shared" si="5"/>
        <v>0</v>
      </c>
      <c r="I85" s="68"/>
      <c r="J85" s="68"/>
      <c r="K85" s="68"/>
      <c r="L85" s="67"/>
    </row>
    <row r="86" spans="1:12" ht="36" hidden="1" x14ac:dyDescent="0.25">
      <c r="A86" s="74">
        <v>2212</v>
      </c>
      <c r="B86" s="78" t="s">
        <v>227</v>
      </c>
      <c r="C86" s="36">
        <f t="shared" si="4"/>
        <v>0</v>
      </c>
      <c r="D86" s="35"/>
      <c r="E86" s="35"/>
      <c r="F86" s="35"/>
      <c r="G86" s="37"/>
      <c r="H86" s="36">
        <f t="shared" si="5"/>
        <v>0</v>
      </c>
      <c r="I86" s="35"/>
      <c r="J86" s="35"/>
      <c r="K86" s="35"/>
      <c r="L86" s="34"/>
    </row>
    <row r="87" spans="1:12" ht="24" x14ac:dyDescent="0.25">
      <c r="A87" s="74">
        <v>2214</v>
      </c>
      <c r="B87" s="78" t="s">
        <v>226</v>
      </c>
      <c r="C87" s="36">
        <f t="shared" si="4"/>
        <v>70</v>
      </c>
      <c r="D87" s="35">
        <v>70</v>
      </c>
      <c r="E87" s="35"/>
      <c r="F87" s="35"/>
      <c r="G87" s="37"/>
      <c r="H87" s="36">
        <f t="shared" si="5"/>
        <v>70</v>
      </c>
      <c r="I87" s="35">
        <v>70</v>
      </c>
      <c r="J87" s="35"/>
      <c r="K87" s="35"/>
      <c r="L87" s="34"/>
    </row>
    <row r="88" spans="1:12" hidden="1" x14ac:dyDescent="0.25">
      <c r="A88" s="74">
        <v>2219</v>
      </c>
      <c r="B88" s="78" t="s">
        <v>225</v>
      </c>
      <c r="C88" s="36">
        <f t="shared" si="4"/>
        <v>0</v>
      </c>
      <c r="D88" s="35"/>
      <c r="E88" s="35"/>
      <c r="F88" s="35"/>
      <c r="G88" s="37"/>
      <c r="H88" s="36">
        <f t="shared" si="5"/>
        <v>0</v>
      </c>
      <c r="I88" s="35"/>
      <c r="J88" s="35"/>
      <c r="K88" s="35"/>
      <c r="L88" s="34"/>
    </row>
    <row r="89" spans="1:12" ht="24" x14ac:dyDescent="0.25">
      <c r="A89" s="88">
        <v>2220</v>
      </c>
      <c r="B89" s="78" t="s">
        <v>224</v>
      </c>
      <c r="C89" s="36">
        <f t="shared" si="4"/>
        <v>2372</v>
      </c>
      <c r="D89" s="76">
        <f>SUM(D90:D94)</f>
        <v>2372</v>
      </c>
      <c r="E89" s="76">
        <f>SUM(E90:E94)</f>
        <v>0</v>
      </c>
      <c r="F89" s="76">
        <f>SUM(F90:F94)</f>
        <v>0</v>
      </c>
      <c r="G89" s="77">
        <f>SUM(G90:G94)</f>
        <v>0</v>
      </c>
      <c r="H89" s="36">
        <f t="shared" si="5"/>
        <v>2588</v>
      </c>
      <c r="I89" s="76">
        <f>SUM(I90:I94)</f>
        <v>2588</v>
      </c>
      <c r="J89" s="76">
        <f>SUM(J90:J94)</f>
        <v>0</v>
      </c>
      <c r="K89" s="76">
        <f>SUM(K90:K94)</f>
        <v>0</v>
      </c>
      <c r="L89" s="75">
        <f>SUM(L90:L94)</f>
        <v>0</v>
      </c>
    </row>
    <row r="90" spans="1:12" x14ac:dyDescent="0.25">
      <c r="A90" s="74">
        <v>2221</v>
      </c>
      <c r="B90" s="78" t="s">
        <v>223</v>
      </c>
      <c r="C90" s="36">
        <f t="shared" si="4"/>
        <v>1656</v>
      </c>
      <c r="D90" s="35">
        <v>1656</v>
      </c>
      <c r="E90" s="35"/>
      <c r="F90" s="35"/>
      <c r="G90" s="37"/>
      <c r="H90" s="36">
        <f t="shared" si="5"/>
        <v>1861</v>
      </c>
      <c r="I90" s="35">
        <v>1861</v>
      </c>
      <c r="J90" s="35"/>
      <c r="K90" s="35"/>
      <c r="L90" s="34"/>
    </row>
    <row r="91" spans="1:12" x14ac:dyDescent="0.25">
      <c r="A91" s="74">
        <v>2222</v>
      </c>
      <c r="B91" s="78" t="s">
        <v>222</v>
      </c>
      <c r="C91" s="36">
        <f t="shared" si="4"/>
        <v>162</v>
      </c>
      <c r="D91" s="35">
        <v>162</v>
      </c>
      <c r="E91" s="35"/>
      <c r="F91" s="35"/>
      <c r="G91" s="37"/>
      <c r="H91" s="36">
        <f t="shared" si="5"/>
        <v>173</v>
      </c>
      <c r="I91" s="35">
        <v>173</v>
      </c>
      <c r="J91" s="35"/>
      <c r="K91" s="35"/>
      <c r="L91" s="34"/>
    </row>
    <row r="92" spans="1:12" x14ac:dyDescent="0.25">
      <c r="A92" s="74">
        <v>2223</v>
      </c>
      <c r="B92" s="78" t="s">
        <v>221</v>
      </c>
      <c r="C92" s="36">
        <f t="shared" si="4"/>
        <v>554</v>
      </c>
      <c r="D92" s="35">
        <v>554</v>
      </c>
      <c r="E92" s="35"/>
      <c r="F92" s="35"/>
      <c r="G92" s="37"/>
      <c r="H92" s="36">
        <f t="shared" si="5"/>
        <v>554</v>
      </c>
      <c r="I92" s="35">
        <v>554</v>
      </c>
      <c r="J92" s="35"/>
      <c r="K92" s="35"/>
      <c r="L92" s="34"/>
    </row>
    <row r="93" spans="1:12" ht="48" hidden="1" x14ac:dyDescent="0.25">
      <c r="A93" s="74">
        <v>2224</v>
      </c>
      <c r="B93" s="78" t="s">
        <v>220</v>
      </c>
      <c r="C93" s="36">
        <f t="shared" si="4"/>
        <v>0</v>
      </c>
      <c r="D93" s="35"/>
      <c r="E93" s="35"/>
      <c r="F93" s="35"/>
      <c r="G93" s="37"/>
      <c r="H93" s="36">
        <f t="shared" si="5"/>
        <v>0</v>
      </c>
      <c r="I93" s="35"/>
      <c r="J93" s="35"/>
      <c r="K93" s="35"/>
      <c r="L93" s="34"/>
    </row>
    <row r="94" spans="1:12" ht="24" hidden="1" x14ac:dyDescent="0.25">
      <c r="A94" s="74">
        <v>2229</v>
      </c>
      <c r="B94" s="78" t="s">
        <v>219</v>
      </c>
      <c r="C94" s="36">
        <f t="shared" si="4"/>
        <v>0</v>
      </c>
      <c r="D94" s="35"/>
      <c r="E94" s="35"/>
      <c r="F94" s="35"/>
      <c r="G94" s="37"/>
      <c r="H94" s="36">
        <f t="shared" si="5"/>
        <v>0</v>
      </c>
      <c r="I94" s="35"/>
      <c r="J94" s="35"/>
      <c r="K94" s="35"/>
      <c r="L94" s="34"/>
    </row>
    <row r="95" spans="1:12" ht="36" x14ac:dyDescent="0.25">
      <c r="A95" s="88">
        <v>2230</v>
      </c>
      <c r="B95" s="78" t="s">
        <v>218</v>
      </c>
      <c r="C95" s="36">
        <f t="shared" si="4"/>
        <v>59</v>
      </c>
      <c r="D95" s="76">
        <f>SUM(D96:D102)</f>
        <v>59</v>
      </c>
      <c r="E95" s="76">
        <f>SUM(E96:E102)</f>
        <v>0</v>
      </c>
      <c r="F95" s="76">
        <f>SUM(F96:F102)</f>
        <v>0</v>
      </c>
      <c r="G95" s="77">
        <f>SUM(G96:G102)</f>
        <v>0</v>
      </c>
      <c r="H95" s="36">
        <f t="shared" si="5"/>
        <v>59</v>
      </c>
      <c r="I95" s="76">
        <f>SUM(I96:I102)</f>
        <v>59</v>
      </c>
      <c r="J95" s="76">
        <f>SUM(J96:J102)</f>
        <v>0</v>
      </c>
      <c r="K95" s="76">
        <f>SUM(K96:K102)</f>
        <v>0</v>
      </c>
      <c r="L95" s="75">
        <f>SUM(L96:L102)</f>
        <v>0</v>
      </c>
    </row>
    <row r="96" spans="1:12" ht="24" hidden="1" x14ac:dyDescent="0.25">
      <c r="A96" s="74">
        <v>2231</v>
      </c>
      <c r="B96" s="78" t="s">
        <v>217</v>
      </c>
      <c r="C96" s="36">
        <f t="shared" si="4"/>
        <v>0</v>
      </c>
      <c r="D96" s="35"/>
      <c r="E96" s="35"/>
      <c r="F96" s="35"/>
      <c r="G96" s="37"/>
      <c r="H96" s="36">
        <f t="shared" si="5"/>
        <v>0</v>
      </c>
      <c r="I96" s="35"/>
      <c r="J96" s="35"/>
      <c r="K96" s="35"/>
      <c r="L96" s="34"/>
    </row>
    <row r="97" spans="1:12" ht="36" hidden="1" x14ac:dyDescent="0.25">
      <c r="A97" s="74">
        <v>2232</v>
      </c>
      <c r="B97" s="78" t="s">
        <v>216</v>
      </c>
      <c r="C97" s="36">
        <f t="shared" si="4"/>
        <v>0</v>
      </c>
      <c r="D97" s="35"/>
      <c r="E97" s="35"/>
      <c r="F97" s="35"/>
      <c r="G97" s="37"/>
      <c r="H97" s="36">
        <f t="shared" si="5"/>
        <v>0</v>
      </c>
      <c r="I97" s="35"/>
      <c r="J97" s="35"/>
      <c r="K97" s="35"/>
      <c r="L97" s="34"/>
    </row>
    <row r="98" spans="1:12" ht="24" hidden="1" x14ac:dyDescent="0.25">
      <c r="A98" s="114">
        <v>2233</v>
      </c>
      <c r="B98" s="79" t="s">
        <v>215</v>
      </c>
      <c r="C98" s="69">
        <f t="shared" si="4"/>
        <v>0</v>
      </c>
      <c r="D98" s="68"/>
      <c r="E98" s="68"/>
      <c r="F98" s="68"/>
      <c r="G98" s="70"/>
      <c r="H98" s="69">
        <f t="shared" si="5"/>
        <v>0</v>
      </c>
      <c r="I98" s="68"/>
      <c r="J98" s="68"/>
      <c r="K98" s="68"/>
      <c r="L98" s="67"/>
    </row>
    <row r="99" spans="1:12" ht="36" hidden="1" x14ac:dyDescent="0.25">
      <c r="A99" s="74">
        <v>2234</v>
      </c>
      <c r="B99" s="78" t="s">
        <v>214</v>
      </c>
      <c r="C99" s="36">
        <f t="shared" si="4"/>
        <v>0</v>
      </c>
      <c r="D99" s="35"/>
      <c r="E99" s="35"/>
      <c r="F99" s="35"/>
      <c r="G99" s="37"/>
      <c r="H99" s="36">
        <f t="shared" si="5"/>
        <v>0</v>
      </c>
      <c r="I99" s="35"/>
      <c r="J99" s="35"/>
      <c r="K99" s="35"/>
      <c r="L99" s="34"/>
    </row>
    <row r="100" spans="1:12" ht="24" hidden="1" x14ac:dyDescent="0.25">
      <c r="A100" s="74">
        <v>2235</v>
      </c>
      <c r="B100" s="78" t="s">
        <v>213</v>
      </c>
      <c r="C100" s="36">
        <f t="shared" si="4"/>
        <v>0</v>
      </c>
      <c r="D100" s="35"/>
      <c r="E100" s="35"/>
      <c r="F100" s="35"/>
      <c r="G100" s="37"/>
      <c r="H100" s="36">
        <f t="shared" si="5"/>
        <v>0</v>
      </c>
      <c r="I100" s="35"/>
      <c r="J100" s="35"/>
      <c r="K100" s="35"/>
      <c r="L100" s="34"/>
    </row>
    <row r="101" spans="1:12" hidden="1" x14ac:dyDescent="0.25">
      <c r="A101" s="74">
        <v>2236</v>
      </c>
      <c r="B101" s="78" t="s">
        <v>212</v>
      </c>
      <c r="C101" s="36">
        <f t="shared" si="4"/>
        <v>0</v>
      </c>
      <c r="D101" s="35"/>
      <c r="E101" s="35"/>
      <c r="F101" s="35"/>
      <c r="G101" s="37"/>
      <c r="H101" s="36">
        <f t="shared" si="5"/>
        <v>0</v>
      </c>
      <c r="I101" s="35"/>
      <c r="J101" s="35"/>
      <c r="K101" s="35"/>
      <c r="L101" s="34"/>
    </row>
    <row r="102" spans="1:12" ht="24" x14ac:dyDescent="0.25">
      <c r="A102" s="74">
        <v>2239</v>
      </c>
      <c r="B102" s="78" t="s">
        <v>211</v>
      </c>
      <c r="C102" s="36">
        <f t="shared" si="4"/>
        <v>59</v>
      </c>
      <c r="D102" s="35">
        <v>59</v>
      </c>
      <c r="E102" s="35"/>
      <c r="F102" s="35"/>
      <c r="G102" s="37"/>
      <c r="H102" s="36">
        <f t="shared" si="5"/>
        <v>59</v>
      </c>
      <c r="I102" s="35">
        <v>59</v>
      </c>
      <c r="J102" s="35"/>
      <c r="K102" s="35"/>
      <c r="L102" s="34"/>
    </row>
    <row r="103" spans="1:12" ht="36" x14ac:dyDescent="0.25">
      <c r="A103" s="88">
        <v>2240</v>
      </c>
      <c r="B103" s="78" t="s">
        <v>210</v>
      </c>
      <c r="C103" s="36">
        <f t="shared" si="4"/>
        <v>210</v>
      </c>
      <c r="D103" s="76">
        <f>SUM(D104:D111)</f>
        <v>210</v>
      </c>
      <c r="E103" s="76">
        <f>SUM(E104:E111)</f>
        <v>0</v>
      </c>
      <c r="F103" s="76">
        <f>SUM(F104:F111)</f>
        <v>0</v>
      </c>
      <c r="G103" s="77">
        <f>SUM(G104:G111)</f>
        <v>0</v>
      </c>
      <c r="H103" s="36">
        <f t="shared" si="5"/>
        <v>210</v>
      </c>
      <c r="I103" s="76">
        <f>SUM(I104:I111)</f>
        <v>210</v>
      </c>
      <c r="J103" s="76">
        <f>SUM(J104:J111)</f>
        <v>0</v>
      </c>
      <c r="K103" s="76">
        <f>SUM(K104:K111)</f>
        <v>0</v>
      </c>
      <c r="L103" s="75">
        <f>SUM(L104:L111)</f>
        <v>0</v>
      </c>
    </row>
    <row r="104" spans="1:12" hidden="1" x14ac:dyDescent="0.25">
      <c r="A104" s="74">
        <v>2241</v>
      </c>
      <c r="B104" s="78" t="s">
        <v>209</v>
      </c>
      <c r="C104" s="36">
        <f t="shared" si="4"/>
        <v>0</v>
      </c>
      <c r="D104" s="35"/>
      <c r="E104" s="35"/>
      <c r="F104" s="35"/>
      <c r="G104" s="37"/>
      <c r="H104" s="36">
        <f t="shared" si="5"/>
        <v>0</v>
      </c>
      <c r="I104" s="35"/>
      <c r="J104" s="35"/>
      <c r="K104" s="35"/>
      <c r="L104" s="34"/>
    </row>
    <row r="105" spans="1:12" ht="24" hidden="1" x14ac:dyDescent="0.25">
      <c r="A105" s="74">
        <v>2242</v>
      </c>
      <c r="B105" s="78" t="s">
        <v>208</v>
      </c>
      <c r="C105" s="36">
        <f t="shared" si="4"/>
        <v>0</v>
      </c>
      <c r="D105" s="35"/>
      <c r="E105" s="35"/>
      <c r="F105" s="35"/>
      <c r="G105" s="37"/>
      <c r="H105" s="36">
        <f t="shared" si="5"/>
        <v>0</v>
      </c>
      <c r="I105" s="35"/>
      <c r="J105" s="35"/>
      <c r="K105" s="35"/>
      <c r="L105" s="34"/>
    </row>
    <row r="106" spans="1:12" ht="31.5" customHeight="1" x14ac:dyDescent="0.25">
      <c r="A106" s="74">
        <v>2243</v>
      </c>
      <c r="B106" s="78" t="s">
        <v>207</v>
      </c>
      <c r="C106" s="36">
        <f t="shared" si="4"/>
        <v>210</v>
      </c>
      <c r="D106" s="35">
        <v>210</v>
      </c>
      <c r="E106" s="35"/>
      <c r="F106" s="35"/>
      <c r="G106" s="37"/>
      <c r="H106" s="36">
        <f t="shared" si="5"/>
        <v>210</v>
      </c>
      <c r="I106" s="35">
        <v>210</v>
      </c>
      <c r="J106" s="35"/>
      <c r="K106" s="35"/>
      <c r="L106" s="34"/>
    </row>
    <row r="107" spans="1:12" hidden="1" x14ac:dyDescent="0.25">
      <c r="A107" s="74">
        <v>2244</v>
      </c>
      <c r="B107" s="78" t="s">
        <v>206</v>
      </c>
      <c r="C107" s="36">
        <f t="shared" si="4"/>
        <v>0</v>
      </c>
      <c r="D107" s="35"/>
      <c r="E107" s="35"/>
      <c r="F107" s="35"/>
      <c r="G107" s="37"/>
      <c r="H107" s="36">
        <f t="shared" si="5"/>
        <v>0</v>
      </c>
      <c r="I107" s="35"/>
      <c r="J107" s="35"/>
      <c r="K107" s="35"/>
      <c r="L107" s="34"/>
    </row>
    <row r="108" spans="1:12" ht="24" hidden="1" x14ac:dyDescent="0.25">
      <c r="A108" s="74">
        <v>2246</v>
      </c>
      <c r="B108" s="78" t="s">
        <v>205</v>
      </c>
      <c r="C108" s="36">
        <f t="shared" si="4"/>
        <v>0</v>
      </c>
      <c r="D108" s="35"/>
      <c r="E108" s="35"/>
      <c r="F108" s="35"/>
      <c r="G108" s="37"/>
      <c r="H108" s="36">
        <f t="shared" si="5"/>
        <v>0</v>
      </c>
      <c r="I108" s="35"/>
      <c r="J108" s="35"/>
      <c r="K108" s="35"/>
      <c r="L108" s="34"/>
    </row>
    <row r="109" spans="1:12" hidden="1" x14ac:dyDescent="0.25">
      <c r="A109" s="74">
        <v>2247</v>
      </c>
      <c r="B109" s="78" t="s">
        <v>204</v>
      </c>
      <c r="C109" s="36">
        <f t="shared" si="4"/>
        <v>0</v>
      </c>
      <c r="D109" s="35"/>
      <c r="E109" s="35"/>
      <c r="F109" s="35"/>
      <c r="G109" s="37"/>
      <c r="H109" s="36">
        <f t="shared" si="5"/>
        <v>0</v>
      </c>
      <c r="I109" s="35"/>
      <c r="J109" s="35"/>
      <c r="K109" s="35"/>
      <c r="L109" s="34"/>
    </row>
    <row r="110" spans="1:12" ht="24" hidden="1" x14ac:dyDescent="0.25">
      <c r="A110" s="74">
        <v>2248</v>
      </c>
      <c r="B110" s="78" t="s">
        <v>203</v>
      </c>
      <c r="C110" s="36">
        <f t="shared" si="4"/>
        <v>0</v>
      </c>
      <c r="D110" s="35"/>
      <c r="E110" s="35"/>
      <c r="F110" s="35"/>
      <c r="G110" s="37"/>
      <c r="H110" s="36">
        <f t="shared" si="5"/>
        <v>0</v>
      </c>
      <c r="I110" s="35"/>
      <c r="J110" s="35"/>
      <c r="K110" s="35"/>
      <c r="L110" s="34"/>
    </row>
    <row r="111" spans="1:12" ht="24" hidden="1" x14ac:dyDescent="0.25">
      <c r="A111" s="74">
        <v>2249</v>
      </c>
      <c r="B111" s="78" t="s">
        <v>202</v>
      </c>
      <c r="C111" s="36">
        <f t="shared" si="4"/>
        <v>0</v>
      </c>
      <c r="D111" s="35"/>
      <c r="E111" s="35"/>
      <c r="F111" s="35"/>
      <c r="G111" s="37"/>
      <c r="H111" s="36">
        <f t="shared" si="5"/>
        <v>0</v>
      </c>
      <c r="I111" s="35"/>
      <c r="J111" s="35"/>
      <c r="K111" s="35"/>
      <c r="L111" s="34"/>
    </row>
    <row r="112" spans="1:12" hidden="1" x14ac:dyDescent="0.25">
      <c r="A112" s="88">
        <v>2250</v>
      </c>
      <c r="B112" s="78" t="s">
        <v>201</v>
      </c>
      <c r="C112" s="36">
        <f t="shared" si="4"/>
        <v>0</v>
      </c>
      <c r="D112" s="76">
        <f>SUM(D113:D115)</f>
        <v>0</v>
      </c>
      <c r="E112" s="76">
        <f>SUM(E113:E115)</f>
        <v>0</v>
      </c>
      <c r="F112" s="76">
        <f>SUM(F113:F115)</f>
        <v>0</v>
      </c>
      <c r="G112" s="164">
        <f>SUM(G113:G115)</f>
        <v>0</v>
      </c>
      <c r="H112" s="36">
        <f t="shared" si="5"/>
        <v>0</v>
      </c>
      <c r="I112" s="76">
        <f>SUM(I113:I115)</f>
        <v>0</v>
      </c>
      <c r="J112" s="76">
        <f>SUM(J113:J115)</f>
        <v>0</v>
      </c>
      <c r="K112" s="76">
        <f>SUM(K113:K115)</f>
        <v>0</v>
      </c>
      <c r="L112" s="75">
        <f>SUM(L113:L115)</f>
        <v>0</v>
      </c>
    </row>
    <row r="113" spans="1:12" hidden="1" x14ac:dyDescent="0.25">
      <c r="A113" s="74">
        <v>2251</v>
      </c>
      <c r="B113" s="78" t="s">
        <v>200</v>
      </c>
      <c r="C113" s="36">
        <f t="shared" si="4"/>
        <v>0</v>
      </c>
      <c r="D113" s="35"/>
      <c r="E113" s="35"/>
      <c r="F113" s="35"/>
      <c r="G113" s="37"/>
      <c r="H113" s="36">
        <f t="shared" si="5"/>
        <v>0</v>
      </c>
      <c r="I113" s="35"/>
      <c r="J113" s="35"/>
      <c r="K113" s="35"/>
      <c r="L113" s="34"/>
    </row>
    <row r="114" spans="1:12" ht="24" hidden="1" x14ac:dyDescent="0.25">
      <c r="A114" s="74">
        <v>2252</v>
      </c>
      <c r="B114" s="78" t="s">
        <v>199</v>
      </c>
      <c r="C114" s="36">
        <f t="shared" ref="C114:C127" si="6">SUM(D114:G114)</f>
        <v>0</v>
      </c>
      <c r="D114" s="35"/>
      <c r="E114" s="35"/>
      <c r="F114" s="35"/>
      <c r="G114" s="37"/>
      <c r="H114" s="36">
        <f t="shared" ref="H114:H127" si="7">SUM(I114:L114)</f>
        <v>0</v>
      </c>
      <c r="I114" s="35"/>
      <c r="J114" s="35"/>
      <c r="K114" s="35"/>
      <c r="L114" s="34"/>
    </row>
    <row r="115" spans="1:12" ht="24" hidden="1" x14ac:dyDescent="0.25">
      <c r="A115" s="74">
        <v>2259</v>
      </c>
      <c r="B115" s="78" t="s">
        <v>198</v>
      </c>
      <c r="C115" s="36">
        <f t="shared" si="6"/>
        <v>0</v>
      </c>
      <c r="D115" s="35"/>
      <c r="E115" s="35"/>
      <c r="F115" s="35"/>
      <c r="G115" s="37"/>
      <c r="H115" s="36">
        <f t="shared" si="7"/>
        <v>0</v>
      </c>
      <c r="I115" s="35"/>
      <c r="J115" s="35"/>
      <c r="K115" s="35"/>
      <c r="L115" s="34"/>
    </row>
    <row r="116" spans="1:12" hidden="1" x14ac:dyDescent="0.25">
      <c r="A116" s="88">
        <v>2260</v>
      </c>
      <c r="B116" s="78" t="s">
        <v>197</v>
      </c>
      <c r="C116" s="36">
        <f t="shared" si="6"/>
        <v>0</v>
      </c>
      <c r="D116" s="76">
        <f>SUM(D117:D121)</f>
        <v>0</v>
      </c>
      <c r="E116" s="76">
        <f>SUM(E117:E121)</f>
        <v>0</v>
      </c>
      <c r="F116" s="76">
        <f>SUM(F117:F121)</f>
        <v>0</v>
      </c>
      <c r="G116" s="77">
        <f>SUM(G117:G121)</f>
        <v>0</v>
      </c>
      <c r="H116" s="36">
        <f t="shared" si="7"/>
        <v>0</v>
      </c>
      <c r="I116" s="76">
        <f>SUM(I117:I121)</f>
        <v>0</v>
      </c>
      <c r="J116" s="76">
        <f>SUM(J117:J121)</f>
        <v>0</v>
      </c>
      <c r="K116" s="76">
        <f>SUM(K117:K121)</f>
        <v>0</v>
      </c>
      <c r="L116" s="75">
        <f>SUM(L117:L121)</f>
        <v>0</v>
      </c>
    </row>
    <row r="117" spans="1:12" hidden="1" x14ac:dyDescent="0.25">
      <c r="A117" s="74">
        <v>2261</v>
      </c>
      <c r="B117" s="78" t="s">
        <v>196</v>
      </c>
      <c r="C117" s="36">
        <f t="shared" si="6"/>
        <v>0</v>
      </c>
      <c r="D117" s="35"/>
      <c r="E117" s="35"/>
      <c r="F117" s="35"/>
      <c r="G117" s="37"/>
      <c r="H117" s="36">
        <f t="shared" si="7"/>
        <v>0</v>
      </c>
      <c r="I117" s="35"/>
      <c r="J117" s="35"/>
      <c r="K117" s="35"/>
      <c r="L117" s="34"/>
    </row>
    <row r="118" spans="1:12" hidden="1" x14ac:dyDescent="0.25">
      <c r="A118" s="74">
        <v>2262</v>
      </c>
      <c r="B118" s="78" t="s">
        <v>195</v>
      </c>
      <c r="C118" s="36">
        <f t="shared" si="6"/>
        <v>0</v>
      </c>
      <c r="D118" s="35"/>
      <c r="E118" s="35"/>
      <c r="F118" s="35"/>
      <c r="G118" s="37"/>
      <c r="H118" s="36">
        <f t="shared" si="7"/>
        <v>0</v>
      </c>
      <c r="I118" s="35"/>
      <c r="J118" s="35"/>
      <c r="K118" s="35"/>
      <c r="L118" s="34"/>
    </row>
    <row r="119" spans="1:12" hidden="1" x14ac:dyDescent="0.25">
      <c r="A119" s="74">
        <v>2263</v>
      </c>
      <c r="B119" s="78" t="s">
        <v>194</v>
      </c>
      <c r="C119" s="36">
        <f t="shared" si="6"/>
        <v>0</v>
      </c>
      <c r="D119" s="35"/>
      <c r="E119" s="35"/>
      <c r="F119" s="35"/>
      <c r="G119" s="37"/>
      <c r="H119" s="36">
        <f t="shared" si="7"/>
        <v>0</v>
      </c>
      <c r="I119" s="35"/>
      <c r="J119" s="35"/>
      <c r="K119" s="35"/>
      <c r="L119" s="34"/>
    </row>
    <row r="120" spans="1:12" ht="24" hidden="1" x14ac:dyDescent="0.25">
      <c r="A120" s="74">
        <v>2264</v>
      </c>
      <c r="B120" s="78" t="s">
        <v>193</v>
      </c>
      <c r="C120" s="36">
        <f t="shared" si="6"/>
        <v>0</v>
      </c>
      <c r="D120" s="35"/>
      <c r="E120" s="35"/>
      <c r="F120" s="35"/>
      <c r="G120" s="37"/>
      <c r="H120" s="36">
        <f t="shared" si="7"/>
        <v>0</v>
      </c>
      <c r="I120" s="35"/>
      <c r="J120" s="35"/>
      <c r="K120" s="35"/>
      <c r="L120" s="34"/>
    </row>
    <row r="121" spans="1:12" hidden="1" x14ac:dyDescent="0.25">
      <c r="A121" s="74">
        <v>2269</v>
      </c>
      <c r="B121" s="78" t="s">
        <v>192</v>
      </c>
      <c r="C121" s="36">
        <f t="shared" si="6"/>
        <v>0</v>
      </c>
      <c r="D121" s="35"/>
      <c r="E121" s="35"/>
      <c r="F121" s="35"/>
      <c r="G121" s="37"/>
      <c r="H121" s="36">
        <f t="shared" si="7"/>
        <v>0</v>
      </c>
      <c r="I121" s="35"/>
      <c r="J121" s="35"/>
      <c r="K121" s="35"/>
      <c r="L121" s="34"/>
    </row>
    <row r="122" spans="1:12" hidden="1" x14ac:dyDescent="0.25">
      <c r="A122" s="88">
        <v>2270</v>
      </c>
      <c r="B122" s="78" t="s">
        <v>191</v>
      </c>
      <c r="C122" s="36">
        <f t="shared" si="6"/>
        <v>0</v>
      </c>
      <c r="D122" s="76">
        <f>SUM(D123:D127)</f>
        <v>0</v>
      </c>
      <c r="E122" s="76">
        <f>SUM(E123:E127)</f>
        <v>0</v>
      </c>
      <c r="F122" s="76">
        <f>SUM(F123:F127)</f>
        <v>0</v>
      </c>
      <c r="G122" s="77">
        <f>SUM(G123:G127)</f>
        <v>0</v>
      </c>
      <c r="H122" s="36">
        <f t="shared" si="7"/>
        <v>0</v>
      </c>
      <c r="I122" s="76">
        <f>SUM(I123:I127)</f>
        <v>0</v>
      </c>
      <c r="J122" s="76">
        <f>SUM(J123:J127)</f>
        <v>0</v>
      </c>
      <c r="K122" s="76">
        <f>SUM(K123:K127)</f>
        <v>0</v>
      </c>
      <c r="L122" s="75">
        <f>SUM(L123:L127)</f>
        <v>0</v>
      </c>
    </row>
    <row r="123" spans="1:12" hidden="1" x14ac:dyDescent="0.25">
      <c r="A123" s="74">
        <v>2272</v>
      </c>
      <c r="B123" s="1" t="s">
        <v>190</v>
      </c>
      <c r="C123" s="36">
        <f t="shared" si="6"/>
        <v>0</v>
      </c>
      <c r="D123" s="35"/>
      <c r="E123" s="35"/>
      <c r="F123" s="35"/>
      <c r="G123" s="37"/>
      <c r="H123" s="36">
        <f t="shared" si="7"/>
        <v>0</v>
      </c>
      <c r="I123" s="35"/>
      <c r="J123" s="35"/>
      <c r="K123" s="35"/>
      <c r="L123" s="34"/>
    </row>
    <row r="124" spans="1:12" ht="24" hidden="1" x14ac:dyDescent="0.25">
      <c r="A124" s="74">
        <v>2275</v>
      </c>
      <c r="B124" s="78" t="s">
        <v>189</v>
      </c>
      <c r="C124" s="36">
        <f t="shared" si="6"/>
        <v>0</v>
      </c>
      <c r="D124" s="35"/>
      <c r="E124" s="35"/>
      <c r="F124" s="35"/>
      <c r="G124" s="37"/>
      <c r="H124" s="36">
        <f t="shared" si="7"/>
        <v>0</v>
      </c>
      <c r="I124" s="35"/>
      <c r="J124" s="35"/>
      <c r="K124" s="35"/>
      <c r="L124" s="34"/>
    </row>
    <row r="125" spans="1:12" ht="36" hidden="1" x14ac:dyDescent="0.25">
      <c r="A125" s="74">
        <v>2276</v>
      </c>
      <c r="B125" s="78" t="s">
        <v>188</v>
      </c>
      <c r="C125" s="36">
        <f t="shared" si="6"/>
        <v>0</v>
      </c>
      <c r="D125" s="35"/>
      <c r="E125" s="35"/>
      <c r="F125" s="35"/>
      <c r="G125" s="37"/>
      <c r="H125" s="36">
        <f t="shared" si="7"/>
        <v>0</v>
      </c>
      <c r="I125" s="35"/>
      <c r="J125" s="35"/>
      <c r="K125" s="35"/>
      <c r="L125" s="34"/>
    </row>
    <row r="126" spans="1:12" ht="24" hidden="1" customHeight="1" x14ac:dyDescent="0.25">
      <c r="A126" s="74">
        <v>2278</v>
      </c>
      <c r="B126" s="78" t="s">
        <v>187</v>
      </c>
      <c r="C126" s="36">
        <f t="shared" si="6"/>
        <v>0</v>
      </c>
      <c r="D126" s="35"/>
      <c r="E126" s="35"/>
      <c r="F126" s="35"/>
      <c r="G126" s="37"/>
      <c r="H126" s="36">
        <f t="shared" si="7"/>
        <v>0</v>
      </c>
      <c r="I126" s="35"/>
      <c r="J126" s="35"/>
      <c r="K126" s="35"/>
      <c r="L126" s="34"/>
    </row>
    <row r="127" spans="1:12" ht="24" hidden="1" x14ac:dyDescent="0.25">
      <c r="A127" s="74">
        <v>2279</v>
      </c>
      <c r="B127" s="78" t="s">
        <v>186</v>
      </c>
      <c r="C127" s="36">
        <f t="shared" si="6"/>
        <v>0</v>
      </c>
      <c r="D127" s="35"/>
      <c r="E127" s="35"/>
      <c r="F127" s="35"/>
      <c r="G127" s="37"/>
      <c r="H127" s="36">
        <f t="shared" si="7"/>
        <v>0</v>
      </c>
      <c r="I127" s="35"/>
      <c r="J127" s="35"/>
      <c r="K127" s="35"/>
      <c r="L127" s="34"/>
    </row>
    <row r="128" spans="1:12" ht="24" hidden="1" x14ac:dyDescent="0.25">
      <c r="A128" s="91">
        <v>2280</v>
      </c>
      <c r="B128" s="79" t="s">
        <v>185</v>
      </c>
      <c r="C128" s="69">
        <f t="shared" ref="C128:L128" si="8">SUM(C129)</f>
        <v>0</v>
      </c>
      <c r="D128" s="107">
        <f t="shared" si="8"/>
        <v>0</v>
      </c>
      <c r="E128" s="107">
        <f t="shared" si="8"/>
        <v>0</v>
      </c>
      <c r="F128" s="107">
        <f t="shared" si="8"/>
        <v>0</v>
      </c>
      <c r="G128" s="107">
        <f t="shared" si="8"/>
        <v>0</v>
      </c>
      <c r="H128" s="69">
        <f t="shared" si="8"/>
        <v>0</v>
      </c>
      <c r="I128" s="107">
        <f t="shared" si="8"/>
        <v>0</v>
      </c>
      <c r="J128" s="107">
        <f t="shared" si="8"/>
        <v>0</v>
      </c>
      <c r="K128" s="107">
        <f t="shared" si="8"/>
        <v>0</v>
      </c>
      <c r="L128" s="104">
        <f t="shared" si="8"/>
        <v>0</v>
      </c>
    </row>
    <row r="129" spans="1:12" ht="24" hidden="1" x14ac:dyDescent="0.25">
      <c r="A129" s="74">
        <v>2283</v>
      </c>
      <c r="B129" s="78" t="s">
        <v>184</v>
      </c>
      <c r="C129" s="36">
        <f t="shared" ref="C129:C160" si="9">SUM(D129:G129)</f>
        <v>0</v>
      </c>
      <c r="D129" s="35"/>
      <c r="E129" s="35"/>
      <c r="F129" s="35"/>
      <c r="G129" s="37"/>
      <c r="H129" s="36">
        <f t="shared" ref="H129:H160" si="10">SUM(I129:L129)</f>
        <v>0</v>
      </c>
      <c r="I129" s="35"/>
      <c r="J129" s="35"/>
      <c r="K129" s="35"/>
      <c r="L129" s="34"/>
    </row>
    <row r="130" spans="1:12" ht="38.25" customHeight="1" x14ac:dyDescent="0.25">
      <c r="A130" s="97">
        <v>2300</v>
      </c>
      <c r="B130" s="96" t="s">
        <v>183</v>
      </c>
      <c r="C130" s="94">
        <f t="shared" si="9"/>
        <v>4139</v>
      </c>
      <c r="D130" s="93">
        <f>SUM(D131,D136,D140,D141,D144,D151,D159,D160,D163)</f>
        <v>4139</v>
      </c>
      <c r="E130" s="93">
        <f>SUM(E131,E136,E140,E141,E144,E151,E159,E160,E163)</f>
        <v>0</v>
      </c>
      <c r="F130" s="93">
        <f>SUM(F131,F136,F140,F141,F144,F151,F159,F160,F163)</f>
        <v>0</v>
      </c>
      <c r="G130" s="142">
        <f>SUM(G131,G136,G140,G141,G144,G151,G159,G160,G163)</f>
        <v>0</v>
      </c>
      <c r="H130" s="94">
        <f t="shared" si="10"/>
        <v>3246</v>
      </c>
      <c r="I130" s="93">
        <f>SUM(I131,I136,I140,I141,I144,I151,I159,I160,I163)</f>
        <v>3246</v>
      </c>
      <c r="J130" s="93">
        <f>SUM(J131,J136,J140,J141,J144,J151,J159,J160,J163)</f>
        <v>0</v>
      </c>
      <c r="K130" s="93">
        <f>SUM(K131,K136,K140,K141,K144,K151,K159,K160,K163)</f>
        <v>0</v>
      </c>
      <c r="L130" s="141">
        <f>SUM(L131,L136,L140,L141,L144,L151,L159,L160,L163)</f>
        <v>0</v>
      </c>
    </row>
    <row r="131" spans="1:12" ht="24" x14ac:dyDescent="0.25">
      <c r="A131" s="91">
        <v>2310</v>
      </c>
      <c r="B131" s="79" t="s">
        <v>182</v>
      </c>
      <c r="C131" s="69">
        <f t="shared" si="9"/>
        <v>944</v>
      </c>
      <c r="D131" s="107">
        <f>SUM(D132:D135)</f>
        <v>944</v>
      </c>
      <c r="E131" s="107">
        <f>SUM(E132:E135)</f>
        <v>0</v>
      </c>
      <c r="F131" s="107">
        <f>SUM(F132:F135)</f>
        <v>0</v>
      </c>
      <c r="G131" s="150">
        <f>SUM(G132:G135)</f>
        <v>0</v>
      </c>
      <c r="H131" s="69">
        <f t="shared" si="10"/>
        <v>904</v>
      </c>
      <c r="I131" s="107">
        <f>SUM(I132:I135)</f>
        <v>904</v>
      </c>
      <c r="J131" s="107">
        <f>SUM(J132:J135)</f>
        <v>0</v>
      </c>
      <c r="K131" s="107">
        <f>SUM(K132:K135)</f>
        <v>0</v>
      </c>
      <c r="L131" s="149">
        <f>SUM(L132:L135)</f>
        <v>0</v>
      </c>
    </row>
    <row r="132" spans="1:12" x14ac:dyDescent="0.25">
      <c r="A132" s="74">
        <v>2311</v>
      </c>
      <c r="B132" s="78" t="s">
        <v>181</v>
      </c>
      <c r="C132" s="36">
        <f t="shared" si="9"/>
        <v>57</v>
      </c>
      <c r="D132" s="35">
        <v>57</v>
      </c>
      <c r="E132" s="35"/>
      <c r="F132" s="35"/>
      <c r="G132" s="37"/>
      <c r="H132" s="36">
        <f t="shared" si="10"/>
        <v>57</v>
      </c>
      <c r="I132" s="35">
        <v>57</v>
      </c>
      <c r="J132" s="35"/>
      <c r="K132" s="35"/>
      <c r="L132" s="34"/>
    </row>
    <row r="133" spans="1:12" x14ac:dyDescent="0.25">
      <c r="A133" s="74">
        <v>2312</v>
      </c>
      <c r="B133" s="78" t="s">
        <v>180</v>
      </c>
      <c r="C133" s="36">
        <f t="shared" si="9"/>
        <v>887</v>
      </c>
      <c r="D133" s="35">
        <v>887</v>
      </c>
      <c r="E133" s="35"/>
      <c r="F133" s="35"/>
      <c r="G133" s="37"/>
      <c r="H133" s="36">
        <f t="shared" si="10"/>
        <v>847</v>
      </c>
      <c r="I133" s="35">
        <v>847</v>
      </c>
      <c r="J133" s="35"/>
      <c r="K133" s="35"/>
      <c r="L133" s="34"/>
    </row>
    <row r="134" spans="1:12" hidden="1" x14ac:dyDescent="0.25">
      <c r="A134" s="74">
        <v>2313</v>
      </c>
      <c r="B134" s="78" t="s">
        <v>179</v>
      </c>
      <c r="C134" s="36">
        <f t="shared" si="9"/>
        <v>0</v>
      </c>
      <c r="D134" s="35"/>
      <c r="E134" s="35"/>
      <c r="F134" s="35"/>
      <c r="G134" s="37"/>
      <c r="H134" s="36">
        <f t="shared" si="10"/>
        <v>0</v>
      </c>
      <c r="I134" s="35"/>
      <c r="J134" s="35"/>
      <c r="K134" s="35"/>
      <c r="L134" s="34"/>
    </row>
    <row r="135" spans="1:12" ht="36" hidden="1" x14ac:dyDescent="0.25">
      <c r="A135" s="74">
        <v>2314</v>
      </c>
      <c r="B135" s="78" t="s">
        <v>178</v>
      </c>
      <c r="C135" s="36">
        <f t="shared" si="9"/>
        <v>0</v>
      </c>
      <c r="D135" s="35"/>
      <c r="E135" s="35"/>
      <c r="F135" s="35"/>
      <c r="G135" s="37"/>
      <c r="H135" s="36">
        <f t="shared" si="10"/>
        <v>0</v>
      </c>
      <c r="I135" s="35"/>
      <c r="J135" s="35"/>
      <c r="K135" s="35"/>
      <c r="L135" s="34"/>
    </row>
    <row r="136" spans="1:12" hidden="1" x14ac:dyDescent="0.25">
      <c r="A136" s="88">
        <v>2320</v>
      </c>
      <c r="B136" s="78" t="s">
        <v>177</v>
      </c>
      <c r="C136" s="36">
        <f t="shared" si="9"/>
        <v>0</v>
      </c>
      <c r="D136" s="76">
        <f>SUM(D137:D139)</f>
        <v>0</v>
      </c>
      <c r="E136" s="76">
        <f>SUM(E137:E139)</f>
        <v>0</v>
      </c>
      <c r="F136" s="76">
        <f>SUM(F137:F139)</f>
        <v>0</v>
      </c>
      <c r="G136" s="77">
        <f>SUM(G137:G139)</f>
        <v>0</v>
      </c>
      <c r="H136" s="36">
        <f t="shared" si="10"/>
        <v>0</v>
      </c>
      <c r="I136" s="76">
        <f>SUM(I137:I139)</f>
        <v>0</v>
      </c>
      <c r="J136" s="76">
        <f>SUM(J137:J139)</f>
        <v>0</v>
      </c>
      <c r="K136" s="76">
        <f>SUM(K137:K139)</f>
        <v>0</v>
      </c>
      <c r="L136" s="75">
        <f>SUM(L137:L139)</f>
        <v>0</v>
      </c>
    </row>
    <row r="137" spans="1:12" hidden="1" x14ac:dyDescent="0.25">
      <c r="A137" s="74">
        <v>2321</v>
      </c>
      <c r="B137" s="78" t="s">
        <v>176</v>
      </c>
      <c r="C137" s="36">
        <f t="shared" si="9"/>
        <v>0</v>
      </c>
      <c r="D137" s="35"/>
      <c r="E137" s="35"/>
      <c r="F137" s="35"/>
      <c r="G137" s="37"/>
      <c r="H137" s="36">
        <f t="shared" si="10"/>
        <v>0</v>
      </c>
      <c r="I137" s="35"/>
      <c r="J137" s="35"/>
      <c r="K137" s="35"/>
      <c r="L137" s="34"/>
    </row>
    <row r="138" spans="1:12" hidden="1" x14ac:dyDescent="0.25">
      <c r="A138" s="74">
        <v>2322</v>
      </c>
      <c r="B138" s="78" t="s">
        <v>175</v>
      </c>
      <c r="C138" s="36">
        <f t="shared" si="9"/>
        <v>0</v>
      </c>
      <c r="D138" s="35"/>
      <c r="E138" s="35"/>
      <c r="F138" s="35"/>
      <c r="G138" s="37"/>
      <c r="H138" s="36">
        <f t="shared" si="10"/>
        <v>0</v>
      </c>
      <c r="I138" s="35"/>
      <c r="J138" s="35"/>
      <c r="K138" s="35"/>
      <c r="L138" s="34"/>
    </row>
    <row r="139" spans="1:12" ht="10.5" hidden="1" customHeight="1" x14ac:dyDescent="0.25">
      <c r="A139" s="74">
        <v>2329</v>
      </c>
      <c r="B139" s="78" t="s">
        <v>174</v>
      </c>
      <c r="C139" s="36">
        <f t="shared" si="9"/>
        <v>0</v>
      </c>
      <c r="D139" s="35"/>
      <c r="E139" s="35"/>
      <c r="F139" s="35"/>
      <c r="G139" s="37"/>
      <c r="H139" s="36">
        <f t="shared" si="10"/>
        <v>0</v>
      </c>
      <c r="I139" s="35"/>
      <c r="J139" s="35"/>
      <c r="K139" s="35"/>
      <c r="L139" s="34"/>
    </row>
    <row r="140" spans="1:12" ht="24" customHeight="1" x14ac:dyDescent="0.25">
      <c r="A140" s="88">
        <v>2330</v>
      </c>
      <c r="B140" s="78" t="s">
        <v>173</v>
      </c>
      <c r="C140" s="36">
        <f t="shared" si="9"/>
        <v>464</v>
      </c>
      <c r="D140" s="35">
        <v>464</v>
      </c>
      <c r="E140" s="35"/>
      <c r="F140" s="35"/>
      <c r="G140" s="37"/>
      <c r="H140" s="36">
        <f t="shared" si="10"/>
        <v>387</v>
      </c>
      <c r="I140" s="35">
        <v>387</v>
      </c>
      <c r="J140" s="35"/>
      <c r="K140" s="35"/>
      <c r="L140" s="34"/>
    </row>
    <row r="141" spans="1:12" ht="48" hidden="1" x14ac:dyDescent="0.25">
      <c r="A141" s="88">
        <v>2340</v>
      </c>
      <c r="B141" s="78" t="s">
        <v>172</v>
      </c>
      <c r="C141" s="36">
        <f t="shared" si="9"/>
        <v>0</v>
      </c>
      <c r="D141" s="76">
        <f>SUM(D142:D143)</f>
        <v>0</v>
      </c>
      <c r="E141" s="76">
        <f>SUM(E142:E143)</f>
        <v>0</v>
      </c>
      <c r="F141" s="76">
        <f>SUM(F142:F143)</f>
        <v>0</v>
      </c>
      <c r="G141" s="77">
        <f>SUM(G142:G143)</f>
        <v>0</v>
      </c>
      <c r="H141" s="36">
        <f t="shared" si="10"/>
        <v>0</v>
      </c>
      <c r="I141" s="76">
        <f>SUM(I142:I143)</f>
        <v>0</v>
      </c>
      <c r="J141" s="76">
        <f>SUM(J142:J143)</f>
        <v>0</v>
      </c>
      <c r="K141" s="76">
        <f>SUM(K142:K143)</f>
        <v>0</v>
      </c>
      <c r="L141" s="75">
        <f>SUM(L142:L143)</f>
        <v>0</v>
      </c>
    </row>
    <row r="142" spans="1:12" hidden="1" x14ac:dyDescent="0.25">
      <c r="A142" s="74">
        <v>2341</v>
      </c>
      <c r="B142" s="78" t="s">
        <v>171</v>
      </c>
      <c r="C142" s="36">
        <f t="shared" si="9"/>
        <v>0</v>
      </c>
      <c r="D142" s="35"/>
      <c r="E142" s="35"/>
      <c r="F142" s="35"/>
      <c r="G142" s="37"/>
      <c r="H142" s="36">
        <f t="shared" si="10"/>
        <v>0</v>
      </c>
      <c r="I142" s="35"/>
      <c r="J142" s="35"/>
      <c r="K142" s="35"/>
      <c r="L142" s="34"/>
    </row>
    <row r="143" spans="1:12" ht="24" hidden="1" x14ac:dyDescent="0.25">
      <c r="A143" s="74">
        <v>2344</v>
      </c>
      <c r="B143" s="78" t="s">
        <v>170</v>
      </c>
      <c r="C143" s="36">
        <f t="shared" si="9"/>
        <v>0</v>
      </c>
      <c r="D143" s="35"/>
      <c r="E143" s="35"/>
      <c r="F143" s="35"/>
      <c r="G143" s="37"/>
      <c r="H143" s="36">
        <f t="shared" si="10"/>
        <v>0</v>
      </c>
      <c r="I143" s="35"/>
      <c r="J143" s="35"/>
      <c r="K143" s="35"/>
      <c r="L143" s="34"/>
    </row>
    <row r="144" spans="1:12" ht="24" x14ac:dyDescent="0.25">
      <c r="A144" s="80">
        <v>2350</v>
      </c>
      <c r="B144" s="137" t="s">
        <v>169</v>
      </c>
      <c r="C144" s="134">
        <f t="shared" si="9"/>
        <v>140</v>
      </c>
      <c r="D144" s="139">
        <f>SUM(D145:D150)</f>
        <v>140</v>
      </c>
      <c r="E144" s="139">
        <f>SUM(E145:E150)</f>
        <v>0</v>
      </c>
      <c r="F144" s="139">
        <f>SUM(F145:F150)</f>
        <v>0</v>
      </c>
      <c r="G144" s="140">
        <f>SUM(G145:G150)</f>
        <v>0</v>
      </c>
      <c r="H144" s="134">
        <f t="shared" si="10"/>
        <v>140</v>
      </c>
      <c r="I144" s="139">
        <f>SUM(I145:I150)</f>
        <v>140</v>
      </c>
      <c r="J144" s="139">
        <f>SUM(J145:J150)</f>
        <v>0</v>
      </c>
      <c r="K144" s="139">
        <f>SUM(K145:K150)</f>
        <v>0</v>
      </c>
      <c r="L144" s="138">
        <f>SUM(L145:L150)</f>
        <v>0</v>
      </c>
    </row>
    <row r="145" spans="1:12" hidden="1" x14ac:dyDescent="0.25">
      <c r="A145" s="114">
        <v>2351</v>
      </c>
      <c r="B145" s="79" t="s">
        <v>168</v>
      </c>
      <c r="C145" s="69">
        <f t="shared" si="9"/>
        <v>0</v>
      </c>
      <c r="D145" s="68"/>
      <c r="E145" s="68"/>
      <c r="F145" s="68"/>
      <c r="G145" s="70"/>
      <c r="H145" s="69">
        <f t="shared" si="10"/>
        <v>0</v>
      </c>
      <c r="I145" s="68"/>
      <c r="J145" s="68"/>
      <c r="K145" s="68"/>
      <c r="L145" s="67"/>
    </row>
    <row r="146" spans="1:12" x14ac:dyDescent="0.25">
      <c r="A146" s="74">
        <v>2352</v>
      </c>
      <c r="B146" s="78" t="s">
        <v>167</v>
      </c>
      <c r="C146" s="36">
        <f t="shared" si="9"/>
        <v>110</v>
      </c>
      <c r="D146" s="35">
        <v>110</v>
      </c>
      <c r="E146" s="35"/>
      <c r="F146" s="35"/>
      <c r="G146" s="37"/>
      <c r="H146" s="36">
        <f t="shared" si="10"/>
        <v>110</v>
      </c>
      <c r="I146" s="35">
        <v>110</v>
      </c>
      <c r="J146" s="35"/>
      <c r="K146" s="35"/>
      <c r="L146" s="34"/>
    </row>
    <row r="147" spans="1:12" ht="24" hidden="1" x14ac:dyDescent="0.25">
      <c r="A147" s="74">
        <v>2353</v>
      </c>
      <c r="B147" s="78" t="s">
        <v>166</v>
      </c>
      <c r="C147" s="36">
        <f t="shared" si="9"/>
        <v>0</v>
      </c>
      <c r="D147" s="35"/>
      <c r="E147" s="35"/>
      <c r="F147" s="35"/>
      <c r="G147" s="37"/>
      <c r="H147" s="36">
        <f t="shared" si="10"/>
        <v>0</v>
      </c>
      <c r="I147" s="35"/>
      <c r="J147" s="35"/>
      <c r="K147" s="35"/>
      <c r="L147" s="34"/>
    </row>
    <row r="148" spans="1:12" ht="24" hidden="1" x14ac:dyDescent="0.25">
      <c r="A148" s="74">
        <v>2354</v>
      </c>
      <c r="B148" s="78" t="s">
        <v>165</v>
      </c>
      <c r="C148" s="36">
        <f t="shared" si="9"/>
        <v>0</v>
      </c>
      <c r="D148" s="35"/>
      <c r="E148" s="35"/>
      <c r="F148" s="35"/>
      <c r="G148" s="37"/>
      <c r="H148" s="36">
        <f t="shared" si="10"/>
        <v>0</v>
      </c>
      <c r="I148" s="35"/>
      <c r="J148" s="35"/>
      <c r="K148" s="35"/>
      <c r="L148" s="34"/>
    </row>
    <row r="149" spans="1:12" ht="24" hidden="1" x14ac:dyDescent="0.25">
      <c r="A149" s="74">
        <v>2355</v>
      </c>
      <c r="B149" s="78" t="s">
        <v>164</v>
      </c>
      <c r="C149" s="36">
        <f t="shared" si="9"/>
        <v>0</v>
      </c>
      <c r="D149" s="35"/>
      <c r="E149" s="35"/>
      <c r="F149" s="35"/>
      <c r="G149" s="37"/>
      <c r="H149" s="36">
        <f t="shared" si="10"/>
        <v>0</v>
      </c>
      <c r="I149" s="35"/>
      <c r="J149" s="35"/>
      <c r="K149" s="35"/>
      <c r="L149" s="34"/>
    </row>
    <row r="150" spans="1:12" ht="24" x14ac:dyDescent="0.25">
      <c r="A150" s="74">
        <v>2359</v>
      </c>
      <c r="B150" s="78" t="s">
        <v>163</v>
      </c>
      <c r="C150" s="36">
        <f t="shared" si="9"/>
        <v>30</v>
      </c>
      <c r="D150" s="35">
        <v>30</v>
      </c>
      <c r="E150" s="35"/>
      <c r="F150" s="35"/>
      <c r="G150" s="37"/>
      <c r="H150" s="36">
        <f t="shared" si="10"/>
        <v>30</v>
      </c>
      <c r="I150" s="35">
        <v>30</v>
      </c>
      <c r="J150" s="35"/>
      <c r="K150" s="35"/>
      <c r="L150" s="34"/>
    </row>
    <row r="151" spans="1:12" ht="24.75" customHeight="1" x14ac:dyDescent="0.25">
      <c r="A151" s="88">
        <v>2360</v>
      </c>
      <c r="B151" s="78" t="s">
        <v>162</v>
      </c>
      <c r="C151" s="36">
        <f t="shared" si="9"/>
        <v>2591</v>
      </c>
      <c r="D151" s="76">
        <f>SUM(D152:D158)</f>
        <v>2591</v>
      </c>
      <c r="E151" s="76">
        <f>SUM(E152:E158)</f>
        <v>0</v>
      </c>
      <c r="F151" s="76">
        <f>SUM(F152:F158)</f>
        <v>0</v>
      </c>
      <c r="G151" s="77">
        <f>SUM(G152:G158)</f>
        <v>0</v>
      </c>
      <c r="H151" s="36">
        <f t="shared" si="10"/>
        <v>1815</v>
      </c>
      <c r="I151" s="76">
        <f>SUM(I152:I158)</f>
        <v>1815</v>
      </c>
      <c r="J151" s="76">
        <f>SUM(J152:J158)</f>
        <v>0</v>
      </c>
      <c r="K151" s="76">
        <f>SUM(K152:K158)</f>
        <v>0</v>
      </c>
      <c r="L151" s="75">
        <f>SUM(L152:L158)</f>
        <v>0</v>
      </c>
    </row>
    <row r="152" spans="1:12" hidden="1" x14ac:dyDescent="0.25">
      <c r="A152" s="38">
        <v>2361</v>
      </c>
      <c r="B152" s="78" t="s">
        <v>161</v>
      </c>
      <c r="C152" s="36">
        <f t="shared" si="9"/>
        <v>0</v>
      </c>
      <c r="D152" s="35"/>
      <c r="E152" s="35"/>
      <c r="F152" s="35"/>
      <c r="G152" s="37"/>
      <c r="H152" s="36">
        <f t="shared" si="10"/>
        <v>0</v>
      </c>
      <c r="I152" s="35"/>
      <c r="J152" s="35"/>
      <c r="K152" s="35"/>
      <c r="L152" s="34"/>
    </row>
    <row r="153" spans="1:12" ht="32.25" hidden="1" customHeight="1" x14ac:dyDescent="0.25">
      <c r="A153" s="38">
        <v>2362</v>
      </c>
      <c r="B153" s="78" t="s">
        <v>160</v>
      </c>
      <c r="C153" s="36">
        <f t="shared" si="9"/>
        <v>0</v>
      </c>
      <c r="D153" s="35"/>
      <c r="E153" s="35"/>
      <c r="F153" s="35"/>
      <c r="G153" s="37"/>
      <c r="H153" s="36">
        <f t="shared" si="10"/>
        <v>0</v>
      </c>
      <c r="I153" s="35"/>
      <c r="J153" s="35"/>
      <c r="K153" s="35"/>
      <c r="L153" s="34"/>
    </row>
    <row r="154" spans="1:12" x14ac:dyDescent="0.25">
      <c r="A154" s="38">
        <v>2363</v>
      </c>
      <c r="B154" s="78" t="s">
        <v>159</v>
      </c>
      <c r="C154" s="36">
        <f t="shared" si="9"/>
        <v>2591</v>
      </c>
      <c r="D154" s="35">
        <f>6*1.707*253-0.226</f>
        <v>2591</v>
      </c>
      <c r="E154" s="35"/>
      <c r="F154" s="35"/>
      <c r="G154" s="37"/>
      <c r="H154" s="36">
        <f t="shared" si="10"/>
        <v>1815</v>
      </c>
      <c r="I154" s="35">
        <v>1815</v>
      </c>
      <c r="J154" s="35"/>
      <c r="K154" s="35"/>
      <c r="L154" s="34"/>
    </row>
    <row r="155" spans="1:12" hidden="1" x14ac:dyDescent="0.25">
      <c r="A155" s="38">
        <v>2364</v>
      </c>
      <c r="B155" s="78" t="s">
        <v>158</v>
      </c>
      <c r="C155" s="36">
        <f t="shared" si="9"/>
        <v>0</v>
      </c>
      <c r="D155" s="35"/>
      <c r="E155" s="35"/>
      <c r="F155" s="35"/>
      <c r="G155" s="37"/>
      <c r="H155" s="36">
        <f t="shared" si="10"/>
        <v>0</v>
      </c>
      <c r="I155" s="35"/>
      <c r="J155" s="35"/>
      <c r="K155" s="35"/>
      <c r="L155" s="34"/>
    </row>
    <row r="156" spans="1:12" ht="12.75" hidden="1" customHeight="1" x14ac:dyDescent="0.25">
      <c r="A156" s="38">
        <v>2365</v>
      </c>
      <c r="B156" s="78" t="s">
        <v>157</v>
      </c>
      <c r="C156" s="36">
        <f t="shared" si="9"/>
        <v>0</v>
      </c>
      <c r="D156" s="35"/>
      <c r="E156" s="35"/>
      <c r="F156" s="35"/>
      <c r="G156" s="37"/>
      <c r="H156" s="36">
        <f t="shared" si="10"/>
        <v>0</v>
      </c>
      <c r="I156" s="35"/>
      <c r="J156" s="35"/>
      <c r="K156" s="35"/>
      <c r="L156" s="34"/>
    </row>
    <row r="157" spans="1:12" ht="36" hidden="1" x14ac:dyDescent="0.25">
      <c r="A157" s="38">
        <v>2366</v>
      </c>
      <c r="B157" s="78" t="s">
        <v>156</v>
      </c>
      <c r="C157" s="36">
        <f t="shared" si="9"/>
        <v>0</v>
      </c>
      <c r="D157" s="35"/>
      <c r="E157" s="35"/>
      <c r="F157" s="35"/>
      <c r="G157" s="37"/>
      <c r="H157" s="36">
        <f t="shared" si="10"/>
        <v>0</v>
      </c>
      <c r="I157" s="35"/>
      <c r="J157" s="35"/>
      <c r="K157" s="35"/>
      <c r="L157" s="34"/>
    </row>
    <row r="158" spans="1:12" ht="48" hidden="1" x14ac:dyDescent="0.25">
      <c r="A158" s="38">
        <v>2369</v>
      </c>
      <c r="B158" s="78" t="s">
        <v>155</v>
      </c>
      <c r="C158" s="36">
        <f t="shared" si="9"/>
        <v>0</v>
      </c>
      <c r="D158" s="35"/>
      <c r="E158" s="35"/>
      <c r="F158" s="35"/>
      <c r="G158" s="37"/>
      <c r="H158" s="36">
        <f t="shared" si="10"/>
        <v>0</v>
      </c>
      <c r="I158" s="35"/>
      <c r="J158" s="35"/>
      <c r="K158" s="35"/>
      <c r="L158" s="34"/>
    </row>
    <row r="159" spans="1:12" hidden="1" x14ac:dyDescent="0.25">
      <c r="A159" s="80">
        <v>2370</v>
      </c>
      <c r="B159" s="137" t="s">
        <v>154</v>
      </c>
      <c r="C159" s="134">
        <f t="shared" si="9"/>
        <v>0</v>
      </c>
      <c r="D159" s="133"/>
      <c r="E159" s="133"/>
      <c r="F159" s="133"/>
      <c r="G159" s="135"/>
      <c r="H159" s="134">
        <f t="shared" si="10"/>
        <v>0</v>
      </c>
      <c r="I159" s="133"/>
      <c r="J159" s="133"/>
      <c r="K159" s="133"/>
      <c r="L159" s="132"/>
    </row>
    <row r="160" spans="1:12" hidden="1" x14ac:dyDescent="0.25">
      <c r="A160" s="80">
        <v>2380</v>
      </c>
      <c r="B160" s="137" t="s">
        <v>153</v>
      </c>
      <c r="C160" s="134">
        <f t="shared" si="9"/>
        <v>0</v>
      </c>
      <c r="D160" s="139">
        <f>SUM(D161:D162)</f>
        <v>0</v>
      </c>
      <c r="E160" s="139">
        <f>SUM(E161:E162)</f>
        <v>0</v>
      </c>
      <c r="F160" s="139">
        <f>SUM(F161:F162)</f>
        <v>0</v>
      </c>
      <c r="G160" s="140">
        <f>SUM(G161:G162)</f>
        <v>0</v>
      </c>
      <c r="H160" s="134">
        <f t="shared" si="10"/>
        <v>0</v>
      </c>
      <c r="I160" s="139">
        <f>SUM(I161:I162)</f>
        <v>0</v>
      </c>
      <c r="J160" s="139">
        <f>SUM(J161:J162)</f>
        <v>0</v>
      </c>
      <c r="K160" s="139">
        <f>SUM(K161:K162)</f>
        <v>0</v>
      </c>
      <c r="L160" s="138">
        <f>SUM(L161:L162)</f>
        <v>0</v>
      </c>
    </row>
    <row r="161" spans="1:12" hidden="1" x14ac:dyDescent="0.25">
      <c r="A161" s="163">
        <v>2381</v>
      </c>
      <c r="B161" s="79" t="s">
        <v>152</v>
      </c>
      <c r="C161" s="69">
        <f t="shared" ref="C161:C192" si="11">SUM(D161:G161)</f>
        <v>0</v>
      </c>
      <c r="D161" s="68"/>
      <c r="E161" s="68"/>
      <c r="F161" s="68"/>
      <c r="G161" s="70"/>
      <c r="H161" s="69">
        <f t="shared" ref="H161:H192" si="12">SUM(I161:L161)</f>
        <v>0</v>
      </c>
      <c r="I161" s="68"/>
      <c r="J161" s="68"/>
      <c r="K161" s="68"/>
      <c r="L161" s="67"/>
    </row>
    <row r="162" spans="1:12" ht="24" hidden="1" x14ac:dyDescent="0.25">
      <c r="A162" s="38">
        <v>2389</v>
      </c>
      <c r="B162" s="78" t="s">
        <v>151</v>
      </c>
      <c r="C162" s="36">
        <f t="shared" si="11"/>
        <v>0</v>
      </c>
      <c r="D162" s="35"/>
      <c r="E162" s="35"/>
      <c r="F162" s="35"/>
      <c r="G162" s="37"/>
      <c r="H162" s="36">
        <f t="shared" si="12"/>
        <v>0</v>
      </c>
      <c r="I162" s="35"/>
      <c r="J162" s="35"/>
      <c r="K162" s="35"/>
      <c r="L162" s="34"/>
    </row>
    <row r="163" spans="1:12" hidden="1" x14ac:dyDescent="0.25">
      <c r="A163" s="80">
        <v>2390</v>
      </c>
      <c r="B163" s="137" t="s">
        <v>150</v>
      </c>
      <c r="C163" s="134">
        <f t="shared" si="11"/>
        <v>0</v>
      </c>
      <c r="D163" s="133"/>
      <c r="E163" s="133"/>
      <c r="F163" s="133"/>
      <c r="G163" s="135"/>
      <c r="H163" s="134">
        <f t="shared" si="12"/>
        <v>0</v>
      </c>
      <c r="I163" s="133"/>
      <c r="J163" s="133"/>
      <c r="K163" s="133"/>
      <c r="L163" s="132"/>
    </row>
    <row r="164" spans="1:12" hidden="1" x14ac:dyDescent="0.25">
      <c r="A164" s="97">
        <v>2400</v>
      </c>
      <c r="B164" s="96" t="s">
        <v>149</v>
      </c>
      <c r="C164" s="94">
        <f t="shared" si="11"/>
        <v>0</v>
      </c>
      <c r="D164" s="17"/>
      <c r="E164" s="17"/>
      <c r="F164" s="17"/>
      <c r="G164" s="19"/>
      <c r="H164" s="94">
        <f t="shared" si="12"/>
        <v>0</v>
      </c>
      <c r="I164" s="17"/>
      <c r="J164" s="17"/>
      <c r="K164" s="17"/>
      <c r="L164" s="16"/>
    </row>
    <row r="165" spans="1:12" ht="24" hidden="1" x14ac:dyDescent="0.25">
      <c r="A165" s="97">
        <v>2500</v>
      </c>
      <c r="B165" s="96" t="s">
        <v>148</v>
      </c>
      <c r="C165" s="94">
        <f t="shared" si="11"/>
        <v>0</v>
      </c>
      <c r="D165" s="93">
        <f>SUM(D166,D171)</f>
        <v>0</v>
      </c>
      <c r="E165" s="93">
        <f>SUM(E166,E171)</f>
        <v>0</v>
      </c>
      <c r="F165" s="93">
        <f>SUM(F166,F171)</f>
        <v>0</v>
      </c>
      <c r="G165" s="93">
        <f>SUM(G166,G171)</f>
        <v>0</v>
      </c>
      <c r="H165" s="94">
        <f t="shared" si="12"/>
        <v>0</v>
      </c>
      <c r="I165" s="93">
        <f>SUM(I166,I171)</f>
        <v>0</v>
      </c>
      <c r="J165" s="93">
        <f>SUM(J166,J171)</f>
        <v>0</v>
      </c>
      <c r="K165" s="93">
        <f>SUM(K166,K171)</f>
        <v>0</v>
      </c>
      <c r="L165" s="92">
        <f>SUM(L166,L171)</f>
        <v>0</v>
      </c>
    </row>
    <row r="166" spans="1:12" ht="16.5" hidden="1" customHeight="1" x14ac:dyDescent="0.25">
      <c r="A166" s="91">
        <v>2510</v>
      </c>
      <c r="B166" s="79" t="s">
        <v>147</v>
      </c>
      <c r="C166" s="69">
        <f t="shared" si="11"/>
        <v>0</v>
      </c>
      <c r="D166" s="107">
        <f>SUM(D167:D170)</f>
        <v>0</v>
      </c>
      <c r="E166" s="107">
        <f>SUM(E167:E170)</f>
        <v>0</v>
      </c>
      <c r="F166" s="107">
        <f>SUM(F167:F170)</f>
        <v>0</v>
      </c>
      <c r="G166" s="107">
        <f>SUM(G167:G170)</f>
        <v>0</v>
      </c>
      <c r="H166" s="69">
        <f t="shared" si="12"/>
        <v>0</v>
      </c>
      <c r="I166" s="107">
        <f>SUM(I167:I170)</f>
        <v>0</v>
      </c>
      <c r="J166" s="107">
        <f>SUM(J167:J170)</f>
        <v>0</v>
      </c>
      <c r="K166" s="107">
        <f>SUM(K167:K170)</f>
        <v>0</v>
      </c>
      <c r="L166" s="106">
        <f>SUM(L167:L170)</f>
        <v>0</v>
      </c>
    </row>
    <row r="167" spans="1:12" ht="24" hidden="1" x14ac:dyDescent="0.25">
      <c r="A167" s="74">
        <v>2512</v>
      </c>
      <c r="B167" s="78" t="s">
        <v>146</v>
      </c>
      <c r="C167" s="36">
        <f t="shared" si="11"/>
        <v>0</v>
      </c>
      <c r="D167" s="35"/>
      <c r="E167" s="35"/>
      <c r="F167" s="35"/>
      <c r="G167" s="37"/>
      <c r="H167" s="36">
        <f t="shared" si="12"/>
        <v>0</v>
      </c>
      <c r="I167" s="35"/>
      <c r="J167" s="35"/>
      <c r="K167" s="35"/>
      <c r="L167" s="34"/>
    </row>
    <row r="168" spans="1:12" ht="36" hidden="1" x14ac:dyDescent="0.25">
      <c r="A168" s="74">
        <v>2513</v>
      </c>
      <c r="B168" s="78" t="s">
        <v>145</v>
      </c>
      <c r="C168" s="36">
        <f t="shared" si="11"/>
        <v>0</v>
      </c>
      <c r="D168" s="35"/>
      <c r="E168" s="35"/>
      <c r="F168" s="35"/>
      <c r="G168" s="37"/>
      <c r="H168" s="36">
        <f t="shared" si="12"/>
        <v>0</v>
      </c>
      <c r="I168" s="35"/>
      <c r="J168" s="35"/>
      <c r="K168" s="35"/>
      <c r="L168" s="34"/>
    </row>
    <row r="169" spans="1:12" ht="24" hidden="1" x14ac:dyDescent="0.25">
      <c r="A169" s="74">
        <v>2515</v>
      </c>
      <c r="B169" s="78" t="s">
        <v>144</v>
      </c>
      <c r="C169" s="36">
        <f t="shared" si="11"/>
        <v>0</v>
      </c>
      <c r="D169" s="35"/>
      <c r="E169" s="35"/>
      <c r="F169" s="35"/>
      <c r="G169" s="37"/>
      <c r="H169" s="36">
        <f t="shared" si="12"/>
        <v>0</v>
      </c>
      <c r="I169" s="35"/>
      <c r="J169" s="35"/>
      <c r="K169" s="35"/>
      <c r="L169" s="34"/>
    </row>
    <row r="170" spans="1:12" ht="24" hidden="1" x14ac:dyDescent="0.25">
      <c r="A170" s="74">
        <v>2519</v>
      </c>
      <c r="B170" s="78" t="s">
        <v>143</v>
      </c>
      <c r="C170" s="36">
        <f t="shared" si="11"/>
        <v>0</v>
      </c>
      <c r="D170" s="35"/>
      <c r="E170" s="35"/>
      <c r="F170" s="35"/>
      <c r="G170" s="37"/>
      <c r="H170" s="36">
        <f t="shared" si="12"/>
        <v>0</v>
      </c>
      <c r="I170" s="35"/>
      <c r="J170" s="35"/>
      <c r="K170" s="35"/>
      <c r="L170" s="34"/>
    </row>
    <row r="171" spans="1:12" ht="24" hidden="1" x14ac:dyDescent="0.25">
      <c r="A171" s="88">
        <v>2520</v>
      </c>
      <c r="B171" s="78" t="s">
        <v>142</v>
      </c>
      <c r="C171" s="36">
        <f t="shared" si="11"/>
        <v>0</v>
      </c>
      <c r="D171" s="35"/>
      <c r="E171" s="35"/>
      <c r="F171" s="35"/>
      <c r="G171" s="37"/>
      <c r="H171" s="36">
        <f t="shared" si="12"/>
        <v>0</v>
      </c>
      <c r="I171" s="35"/>
      <c r="J171" s="35"/>
      <c r="K171" s="35"/>
      <c r="L171" s="34"/>
    </row>
    <row r="172" spans="1:12" s="158" customFormat="1" ht="48" hidden="1" x14ac:dyDescent="0.25">
      <c r="A172" s="147">
        <v>2800</v>
      </c>
      <c r="B172" s="79" t="s">
        <v>141</v>
      </c>
      <c r="C172" s="69">
        <f t="shared" si="11"/>
        <v>0</v>
      </c>
      <c r="D172" s="161"/>
      <c r="E172" s="161"/>
      <c r="F172" s="161"/>
      <c r="G172" s="162"/>
      <c r="H172" s="69">
        <f t="shared" si="12"/>
        <v>0</v>
      </c>
      <c r="I172" s="161"/>
      <c r="J172" s="161"/>
      <c r="K172" s="161"/>
      <c r="L172" s="160"/>
    </row>
    <row r="173" spans="1:12" hidden="1" x14ac:dyDescent="0.25">
      <c r="A173" s="131">
        <v>3000</v>
      </c>
      <c r="B173" s="131" t="s">
        <v>140</v>
      </c>
      <c r="C173" s="128">
        <f t="shared" si="11"/>
        <v>0</v>
      </c>
      <c r="D173" s="127">
        <f>SUM(D174,D184)</f>
        <v>0</v>
      </c>
      <c r="E173" s="127">
        <f>SUM(E174,E184)</f>
        <v>0</v>
      </c>
      <c r="F173" s="127">
        <f>SUM(F174,F184)</f>
        <v>0</v>
      </c>
      <c r="G173" s="129">
        <f>SUM(G174,G184)</f>
        <v>0</v>
      </c>
      <c r="H173" s="128">
        <f t="shared" si="12"/>
        <v>0</v>
      </c>
      <c r="I173" s="127">
        <f>SUM(I174,I184)</f>
        <v>0</v>
      </c>
      <c r="J173" s="127">
        <f>SUM(J174,J184)</f>
        <v>0</v>
      </c>
      <c r="K173" s="127">
        <f>SUM(K174,K184)</f>
        <v>0</v>
      </c>
      <c r="L173" s="126">
        <f>SUM(L174,L184)</f>
        <v>0</v>
      </c>
    </row>
    <row r="174" spans="1:12" ht="24" hidden="1" x14ac:dyDescent="0.25">
      <c r="A174" s="97">
        <v>3200</v>
      </c>
      <c r="B174" s="124" t="s">
        <v>139</v>
      </c>
      <c r="C174" s="95">
        <f t="shared" si="11"/>
        <v>0</v>
      </c>
      <c r="D174" s="93">
        <f>SUM(D175,D179)</f>
        <v>0</v>
      </c>
      <c r="E174" s="93">
        <f>SUM(E175,E179)</f>
        <v>0</v>
      </c>
      <c r="F174" s="93">
        <f>SUM(F175,F179)</f>
        <v>0</v>
      </c>
      <c r="G174" s="93">
        <f>SUM(G175,G179)</f>
        <v>0</v>
      </c>
      <c r="H174" s="94">
        <f t="shared" si="12"/>
        <v>0</v>
      </c>
      <c r="I174" s="93">
        <f>SUM(I175,I179)</f>
        <v>0</v>
      </c>
      <c r="J174" s="93">
        <f>SUM(J175,J179)</f>
        <v>0</v>
      </c>
      <c r="K174" s="93">
        <f>SUM(K175,K179)</f>
        <v>0</v>
      </c>
      <c r="L174" s="92">
        <f>SUM(L175,L179)</f>
        <v>0</v>
      </c>
    </row>
    <row r="175" spans="1:12" ht="36" hidden="1" x14ac:dyDescent="0.25">
      <c r="A175" s="91">
        <v>3260</v>
      </c>
      <c r="B175" s="79" t="s">
        <v>138</v>
      </c>
      <c r="C175" s="69">
        <f t="shared" si="11"/>
        <v>0</v>
      </c>
      <c r="D175" s="107">
        <f>SUM(D176:D178)</f>
        <v>0</v>
      </c>
      <c r="E175" s="107">
        <f>SUM(E176:E178)</f>
        <v>0</v>
      </c>
      <c r="F175" s="107">
        <f>SUM(F176:F178)</f>
        <v>0</v>
      </c>
      <c r="G175" s="150">
        <f>SUM(G176:G178)</f>
        <v>0</v>
      </c>
      <c r="H175" s="69">
        <f t="shared" si="12"/>
        <v>0</v>
      </c>
      <c r="I175" s="107">
        <f>SUM(I176:I178)</f>
        <v>0</v>
      </c>
      <c r="J175" s="107">
        <f>SUM(J176:J178)</f>
        <v>0</v>
      </c>
      <c r="K175" s="107">
        <f>SUM(K176:K178)</f>
        <v>0</v>
      </c>
      <c r="L175" s="149">
        <f>SUM(L176:L178)</f>
        <v>0</v>
      </c>
    </row>
    <row r="176" spans="1:12" ht="24" hidden="1" x14ac:dyDescent="0.25">
      <c r="A176" s="74">
        <v>3261</v>
      </c>
      <c r="B176" s="78" t="s">
        <v>137</v>
      </c>
      <c r="C176" s="36">
        <f t="shared" si="11"/>
        <v>0</v>
      </c>
      <c r="D176" s="35"/>
      <c r="E176" s="35"/>
      <c r="F176" s="35"/>
      <c r="G176" s="37"/>
      <c r="H176" s="36">
        <f t="shared" si="12"/>
        <v>0</v>
      </c>
      <c r="I176" s="35"/>
      <c r="J176" s="35"/>
      <c r="K176" s="35"/>
      <c r="L176" s="34"/>
    </row>
    <row r="177" spans="1:12" ht="36" hidden="1" x14ac:dyDescent="0.25">
      <c r="A177" s="74">
        <v>3262</v>
      </c>
      <c r="B177" s="78" t="s">
        <v>136</v>
      </c>
      <c r="C177" s="36">
        <f t="shared" si="11"/>
        <v>0</v>
      </c>
      <c r="D177" s="35"/>
      <c r="E177" s="35"/>
      <c r="F177" s="35"/>
      <c r="G177" s="37"/>
      <c r="H177" s="36">
        <f t="shared" si="12"/>
        <v>0</v>
      </c>
      <c r="I177" s="35"/>
      <c r="J177" s="35"/>
      <c r="K177" s="35"/>
      <c r="L177" s="34"/>
    </row>
    <row r="178" spans="1:12" ht="24" hidden="1" x14ac:dyDescent="0.25">
      <c r="A178" s="74">
        <v>3263</v>
      </c>
      <c r="B178" s="78" t="s">
        <v>135</v>
      </c>
      <c r="C178" s="36">
        <f t="shared" si="11"/>
        <v>0</v>
      </c>
      <c r="D178" s="35"/>
      <c r="E178" s="35"/>
      <c r="F178" s="35"/>
      <c r="G178" s="37"/>
      <c r="H178" s="36">
        <f t="shared" si="12"/>
        <v>0</v>
      </c>
      <c r="I178" s="35"/>
      <c r="J178" s="35"/>
      <c r="K178" s="35"/>
      <c r="L178" s="34"/>
    </row>
    <row r="179" spans="1:12" ht="84" hidden="1" x14ac:dyDescent="0.25">
      <c r="A179" s="91">
        <v>3290</v>
      </c>
      <c r="B179" s="79" t="s">
        <v>134</v>
      </c>
      <c r="C179" s="30">
        <f t="shared" si="11"/>
        <v>0</v>
      </c>
      <c r="D179" s="107">
        <f>SUM(D180:D183)</f>
        <v>0</v>
      </c>
      <c r="E179" s="107">
        <f>SUM(E180:E183)</f>
        <v>0</v>
      </c>
      <c r="F179" s="107">
        <f>SUM(F180:F183)</f>
        <v>0</v>
      </c>
      <c r="G179" s="107">
        <f>SUM(G180:G183)</f>
        <v>0</v>
      </c>
      <c r="H179" s="30">
        <f t="shared" si="12"/>
        <v>0</v>
      </c>
      <c r="I179" s="107">
        <f>SUM(I180:I183)</f>
        <v>0</v>
      </c>
      <c r="J179" s="107">
        <f>SUM(J180:J183)</f>
        <v>0</v>
      </c>
      <c r="K179" s="107">
        <f>SUM(K180:K183)</f>
        <v>0</v>
      </c>
      <c r="L179" s="117">
        <f>SUM(L180:L183)</f>
        <v>0</v>
      </c>
    </row>
    <row r="180" spans="1:12" ht="72" hidden="1" x14ac:dyDescent="0.25">
      <c r="A180" s="74">
        <v>3291</v>
      </c>
      <c r="B180" s="78" t="s">
        <v>133</v>
      </c>
      <c r="C180" s="36">
        <f t="shared" si="11"/>
        <v>0</v>
      </c>
      <c r="D180" s="35"/>
      <c r="E180" s="35"/>
      <c r="F180" s="35"/>
      <c r="G180" s="157"/>
      <c r="H180" s="36">
        <f t="shared" si="12"/>
        <v>0</v>
      </c>
      <c r="I180" s="35"/>
      <c r="J180" s="35"/>
      <c r="K180" s="35"/>
      <c r="L180" s="34"/>
    </row>
    <row r="181" spans="1:12" ht="72" hidden="1" x14ac:dyDescent="0.25">
      <c r="A181" s="74">
        <v>3292</v>
      </c>
      <c r="B181" s="78" t="s">
        <v>132</v>
      </c>
      <c r="C181" s="36">
        <f t="shared" si="11"/>
        <v>0</v>
      </c>
      <c r="D181" s="35"/>
      <c r="E181" s="35"/>
      <c r="F181" s="35"/>
      <c r="G181" s="157"/>
      <c r="H181" s="36">
        <f t="shared" si="12"/>
        <v>0</v>
      </c>
      <c r="I181" s="35"/>
      <c r="J181" s="35"/>
      <c r="K181" s="35"/>
      <c r="L181" s="34"/>
    </row>
    <row r="182" spans="1:12" ht="72" hidden="1" x14ac:dyDescent="0.25">
      <c r="A182" s="74">
        <v>3293</v>
      </c>
      <c r="B182" s="78" t="s">
        <v>131</v>
      </c>
      <c r="C182" s="36">
        <f t="shared" si="11"/>
        <v>0</v>
      </c>
      <c r="D182" s="35"/>
      <c r="E182" s="35"/>
      <c r="F182" s="35"/>
      <c r="G182" s="157"/>
      <c r="H182" s="36">
        <f t="shared" si="12"/>
        <v>0</v>
      </c>
      <c r="I182" s="35"/>
      <c r="J182" s="35"/>
      <c r="K182" s="35"/>
      <c r="L182" s="34"/>
    </row>
    <row r="183" spans="1:12" ht="60" hidden="1" x14ac:dyDescent="0.25">
      <c r="A183" s="156">
        <v>3294</v>
      </c>
      <c r="B183" s="78" t="s">
        <v>130</v>
      </c>
      <c r="C183" s="30">
        <f t="shared" si="11"/>
        <v>0</v>
      </c>
      <c r="D183" s="29"/>
      <c r="E183" s="29"/>
      <c r="F183" s="29"/>
      <c r="G183" s="155"/>
      <c r="H183" s="30">
        <f t="shared" si="12"/>
        <v>0</v>
      </c>
      <c r="I183" s="29"/>
      <c r="J183" s="29"/>
      <c r="K183" s="29"/>
      <c r="L183" s="28"/>
    </row>
    <row r="184" spans="1:12" ht="48" hidden="1" x14ac:dyDescent="0.25">
      <c r="A184" s="125">
        <v>3300</v>
      </c>
      <c r="B184" s="124" t="s">
        <v>129</v>
      </c>
      <c r="C184" s="122">
        <f t="shared" si="11"/>
        <v>0</v>
      </c>
      <c r="D184" s="121">
        <f>SUM(D185:D186)</f>
        <v>0</v>
      </c>
      <c r="E184" s="121">
        <f>SUM(E185:E186)</f>
        <v>0</v>
      </c>
      <c r="F184" s="121">
        <f>SUM(F185:F186)</f>
        <v>0</v>
      </c>
      <c r="G184" s="121">
        <f>SUM(G185:G186)</f>
        <v>0</v>
      </c>
      <c r="H184" s="122">
        <f t="shared" si="12"/>
        <v>0</v>
      </c>
      <c r="I184" s="121">
        <f>SUM(I185:I186)</f>
        <v>0</v>
      </c>
      <c r="J184" s="121">
        <f>SUM(J185:J186)</f>
        <v>0</v>
      </c>
      <c r="K184" s="121">
        <f>SUM(K185:K186)</f>
        <v>0</v>
      </c>
      <c r="L184" s="92">
        <f>SUM(L185:L186)</f>
        <v>0</v>
      </c>
    </row>
    <row r="185" spans="1:12" ht="48" hidden="1" x14ac:dyDescent="0.25">
      <c r="A185" s="154">
        <v>3310</v>
      </c>
      <c r="B185" s="137" t="s">
        <v>128</v>
      </c>
      <c r="C185" s="153">
        <f t="shared" si="11"/>
        <v>0</v>
      </c>
      <c r="D185" s="133"/>
      <c r="E185" s="133"/>
      <c r="F185" s="133"/>
      <c r="G185" s="135"/>
      <c r="H185" s="153">
        <f t="shared" si="12"/>
        <v>0</v>
      </c>
      <c r="I185" s="133"/>
      <c r="J185" s="133"/>
      <c r="K185" s="133"/>
      <c r="L185" s="132"/>
    </row>
    <row r="186" spans="1:12" ht="60" hidden="1" x14ac:dyDescent="0.25">
      <c r="A186" s="114">
        <v>3320</v>
      </c>
      <c r="B186" s="79" t="s">
        <v>127</v>
      </c>
      <c r="C186" s="69">
        <f t="shared" si="11"/>
        <v>0</v>
      </c>
      <c r="D186" s="68"/>
      <c r="E186" s="68"/>
      <c r="F186" s="68"/>
      <c r="G186" s="70"/>
      <c r="H186" s="69">
        <f t="shared" si="12"/>
        <v>0</v>
      </c>
      <c r="I186" s="68"/>
      <c r="J186" s="68"/>
      <c r="K186" s="68"/>
      <c r="L186" s="67"/>
    </row>
    <row r="187" spans="1:12" hidden="1" x14ac:dyDescent="0.25">
      <c r="A187" s="152">
        <v>4000</v>
      </c>
      <c r="B187" s="131" t="s">
        <v>126</v>
      </c>
      <c r="C187" s="128">
        <f t="shared" si="11"/>
        <v>0</v>
      </c>
      <c r="D187" s="127">
        <f>SUM(D188,D191)</f>
        <v>0</v>
      </c>
      <c r="E187" s="127">
        <f>SUM(E188,E191)</f>
        <v>0</v>
      </c>
      <c r="F187" s="127">
        <f>SUM(F188,F191)</f>
        <v>0</v>
      </c>
      <c r="G187" s="129">
        <f>SUM(G188,G191)</f>
        <v>0</v>
      </c>
      <c r="H187" s="128">
        <f t="shared" si="12"/>
        <v>0</v>
      </c>
      <c r="I187" s="127">
        <f>SUM(I188,I191)</f>
        <v>0</v>
      </c>
      <c r="J187" s="127">
        <f>SUM(J188,J191)</f>
        <v>0</v>
      </c>
      <c r="K187" s="127">
        <f>SUM(K188,K191)</f>
        <v>0</v>
      </c>
      <c r="L187" s="126">
        <f>SUM(L188,L191)</f>
        <v>0</v>
      </c>
    </row>
    <row r="188" spans="1:12" ht="24" hidden="1" x14ac:dyDescent="0.25">
      <c r="A188" s="151">
        <v>4200</v>
      </c>
      <c r="B188" s="96" t="s">
        <v>125</v>
      </c>
      <c r="C188" s="94">
        <f t="shared" si="11"/>
        <v>0</v>
      </c>
      <c r="D188" s="93">
        <f>SUM(D189,D190)</f>
        <v>0</v>
      </c>
      <c r="E188" s="93">
        <f>SUM(E189,E190)</f>
        <v>0</v>
      </c>
      <c r="F188" s="93">
        <f>SUM(F189,F190)</f>
        <v>0</v>
      </c>
      <c r="G188" s="142">
        <f>SUM(G189,G190)</f>
        <v>0</v>
      </c>
      <c r="H188" s="94">
        <f t="shared" si="12"/>
        <v>0</v>
      </c>
      <c r="I188" s="93">
        <f>SUM(I189,I190)</f>
        <v>0</v>
      </c>
      <c r="J188" s="93">
        <f>SUM(J189,J190)</f>
        <v>0</v>
      </c>
      <c r="K188" s="93">
        <f>SUM(K189,K190)</f>
        <v>0</v>
      </c>
      <c r="L188" s="141">
        <f>SUM(L189,L190)</f>
        <v>0</v>
      </c>
    </row>
    <row r="189" spans="1:12" ht="36" hidden="1" x14ac:dyDescent="0.25">
      <c r="A189" s="91">
        <v>4240</v>
      </c>
      <c r="B189" s="79" t="s">
        <v>124</v>
      </c>
      <c r="C189" s="69">
        <f t="shared" si="11"/>
        <v>0</v>
      </c>
      <c r="D189" s="68"/>
      <c r="E189" s="68"/>
      <c r="F189" s="68"/>
      <c r="G189" s="70"/>
      <c r="H189" s="69">
        <f t="shared" si="12"/>
        <v>0</v>
      </c>
      <c r="I189" s="68"/>
      <c r="J189" s="68"/>
      <c r="K189" s="68"/>
      <c r="L189" s="67"/>
    </row>
    <row r="190" spans="1:12" ht="24" hidden="1" x14ac:dyDescent="0.25">
      <c r="A190" s="88">
        <v>4250</v>
      </c>
      <c r="B190" s="78" t="s">
        <v>123</v>
      </c>
      <c r="C190" s="36">
        <f t="shared" si="11"/>
        <v>0</v>
      </c>
      <c r="D190" s="35"/>
      <c r="E190" s="35"/>
      <c r="F190" s="35"/>
      <c r="G190" s="37"/>
      <c r="H190" s="36">
        <f t="shared" si="12"/>
        <v>0</v>
      </c>
      <c r="I190" s="35"/>
      <c r="J190" s="35"/>
      <c r="K190" s="35"/>
      <c r="L190" s="34"/>
    </row>
    <row r="191" spans="1:12" hidden="1" x14ac:dyDescent="0.25">
      <c r="A191" s="97">
        <v>4300</v>
      </c>
      <c r="B191" s="96" t="s">
        <v>122</v>
      </c>
      <c r="C191" s="94">
        <f t="shared" si="11"/>
        <v>0</v>
      </c>
      <c r="D191" s="93">
        <f>SUM(D192)</f>
        <v>0</v>
      </c>
      <c r="E191" s="93">
        <f>SUM(E192)</f>
        <v>0</v>
      </c>
      <c r="F191" s="93">
        <f>SUM(F192)</f>
        <v>0</v>
      </c>
      <c r="G191" s="142">
        <f>SUM(G192)</f>
        <v>0</v>
      </c>
      <c r="H191" s="94">
        <f t="shared" si="12"/>
        <v>0</v>
      </c>
      <c r="I191" s="93">
        <f>SUM(I192)</f>
        <v>0</v>
      </c>
      <c r="J191" s="93">
        <f>SUM(J192)</f>
        <v>0</v>
      </c>
      <c r="K191" s="93">
        <f>SUM(K192)</f>
        <v>0</v>
      </c>
      <c r="L191" s="141">
        <f>SUM(L192)</f>
        <v>0</v>
      </c>
    </row>
    <row r="192" spans="1:12" ht="24" hidden="1" x14ac:dyDescent="0.25">
      <c r="A192" s="91">
        <v>4310</v>
      </c>
      <c r="B192" s="79" t="s">
        <v>121</v>
      </c>
      <c r="C192" s="69">
        <f t="shared" si="11"/>
        <v>0</v>
      </c>
      <c r="D192" s="107">
        <f>SUM(D193:D193)</f>
        <v>0</v>
      </c>
      <c r="E192" s="107">
        <f>SUM(E193:E193)</f>
        <v>0</v>
      </c>
      <c r="F192" s="107">
        <f>SUM(F193:F193)</f>
        <v>0</v>
      </c>
      <c r="G192" s="150">
        <f>SUM(G193:G193)</f>
        <v>0</v>
      </c>
      <c r="H192" s="69">
        <f t="shared" si="12"/>
        <v>0</v>
      </c>
      <c r="I192" s="107">
        <f>SUM(I193:I193)</f>
        <v>0</v>
      </c>
      <c r="J192" s="107">
        <f>SUM(J193:J193)</f>
        <v>0</v>
      </c>
      <c r="K192" s="107">
        <f>SUM(K193:K193)</f>
        <v>0</v>
      </c>
      <c r="L192" s="149">
        <f>SUM(L193:L193)</f>
        <v>0</v>
      </c>
    </row>
    <row r="193" spans="1:12" ht="36" hidden="1" x14ac:dyDescent="0.25">
      <c r="A193" s="74">
        <v>4311</v>
      </c>
      <c r="B193" s="78" t="s">
        <v>120</v>
      </c>
      <c r="C193" s="36">
        <f t="shared" ref="C193:C224" si="13">SUM(D193:G193)</f>
        <v>0</v>
      </c>
      <c r="D193" s="35"/>
      <c r="E193" s="35"/>
      <c r="F193" s="35"/>
      <c r="G193" s="37"/>
      <c r="H193" s="36">
        <f t="shared" ref="H193:H224" si="14">SUM(I193:L193)</f>
        <v>0</v>
      </c>
      <c r="I193" s="35"/>
      <c r="J193" s="35"/>
      <c r="K193" s="35"/>
      <c r="L193" s="34"/>
    </row>
    <row r="194" spans="1:12" s="14" customFormat="1" ht="24" hidden="1" x14ac:dyDescent="0.25">
      <c r="A194" s="148"/>
      <c r="B194" s="147" t="s">
        <v>119</v>
      </c>
      <c r="C194" s="146">
        <f t="shared" si="13"/>
        <v>0</v>
      </c>
      <c r="D194" s="145">
        <f>SUM(D195,D230,D268)</f>
        <v>0</v>
      </c>
      <c r="E194" s="145">
        <f>SUM(E195,E230,E268)</f>
        <v>0</v>
      </c>
      <c r="F194" s="145">
        <f>SUM(F195,F230,F268)</f>
        <v>0</v>
      </c>
      <c r="G194" s="145">
        <f>SUM(G195,G230,G268)</f>
        <v>0</v>
      </c>
      <c r="H194" s="146">
        <f t="shared" si="14"/>
        <v>0</v>
      </c>
      <c r="I194" s="145">
        <f>SUM(I195,I230,I268)</f>
        <v>0</v>
      </c>
      <c r="J194" s="145">
        <f>SUM(J195,J230,J268)</f>
        <v>0</v>
      </c>
      <c r="K194" s="145">
        <f>SUM(K195,K230,K268)</f>
        <v>0</v>
      </c>
      <c r="L194" s="144">
        <f>SUM(L195,L230,L268)</f>
        <v>0</v>
      </c>
    </row>
    <row r="195" spans="1:12" hidden="1" x14ac:dyDescent="0.25">
      <c r="A195" s="131">
        <v>5000</v>
      </c>
      <c r="B195" s="131" t="s">
        <v>118</v>
      </c>
      <c r="C195" s="128">
        <f t="shared" si="13"/>
        <v>0</v>
      </c>
      <c r="D195" s="127">
        <f>D196+D204</f>
        <v>0</v>
      </c>
      <c r="E195" s="127">
        <f>E196+E204</f>
        <v>0</v>
      </c>
      <c r="F195" s="127">
        <f>F196+F204</f>
        <v>0</v>
      </c>
      <c r="G195" s="127">
        <f>G196+G204</f>
        <v>0</v>
      </c>
      <c r="H195" s="128">
        <f t="shared" si="14"/>
        <v>0</v>
      </c>
      <c r="I195" s="127">
        <f>I196+I204</f>
        <v>0</v>
      </c>
      <c r="J195" s="127">
        <f>J196+J204</f>
        <v>0</v>
      </c>
      <c r="K195" s="127">
        <f>K196+K204</f>
        <v>0</v>
      </c>
      <c r="L195" s="143">
        <f>L196+L204</f>
        <v>0</v>
      </c>
    </row>
    <row r="196" spans="1:12" hidden="1" x14ac:dyDescent="0.25">
      <c r="A196" s="97">
        <v>5100</v>
      </c>
      <c r="B196" s="96" t="s">
        <v>117</v>
      </c>
      <c r="C196" s="94">
        <f t="shared" si="13"/>
        <v>0</v>
      </c>
      <c r="D196" s="93">
        <f>D197+D198+D201+D202+D203</f>
        <v>0</v>
      </c>
      <c r="E196" s="93">
        <f>E197+E198+E201+E202+E203</f>
        <v>0</v>
      </c>
      <c r="F196" s="93">
        <f>F197+F198+F201+F202+F203</f>
        <v>0</v>
      </c>
      <c r="G196" s="142">
        <f>G197+G198+G201+G202+G203</f>
        <v>0</v>
      </c>
      <c r="H196" s="94">
        <f t="shared" si="14"/>
        <v>0</v>
      </c>
      <c r="I196" s="93">
        <f>I197+I198+I201+I202+I203</f>
        <v>0</v>
      </c>
      <c r="J196" s="93">
        <f>J197+J198+J201+J202+J203</f>
        <v>0</v>
      </c>
      <c r="K196" s="93">
        <f>K197+K198+K201+K202+K203</f>
        <v>0</v>
      </c>
      <c r="L196" s="141">
        <f>L197+L198+L201+L202+L203</f>
        <v>0</v>
      </c>
    </row>
    <row r="197" spans="1:12" hidden="1" x14ac:dyDescent="0.25">
      <c r="A197" s="91">
        <v>5110</v>
      </c>
      <c r="B197" s="79" t="s">
        <v>116</v>
      </c>
      <c r="C197" s="69">
        <f t="shared" si="13"/>
        <v>0</v>
      </c>
      <c r="D197" s="68"/>
      <c r="E197" s="68"/>
      <c r="F197" s="68"/>
      <c r="G197" s="70"/>
      <c r="H197" s="69">
        <f t="shared" si="14"/>
        <v>0</v>
      </c>
      <c r="I197" s="68"/>
      <c r="J197" s="68"/>
      <c r="K197" s="68"/>
      <c r="L197" s="67"/>
    </row>
    <row r="198" spans="1:12" ht="24" hidden="1" x14ac:dyDescent="0.25">
      <c r="A198" s="88">
        <v>5120</v>
      </c>
      <c r="B198" s="78" t="s">
        <v>115</v>
      </c>
      <c r="C198" s="36">
        <f t="shared" si="13"/>
        <v>0</v>
      </c>
      <c r="D198" s="76">
        <f>D199+D200</f>
        <v>0</v>
      </c>
      <c r="E198" s="76">
        <f>E199+E200</f>
        <v>0</v>
      </c>
      <c r="F198" s="76">
        <f>F199+F200</f>
        <v>0</v>
      </c>
      <c r="G198" s="77">
        <f>G199+G200</f>
        <v>0</v>
      </c>
      <c r="H198" s="36">
        <f t="shared" si="14"/>
        <v>0</v>
      </c>
      <c r="I198" s="76">
        <f>I199+I200</f>
        <v>0</v>
      </c>
      <c r="J198" s="76">
        <f>J199+J200</f>
        <v>0</v>
      </c>
      <c r="K198" s="76">
        <f>K199+K200</f>
        <v>0</v>
      </c>
      <c r="L198" s="75">
        <f>L199+L200</f>
        <v>0</v>
      </c>
    </row>
    <row r="199" spans="1:12" hidden="1" x14ac:dyDescent="0.25">
      <c r="A199" s="74">
        <v>5121</v>
      </c>
      <c r="B199" s="78" t="s">
        <v>114</v>
      </c>
      <c r="C199" s="36">
        <f t="shared" si="13"/>
        <v>0</v>
      </c>
      <c r="D199" s="35"/>
      <c r="E199" s="35"/>
      <c r="F199" s="35"/>
      <c r="G199" s="37"/>
      <c r="H199" s="36">
        <f t="shared" si="14"/>
        <v>0</v>
      </c>
      <c r="I199" s="35"/>
      <c r="J199" s="35"/>
      <c r="K199" s="35"/>
      <c r="L199" s="34"/>
    </row>
    <row r="200" spans="1:12" ht="24" hidden="1" x14ac:dyDescent="0.25">
      <c r="A200" s="74">
        <v>5129</v>
      </c>
      <c r="B200" s="78" t="s">
        <v>113</v>
      </c>
      <c r="C200" s="36">
        <f t="shared" si="13"/>
        <v>0</v>
      </c>
      <c r="D200" s="35"/>
      <c r="E200" s="35"/>
      <c r="F200" s="35"/>
      <c r="G200" s="37"/>
      <c r="H200" s="36">
        <f t="shared" si="14"/>
        <v>0</v>
      </c>
      <c r="I200" s="35"/>
      <c r="J200" s="35"/>
      <c r="K200" s="35"/>
      <c r="L200" s="34"/>
    </row>
    <row r="201" spans="1:12" hidden="1" x14ac:dyDescent="0.25">
      <c r="A201" s="88">
        <v>5130</v>
      </c>
      <c r="B201" s="78" t="s">
        <v>112</v>
      </c>
      <c r="C201" s="36">
        <f t="shared" si="13"/>
        <v>0</v>
      </c>
      <c r="D201" s="35"/>
      <c r="E201" s="35"/>
      <c r="F201" s="35"/>
      <c r="G201" s="37"/>
      <c r="H201" s="36">
        <f t="shared" si="14"/>
        <v>0</v>
      </c>
      <c r="I201" s="35"/>
      <c r="J201" s="35"/>
      <c r="K201" s="35"/>
      <c r="L201" s="34"/>
    </row>
    <row r="202" spans="1:12" hidden="1" x14ac:dyDescent="0.25">
      <c r="A202" s="88">
        <v>5140</v>
      </c>
      <c r="B202" s="78" t="s">
        <v>111</v>
      </c>
      <c r="C202" s="36">
        <f t="shared" si="13"/>
        <v>0</v>
      </c>
      <c r="D202" s="35"/>
      <c r="E202" s="35"/>
      <c r="F202" s="35"/>
      <c r="G202" s="37"/>
      <c r="H202" s="36">
        <f t="shared" si="14"/>
        <v>0</v>
      </c>
      <c r="I202" s="35"/>
      <c r="J202" s="35"/>
      <c r="K202" s="35"/>
      <c r="L202" s="34"/>
    </row>
    <row r="203" spans="1:12" ht="24" hidden="1" x14ac:dyDescent="0.25">
      <c r="A203" s="88">
        <v>5170</v>
      </c>
      <c r="B203" s="78" t="s">
        <v>110</v>
      </c>
      <c r="C203" s="36">
        <f t="shared" si="13"/>
        <v>0</v>
      </c>
      <c r="D203" s="35"/>
      <c r="E203" s="35"/>
      <c r="F203" s="35"/>
      <c r="G203" s="37"/>
      <c r="H203" s="36">
        <f t="shared" si="14"/>
        <v>0</v>
      </c>
      <c r="I203" s="35"/>
      <c r="J203" s="35"/>
      <c r="K203" s="35"/>
      <c r="L203" s="34"/>
    </row>
    <row r="204" spans="1:12" hidden="1" x14ac:dyDescent="0.25">
      <c r="A204" s="97">
        <v>5200</v>
      </c>
      <c r="B204" s="96" t="s">
        <v>109</v>
      </c>
      <c r="C204" s="94">
        <f t="shared" si="13"/>
        <v>0</v>
      </c>
      <c r="D204" s="93">
        <f>D205+D215+D216+D225+D226+D227+D229</f>
        <v>0</v>
      </c>
      <c r="E204" s="93">
        <f>E205+E215+E216+E225+E226+E227+E229</f>
        <v>0</v>
      </c>
      <c r="F204" s="93">
        <f>F205+F215+F216+F225+F226+F227+F229</f>
        <v>0</v>
      </c>
      <c r="G204" s="142">
        <f>G205+G215+G216+G225+G226+G227+G229</f>
        <v>0</v>
      </c>
      <c r="H204" s="94">
        <f t="shared" si="14"/>
        <v>0</v>
      </c>
      <c r="I204" s="93">
        <f>I205+I215+I216+I225+I226+I227+I229</f>
        <v>0</v>
      </c>
      <c r="J204" s="93">
        <f>J205+J215+J216+J225+J226+J227+J229</f>
        <v>0</v>
      </c>
      <c r="K204" s="93">
        <f>K205+K215+K216+K225+K226+K227+K229</f>
        <v>0</v>
      </c>
      <c r="L204" s="141">
        <f>L205+L215+L216+L225+L226+L227+L229</f>
        <v>0</v>
      </c>
    </row>
    <row r="205" spans="1:12" hidden="1" x14ac:dyDescent="0.25">
      <c r="A205" s="80">
        <v>5210</v>
      </c>
      <c r="B205" s="137" t="s">
        <v>108</v>
      </c>
      <c r="C205" s="134">
        <f t="shared" si="13"/>
        <v>0</v>
      </c>
      <c r="D205" s="139">
        <f>SUM(D206:D214)</f>
        <v>0</v>
      </c>
      <c r="E205" s="139">
        <f>SUM(E206:E214)</f>
        <v>0</v>
      </c>
      <c r="F205" s="139">
        <f>SUM(F206:F214)</f>
        <v>0</v>
      </c>
      <c r="G205" s="140">
        <f>SUM(G206:G214)</f>
        <v>0</v>
      </c>
      <c r="H205" s="134">
        <f t="shared" si="14"/>
        <v>0</v>
      </c>
      <c r="I205" s="139">
        <f>SUM(I206:I214)</f>
        <v>0</v>
      </c>
      <c r="J205" s="139">
        <f>SUM(J206:J214)</f>
        <v>0</v>
      </c>
      <c r="K205" s="139">
        <f>SUM(K206:K214)</f>
        <v>0</v>
      </c>
      <c r="L205" s="138">
        <f>SUM(L206:L214)</f>
        <v>0</v>
      </c>
    </row>
    <row r="206" spans="1:12" hidden="1" x14ac:dyDescent="0.25">
      <c r="A206" s="114">
        <v>5211</v>
      </c>
      <c r="B206" s="79" t="s">
        <v>107</v>
      </c>
      <c r="C206" s="69">
        <f t="shared" si="13"/>
        <v>0</v>
      </c>
      <c r="D206" s="68"/>
      <c r="E206" s="68"/>
      <c r="F206" s="68"/>
      <c r="G206" s="70"/>
      <c r="H206" s="69">
        <f t="shared" si="14"/>
        <v>0</v>
      </c>
      <c r="I206" s="68"/>
      <c r="J206" s="68"/>
      <c r="K206" s="68"/>
      <c r="L206" s="67"/>
    </row>
    <row r="207" spans="1:12" hidden="1" x14ac:dyDescent="0.25">
      <c r="A207" s="74">
        <v>5212</v>
      </c>
      <c r="B207" s="78" t="s">
        <v>106</v>
      </c>
      <c r="C207" s="36">
        <f t="shared" si="13"/>
        <v>0</v>
      </c>
      <c r="D207" s="35"/>
      <c r="E207" s="35"/>
      <c r="F207" s="35"/>
      <c r="G207" s="37"/>
      <c r="H207" s="36">
        <f t="shared" si="14"/>
        <v>0</v>
      </c>
      <c r="I207" s="35"/>
      <c r="J207" s="35"/>
      <c r="K207" s="35"/>
      <c r="L207" s="34"/>
    </row>
    <row r="208" spans="1:12" hidden="1" x14ac:dyDescent="0.25">
      <c r="A208" s="74">
        <v>5213</v>
      </c>
      <c r="B208" s="78" t="s">
        <v>105</v>
      </c>
      <c r="C208" s="36">
        <f t="shared" si="13"/>
        <v>0</v>
      </c>
      <c r="D208" s="35"/>
      <c r="E208" s="35"/>
      <c r="F208" s="35"/>
      <c r="G208" s="37"/>
      <c r="H208" s="36">
        <f t="shared" si="14"/>
        <v>0</v>
      </c>
      <c r="I208" s="35"/>
      <c r="J208" s="35"/>
      <c r="K208" s="35"/>
      <c r="L208" s="34"/>
    </row>
    <row r="209" spans="1:12" hidden="1" x14ac:dyDescent="0.25">
      <c r="A209" s="74">
        <v>5214</v>
      </c>
      <c r="B209" s="78" t="s">
        <v>104</v>
      </c>
      <c r="C209" s="36">
        <f t="shared" si="13"/>
        <v>0</v>
      </c>
      <c r="D209" s="35"/>
      <c r="E209" s="35"/>
      <c r="F209" s="35"/>
      <c r="G209" s="37"/>
      <c r="H209" s="36">
        <f t="shared" si="14"/>
        <v>0</v>
      </c>
      <c r="I209" s="35"/>
      <c r="J209" s="35"/>
      <c r="K209" s="35"/>
      <c r="L209" s="34"/>
    </row>
    <row r="210" spans="1:12" hidden="1" x14ac:dyDescent="0.25">
      <c r="A210" s="74">
        <v>5215</v>
      </c>
      <c r="B210" s="78" t="s">
        <v>103</v>
      </c>
      <c r="C210" s="36">
        <f t="shared" si="13"/>
        <v>0</v>
      </c>
      <c r="D210" s="35"/>
      <c r="E210" s="35"/>
      <c r="F210" s="35"/>
      <c r="G210" s="37"/>
      <c r="H210" s="36">
        <f t="shared" si="14"/>
        <v>0</v>
      </c>
      <c r="I210" s="35"/>
      <c r="J210" s="35"/>
      <c r="K210" s="35"/>
      <c r="L210" s="34"/>
    </row>
    <row r="211" spans="1:12" ht="24" hidden="1" x14ac:dyDescent="0.25">
      <c r="A211" s="74">
        <v>5216</v>
      </c>
      <c r="B211" s="78" t="s">
        <v>102</v>
      </c>
      <c r="C211" s="36">
        <f t="shared" si="13"/>
        <v>0</v>
      </c>
      <c r="D211" s="35"/>
      <c r="E211" s="35"/>
      <c r="F211" s="35"/>
      <c r="G211" s="37"/>
      <c r="H211" s="36">
        <f t="shared" si="14"/>
        <v>0</v>
      </c>
      <c r="I211" s="35"/>
      <c r="J211" s="35"/>
      <c r="K211" s="35"/>
      <c r="L211" s="34"/>
    </row>
    <row r="212" spans="1:12" hidden="1" x14ac:dyDescent="0.25">
      <c r="A212" s="74">
        <v>5217</v>
      </c>
      <c r="B212" s="78" t="s">
        <v>101</v>
      </c>
      <c r="C212" s="36">
        <f t="shared" si="13"/>
        <v>0</v>
      </c>
      <c r="D212" s="35"/>
      <c r="E212" s="35"/>
      <c r="F212" s="35"/>
      <c r="G212" s="37"/>
      <c r="H212" s="36">
        <f t="shared" si="14"/>
        <v>0</v>
      </c>
      <c r="I212" s="35"/>
      <c r="J212" s="35"/>
      <c r="K212" s="35"/>
      <c r="L212" s="34"/>
    </row>
    <row r="213" spans="1:12" hidden="1" x14ac:dyDescent="0.25">
      <c r="A213" s="74">
        <v>5218</v>
      </c>
      <c r="B213" s="78" t="s">
        <v>100</v>
      </c>
      <c r="C213" s="36">
        <f t="shared" si="13"/>
        <v>0</v>
      </c>
      <c r="D213" s="35"/>
      <c r="E213" s="35"/>
      <c r="F213" s="35"/>
      <c r="G213" s="37"/>
      <c r="H213" s="36">
        <f t="shared" si="14"/>
        <v>0</v>
      </c>
      <c r="I213" s="35"/>
      <c r="J213" s="35"/>
      <c r="K213" s="35"/>
      <c r="L213" s="34"/>
    </row>
    <row r="214" spans="1:12" hidden="1" x14ac:dyDescent="0.25">
      <c r="A214" s="74">
        <v>5219</v>
      </c>
      <c r="B214" s="78" t="s">
        <v>99</v>
      </c>
      <c r="C214" s="36">
        <f t="shared" si="13"/>
        <v>0</v>
      </c>
      <c r="D214" s="35"/>
      <c r="E214" s="35"/>
      <c r="F214" s="35"/>
      <c r="G214" s="37"/>
      <c r="H214" s="36">
        <f t="shared" si="14"/>
        <v>0</v>
      </c>
      <c r="I214" s="35"/>
      <c r="J214" s="35"/>
      <c r="K214" s="35"/>
      <c r="L214" s="34"/>
    </row>
    <row r="215" spans="1:12" ht="13.5" hidden="1" customHeight="1" x14ac:dyDescent="0.25">
      <c r="A215" s="88">
        <v>5220</v>
      </c>
      <c r="B215" s="78" t="s">
        <v>98</v>
      </c>
      <c r="C215" s="36">
        <f t="shared" si="13"/>
        <v>0</v>
      </c>
      <c r="D215" s="35"/>
      <c r="E215" s="35"/>
      <c r="F215" s="35"/>
      <c r="G215" s="37"/>
      <c r="H215" s="36">
        <f t="shared" si="14"/>
        <v>0</v>
      </c>
      <c r="I215" s="35"/>
      <c r="J215" s="35"/>
      <c r="K215" s="35"/>
      <c r="L215" s="34"/>
    </row>
    <row r="216" spans="1:12" hidden="1" x14ac:dyDescent="0.25">
      <c r="A216" s="88">
        <v>5230</v>
      </c>
      <c r="B216" s="78" t="s">
        <v>97</v>
      </c>
      <c r="C216" s="36">
        <f t="shared" si="13"/>
        <v>0</v>
      </c>
      <c r="D216" s="76">
        <f>SUM(D217:D224)</f>
        <v>0</v>
      </c>
      <c r="E216" s="76">
        <f>SUM(E217:E224)</f>
        <v>0</v>
      </c>
      <c r="F216" s="76">
        <f>SUM(F217:F224)</f>
        <v>0</v>
      </c>
      <c r="G216" s="77">
        <f>SUM(G217:G224)</f>
        <v>0</v>
      </c>
      <c r="H216" s="36">
        <f t="shared" si="14"/>
        <v>0</v>
      </c>
      <c r="I216" s="76">
        <f>SUM(I217:I224)</f>
        <v>0</v>
      </c>
      <c r="J216" s="76">
        <f>SUM(J217:J224)</f>
        <v>0</v>
      </c>
      <c r="K216" s="76">
        <f>SUM(K217:K224)</f>
        <v>0</v>
      </c>
      <c r="L216" s="75">
        <f>SUM(L217:L224)</f>
        <v>0</v>
      </c>
    </row>
    <row r="217" spans="1:12" hidden="1" x14ac:dyDescent="0.25">
      <c r="A217" s="74">
        <v>5231</v>
      </c>
      <c r="B217" s="78" t="s">
        <v>96</v>
      </c>
      <c r="C217" s="36">
        <f t="shared" si="13"/>
        <v>0</v>
      </c>
      <c r="D217" s="35"/>
      <c r="E217" s="35"/>
      <c r="F217" s="35"/>
      <c r="G217" s="37"/>
      <c r="H217" s="36">
        <f t="shared" si="14"/>
        <v>0</v>
      </c>
      <c r="I217" s="35"/>
      <c r="J217" s="35"/>
      <c r="K217" s="35"/>
      <c r="L217" s="34"/>
    </row>
    <row r="218" spans="1:12" hidden="1" x14ac:dyDescent="0.25">
      <c r="A218" s="74">
        <v>5232</v>
      </c>
      <c r="B218" s="78" t="s">
        <v>95</v>
      </c>
      <c r="C218" s="36">
        <f t="shared" si="13"/>
        <v>0</v>
      </c>
      <c r="D218" s="35"/>
      <c r="E218" s="35"/>
      <c r="F218" s="35"/>
      <c r="G218" s="37"/>
      <c r="H218" s="36">
        <f t="shared" si="14"/>
        <v>0</v>
      </c>
      <c r="I218" s="35"/>
      <c r="J218" s="35"/>
      <c r="K218" s="35"/>
      <c r="L218" s="34"/>
    </row>
    <row r="219" spans="1:12" hidden="1" x14ac:dyDescent="0.25">
      <c r="A219" s="74">
        <v>5233</v>
      </c>
      <c r="B219" s="78" t="s">
        <v>94</v>
      </c>
      <c r="C219" s="73">
        <f t="shared" si="13"/>
        <v>0</v>
      </c>
      <c r="D219" s="35"/>
      <c r="E219" s="35"/>
      <c r="F219" s="35"/>
      <c r="G219" s="37"/>
      <c r="H219" s="36">
        <f t="shared" si="14"/>
        <v>0</v>
      </c>
      <c r="I219" s="35"/>
      <c r="J219" s="35"/>
      <c r="K219" s="35"/>
      <c r="L219" s="34"/>
    </row>
    <row r="220" spans="1:12" ht="24" hidden="1" x14ac:dyDescent="0.25">
      <c r="A220" s="74">
        <v>5234</v>
      </c>
      <c r="B220" s="78" t="s">
        <v>93</v>
      </c>
      <c r="C220" s="73">
        <f t="shared" si="13"/>
        <v>0</v>
      </c>
      <c r="D220" s="35"/>
      <c r="E220" s="35"/>
      <c r="F220" s="35"/>
      <c r="G220" s="37"/>
      <c r="H220" s="36">
        <f t="shared" si="14"/>
        <v>0</v>
      </c>
      <c r="I220" s="35"/>
      <c r="J220" s="35"/>
      <c r="K220" s="35"/>
      <c r="L220" s="34"/>
    </row>
    <row r="221" spans="1:12" ht="14.25" hidden="1" customHeight="1" x14ac:dyDescent="0.25">
      <c r="A221" s="74">
        <v>5236</v>
      </c>
      <c r="B221" s="78" t="s">
        <v>92</v>
      </c>
      <c r="C221" s="73">
        <f t="shared" si="13"/>
        <v>0</v>
      </c>
      <c r="D221" s="35"/>
      <c r="E221" s="35"/>
      <c r="F221" s="35"/>
      <c r="G221" s="37"/>
      <c r="H221" s="36">
        <f t="shared" si="14"/>
        <v>0</v>
      </c>
      <c r="I221" s="35"/>
      <c r="J221" s="35"/>
      <c r="K221" s="35"/>
      <c r="L221" s="34"/>
    </row>
    <row r="222" spans="1:12" ht="14.25" hidden="1" customHeight="1" x14ac:dyDescent="0.25">
      <c r="A222" s="74">
        <v>5237</v>
      </c>
      <c r="B222" s="78" t="s">
        <v>91</v>
      </c>
      <c r="C222" s="73">
        <f t="shared" si="13"/>
        <v>0</v>
      </c>
      <c r="D222" s="35"/>
      <c r="E222" s="35"/>
      <c r="F222" s="35"/>
      <c r="G222" s="37"/>
      <c r="H222" s="36">
        <f t="shared" si="14"/>
        <v>0</v>
      </c>
      <c r="I222" s="35"/>
      <c r="J222" s="35"/>
      <c r="K222" s="35"/>
      <c r="L222" s="34"/>
    </row>
    <row r="223" spans="1:12" ht="24" hidden="1" x14ac:dyDescent="0.25">
      <c r="A223" s="74">
        <v>5238</v>
      </c>
      <c r="B223" s="78" t="s">
        <v>90</v>
      </c>
      <c r="C223" s="73">
        <f t="shared" si="13"/>
        <v>0</v>
      </c>
      <c r="D223" s="35"/>
      <c r="E223" s="35"/>
      <c r="F223" s="35"/>
      <c r="G223" s="37"/>
      <c r="H223" s="36">
        <f t="shared" si="14"/>
        <v>0</v>
      </c>
      <c r="I223" s="35"/>
      <c r="J223" s="35"/>
      <c r="K223" s="35"/>
      <c r="L223" s="34"/>
    </row>
    <row r="224" spans="1:12" ht="24" hidden="1" x14ac:dyDescent="0.25">
      <c r="A224" s="74">
        <v>5239</v>
      </c>
      <c r="B224" s="78" t="s">
        <v>89</v>
      </c>
      <c r="C224" s="73">
        <f t="shared" si="13"/>
        <v>0</v>
      </c>
      <c r="D224" s="35"/>
      <c r="E224" s="35"/>
      <c r="F224" s="35"/>
      <c r="G224" s="37"/>
      <c r="H224" s="36">
        <f t="shared" si="14"/>
        <v>0</v>
      </c>
      <c r="I224" s="35"/>
      <c r="J224" s="35"/>
      <c r="K224" s="35"/>
      <c r="L224" s="34"/>
    </row>
    <row r="225" spans="1:12" ht="24" hidden="1" x14ac:dyDescent="0.25">
      <c r="A225" s="88">
        <v>5240</v>
      </c>
      <c r="B225" s="78" t="s">
        <v>88</v>
      </c>
      <c r="C225" s="73">
        <f t="shared" ref="C225:C256" si="15">SUM(D225:G225)</f>
        <v>0</v>
      </c>
      <c r="D225" s="35"/>
      <c r="E225" s="35"/>
      <c r="F225" s="35"/>
      <c r="G225" s="37"/>
      <c r="H225" s="36">
        <f t="shared" ref="H225:H256" si="16">SUM(I225:L225)</f>
        <v>0</v>
      </c>
      <c r="I225" s="35"/>
      <c r="J225" s="35"/>
      <c r="K225" s="35"/>
      <c r="L225" s="34"/>
    </row>
    <row r="226" spans="1:12" hidden="1" x14ac:dyDescent="0.25">
      <c r="A226" s="88">
        <v>5250</v>
      </c>
      <c r="B226" s="78" t="s">
        <v>87</v>
      </c>
      <c r="C226" s="73">
        <f t="shared" si="15"/>
        <v>0</v>
      </c>
      <c r="D226" s="35"/>
      <c r="E226" s="35"/>
      <c r="F226" s="35"/>
      <c r="G226" s="37"/>
      <c r="H226" s="36">
        <f t="shared" si="16"/>
        <v>0</v>
      </c>
      <c r="I226" s="35"/>
      <c r="J226" s="35"/>
      <c r="K226" s="35"/>
      <c r="L226" s="34"/>
    </row>
    <row r="227" spans="1:12" hidden="1" x14ac:dyDescent="0.25">
      <c r="A227" s="88">
        <v>5260</v>
      </c>
      <c r="B227" s="78" t="s">
        <v>86</v>
      </c>
      <c r="C227" s="73">
        <f t="shared" si="15"/>
        <v>0</v>
      </c>
      <c r="D227" s="76">
        <f>SUM(D228)</f>
        <v>0</v>
      </c>
      <c r="E227" s="76">
        <f>SUM(E228)</f>
        <v>0</v>
      </c>
      <c r="F227" s="76">
        <f>SUM(F228)</f>
        <v>0</v>
      </c>
      <c r="G227" s="77">
        <f>SUM(G228)</f>
        <v>0</v>
      </c>
      <c r="H227" s="36">
        <f t="shared" si="16"/>
        <v>0</v>
      </c>
      <c r="I227" s="76">
        <f>SUM(I228)</f>
        <v>0</v>
      </c>
      <c r="J227" s="76">
        <f>SUM(J228)</f>
        <v>0</v>
      </c>
      <c r="K227" s="76">
        <f>SUM(K228)</f>
        <v>0</v>
      </c>
      <c r="L227" s="75">
        <f>SUM(L228)</f>
        <v>0</v>
      </c>
    </row>
    <row r="228" spans="1:12" ht="24" hidden="1" x14ac:dyDescent="0.25">
      <c r="A228" s="74">
        <v>5269</v>
      </c>
      <c r="B228" s="78" t="s">
        <v>85</v>
      </c>
      <c r="C228" s="73">
        <f t="shared" si="15"/>
        <v>0</v>
      </c>
      <c r="D228" s="35"/>
      <c r="E228" s="35"/>
      <c r="F228" s="35"/>
      <c r="G228" s="37"/>
      <c r="H228" s="36">
        <f t="shared" si="16"/>
        <v>0</v>
      </c>
      <c r="I228" s="35"/>
      <c r="J228" s="35"/>
      <c r="K228" s="35"/>
      <c r="L228" s="34"/>
    </row>
    <row r="229" spans="1:12" ht="24" hidden="1" x14ac:dyDescent="0.25">
      <c r="A229" s="80">
        <v>5270</v>
      </c>
      <c r="B229" s="137" t="s">
        <v>84</v>
      </c>
      <c r="C229" s="136">
        <f t="shared" si="15"/>
        <v>0</v>
      </c>
      <c r="D229" s="133"/>
      <c r="E229" s="133"/>
      <c r="F229" s="133"/>
      <c r="G229" s="135"/>
      <c r="H229" s="134">
        <f t="shared" si="16"/>
        <v>0</v>
      </c>
      <c r="I229" s="133"/>
      <c r="J229" s="133"/>
      <c r="K229" s="133"/>
      <c r="L229" s="132"/>
    </row>
    <row r="230" spans="1:12" hidden="1" x14ac:dyDescent="0.25">
      <c r="A230" s="131">
        <v>6000</v>
      </c>
      <c r="B230" s="131" t="s">
        <v>83</v>
      </c>
      <c r="C230" s="130">
        <f t="shared" si="15"/>
        <v>0</v>
      </c>
      <c r="D230" s="127">
        <f>D231+D251+D258</f>
        <v>0</v>
      </c>
      <c r="E230" s="127">
        <f>E231+E251+E258</f>
        <v>0</v>
      </c>
      <c r="F230" s="127">
        <f>F231+F251+F258</f>
        <v>0</v>
      </c>
      <c r="G230" s="129">
        <f>G231+G251+G258</f>
        <v>0</v>
      </c>
      <c r="H230" s="128">
        <f t="shared" si="16"/>
        <v>0</v>
      </c>
      <c r="I230" s="127">
        <f>I231+I251+I258</f>
        <v>0</v>
      </c>
      <c r="J230" s="127">
        <f>J231+J251+J258</f>
        <v>0</v>
      </c>
      <c r="K230" s="127">
        <f>K231+K251+K258</f>
        <v>0</v>
      </c>
      <c r="L230" s="126">
        <f>L231+L251+L258</f>
        <v>0</v>
      </c>
    </row>
    <row r="231" spans="1:12" ht="14.25" hidden="1" customHeight="1" x14ac:dyDescent="0.25">
      <c r="A231" s="125">
        <v>6200</v>
      </c>
      <c r="B231" s="124" t="s">
        <v>82</v>
      </c>
      <c r="C231" s="123">
        <f t="shared" si="15"/>
        <v>0</v>
      </c>
      <c r="D231" s="121">
        <f>SUM(D232,D233,D235,D238,D244,D245,D246)</f>
        <v>0</v>
      </c>
      <c r="E231" s="121">
        <f>SUM(E232,E233,E235,E238,E244,E245,E246)</f>
        <v>0</v>
      </c>
      <c r="F231" s="121">
        <f>SUM(F232,F233,F235,F238,F244,F245,F246)</f>
        <v>0</v>
      </c>
      <c r="G231" s="121">
        <f>SUM(G232,G233,G235,G238,G244,G245,G246)</f>
        <v>0</v>
      </c>
      <c r="H231" s="122">
        <f t="shared" si="16"/>
        <v>0</v>
      </c>
      <c r="I231" s="121">
        <f>SUM(I232,I233,I235,I238,I244,I245,I246)</f>
        <v>0</v>
      </c>
      <c r="J231" s="121">
        <f>SUM(J232,J233,J235,J238,J244,J245,J246)</f>
        <v>0</v>
      </c>
      <c r="K231" s="121">
        <f>SUM(K232,K233,K235,K238,K244,K245,K246)</f>
        <v>0</v>
      </c>
      <c r="L231" s="92">
        <f>SUM(L232,L233,L235,L238,L244,L245,L246)</f>
        <v>0</v>
      </c>
    </row>
    <row r="232" spans="1:12" ht="24" hidden="1" x14ac:dyDescent="0.25">
      <c r="A232" s="91">
        <v>6220</v>
      </c>
      <c r="B232" s="79" t="s">
        <v>81</v>
      </c>
      <c r="C232" s="71">
        <f t="shared" si="15"/>
        <v>0</v>
      </c>
      <c r="D232" s="68"/>
      <c r="E232" s="68"/>
      <c r="F232" s="68"/>
      <c r="G232" s="120"/>
      <c r="H232" s="119">
        <f t="shared" si="16"/>
        <v>0</v>
      </c>
      <c r="I232" s="68"/>
      <c r="J232" s="68"/>
      <c r="K232" s="68"/>
      <c r="L232" s="67"/>
    </row>
    <row r="233" spans="1:12" hidden="1" x14ac:dyDescent="0.25">
      <c r="A233" s="88">
        <v>6230</v>
      </c>
      <c r="B233" s="78" t="s">
        <v>80</v>
      </c>
      <c r="C233" s="73">
        <f t="shared" si="15"/>
        <v>0</v>
      </c>
      <c r="D233" s="76">
        <f>SUM(D234)</f>
        <v>0</v>
      </c>
      <c r="E233" s="76">
        <f>SUM(E234)</f>
        <v>0</v>
      </c>
      <c r="F233" s="76">
        <f>SUM(F234)</f>
        <v>0</v>
      </c>
      <c r="G233" s="77">
        <f>SUM(G234)</f>
        <v>0</v>
      </c>
      <c r="H233" s="103">
        <f t="shared" si="16"/>
        <v>0</v>
      </c>
      <c r="I233" s="76">
        <f>SUM(I234)</f>
        <v>0</v>
      </c>
      <c r="J233" s="76">
        <f>SUM(J234)</f>
        <v>0</v>
      </c>
      <c r="K233" s="76">
        <f>SUM(K234)</f>
        <v>0</v>
      </c>
      <c r="L233" s="75">
        <f>SUM(L234)</f>
        <v>0</v>
      </c>
    </row>
    <row r="234" spans="1:12" ht="24" hidden="1" x14ac:dyDescent="0.25">
      <c r="A234" s="74">
        <v>6239</v>
      </c>
      <c r="B234" s="79" t="s">
        <v>79</v>
      </c>
      <c r="C234" s="73">
        <f t="shared" si="15"/>
        <v>0</v>
      </c>
      <c r="D234" s="68"/>
      <c r="E234" s="68"/>
      <c r="F234" s="68"/>
      <c r="G234" s="70"/>
      <c r="H234" s="103">
        <f t="shared" si="16"/>
        <v>0</v>
      </c>
      <c r="I234" s="68"/>
      <c r="J234" s="68"/>
      <c r="K234" s="68"/>
      <c r="L234" s="67"/>
    </row>
    <row r="235" spans="1:12" ht="24" hidden="1" x14ac:dyDescent="0.25">
      <c r="A235" s="88">
        <v>6240</v>
      </c>
      <c r="B235" s="78" t="s">
        <v>78</v>
      </c>
      <c r="C235" s="73">
        <f t="shared" si="15"/>
        <v>0</v>
      </c>
      <c r="D235" s="76">
        <f>SUM(D236:D237)</f>
        <v>0</v>
      </c>
      <c r="E235" s="76">
        <f>SUM(E236:E237)</f>
        <v>0</v>
      </c>
      <c r="F235" s="76">
        <f>SUM(F236:F237)</f>
        <v>0</v>
      </c>
      <c r="G235" s="77">
        <f>SUM(G236:G237)</f>
        <v>0</v>
      </c>
      <c r="H235" s="103">
        <f t="shared" si="16"/>
        <v>0</v>
      </c>
      <c r="I235" s="76">
        <f>SUM(I236:I237)</f>
        <v>0</v>
      </c>
      <c r="J235" s="76">
        <f>SUM(J236:J237)</f>
        <v>0</v>
      </c>
      <c r="K235" s="76">
        <f>SUM(K236:K237)</f>
        <v>0</v>
      </c>
      <c r="L235" s="75">
        <f>SUM(L236:L237)</f>
        <v>0</v>
      </c>
    </row>
    <row r="236" spans="1:12" hidden="1" x14ac:dyDescent="0.25">
      <c r="A236" s="74">
        <v>6241</v>
      </c>
      <c r="B236" s="78" t="s">
        <v>77</v>
      </c>
      <c r="C236" s="73">
        <f t="shared" si="15"/>
        <v>0</v>
      </c>
      <c r="D236" s="35"/>
      <c r="E236" s="35"/>
      <c r="F236" s="35"/>
      <c r="G236" s="37"/>
      <c r="H236" s="103">
        <f t="shared" si="16"/>
        <v>0</v>
      </c>
      <c r="I236" s="35"/>
      <c r="J236" s="35"/>
      <c r="K236" s="35"/>
      <c r="L236" s="34"/>
    </row>
    <row r="237" spans="1:12" hidden="1" x14ac:dyDescent="0.25">
      <c r="A237" s="74">
        <v>6242</v>
      </c>
      <c r="B237" s="78" t="s">
        <v>76</v>
      </c>
      <c r="C237" s="73">
        <f t="shared" si="15"/>
        <v>0</v>
      </c>
      <c r="D237" s="35"/>
      <c r="E237" s="35"/>
      <c r="F237" s="35"/>
      <c r="G237" s="37"/>
      <c r="H237" s="103">
        <f t="shared" si="16"/>
        <v>0</v>
      </c>
      <c r="I237" s="35"/>
      <c r="J237" s="35"/>
      <c r="K237" s="35"/>
      <c r="L237" s="34"/>
    </row>
    <row r="238" spans="1:12" ht="25.5" hidden="1" customHeight="1" x14ac:dyDescent="0.25">
      <c r="A238" s="88">
        <v>6250</v>
      </c>
      <c r="B238" s="78" t="s">
        <v>75</v>
      </c>
      <c r="C238" s="73">
        <f t="shared" si="15"/>
        <v>0</v>
      </c>
      <c r="D238" s="76">
        <f>SUM(D239:D243)</f>
        <v>0</v>
      </c>
      <c r="E238" s="76">
        <f>SUM(E239:E243)</f>
        <v>0</v>
      </c>
      <c r="F238" s="76">
        <f>SUM(F239:F243)</f>
        <v>0</v>
      </c>
      <c r="G238" s="77">
        <f>SUM(G239:G243)</f>
        <v>0</v>
      </c>
      <c r="H238" s="103">
        <f t="shared" si="16"/>
        <v>0</v>
      </c>
      <c r="I238" s="76">
        <f>SUM(I239:I243)</f>
        <v>0</v>
      </c>
      <c r="J238" s="76">
        <f>SUM(J239:J243)</f>
        <v>0</v>
      </c>
      <c r="K238" s="76">
        <f>SUM(K239:K243)</f>
        <v>0</v>
      </c>
      <c r="L238" s="75">
        <f>SUM(L239:L243)</f>
        <v>0</v>
      </c>
    </row>
    <row r="239" spans="1:12" ht="14.25" hidden="1" customHeight="1" x14ac:dyDescent="0.25">
      <c r="A239" s="74">
        <v>6252</v>
      </c>
      <c r="B239" s="78" t="s">
        <v>74</v>
      </c>
      <c r="C239" s="73">
        <f t="shared" si="15"/>
        <v>0</v>
      </c>
      <c r="D239" s="35"/>
      <c r="E239" s="35"/>
      <c r="F239" s="35"/>
      <c r="G239" s="37"/>
      <c r="H239" s="103">
        <f t="shared" si="16"/>
        <v>0</v>
      </c>
      <c r="I239" s="35"/>
      <c r="J239" s="35"/>
      <c r="K239" s="35"/>
      <c r="L239" s="34"/>
    </row>
    <row r="240" spans="1:12" ht="14.25" hidden="1" customHeight="1" x14ac:dyDescent="0.25">
      <c r="A240" s="74">
        <v>6253</v>
      </c>
      <c r="B240" s="78" t="s">
        <v>73</v>
      </c>
      <c r="C240" s="73">
        <f t="shared" si="15"/>
        <v>0</v>
      </c>
      <c r="D240" s="35"/>
      <c r="E240" s="35"/>
      <c r="F240" s="35"/>
      <c r="G240" s="37"/>
      <c r="H240" s="103">
        <f t="shared" si="16"/>
        <v>0</v>
      </c>
      <c r="I240" s="35"/>
      <c r="J240" s="35"/>
      <c r="K240" s="35"/>
      <c r="L240" s="34"/>
    </row>
    <row r="241" spans="1:12" ht="24" hidden="1" x14ac:dyDescent="0.25">
      <c r="A241" s="74">
        <v>6254</v>
      </c>
      <c r="B241" s="78" t="s">
        <v>72</v>
      </c>
      <c r="C241" s="73">
        <f t="shared" si="15"/>
        <v>0</v>
      </c>
      <c r="D241" s="35"/>
      <c r="E241" s="35"/>
      <c r="F241" s="35"/>
      <c r="G241" s="37"/>
      <c r="H241" s="103">
        <f t="shared" si="16"/>
        <v>0</v>
      </c>
      <c r="I241" s="35"/>
      <c r="J241" s="35"/>
      <c r="K241" s="35"/>
      <c r="L241" s="34"/>
    </row>
    <row r="242" spans="1:12" ht="24" hidden="1" x14ac:dyDescent="0.25">
      <c r="A242" s="74">
        <v>6255</v>
      </c>
      <c r="B242" s="78" t="s">
        <v>71</v>
      </c>
      <c r="C242" s="73">
        <f t="shared" si="15"/>
        <v>0</v>
      </c>
      <c r="D242" s="35"/>
      <c r="E242" s="35"/>
      <c r="F242" s="35"/>
      <c r="G242" s="37"/>
      <c r="H242" s="103">
        <f t="shared" si="16"/>
        <v>0</v>
      </c>
      <c r="I242" s="35"/>
      <c r="J242" s="35"/>
      <c r="K242" s="35"/>
      <c r="L242" s="34"/>
    </row>
    <row r="243" spans="1:12" hidden="1" x14ac:dyDescent="0.25">
      <c r="A243" s="74">
        <v>6259</v>
      </c>
      <c r="B243" s="78" t="s">
        <v>70</v>
      </c>
      <c r="C243" s="73">
        <f t="shared" si="15"/>
        <v>0</v>
      </c>
      <c r="D243" s="35"/>
      <c r="E243" s="35"/>
      <c r="F243" s="35"/>
      <c r="G243" s="37"/>
      <c r="H243" s="103">
        <f t="shared" si="16"/>
        <v>0</v>
      </c>
      <c r="I243" s="35"/>
      <c r="J243" s="35"/>
      <c r="K243" s="35"/>
      <c r="L243" s="34"/>
    </row>
    <row r="244" spans="1:12" ht="24" hidden="1" x14ac:dyDescent="0.25">
      <c r="A244" s="88">
        <v>6260</v>
      </c>
      <c r="B244" s="78" t="s">
        <v>69</v>
      </c>
      <c r="C244" s="73">
        <f t="shared" si="15"/>
        <v>0</v>
      </c>
      <c r="D244" s="35"/>
      <c r="E244" s="35"/>
      <c r="F244" s="35"/>
      <c r="G244" s="37"/>
      <c r="H244" s="103">
        <f t="shared" si="16"/>
        <v>0</v>
      </c>
      <c r="I244" s="35"/>
      <c r="J244" s="35"/>
      <c r="K244" s="35"/>
      <c r="L244" s="34"/>
    </row>
    <row r="245" spans="1:12" hidden="1" x14ac:dyDescent="0.25">
      <c r="A245" s="88">
        <v>6270</v>
      </c>
      <c r="B245" s="78" t="s">
        <v>68</v>
      </c>
      <c r="C245" s="73">
        <f t="shared" si="15"/>
        <v>0</v>
      </c>
      <c r="D245" s="35"/>
      <c r="E245" s="35"/>
      <c r="F245" s="35"/>
      <c r="G245" s="37"/>
      <c r="H245" s="103">
        <f t="shared" si="16"/>
        <v>0</v>
      </c>
      <c r="I245" s="35"/>
      <c r="J245" s="35"/>
      <c r="K245" s="35"/>
      <c r="L245" s="34"/>
    </row>
    <row r="246" spans="1:12" ht="24" hidden="1" x14ac:dyDescent="0.25">
      <c r="A246" s="91">
        <v>6290</v>
      </c>
      <c r="B246" s="79" t="s">
        <v>67</v>
      </c>
      <c r="C246" s="110">
        <f t="shared" si="15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118">
        <f>SUM(G247:G250)</f>
        <v>0</v>
      </c>
      <c r="H246" s="110">
        <f t="shared" si="16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17">
        <f>SUM(L247:L250)</f>
        <v>0</v>
      </c>
    </row>
    <row r="247" spans="1:12" hidden="1" x14ac:dyDescent="0.25">
      <c r="A247" s="74">
        <v>6291</v>
      </c>
      <c r="B247" s="78" t="s">
        <v>66</v>
      </c>
      <c r="C247" s="73">
        <f t="shared" si="15"/>
        <v>0</v>
      </c>
      <c r="D247" s="35"/>
      <c r="E247" s="35"/>
      <c r="F247" s="35"/>
      <c r="G247" s="111"/>
      <c r="H247" s="73">
        <f t="shared" si="16"/>
        <v>0</v>
      </c>
      <c r="I247" s="35"/>
      <c r="J247" s="35"/>
      <c r="K247" s="35"/>
      <c r="L247" s="34"/>
    </row>
    <row r="248" spans="1:12" hidden="1" x14ac:dyDescent="0.25">
      <c r="A248" s="74">
        <v>6292</v>
      </c>
      <c r="B248" s="78" t="s">
        <v>65</v>
      </c>
      <c r="C248" s="73">
        <f t="shared" si="15"/>
        <v>0</v>
      </c>
      <c r="D248" s="35"/>
      <c r="E248" s="35"/>
      <c r="F248" s="35"/>
      <c r="G248" s="111"/>
      <c r="H248" s="73">
        <f t="shared" si="16"/>
        <v>0</v>
      </c>
      <c r="I248" s="35"/>
      <c r="J248" s="35"/>
      <c r="K248" s="35"/>
      <c r="L248" s="34"/>
    </row>
    <row r="249" spans="1:12" ht="72" hidden="1" x14ac:dyDescent="0.25">
      <c r="A249" s="74">
        <v>6296</v>
      </c>
      <c r="B249" s="78" t="s">
        <v>64</v>
      </c>
      <c r="C249" s="73">
        <f t="shared" si="15"/>
        <v>0</v>
      </c>
      <c r="D249" s="35"/>
      <c r="E249" s="35"/>
      <c r="F249" s="35"/>
      <c r="G249" s="111"/>
      <c r="H249" s="73">
        <f t="shared" si="16"/>
        <v>0</v>
      </c>
      <c r="I249" s="35"/>
      <c r="J249" s="35"/>
      <c r="K249" s="35"/>
      <c r="L249" s="34"/>
    </row>
    <row r="250" spans="1:12" ht="39.75" hidden="1" customHeight="1" x14ac:dyDescent="0.25">
      <c r="A250" s="74">
        <v>6299</v>
      </c>
      <c r="B250" s="78" t="s">
        <v>63</v>
      </c>
      <c r="C250" s="73">
        <f t="shared" si="15"/>
        <v>0</v>
      </c>
      <c r="D250" s="35"/>
      <c r="E250" s="35"/>
      <c r="F250" s="35"/>
      <c r="G250" s="111"/>
      <c r="H250" s="73">
        <f t="shared" si="16"/>
        <v>0</v>
      </c>
      <c r="I250" s="35"/>
      <c r="J250" s="35"/>
      <c r="K250" s="35"/>
      <c r="L250" s="34"/>
    </row>
    <row r="251" spans="1:12" hidden="1" x14ac:dyDescent="0.25">
      <c r="A251" s="97">
        <v>6300</v>
      </c>
      <c r="B251" s="96" t="s">
        <v>62</v>
      </c>
      <c r="C251" s="95">
        <f t="shared" si="15"/>
        <v>0</v>
      </c>
      <c r="D251" s="93">
        <f>SUM(D252,D256,D257)</f>
        <v>0</v>
      </c>
      <c r="E251" s="93">
        <f>SUM(E252,E256,E257)</f>
        <v>0</v>
      </c>
      <c r="F251" s="93">
        <f>SUM(F252,F256,F257)</f>
        <v>0</v>
      </c>
      <c r="G251" s="93">
        <f>SUM(G252,G256,G257)</f>
        <v>0</v>
      </c>
      <c r="H251" s="94">
        <f t="shared" si="16"/>
        <v>0</v>
      </c>
      <c r="I251" s="93">
        <f>SUM(I252,I256,I257)</f>
        <v>0</v>
      </c>
      <c r="J251" s="93">
        <f>SUM(J252,J256,J257)</f>
        <v>0</v>
      </c>
      <c r="K251" s="93">
        <f>SUM(K252,K256,K257)</f>
        <v>0</v>
      </c>
      <c r="L251" s="109">
        <f>SUM(L252,L256,L257)</f>
        <v>0</v>
      </c>
    </row>
    <row r="252" spans="1:12" ht="24" hidden="1" x14ac:dyDescent="0.25">
      <c r="A252" s="91">
        <v>6320</v>
      </c>
      <c r="B252" s="79" t="s">
        <v>61</v>
      </c>
      <c r="C252" s="110">
        <f t="shared" si="15"/>
        <v>0</v>
      </c>
      <c r="D252" s="107">
        <f>SUM(D253:D255)</f>
        <v>0</v>
      </c>
      <c r="E252" s="107">
        <f>SUM(E253:E255)</f>
        <v>0</v>
      </c>
      <c r="F252" s="107">
        <f>SUM(F253:F255)</f>
        <v>0</v>
      </c>
      <c r="G252" s="116">
        <f>SUM(G253:G255)</f>
        <v>0</v>
      </c>
      <c r="H252" s="110">
        <f t="shared" si="16"/>
        <v>0</v>
      </c>
      <c r="I252" s="107">
        <f>SUM(I253:I255)</f>
        <v>0</v>
      </c>
      <c r="J252" s="107">
        <f>SUM(J253:J255)</f>
        <v>0</v>
      </c>
      <c r="K252" s="107">
        <f>SUM(K253:K255)</f>
        <v>0</v>
      </c>
      <c r="L252" s="115">
        <f>SUM(L253:L255)</f>
        <v>0</v>
      </c>
    </row>
    <row r="253" spans="1:12" hidden="1" x14ac:dyDescent="0.25">
      <c r="A253" s="74">
        <v>6322</v>
      </c>
      <c r="B253" s="78" t="s">
        <v>60</v>
      </c>
      <c r="C253" s="73">
        <f t="shared" si="15"/>
        <v>0</v>
      </c>
      <c r="D253" s="35"/>
      <c r="E253" s="35"/>
      <c r="F253" s="35"/>
      <c r="G253" s="111"/>
      <c r="H253" s="73">
        <f t="shared" si="16"/>
        <v>0</v>
      </c>
      <c r="I253" s="35"/>
      <c r="J253" s="35"/>
      <c r="K253" s="35"/>
      <c r="L253" s="34"/>
    </row>
    <row r="254" spans="1:12" ht="24" hidden="1" x14ac:dyDescent="0.25">
      <c r="A254" s="74">
        <v>6323</v>
      </c>
      <c r="B254" s="78" t="s">
        <v>59</v>
      </c>
      <c r="C254" s="73">
        <f t="shared" si="15"/>
        <v>0</v>
      </c>
      <c r="D254" s="35"/>
      <c r="E254" s="35"/>
      <c r="F254" s="35"/>
      <c r="G254" s="111"/>
      <c r="H254" s="73">
        <f t="shared" si="16"/>
        <v>0</v>
      </c>
      <c r="I254" s="35"/>
      <c r="J254" s="35"/>
      <c r="K254" s="35"/>
      <c r="L254" s="34"/>
    </row>
    <row r="255" spans="1:12" ht="24" hidden="1" x14ac:dyDescent="0.25">
      <c r="A255" s="114">
        <v>6324</v>
      </c>
      <c r="B255" s="79" t="s">
        <v>58</v>
      </c>
      <c r="C255" s="71">
        <f t="shared" si="15"/>
        <v>0</v>
      </c>
      <c r="D255" s="68"/>
      <c r="E255" s="68"/>
      <c r="F255" s="68"/>
      <c r="G255" s="113"/>
      <c r="H255" s="71">
        <f t="shared" si="16"/>
        <v>0</v>
      </c>
      <c r="I255" s="68"/>
      <c r="J255" s="68"/>
      <c r="K255" s="68"/>
      <c r="L255" s="67"/>
    </row>
    <row r="256" spans="1:12" ht="24" hidden="1" x14ac:dyDescent="0.25">
      <c r="A256" s="87">
        <v>6330</v>
      </c>
      <c r="B256" s="112" t="s">
        <v>57</v>
      </c>
      <c r="C256" s="110">
        <f t="shared" si="15"/>
        <v>0</v>
      </c>
      <c r="D256" s="29"/>
      <c r="E256" s="29"/>
      <c r="F256" s="29"/>
      <c r="G256" s="111"/>
      <c r="H256" s="110">
        <f t="shared" si="16"/>
        <v>0</v>
      </c>
      <c r="I256" s="29"/>
      <c r="J256" s="29"/>
      <c r="K256" s="29"/>
      <c r="L256" s="28"/>
    </row>
    <row r="257" spans="1:13" hidden="1" x14ac:dyDescent="0.25">
      <c r="A257" s="88">
        <v>6360</v>
      </c>
      <c r="B257" s="78" t="s">
        <v>56</v>
      </c>
      <c r="C257" s="73">
        <f t="shared" ref="C257:C283" si="17">SUM(D257:G257)</f>
        <v>0</v>
      </c>
      <c r="D257" s="35"/>
      <c r="E257" s="35"/>
      <c r="F257" s="35"/>
      <c r="G257" s="37"/>
      <c r="H257" s="103">
        <f t="shared" ref="H257:H283" si="18">SUM(I257:L257)</f>
        <v>0</v>
      </c>
      <c r="I257" s="35"/>
      <c r="J257" s="35"/>
      <c r="K257" s="35"/>
      <c r="L257" s="34"/>
    </row>
    <row r="258" spans="1:13" ht="36" hidden="1" x14ac:dyDescent="0.25">
      <c r="A258" s="97">
        <v>6400</v>
      </c>
      <c r="B258" s="96" t="s">
        <v>55</v>
      </c>
      <c r="C258" s="95">
        <f t="shared" si="17"/>
        <v>0</v>
      </c>
      <c r="D258" s="93">
        <f>SUM(D259,D263)</f>
        <v>0</v>
      </c>
      <c r="E258" s="93">
        <f>SUM(E259,E263)</f>
        <v>0</v>
      </c>
      <c r="F258" s="93">
        <f>SUM(F259,F263)</f>
        <v>0</v>
      </c>
      <c r="G258" s="93">
        <f>SUM(G259,G263)</f>
        <v>0</v>
      </c>
      <c r="H258" s="94">
        <f t="shared" si="18"/>
        <v>0</v>
      </c>
      <c r="I258" s="93">
        <f>SUM(I259,I263)</f>
        <v>0</v>
      </c>
      <c r="J258" s="93">
        <f>SUM(J259,J263)</f>
        <v>0</v>
      </c>
      <c r="K258" s="93">
        <f>SUM(K259,K263)</f>
        <v>0</v>
      </c>
      <c r="L258" s="109">
        <f>SUM(L259,L263)</f>
        <v>0</v>
      </c>
    </row>
    <row r="259" spans="1:13" ht="24" hidden="1" x14ac:dyDescent="0.25">
      <c r="A259" s="91">
        <v>6410</v>
      </c>
      <c r="B259" s="79" t="s">
        <v>54</v>
      </c>
      <c r="C259" s="71">
        <f t="shared" si="17"/>
        <v>0</v>
      </c>
      <c r="D259" s="107">
        <f>SUM(D260:D262)</f>
        <v>0</v>
      </c>
      <c r="E259" s="107">
        <f>SUM(E260:E262)</f>
        <v>0</v>
      </c>
      <c r="F259" s="107">
        <f>SUM(F260:F262)</f>
        <v>0</v>
      </c>
      <c r="G259" s="108">
        <f>SUM(G260:G262)</f>
        <v>0</v>
      </c>
      <c r="H259" s="71">
        <f t="shared" si="18"/>
        <v>0</v>
      </c>
      <c r="I259" s="107">
        <f>SUM(I260:I262)</f>
        <v>0</v>
      </c>
      <c r="J259" s="107">
        <f>SUM(J260:J262)</f>
        <v>0</v>
      </c>
      <c r="K259" s="107">
        <f>SUM(K260:K262)</f>
        <v>0</v>
      </c>
      <c r="L259" s="106">
        <f>SUM(L260:L262)</f>
        <v>0</v>
      </c>
    </row>
    <row r="260" spans="1:13" hidden="1" x14ac:dyDescent="0.25">
      <c r="A260" s="74">
        <v>6411</v>
      </c>
      <c r="B260" s="39" t="s">
        <v>53</v>
      </c>
      <c r="C260" s="73">
        <f t="shared" si="17"/>
        <v>0</v>
      </c>
      <c r="D260" s="35"/>
      <c r="E260" s="35"/>
      <c r="F260" s="35"/>
      <c r="G260" s="37"/>
      <c r="H260" s="103">
        <f t="shared" si="18"/>
        <v>0</v>
      </c>
      <c r="I260" s="35"/>
      <c r="J260" s="35"/>
      <c r="K260" s="35"/>
      <c r="L260" s="34"/>
    </row>
    <row r="261" spans="1:13" ht="36" hidden="1" x14ac:dyDescent="0.25">
      <c r="A261" s="74">
        <v>6412</v>
      </c>
      <c r="B261" s="78" t="s">
        <v>52</v>
      </c>
      <c r="C261" s="73">
        <f t="shared" si="17"/>
        <v>0</v>
      </c>
      <c r="D261" s="35"/>
      <c r="E261" s="35"/>
      <c r="F261" s="35"/>
      <c r="G261" s="37"/>
      <c r="H261" s="103">
        <f t="shared" si="18"/>
        <v>0</v>
      </c>
      <c r="I261" s="35"/>
      <c r="J261" s="35"/>
      <c r="K261" s="35"/>
      <c r="L261" s="34"/>
    </row>
    <row r="262" spans="1:13" ht="36" hidden="1" x14ac:dyDescent="0.25">
      <c r="A262" s="74">
        <v>6419</v>
      </c>
      <c r="B262" s="78" t="s">
        <v>51</v>
      </c>
      <c r="C262" s="73">
        <f t="shared" si="17"/>
        <v>0</v>
      </c>
      <c r="D262" s="35"/>
      <c r="E262" s="35"/>
      <c r="F262" s="35"/>
      <c r="G262" s="37"/>
      <c r="H262" s="103">
        <f t="shared" si="18"/>
        <v>0</v>
      </c>
      <c r="I262" s="35"/>
      <c r="J262" s="35"/>
      <c r="K262" s="35"/>
      <c r="L262" s="34"/>
    </row>
    <row r="263" spans="1:13" ht="36" hidden="1" x14ac:dyDescent="0.25">
      <c r="A263" s="88">
        <v>6420</v>
      </c>
      <c r="B263" s="78" t="s">
        <v>50</v>
      </c>
      <c r="C263" s="73">
        <f t="shared" si="17"/>
        <v>0</v>
      </c>
      <c r="D263" s="76">
        <f>SUM(D264:D267)</f>
        <v>0</v>
      </c>
      <c r="E263" s="76">
        <f>SUM(E264:E267)</f>
        <v>0</v>
      </c>
      <c r="F263" s="76">
        <f>SUM(F264:F267)</f>
        <v>0</v>
      </c>
      <c r="G263" s="105">
        <f>SUM(G264:G267)</f>
        <v>0</v>
      </c>
      <c r="H263" s="73">
        <f t="shared" si="18"/>
        <v>0</v>
      </c>
      <c r="I263" s="76">
        <f>SUM(I264:I267)</f>
        <v>0</v>
      </c>
      <c r="J263" s="76">
        <f>SUM(J264:J267)</f>
        <v>0</v>
      </c>
      <c r="K263" s="76">
        <f>SUM(K264:K267)</f>
        <v>0</v>
      </c>
      <c r="L263" s="104">
        <f>SUM(L264:L267)</f>
        <v>0</v>
      </c>
    </row>
    <row r="264" spans="1:13" hidden="1" x14ac:dyDescent="0.25">
      <c r="A264" s="74">
        <v>6421</v>
      </c>
      <c r="B264" s="78" t="s">
        <v>49</v>
      </c>
      <c r="C264" s="73">
        <f t="shared" si="17"/>
        <v>0</v>
      </c>
      <c r="D264" s="35"/>
      <c r="E264" s="35"/>
      <c r="F264" s="35"/>
      <c r="G264" s="37"/>
      <c r="H264" s="103">
        <f t="shared" si="18"/>
        <v>0</v>
      </c>
      <c r="I264" s="35"/>
      <c r="J264" s="35"/>
      <c r="K264" s="35"/>
      <c r="L264" s="34"/>
    </row>
    <row r="265" spans="1:13" hidden="1" x14ac:dyDescent="0.25">
      <c r="A265" s="74">
        <v>6422</v>
      </c>
      <c r="B265" s="78" t="s">
        <v>48</v>
      </c>
      <c r="C265" s="73">
        <f t="shared" si="17"/>
        <v>0</v>
      </c>
      <c r="D265" s="35"/>
      <c r="E265" s="35"/>
      <c r="F265" s="35"/>
      <c r="G265" s="37"/>
      <c r="H265" s="103">
        <f t="shared" si="18"/>
        <v>0</v>
      </c>
      <c r="I265" s="35"/>
      <c r="J265" s="35"/>
      <c r="K265" s="35"/>
      <c r="L265" s="34"/>
    </row>
    <row r="266" spans="1:13" ht="24" hidden="1" x14ac:dyDescent="0.25">
      <c r="A266" s="74">
        <v>6423</v>
      </c>
      <c r="B266" s="78" t="s">
        <v>47</v>
      </c>
      <c r="C266" s="73">
        <f t="shared" si="17"/>
        <v>0</v>
      </c>
      <c r="D266" s="35"/>
      <c r="E266" s="35"/>
      <c r="F266" s="35"/>
      <c r="G266" s="37"/>
      <c r="H266" s="103">
        <f t="shared" si="18"/>
        <v>0</v>
      </c>
      <c r="I266" s="35"/>
      <c r="J266" s="35"/>
      <c r="K266" s="35"/>
      <c r="L266" s="34"/>
    </row>
    <row r="267" spans="1:13" ht="36" hidden="1" x14ac:dyDescent="0.25">
      <c r="A267" s="74">
        <v>6424</v>
      </c>
      <c r="B267" s="78" t="s">
        <v>46</v>
      </c>
      <c r="C267" s="73">
        <f t="shared" si="17"/>
        <v>0</v>
      </c>
      <c r="D267" s="35"/>
      <c r="E267" s="35"/>
      <c r="F267" s="35"/>
      <c r="G267" s="37"/>
      <c r="H267" s="103">
        <f t="shared" si="18"/>
        <v>0</v>
      </c>
      <c r="I267" s="35"/>
      <c r="J267" s="35"/>
      <c r="K267" s="35"/>
      <c r="L267" s="34"/>
      <c r="M267" s="89"/>
    </row>
    <row r="268" spans="1:13" ht="36" hidden="1" x14ac:dyDescent="0.25">
      <c r="A268" s="102">
        <v>7000</v>
      </c>
      <c r="B268" s="102" t="s">
        <v>45</v>
      </c>
      <c r="C268" s="101">
        <f t="shared" si="17"/>
        <v>0</v>
      </c>
      <c r="D268" s="99">
        <f>SUM(D269,D279)</f>
        <v>0</v>
      </c>
      <c r="E268" s="99">
        <f>SUM(E269,E279)</f>
        <v>0</v>
      </c>
      <c r="F268" s="99">
        <f>SUM(F269,F279)</f>
        <v>0</v>
      </c>
      <c r="G268" s="99">
        <f>SUM(G269,G279)</f>
        <v>0</v>
      </c>
      <c r="H268" s="100">
        <f t="shared" si="18"/>
        <v>0</v>
      </c>
      <c r="I268" s="99">
        <f>SUM(I269,I279)</f>
        <v>0</v>
      </c>
      <c r="J268" s="99">
        <f>SUM(J269,J279)</f>
        <v>0</v>
      </c>
      <c r="K268" s="99">
        <f>SUM(K269,K279)</f>
        <v>0</v>
      </c>
      <c r="L268" s="98">
        <f>SUM(L269,L279)</f>
        <v>0</v>
      </c>
    </row>
    <row r="269" spans="1:13" ht="24" hidden="1" x14ac:dyDescent="0.25">
      <c r="A269" s="97">
        <v>7200</v>
      </c>
      <c r="B269" s="96" t="s">
        <v>44</v>
      </c>
      <c r="C269" s="95">
        <f t="shared" si="17"/>
        <v>0</v>
      </c>
      <c r="D269" s="93">
        <f>SUM(D270,D271,D274,D275,D278)</f>
        <v>0</v>
      </c>
      <c r="E269" s="93">
        <f>SUM(E270,E271,E274,E275,E278)</f>
        <v>0</v>
      </c>
      <c r="F269" s="93">
        <f>SUM(F270,F271,F274,F275,F278)</f>
        <v>0</v>
      </c>
      <c r="G269" s="93">
        <f>SUM(G270,G271,G274,G275,G278)</f>
        <v>0</v>
      </c>
      <c r="H269" s="94">
        <f t="shared" si="18"/>
        <v>0</v>
      </c>
      <c r="I269" s="93">
        <f>SUM(I270,I271,I274,I275,I278)</f>
        <v>0</v>
      </c>
      <c r="J269" s="93">
        <f>SUM(J270,J271,J274,J275,J278)</f>
        <v>0</v>
      </c>
      <c r="K269" s="93">
        <f>SUM(K270,K271,K274,K275,K278)</f>
        <v>0</v>
      </c>
      <c r="L269" s="92">
        <f>SUM(L270,L271,L274,L275,L278)</f>
        <v>0</v>
      </c>
    </row>
    <row r="270" spans="1:13" ht="24" hidden="1" x14ac:dyDescent="0.25">
      <c r="A270" s="91">
        <v>7210</v>
      </c>
      <c r="B270" s="79" t="s">
        <v>43</v>
      </c>
      <c r="C270" s="71">
        <f t="shared" si="17"/>
        <v>0</v>
      </c>
      <c r="D270" s="68"/>
      <c r="E270" s="68"/>
      <c r="F270" s="68"/>
      <c r="G270" s="70"/>
      <c r="H270" s="69">
        <f t="shared" si="18"/>
        <v>0</v>
      </c>
      <c r="I270" s="68"/>
      <c r="J270" s="68"/>
      <c r="K270" s="68"/>
      <c r="L270" s="67"/>
    </row>
    <row r="271" spans="1:13" s="89" customFormat="1" ht="36" hidden="1" x14ac:dyDescent="0.25">
      <c r="A271" s="88">
        <v>7220</v>
      </c>
      <c r="B271" s="78" t="s">
        <v>42</v>
      </c>
      <c r="C271" s="73">
        <f t="shared" si="17"/>
        <v>0</v>
      </c>
      <c r="D271" s="76">
        <f>SUM(D272:D273)</f>
        <v>0</v>
      </c>
      <c r="E271" s="76">
        <f>SUM(E272:E273)</f>
        <v>0</v>
      </c>
      <c r="F271" s="76">
        <f>SUM(F272:F273)</f>
        <v>0</v>
      </c>
      <c r="G271" s="76">
        <f>SUM(G272:G273)</f>
        <v>0</v>
      </c>
      <c r="H271" s="36">
        <f t="shared" si="18"/>
        <v>0</v>
      </c>
      <c r="I271" s="76">
        <f>SUM(I272:I273)</f>
        <v>0</v>
      </c>
      <c r="J271" s="76">
        <f>SUM(J272:J273)</f>
        <v>0</v>
      </c>
      <c r="K271" s="76">
        <f>SUM(K272:K273)</f>
        <v>0</v>
      </c>
      <c r="L271" s="75">
        <f>SUM(L272:L273)</f>
        <v>0</v>
      </c>
    </row>
    <row r="272" spans="1:13" s="89" customFormat="1" ht="36" hidden="1" x14ac:dyDescent="0.25">
      <c r="A272" s="74">
        <v>7221</v>
      </c>
      <c r="B272" s="78" t="s">
        <v>41</v>
      </c>
      <c r="C272" s="73">
        <f t="shared" si="17"/>
        <v>0</v>
      </c>
      <c r="D272" s="35"/>
      <c r="E272" s="35"/>
      <c r="F272" s="35"/>
      <c r="G272" s="37"/>
      <c r="H272" s="36">
        <f t="shared" si="18"/>
        <v>0</v>
      </c>
      <c r="I272" s="35"/>
      <c r="J272" s="35"/>
      <c r="K272" s="35"/>
      <c r="L272" s="34"/>
    </row>
    <row r="273" spans="1:12" s="89" customFormat="1" ht="36" hidden="1" x14ac:dyDescent="0.25">
      <c r="A273" s="74">
        <v>7222</v>
      </c>
      <c r="B273" s="78" t="s">
        <v>40</v>
      </c>
      <c r="C273" s="73">
        <f t="shared" si="17"/>
        <v>0</v>
      </c>
      <c r="D273" s="35"/>
      <c r="E273" s="35"/>
      <c r="F273" s="35"/>
      <c r="G273" s="37"/>
      <c r="H273" s="36">
        <f t="shared" si="18"/>
        <v>0</v>
      </c>
      <c r="I273" s="35"/>
      <c r="J273" s="35"/>
      <c r="K273" s="35"/>
      <c r="L273" s="34"/>
    </row>
    <row r="274" spans="1:12" ht="24" hidden="1" x14ac:dyDescent="0.25">
      <c r="A274" s="88">
        <v>7230</v>
      </c>
      <c r="B274" s="78" t="s">
        <v>39</v>
      </c>
      <c r="C274" s="73">
        <f t="shared" si="17"/>
        <v>0</v>
      </c>
      <c r="D274" s="35"/>
      <c r="E274" s="35"/>
      <c r="F274" s="35"/>
      <c r="G274" s="37"/>
      <c r="H274" s="36">
        <f t="shared" si="18"/>
        <v>0</v>
      </c>
      <c r="I274" s="35"/>
      <c r="J274" s="35"/>
      <c r="K274" s="35"/>
      <c r="L274" s="34"/>
    </row>
    <row r="275" spans="1:12" ht="24" hidden="1" x14ac:dyDescent="0.25">
      <c r="A275" s="88">
        <v>7240</v>
      </c>
      <c r="B275" s="78" t="s">
        <v>38</v>
      </c>
      <c r="C275" s="73">
        <f t="shared" si="17"/>
        <v>0</v>
      </c>
      <c r="D275" s="76">
        <f>SUM(D276:D277)</f>
        <v>0</v>
      </c>
      <c r="E275" s="76">
        <f>SUM(E276:E277)</f>
        <v>0</v>
      </c>
      <c r="F275" s="76">
        <f>SUM(F276:F277)</f>
        <v>0</v>
      </c>
      <c r="G275" s="77">
        <f>SUM(G276:G277)</f>
        <v>0</v>
      </c>
      <c r="H275" s="36">
        <f t="shared" si="18"/>
        <v>0</v>
      </c>
      <c r="I275" s="76">
        <f>SUM(I276:I277)</f>
        <v>0</v>
      </c>
      <c r="J275" s="76">
        <f>SUM(J276:J277)</f>
        <v>0</v>
      </c>
      <c r="K275" s="76">
        <f>SUM(K276:K277)</f>
        <v>0</v>
      </c>
      <c r="L275" s="75">
        <f>SUM(L276:L277)</f>
        <v>0</v>
      </c>
    </row>
    <row r="276" spans="1:12" ht="48" hidden="1" x14ac:dyDescent="0.25">
      <c r="A276" s="74">
        <v>7245</v>
      </c>
      <c r="B276" s="78" t="s">
        <v>37</v>
      </c>
      <c r="C276" s="73">
        <f t="shared" si="17"/>
        <v>0</v>
      </c>
      <c r="D276" s="35"/>
      <c r="E276" s="35"/>
      <c r="F276" s="35"/>
      <c r="G276" s="37"/>
      <c r="H276" s="36">
        <f t="shared" si="18"/>
        <v>0</v>
      </c>
      <c r="I276" s="35"/>
      <c r="J276" s="35"/>
      <c r="K276" s="35"/>
      <c r="L276" s="34"/>
    </row>
    <row r="277" spans="1:12" ht="96" hidden="1" x14ac:dyDescent="0.25">
      <c r="A277" s="74">
        <v>7246</v>
      </c>
      <c r="B277" s="78" t="s">
        <v>36</v>
      </c>
      <c r="C277" s="73">
        <f t="shared" si="17"/>
        <v>0</v>
      </c>
      <c r="D277" s="35"/>
      <c r="E277" s="35"/>
      <c r="F277" s="35"/>
      <c r="G277" s="37"/>
      <c r="H277" s="36">
        <f t="shared" si="18"/>
        <v>0</v>
      </c>
      <c r="I277" s="35"/>
      <c r="J277" s="35"/>
      <c r="K277" s="35"/>
      <c r="L277" s="34"/>
    </row>
    <row r="278" spans="1:12" ht="24" hidden="1" x14ac:dyDescent="0.25">
      <c r="A278" s="87">
        <v>7260</v>
      </c>
      <c r="B278" s="79" t="s">
        <v>35</v>
      </c>
      <c r="C278" s="71">
        <f t="shared" si="17"/>
        <v>0</v>
      </c>
      <c r="D278" s="68"/>
      <c r="E278" s="68"/>
      <c r="F278" s="68"/>
      <c r="G278" s="70"/>
      <c r="H278" s="69">
        <f t="shared" si="18"/>
        <v>0</v>
      </c>
      <c r="I278" s="68"/>
      <c r="J278" s="68"/>
      <c r="K278" s="68"/>
      <c r="L278" s="67"/>
    </row>
    <row r="279" spans="1:12" hidden="1" x14ac:dyDescent="0.25">
      <c r="A279" s="86">
        <v>7700</v>
      </c>
      <c r="B279" s="85" t="s">
        <v>34</v>
      </c>
      <c r="C279" s="83">
        <f t="shared" si="17"/>
        <v>0</v>
      </c>
      <c r="D279" s="82">
        <f>D280</f>
        <v>0</v>
      </c>
      <c r="E279" s="82">
        <f>E280</f>
        <v>0</v>
      </c>
      <c r="F279" s="82">
        <f>F280</f>
        <v>0</v>
      </c>
      <c r="G279" s="84">
        <f>G280</f>
        <v>0</v>
      </c>
      <c r="H279" s="83">
        <f t="shared" si="18"/>
        <v>0</v>
      </c>
      <c r="I279" s="82">
        <f>I280</f>
        <v>0</v>
      </c>
      <c r="J279" s="82">
        <f>J280</f>
        <v>0</v>
      </c>
      <c r="K279" s="82">
        <f>K280</f>
        <v>0</v>
      </c>
      <c r="L279" s="81">
        <f>L280</f>
        <v>0</v>
      </c>
    </row>
    <row r="280" spans="1:12" hidden="1" x14ac:dyDescent="0.25">
      <c r="A280" s="80">
        <v>7720</v>
      </c>
      <c r="B280" s="79" t="s">
        <v>33</v>
      </c>
      <c r="C280" s="42">
        <f t="shared" si="17"/>
        <v>0</v>
      </c>
      <c r="D280" s="41"/>
      <c r="E280" s="41"/>
      <c r="F280" s="41"/>
      <c r="G280" s="43"/>
      <c r="H280" s="42">
        <f t="shared" si="18"/>
        <v>0</v>
      </c>
      <c r="I280" s="41"/>
      <c r="J280" s="41"/>
      <c r="K280" s="41"/>
      <c r="L280" s="40"/>
    </row>
    <row r="281" spans="1:12" hidden="1" x14ac:dyDescent="0.25">
      <c r="A281" s="39"/>
      <c r="B281" s="78" t="s">
        <v>32</v>
      </c>
      <c r="C281" s="73">
        <f t="shared" si="17"/>
        <v>0</v>
      </c>
      <c r="D281" s="76">
        <f>SUM(D282:D283)</f>
        <v>0</v>
      </c>
      <c r="E281" s="76">
        <f>SUM(E282:E283)</f>
        <v>0</v>
      </c>
      <c r="F281" s="76">
        <f>SUM(F282:F283)</f>
        <v>0</v>
      </c>
      <c r="G281" s="77">
        <f>SUM(G282:G283)</f>
        <v>0</v>
      </c>
      <c r="H281" s="36">
        <f t="shared" si="18"/>
        <v>0</v>
      </c>
      <c r="I281" s="76">
        <f>SUM(I282:I283)</f>
        <v>0</v>
      </c>
      <c r="J281" s="76">
        <f>SUM(J282:J283)</f>
        <v>0</v>
      </c>
      <c r="K281" s="76">
        <f>SUM(K282:K283)</f>
        <v>0</v>
      </c>
      <c r="L281" s="75">
        <f>SUM(L282:L283)</f>
        <v>0</v>
      </c>
    </row>
    <row r="282" spans="1:12" hidden="1" x14ac:dyDescent="0.25">
      <c r="A282" s="39" t="s">
        <v>31</v>
      </c>
      <c r="B282" s="74" t="s">
        <v>30</v>
      </c>
      <c r="C282" s="73">
        <f t="shared" si="17"/>
        <v>0</v>
      </c>
      <c r="D282" s="35"/>
      <c r="E282" s="35"/>
      <c r="F282" s="35"/>
      <c r="G282" s="37"/>
      <c r="H282" s="36">
        <f t="shared" si="18"/>
        <v>0</v>
      </c>
      <c r="I282" s="35"/>
      <c r="J282" s="35"/>
      <c r="K282" s="35"/>
      <c r="L282" s="34"/>
    </row>
    <row r="283" spans="1:12" ht="24" hidden="1" x14ac:dyDescent="0.25">
      <c r="A283" s="39" t="s">
        <v>29</v>
      </c>
      <c r="B283" s="72" t="s">
        <v>28</v>
      </c>
      <c r="C283" s="71">
        <f t="shared" si="17"/>
        <v>0</v>
      </c>
      <c r="D283" s="68"/>
      <c r="E283" s="68"/>
      <c r="F283" s="68"/>
      <c r="G283" s="70"/>
      <c r="H283" s="69">
        <f t="shared" si="18"/>
        <v>0</v>
      </c>
      <c r="I283" s="68"/>
      <c r="J283" s="68"/>
      <c r="K283" s="68"/>
      <c r="L283" s="67"/>
    </row>
    <row r="284" spans="1:12" ht="12.75" thickBot="1" x14ac:dyDescent="0.3">
      <c r="A284" s="66"/>
      <c r="B284" s="66" t="s">
        <v>27</v>
      </c>
      <c r="C284" s="63">
        <f t="shared" ref="C284:L284" si="19">SUM(C281,C268,C230,C195,C187,C173,C75,C53)</f>
        <v>30187.667653999997</v>
      </c>
      <c r="D284" s="63">
        <f t="shared" si="19"/>
        <v>30187.667653999997</v>
      </c>
      <c r="E284" s="63">
        <f t="shared" si="19"/>
        <v>0</v>
      </c>
      <c r="F284" s="63">
        <f t="shared" si="19"/>
        <v>0</v>
      </c>
      <c r="G284" s="65">
        <f t="shared" si="19"/>
        <v>0</v>
      </c>
      <c r="H284" s="64">
        <f t="shared" si="19"/>
        <v>32634</v>
      </c>
      <c r="I284" s="63">
        <f t="shared" si="19"/>
        <v>32634</v>
      </c>
      <c r="J284" s="63">
        <f t="shared" si="19"/>
        <v>0</v>
      </c>
      <c r="K284" s="63">
        <f t="shared" si="19"/>
        <v>0</v>
      </c>
      <c r="L284" s="62">
        <f t="shared" si="19"/>
        <v>0</v>
      </c>
    </row>
    <row r="285" spans="1:12" s="14" customFormat="1" ht="13.5" hidden="1" thickTop="1" thickBot="1" x14ac:dyDescent="0.3">
      <c r="A285" s="291" t="s">
        <v>26</v>
      </c>
      <c r="B285" s="292"/>
      <c r="C285" s="60">
        <f>SUM(D285:G285)</f>
        <v>0</v>
      </c>
      <c r="D285" s="59">
        <f>SUM(D25,D26,D42)-D51</f>
        <v>0</v>
      </c>
      <c r="E285" s="59">
        <f>SUM(E25,E26,E42)-E51</f>
        <v>0</v>
      </c>
      <c r="F285" s="59">
        <f>(F27+F43)-F51</f>
        <v>0</v>
      </c>
      <c r="G285" s="61">
        <f>G45-G51</f>
        <v>0</v>
      </c>
      <c r="H285" s="60">
        <f>SUM(I285:L285)</f>
        <v>0</v>
      </c>
      <c r="I285" s="59">
        <f>SUM(I25,I26,I42)-I51</f>
        <v>0</v>
      </c>
      <c r="J285" s="59">
        <f>SUM(J25,J26,J42)-J51</f>
        <v>0</v>
      </c>
      <c r="K285" s="59">
        <f>(K27+K43)-K51</f>
        <v>0</v>
      </c>
      <c r="L285" s="58">
        <f>L45-L51</f>
        <v>0</v>
      </c>
    </row>
    <row r="286" spans="1:12" s="14" customFormat="1" ht="12.75" hidden="1" thickTop="1" x14ac:dyDescent="0.25">
      <c r="A286" s="285" t="s">
        <v>25</v>
      </c>
      <c r="B286" s="286"/>
      <c r="C286" s="50">
        <f t="shared" ref="C286:L286" si="20">SUM(C287,C288)-C295+C296</f>
        <v>0</v>
      </c>
      <c r="D286" s="47">
        <f t="shared" si="20"/>
        <v>0</v>
      </c>
      <c r="E286" s="47">
        <f t="shared" si="20"/>
        <v>0</v>
      </c>
      <c r="F286" s="47">
        <f t="shared" si="20"/>
        <v>0</v>
      </c>
      <c r="G286" s="57">
        <f t="shared" si="20"/>
        <v>0</v>
      </c>
      <c r="H286" s="48">
        <f t="shared" si="20"/>
        <v>0</v>
      </c>
      <c r="I286" s="47">
        <f t="shared" si="20"/>
        <v>0</v>
      </c>
      <c r="J286" s="47">
        <f t="shared" si="20"/>
        <v>0</v>
      </c>
      <c r="K286" s="47">
        <f t="shared" si="20"/>
        <v>0</v>
      </c>
      <c r="L286" s="46">
        <f t="shared" si="20"/>
        <v>0</v>
      </c>
    </row>
    <row r="287" spans="1:12" s="14" customFormat="1" ht="13.5" hidden="1" thickTop="1" thickBot="1" x14ac:dyDescent="0.3">
      <c r="A287" s="56" t="s">
        <v>24</v>
      </c>
      <c r="B287" s="56" t="s">
        <v>23</v>
      </c>
      <c r="C287" s="55">
        <f t="shared" ref="C287:L287" si="21">C22-C281</f>
        <v>0</v>
      </c>
      <c r="D287" s="52">
        <f t="shared" si="21"/>
        <v>0</v>
      </c>
      <c r="E287" s="52">
        <f t="shared" si="21"/>
        <v>0</v>
      </c>
      <c r="F287" s="52">
        <f t="shared" si="21"/>
        <v>0</v>
      </c>
      <c r="G287" s="54">
        <f t="shared" si="21"/>
        <v>0</v>
      </c>
      <c r="H287" s="53">
        <f t="shared" si="21"/>
        <v>0</v>
      </c>
      <c r="I287" s="52">
        <f t="shared" si="21"/>
        <v>0</v>
      </c>
      <c r="J287" s="52">
        <f t="shared" si="21"/>
        <v>0</v>
      </c>
      <c r="K287" s="52">
        <f t="shared" si="21"/>
        <v>0</v>
      </c>
      <c r="L287" s="51">
        <f t="shared" si="21"/>
        <v>0</v>
      </c>
    </row>
    <row r="288" spans="1:12" s="14" customFormat="1" ht="12.75" hidden="1" thickTop="1" x14ac:dyDescent="0.25">
      <c r="A288" s="21" t="s">
        <v>22</v>
      </c>
      <c r="B288" s="21" t="s">
        <v>21</v>
      </c>
      <c r="C288" s="50">
        <f t="shared" ref="C288:L288" si="22">SUM(C289,C291,C293)-SUM(C290,C292,C294)</f>
        <v>0</v>
      </c>
      <c r="D288" s="47">
        <f t="shared" si="22"/>
        <v>0</v>
      </c>
      <c r="E288" s="47">
        <f t="shared" si="22"/>
        <v>0</v>
      </c>
      <c r="F288" s="47">
        <f t="shared" si="22"/>
        <v>0</v>
      </c>
      <c r="G288" s="49">
        <f t="shared" si="22"/>
        <v>0</v>
      </c>
      <c r="H288" s="48">
        <f t="shared" si="22"/>
        <v>0</v>
      </c>
      <c r="I288" s="47">
        <f t="shared" si="22"/>
        <v>0</v>
      </c>
      <c r="J288" s="47">
        <f t="shared" si="22"/>
        <v>0</v>
      </c>
      <c r="K288" s="47">
        <f t="shared" si="22"/>
        <v>0</v>
      </c>
      <c r="L288" s="46">
        <f t="shared" si="22"/>
        <v>0</v>
      </c>
    </row>
    <row r="289" spans="1:12" ht="12.75" hidden="1" thickTop="1" x14ac:dyDescent="0.25">
      <c r="A289" s="45" t="s">
        <v>20</v>
      </c>
      <c r="B289" s="44" t="s">
        <v>19</v>
      </c>
      <c r="C289" s="42">
        <f t="shared" ref="C289:C296" si="23">SUM(D289:G289)</f>
        <v>0</v>
      </c>
      <c r="D289" s="41"/>
      <c r="E289" s="41"/>
      <c r="F289" s="41"/>
      <c r="G289" s="43"/>
      <c r="H289" s="42">
        <f t="shared" ref="H289:H296" si="24">SUM(I289:L289)</f>
        <v>0</v>
      </c>
      <c r="I289" s="41"/>
      <c r="J289" s="41"/>
      <c r="K289" s="41"/>
      <c r="L289" s="40"/>
    </row>
    <row r="290" spans="1:12" ht="24.75" hidden="1" thickTop="1" x14ac:dyDescent="0.25">
      <c r="A290" s="39" t="s">
        <v>18</v>
      </c>
      <c r="B290" s="38" t="s">
        <v>17</v>
      </c>
      <c r="C290" s="36">
        <f t="shared" si="23"/>
        <v>0</v>
      </c>
      <c r="D290" s="35"/>
      <c r="E290" s="35"/>
      <c r="F290" s="35"/>
      <c r="G290" s="37"/>
      <c r="H290" s="36">
        <f t="shared" si="24"/>
        <v>0</v>
      </c>
      <c r="I290" s="35"/>
      <c r="J290" s="35"/>
      <c r="K290" s="35"/>
      <c r="L290" s="34"/>
    </row>
    <row r="291" spans="1:12" ht="12.75" hidden="1" thickTop="1" x14ac:dyDescent="0.25">
      <c r="A291" s="39" t="s">
        <v>16</v>
      </c>
      <c r="B291" s="38" t="s">
        <v>15</v>
      </c>
      <c r="C291" s="36">
        <f t="shared" si="23"/>
        <v>0</v>
      </c>
      <c r="D291" s="35"/>
      <c r="E291" s="35"/>
      <c r="F291" s="35"/>
      <c r="G291" s="37"/>
      <c r="H291" s="36">
        <f t="shared" si="24"/>
        <v>0</v>
      </c>
      <c r="I291" s="35"/>
      <c r="J291" s="35"/>
      <c r="K291" s="35"/>
      <c r="L291" s="34"/>
    </row>
    <row r="292" spans="1:12" ht="24.75" hidden="1" thickTop="1" x14ac:dyDescent="0.25">
      <c r="A292" s="39" t="s">
        <v>14</v>
      </c>
      <c r="B292" s="38" t="s">
        <v>13</v>
      </c>
      <c r="C292" s="36">
        <f t="shared" si="23"/>
        <v>0</v>
      </c>
      <c r="D292" s="35"/>
      <c r="E292" s="35"/>
      <c r="F292" s="35"/>
      <c r="G292" s="37"/>
      <c r="H292" s="36">
        <f t="shared" si="24"/>
        <v>0</v>
      </c>
      <c r="I292" s="35"/>
      <c r="J292" s="35"/>
      <c r="K292" s="35"/>
      <c r="L292" s="34"/>
    </row>
    <row r="293" spans="1:12" ht="12.75" hidden="1" thickTop="1" x14ac:dyDescent="0.25">
      <c r="A293" s="39" t="s">
        <v>12</v>
      </c>
      <c r="B293" s="38" t="s">
        <v>11</v>
      </c>
      <c r="C293" s="36">
        <f t="shared" si="23"/>
        <v>0</v>
      </c>
      <c r="D293" s="35"/>
      <c r="E293" s="35"/>
      <c r="F293" s="35"/>
      <c r="G293" s="37"/>
      <c r="H293" s="36">
        <f t="shared" si="24"/>
        <v>0</v>
      </c>
      <c r="I293" s="35"/>
      <c r="J293" s="35"/>
      <c r="K293" s="35"/>
      <c r="L293" s="34"/>
    </row>
    <row r="294" spans="1:12" ht="24.75" hidden="1" thickTop="1" x14ac:dyDescent="0.25">
      <c r="A294" s="33" t="s">
        <v>10</v>
      </c>
      <c r="B294" s="32" t="s">
        <v>9</v>
      </c>
      <c r="C294" s="30">
        <f t="shared" si="23"/>
        <v>0</v>
      </c>
      <c r="D294" s="29"/>
      <c r="E294" s="29"/>
      <c r="F294" s="29"/>
      <c r="G294" s="31"/>
      <c r="H294" s="30">
        <f t="shared" si="24"/>
        <v>0</v>
      </c>
      <c r="I294" s="29"/>
      <c r="J294" s="29"/>
      <c r="K294" s="29"/>
      <c r="L294" s="28"/>
    </row>
    <row r="295" spans="1:12" s="14" customFormat="1" ht="13.5" hidden="1" thickTop="1" thickBot="1" x14ac:dyDescent="0.3">
      <c r="A295" s="26" t="s">
        <v>8</v>
      </c>
      <c r="B295" s="26" t="s">
        <v>7</v>
      </c>
      <c r="C295" s="24">
        <f t="shared" si="23"/>
        <v>0</v>
      </c>
      <c r="D295" s="23"/>
      <c r="E295" s="23"/>
      <c r="F295" s="23"/>
      <c r="G295" s="25"/>
      <c r="H295" s="24">
        <f t="shared" si="24"/>
        <v>0</v>
      </c>
      <c r="I295" s="23"/>
      <c r="J295" s="23"/>
      <c r="K295" s="23"/>
      <c r="L295" s="22"/>
    </row>
    <row r="296" spans="1:12" s="14" customFormat="1" ht="48.75" hidden="1" thickTop="1" x14ac:dyDescent="0.25">
      <c r="A296" s="21" t="s">
        <v>6</v>
      </c>
      <c r="B296" s="20" t="s">
        <v>5</v>
      </c>
      <c r="C296" s="18">
        <f t="shared" si="23"/>
        <v>0</v>
      </c>
      <c r="D296" s="17"/>
      <c r="E296" s="17"/>
      <c r="F296" s="17"/>
      <c r="G296" s="19"/>
      <c r="H296" s="18">
        <f t="shared" si="24"/>
        <v>0</v>
      </c>
      <c r="I296" s="17"/>
      <c r="J296" s="17"/>
      <c r="K296" s="17"/>
      <c r="L296" s="16"/>
    </row>
    <row r="297" spans="1:12" ht="12.75" thickTop="1" x14ac:dyDescent="0.2">
      <c r="A297" s="13" t="s">
        <v>4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1"/>
    </row>
    <row r="298" spans="1:12" x14ac:dyDescent="0.25">
      <c r="A298" s="311" t="s">
        <v>336</v>
      </c>
      <c r="B298" s="312"/>
      <c r="C298" s="312"/>
      <c r="D298" s="312"/>
      <c r="E298" s="312"/>
      <c r="F298" s="312"/>
      <c r="G298" s="312"/>
      <c r="H298" s="312"/>
      <c r="I298" s="312"/>
      <c r="J298" s="312"/>
      <c r="K298" s="312"/>
      <c r="L298" s="314"/>
    </row>
    <row r="299" spans="1:12" x14ac:dyDescent="0.25">
      <c r="A299" s="311" t="s">
        <v>326</v>
      </c>
      <c r="B299" s="312"/>
      <c r="C299" s="313"/>
      <c r="D299" s="313"/>
      <c r="E299" s="313"/>
      <c r="F299" s="313"/>
      <c r="G299" s="313"/>
      <c r="H299" s="312"/>
      <c r="I299" s="312"/>
      <c r="J299" s="312"/>
      <c r="K299" s="312"/>
      <c r="L299" s="314"/>
    </row>
    <row r="300" spans="1:12" x14ac:dyDescent="0.25">
      <c r="A300" s="311"/>
      <c r="B300" s="312"/>
      <c r="C300" s="313"/>
      <c r="D300" s="313"/>
      <c r="E300" s="313"/>
      <c r="F300" s="313"/>
      <c r="G300" s="313"/>
      <c r="H300" s="312"/>
      <c r="I300" s="312"/>
      <c r="J300" s="312"/>
      <c r="K300" s="312"/>
      <c r="L300" s="314"/>
    </row>
    <row r="301" spans="1:12" ht="12.75" hidden="1" customHeight="1" x14ac:dyDescent="0.25">
      <c r="A301" s="9" t="s">
        <v>3</v>
      </c>
      <c r="B301" s="10"/>
      <c r="C301" s="8" t="s">
        <v>325</v>
      </c>
      <c r="D301" s="8"/>
      <c r="E301" s="8"/>
      <c r="F301" s="8"/>
      <c r="G301" s="8"/>
      <c r="H301" s="8"/>
      <c r="I301" s="8"/>
      <c r="J301" s="8"/>
      <c r="K301" s="8"/>
      <c r="L301" s="7"/>
    </row>
    <row r="302" spans="1:12" hidden="1" x14ac:dyDescent="0.25">
      <c r="A302" s="9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7"/>
    </row>
    <row r="303" spans="1:12" hidden="1" x14ac:dyDescent="0.25">
      <c r="A303" s="9" t="s">
        <v>1</v>
      </c>
      <c r="B303" s="10"/>
      <c r="C303" s="8" t="s">
        <v>325</v>
      </c>
      <c r="D303" s="8"/>
      <c r="E303" s="8"/>
      <c r="F303" s="8"/>
      <c r="G303" s="8"/>
      <c r="H303" s="8"/>
      <c r="I303" s="8"/>
      <c r="J303" s="8"/>
      <c r="K303" s="8"/>
      <c r="L303" s="7"/>
    </row>
    <row r="304" spans="1:12" ht="12.75" thickBot="1" x14ac:dyDescent="0.3">
      <c r="A304" s="6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4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">
      <c r="A312" s="1"/>
      <c r="B312" s="1"/>
      <c r="C312" s="3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">
      <c r="A313" s="1"/>
      <c r="B313" s="1"/>
      <c r="C313" s="3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">
      <c r="A314" s="1"/>
      <c r="B314" s="1"/>
      <c r="C314" s="3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</sheetData>
  <sheetProtection algorithmName="SHA-512" hashValue="Oo5QEQTMCdev92p/fpBuLXLgXAOku9W/WXHhhjPoufDDw+VCeD7fjA+Z9EzZqUv5fjIV6D1c2BQgAO2Lmw9gCQ==" saltValue="HQYgne8CzanEw4JIWvOZXw==" spinCount="100000" sheet="1" objects="1" scenarios="1" formatCells="0" formatColumns="0" formatRows="0"/>
  <autoFilter ref="A19:L299">
    <filterColumn colId="7">
      <filters blank="1">
        <filter val="1 446"/>
        <filter val="1 630"/>
        <filter val="1 815"/>
        <filter val="1 861"/>
        <filter val="110"/>
        <filter val="140"/>
        <filter val="17 051"/>
        <filter val="173"/>
        <filter val="19 910"/>
        <filter val="2 588"/>
        <filter val="2 859"/>
        <filter val="2 927"/>
        <filter val="210"/>
        <filter val="26 461"/>
        <filter val="3 246"/>
        <filter val="30"/>
        <filter val="32 634"/>
        <filter val="387"/>
        <filter val="4 921"/>
        <filter val="434"/>
        <filter val="554"/>
        <filter val="57"/>
        <filter val="59"/>
        <filter val="6 173"/>
        <filter val="6 551"/>
        <filter val="679"/>
        <filter val="70"/>
        <filter val="847"/>
        <filter val="904"/>
        <filter val="951"/>
        <filter val="979"/>
      </filters>
    </filterColumn>
  </autoFilter>
  <mergeCells count="32">
    <mergeCell ref="C10:L10"/>
    <mergeCell ref="C11:L11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3:L13"/>
    <mergeCell ref="C14:L14"/>
    <mergeCell ref="C16:G16"/>
    <mergeCell ref="H16:L16"/>
    <mergeCell ref="C17:C18"/>
    <mergeCell ref="D17:D18"/>
    <mergeCell ref="E17:E18"/>
    <mergeCell ref="F17:F18"/>
    <mergeCell ref="A299:L300"/>
    <mergeCell ref="A298:L298"/>
    <mergeCell ref="A285:B285"/>
    <mergeCell ref="A286:B286"/>
    <mergeCell ref="G17:G18"/>
    <mergeCell ref="H17:H18"/>
    <mergeCell ref="I17:I18"/>
    <mergeCell ref="A16:A18"/>
    <mergeCell ref="B16:B18"/>
    <mergeCell ref="J17:J18"/>
    <mergeCell ref="K17:K18"/>
    <mergeCell ref="L17:L18"/>
  </mergeCells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&amp;L&amp;"Times New Roman,Regular"&amp;10&amp;D; &amp;T&amp;R&amp;"Times New Roman,Regular"&amp;10&amp;P (&amp;N)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M323"/>
  <sheetViews>
    <sheetView showGridLines="0" view="pageLayout" zoomScaleNormal="100" workbookViewId="0">
      <selection activeCell="C11" sqref="C11:L11"/>
    </sheetView>
  </sheetViews>
  <sheetFormatPr defaultRowHeight="12" x14ac:dyDescent="0.25"/>
  <cols>
    <col min="1" max="1" width="10.85546875" style="2" customWidth="1"/>
    <col min="2" max="2" width="28" style="2" customWidth="1"/>
    <col min="3" max="3" width="9.7109375" style="2" hidden="1" customWidth="1"/>
    <col min="4" max="4" width="9.5703125" style="2" hidden="1" customWidth="1"/>
    <col min="5" max="6" width="8.7109375" style="2" hidden="1" customWidth="1"/>
    <col min="7" max="7" width="8.28515625" style="2" hidden="1" customWidth="1"/>
    <col min="8" max="11" width="8.7109375" style="2" customWidth="1"/>
    <col min="12" max="12" width="7.5703125" style="2" customWidth="1"/>
    <col min="13" max="13" width="0" style="1" hidden="1" customWidth="1"/>
    <col min="14" max="16384" width="9.140625" style="1"/>
  </cols>
  <sheetData>
    <row r="1" spans="1:12" x14ac:dyDescent="0.25">
      <c r="A1" s="281" t="s">
        <v>392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35.25" customHeight="1" x14ac:dyDescent="0.25">
      <c r="A2" s="282" t="s">
        <v>320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/>
    </row>
    <row r="3" spans="1:12" ht="12.75" customHeight="1" x14ac:dyDescent="0.25">
      <c r="A3" s="266" t="s">
        <v>319</v>
      </c>
      <c r="B3" s="265"/>
      <c r="C3" s="324" t="s">
        <v>341</v>
      </c>
      <c r="D3" s="324"/>
      <c r="E3" s="324"/>
      <c r="F3" s="324"/>
      <c r="G3" s="324"/>
      <c r="H3" s="324"/>
      <c r="I3" s="324"/>
      <c r="J3" s="324"/>
      <c r="K3" s="324"/>
      <c r="L3" s="325"/>
    </row>
    <row r="4" spans="1:12" ht="12.75" customHeight="1" x14ac:dyDescent="0.25">
      <c r="A4" s="266" t="s">
        <v>317</v>
      </c>
      <c r="B4" s="265"/>
      <c r="C4" s="277" t="s">
        <v>340</v>
      </c>
      <c r="D4" s="277"/>
      <c r="E4" s="277"/>
      <c r="F4" s="277"/>
      <c r="G4" s="277"/>
      <c r="H4" s="277"/>
      <c r="I4" s="277"/>
      <c r="J4" s="277"/>
      <c r="K4" s="277"/>
      <c r="L4" s="278"/>
    </row>
    <row r="5" spans="1:12" ht="12.75" customHeight="1" x14ac:dyDescent="0.25">
      <c r="A5" s="261" t="s">
        <v>315</v>
      </c>
      <c r="B5" s="260"/>
      <c r="C5" s="275" t="s">
        <v>360</v>
      </c>
      <c r="D5" s="275"/>
      <c r="E5" s="275"/>
      <c r="F5" s="275"/>
      <c r="G5" s="275"/>
      <c r="H5" s="275"/>
      <c r="I5" s="275"/>
      <c r="J5" s="275"/>
      <c r="K5" s="275"/>
      <c r="L5" s="276"/>
    </row>
    <row r="6" spans="1:12" ht="12.75" customHeight="1" x14ac:dyDescent="0.25">
      <c r="A6" s="261" t="s">
        <v>313</v>
      </c>
      <c r="B6" s="260"/>
      <c r="C6" s="275" t="s">
        <v>389</v>
      </c>
      <c r="D6" s="275"/>
      <c r="E6" s="275"/>
      <c r="F6" s="275"/>
      <c r="G6" s="275"/>
      <c r="H6" s="275"/>
      <c r="I6" s="275"/>
      <c r="J6" s="275"/>
      <c r="K6" s="275"/>
      <c r="L6" s="276"/>
    </row>
    <row r="7" spans="1:12" ht="23.25" customHeight="1" x14ac:dyDescent="0.25">
      <c r="A7" s="261" t="s">
        <v>311</v>
      </c>
      <c r="B7" s="260"/>
      <c r="C7" s="277" t="s">
        <v>391</v>
      </c>
      <c r="D7" s="277"/>
      <c r="E7" s="277"/>
      <c r="F7" s="277"/>
      <c r="G7" s="277"/>
      <c r="H7" s="277"/>
      <c r="I7" s="277"/>
      <c r="J7" s="277"/>
      <c r="K7" s="277"/>
      <c r="L7" s="278"/>
    </row>
    <row r="8" spans="1:12" x14ac:dyDescent="0.25">
      <c r="A8" s="261" t="s">
        <v>309</v>
      </c>
      <c r="B8" s="260"/>
      <c r="C8" s="315" t="s">
        <v>338</v>
      </c>
      <c r="D8" s="315"/>
      <c r="E8" s="315"/>
      <c r="F8" s="315"/>
      <c r="G8" s="315"/>
      <c r="H8" s="315"/>
      <c r="I8" s="315"/>
      <c r="J8" s="315"/>
      <c r="K8" s="315"/>
      <c r="L8" s="316"/>
    </row>
    <row r="9" spans="1:12" ht="12.75" customHeight="1" x14ac:dyDescent="0.25">
      <c r="A9" s="262" t="s">
        <v>308</v>
      </c>
      <c r="B9" s="260"/>
      <c r="C9" s="279"/>
      <c r="D9" s="279"/>
      <c r="E9" s="279"/>
      <c r="F9" s="279"/>
      <c r="G9" s="279"/>
      <c r="H9" s="279"/>
      <c r="I9" s="279"/>
      <c r="J9" s="279"/>
      <c r="K9" s="279"/>
      <c r="L9" s="280"/>
    </row>
    <row r="10" spans="1:12" ht="12.75" customHeight="1" x14ac:dyDescent="0.25">
      <c r="A10" s="261"/>
      <c r="B10" s="260" t="s">
        <v>307</v>
      </c>
      <c r="C10" s="279" t="s">
        <v>346</v>
      </c>
      <c r="D10" s="279"/>
      <c r="E10" s="279"/>
      <c r="F10" s="279"/>
      <c r="G10" s="279"/>
      <c r="H10" s="279"/>
      <c r="I10" s="279"/>
      <c r="J10" s="279"/>
      <c r="K10" s="279"/>
      <c r="L10" s="280"/>
    </row>
    <row r="11" spans="1:12" ht="12.75" customHeight="1" x14ac:dyDescent="0.25">
      <c r="A11" s="261"/>
      <c r="B11" s="260" t="s">
        <v>305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6"/>
    </row>
    <row r="12" spans="1:12" ht="12.75" customHeight="1" x14ac:dyDescent="0.25">
      <c r="A12" s="261"/>
      <c r="B12" s="260" t="s">
        <v>304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80"/>
    </row>
    <row r="13" spans="1:12" ht="12.75" customHeight="1" x14ac:dyDescent="0.25">
      <c r="A13" s="261"/>
      <c r="B13" s="260" t="s">
        <v>303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ht="12.75" customHeight="1" x14ac:dyDescent="0.25">
      <c r="A14" s="261"/>
      <c r="B14" s="260" t="s">
        <v>302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6"/>
    </row>
    <row r="15" spans="1:12" ht="12.75" customHeight="1" x14ac:dyDescent="0.25">
      <c r="A15" s="259"/>
      <c r="B15" s="258"/>
      <c r="C15" s="257"/>
      <c r="D15" s="257"/>
      <c r="E15" s="257"/>
      <c r="F15" s="257"/>
      <c r="G15" s="257"/>
      <c r="H15" s="257"/>
      <c r="I15" s="257"/>
      <c r="J15" s="257"/>
      <c r="K15" s="257"/>
      <c r="L15" s="256"/>
    </row>
    <row r="16" spans="1:12" s="255" customFormat="1" ht="12.75" customHeight="1" x14ac:dyDescent="0.25">
      <c r="A16" s="293" t="s">
        <v>301</v>
      </c>
      <c r="B16" s="296" t="s">
        <v>300</v>
      </c>
      <c r="C16" s="298" t="s">
        <v>299</v>
      </c>
      <c r="D16" s="299"/>
      <c r="E16" s="299"/>
      <c r="F16" s="299"/>
      <c r="G16" s="300"/>
      <c r="H16" s="298" t="s">
        <v>298</v>
      </c>
      <c r="I16" s="299"/>
      <c r="J16" s="299"/>
      <c r="K16" s="299"/>
      <c r="L16" s="301"/>
    </row>
    <row r="17" spans="1:12" s="255" customFormat="1" ht="12.75" customHeight="1" x14ac:dyDescent="0.25">
      <c r="A17" s="294"/>
      <c r="B17" s="297"/>
      <c r="C17" s="287" t="s">
        <v>297</v>
      </c>
      <c r="D17" s="302" t="s">
        <v>296</v>
      </c>
      <c r="E17" s="304" t="s">
        <v>295</v>
      </c>
      <c r="F17" s="306" t="s">
        <v>294</v>
      </c>
      <c r="G17" s="310" t="s">
        <v>293</v>
      </c>
      <c r="H17" s="287" t="s">
        <v>297</v>
      </c>
      <c r="I17" s="302" t="s">
        <v>296</v>
      </c>
      <c r="J17" s="304" t="s">
        <v>295</v>
      </c>
      <c r="K17" s="306" t="s">
        <v>294</v>
      </c>
      <c r="L17" s="289" t="s">
        <v>293</v>
      </c>
    </row>
    <row r="18" spans="1:12" s="249" customFormat="1" ht="61.5" customHeight="1" thickBot="1" x14ac:dyDescent="0.3">
      <c r="A18" s="295"/>
      <c r="B18" s="297"/>
      <c r="C18" s="287"/>
      <c r="D18" s="308"/>
      <c r="E18" s="309"/>
      <c r="F18" s="307"/>
      <c r="G18" s="310"/>
      <c r="H18" s="288"/>
      <c r="I18" s="303"/>
      <c r="J18" s="305"/>
      <c r="K18" s="307"/>
      <c r="L18" s="290"/>
    </row>
    <row r="19" spans="1:12" s="249" customFormat="1" ht="9.75" customHeight="1" thickTop="1" x14ac:dyDescent="0.25">
      <c r="A19" s="254" t="s">
        <v>292</v>
      </c>
      <c r="B19" s="254">
        <v>2</v>
      </c>
      <c r="C19" s="252">
        <v>3</v>
      </c>
      <c r="D19" s="251">
        <v>4</v>
      </c>
      <c r="E19" s="251">
        <v>5</v>
      </c>
      <c r="F19" s="251">
        <v>6</v>
      </c>
      <c r="G19" s="253">
        <v>7</v>
      </c>
      <c r="H19" s="252">
        <v>8</v>
      </c>
      <c r="I19" s="251">
        <v>9</v>
      </c>
      <c r="J19" s="251">
        <v>10</v>
      </c>
      <c r="K19" s="251">
        <v>11</v>
      </c>
      <c r="L19" s="250">
        <v>12</v>
      </c>
    </row>
    <row r="20" spans="1:12" s="14" customFormat="1" x14ac:dyDescent="0.25">
      <c r="A20" s="168"/>
      <c r="B20" s="147" t="s">
        <v>291</v>
      </c>
      <c r="C20" s="247"/>
      <c r="D20" s="246"/>
      <c r="E20" s="246"/>
      <c r="F20" s="246"/>
      <c r="G20" s="248"/>
      <c r="H20" s="247"/>
      <c r="I20" s="246"/>
      <c r="J20" s="246"/>
      <c r="K20" s="246"/>
      <c r="L20" s="245"/>
    </row>
    <row r="21" spans="1:12" s="14" customFormat="1" ht="12.75" thickBot="1" x14ac:dyDescent="0.3">
      <c r="A21" s="177"/>
      <c r="B21" s="244" t="s">
        <v>290</v>
      </c>
      <c r="C21" s="242">
        <f t="shared" ref="C21:C47" si="0">SUM(D21:G21)</f>
        <v>181439.33407700001</v>
      </c>
      <c r="D21" s="241">
        <f>SUM(D22,D25,D26,D42,D43)</f>
        <v>181439.33407700001</v>
      </c>
      <c r="E21" s="241">
        <f>SUM(E22,E25,E43)</f>
        <v>0</v>
      </c>
      <c r="F21" s="241">
        <f>SUM(F22,F27,F43)</f>
        <v>0</v>
      </c>
      <c r="G21" s="243">
        <f>SUM(G22,G45)</f>
        <v>0</v>
      </c>
      <c r="H21" s="242">
        <f t="shared" ref="H21:H47" si="1">SUM(I21:L21)</f>
        <v>189232</v>
      </c>
      <c r="I21" s="241">
        <f>SUM(I22,I25,I26,I42,I43)</f>
        <v>189232</v>
      </c>
      <c r="J21" s="241">
        <f>SUM(J22,J25,J43)</f>
        <v>0</v>
      </c>
      <c r="K21" s="241">
        <f>SUM(K22,K27,K43)</f>
        <v>0</v>
      </c>
      <c r="L21" s="240">
        <f>SUM(L22,L45)</f>
        <v>0</v>
      </c>
    </row>
    <row r="22" spans="1:12" ht="12.75" hidden="1" thickTop="1" x14ac:dyDescent="0.25">
      <c r="A22" s="239"/>
      <c r="B22" s="238" t="s">
        <v>289</v>
      </c>
      <c r="C22" s="236">
        <f t="shared" si="0"/>
        <v>0</v>
      </c>
      <c r="D22" s="235">
        <f>SUM(D23:D24)</f>
        <v>0</v>
      </c>
      <c r="E22" s="235">
        <f>SUM(E23:E24)</f>
        <v>0</v>
      </c>
      <c r="F22" s="235">
        <f>SUM(F23:F24)</f>
        <v>0</v>
      </c>
      <c r="G22" s="237">
        <f>SUM(G23:G24)</f>
        <v>0</v>
      </c>
      <c r="H22" s="236">
        <f t="shared" si="1"/>
        <v>0</v>
      </c>
      <c r="I22" s="235">
        <f>SUM(I23:I24)</f>
        <v>0</v>
      </c>
      <c r="J22" s="235">
        <f>SUM(J23:J24)</f>
        <v>0</v>
      </c>
      <c r="K22" s="235">
        <f>SUM(K23:K24)</f>
        <v>0</v>
      </c>
      <c r="L22" s="234">
        <f>SUM(L23:L24)</f>
        <v>0</v>
      </c>
    </row>
    <row r="23" spans="1:12" ht="12.75" hidden="1" thickTop="1" x14ac:dyDescent="0.25">
      <c r="A23" s="163"/>
      <c r="B23" s="114" t="s">
        <v>288</v>
      </c>
      <c r="C23" s="233">
        <f t="shared" si="0"/>
        <v>0</v>
      </c>
      <c r="D23" s="161"/>
      <c r="E23" s="161"/>
      <c r="F23" s="161"/>
      <c r="G23" s="162"/>
      <c r="H23" s="233">
        <f t="shared" si="1"/>
        <v>0</v>
      </c>
      <c r="I23" s="161"/>
      <c r="J23" s="161"/>
      <c r="K23" s="161"/>
      <c r="L23" s="160"/>
    </row>
    <row r="24" spans="1:12" ht="12.75" hidden="1" thickTop="1" x14ac:dyDescent="0.25">
      <c r="A24" s="38"/>
      <c r="B24" s="74" t="s">
        <v>287</v>
      </c>
      <c r="C24" s="231">
        <f t="shared" si="0"/>
        <v>0</v>
      </c>
      <c r="D24" s="230"/>
      <c r="E24" s="230"/>
      <c r="F24" s="230"/>
      <c r="G24" s="232"/>
      <c r="H24" s="231">
        <f t="shared" si="1"/>
        <v>0</v>
      </c>
      <c r="I24" s="230"/>
      <c r="J24" s="230"/>
      <c r="K24" s="230"/>
      <c r="L24" s="229"/>
    </row>
    <row r="25" spans="1:12" s="14" customFormat="1" ht="25.5" thickTop="1" thickBot="1" x14ac:dyDescent="0.3">
      <c r="A25" s="228">
        <v>19300</v>
      </c>
      <c r="B25" s="228" t="s">
        <v>286</v>
      </c>
      <c r="C25" s="226">
        <f t="shared" si="0"/>
        <v>181439.33407700001</v>
      </c>
      <c r="D25" s="225">
        <f>D50</f>
        <v>181439.33407700001</v>
      </c>
      <c r="E25" s="225"/>
      <c r="F25" s="224" t="s">
        <v>263</v>
      </c>
      <c r="G25" s="227" t="s">
        <v>263</v>
      </c>
      <c r="H25" s="226">
        <f t="shared" si="1"/>
        <v>189232</v>
      </c>
      <c r="I25" s="225">
        <f>I51</f>
        <v>189232</v>
      </c>
      <c r="J25" s="225">
        <f>J51</f>
        <v>0</v>
      </c>
      <c r="K25" s="224" t="s">
        <v>263</v>
      </c>
      <c r="L25" s="223" t="s">
        <v>263</v>
      </c>
    </row>
    <row r="26" spans="1:12" s="14" customFormat="1" ht="24.75" hidden="1" thickTop="1" x14ac:dyDescent="0.25">
      <c r="A26" s="97"/>
      <c r="B26" s="97" t="s">
        <v>285</v>
      </c>
      <c r="C26" s="94">
        <f t="shared" si="0"/>
        <v>0</v>
      </c>
      <c r="D26" s="209"/>
      <c r="E26" s="196" t="s">
        <v>263</v>
      </c>
      <c r="F26" s="196" t="s">
        <v>263</v>
      </c>
      <c r="G26" s="207" t="s">
        <v>263</v>
      </c>
      <c r="H26" s="94">
        <f t="shared" si="1"/>
        <v>0</v>
      </c>
      <c r="I26" s="222"/>
      <c r="J26" s="196" t="s">
        <v>263</v>
      </c>
      <c r="K26" s="196" t="s">
        <v>263</v>
      </c>
      <c r="L26" s="204" t="s">
        <v>263</v>
      </c>
    </row>
    <row r="27" spans="1:12" s="14" customFormat="1" ht="36.75" hidden="1" thickTop="1" x14ac:dyDescent="0.25">
      <c r="A27" s="97">
        <v>21300</v>
      </c>
      <c r="B27" s="97" t="s">
        <v>284</v>
      </c>
      <c r="C27" s="94">
        <f t="shared" si="0"/>
        <v>0</v>
      </c>
      <c r="D27" s="196" t="s">
        <v>263</v>
      </c>
      <c r="E27" s="196" t="s">
        <v>263</v>
      </c>
      <c r="F27" s="93">
        <f>SUM(F28,F32,F34,F37)</f>
        <v>0</v>
      </c>
      <c r="G27" s="207" t="s">
        <v>263</v>
      </c>
      <c r="H27" s="94">
        <f t="shared" si="1"/>
        <v>0</v>
      </c>
      <c r="I27" s="196" t="s">
        <v>263</v>
      </c>
      <c r="J27" s="196" t="s">
        <v>263</v>
      </c>
      <c r="K27" s="93">
        <f>SUM(K28,K32,K34,K37)</f>
        <v>0</v>
      </c>
      <c r="L27" s="204" t="s">
        <v>263</v>
      </c>
    </row>
    <row r="28" spans="1:12" s="14" customFormat="1" ht="24.75" hidden="1" thickTop="1" x14ac:dyDescent="0.25">
      <c r="A28" s="210">
        <v>21350</v>
      </c>
      <c r="B28" s="97" t="s">
        <v>283</v>
      </c>
      <c r="C28" s="94">
        <f t="shared" si="0"/>
        <v>0</v>
      </c>
      <c r="D28" s="196" t="s">
        <v>263</v>
      </c>
      <c r="E28" s="196" t="s">
        <v>263</v>
      </c>
      <c r="F28" s="93">
        <f>SUM(F29:F31)</f>
        <v>0</v>
      </c>
      <c r="G28" s="207" t="s">
        <v>263</v>
      </c>
      <c r="H28" s="94">
        <f t="shared" si="1"/>
        <v>0</v>
      </c>
      <c r="I28" s="196" t="s">
        <v>263</v>
      </c>
      <c r="J28" s="196" t="s">
        <v>263</v>
      </c>
      <c r="K28" s="93">
        <f>SUM(K29:K31)</f>
        <v>0</v>
      </c>
      <c r="L28" s="204" t="s">
        <v>263</v>
      </c>
    </row>
    <row r="29" spans="1:12" ht="12.75" hidden="1" thickTop="1" x14ac:dyDescent="0.25">
      <c r="A29" s="163">
        <v>21351</v>
      </c>
      <c r="B29" s="79" t="s">
        <v>282</v>
      </c>
      <c r="C29" s="69">
        <f t="shared" si="0"/>
        <v>0</v>
      </c>
      <c r="D29" s="215" t="s">
        <v>263</v>
      </c>
      <c r="E29" s="215" t="s">
        <v>263</v>
      </c>
      <c r="F29" s="68"/>
      <c r="G29" s="216" t="s">
        <v>263</v>
      </c>
      <c r="H29" s="69">
        <f t="shared" si="1"/>
        <v>0</v>
      </c>
      <c r="I29" s="215" t="s">
        <v>263</v>
      </c>
      <c r="J29" s="215" t="s">
        <v>263</v>
      </c>
      <c r="K29" s="68"/>
      <c r="L29" s="214" t="s">
        <v>263</v>
      </c>
    </row>
    <row r="30" spans="1:12" ht="12.75" hidden="1" thickTop="1" x14ac:dyDescent="0.25">
      <c r="A30" s="38">
        <v>21352</v>
      </c>
      <c r="B30" s="78" t="s">
        <v>281</v>
      </c>
      <c r="C30" s="36">
        <f t="shared" si="0"/>
        <v>0</v>
      </c>
      <c r="D30" s="212" t="s">
        <v>263</v>
      </c>
      <c r="E30" s="212" t="s">
        <v>263</v>
      </c>
      <c r="F30" s="35"/>
      <c r="G30" s="213" t="s">
        <v>263</v>
      </c>
      <c r="H30" s="36">
        <f t="shared" si="1"/>
        <v>0</v>
      </c>
      <c r="I30" s="212" t="s">
        <v>263</v>
      </c>
      <c r="J30" s="212" t="s">
        <v>263</v>
      </c>
      <c r="K30" s="35"/>
      <c r="L30" s="211" t="s">
        <v>263</v>
      </c>
    </row>
    <row r="31" spans="1:12" ht="24.75" hidden="1" thickTop="1" x14ac:dyDescent="0.25">
      <c r="A31" s="38">
        <v>21359</v>
      </c>
      <c r="B31" s="78" t="s">
        <v>280</v>
      </c>
      <c r="C31" s="36">
        <f t="shared" si="0"/>
        <v>0</v>
      </c>
      <c r="D31" s="212" t="s">
        <v>263</v>
      </c>
      <c r="E31" s="212" t="s">
        <v>263</v>
      </c>
      <c r="F31" s="35"/>
      <c r="G31" s="213" t="s">
        <v>263</v>
      </c>
      <c r="H31" s="36">
        <f t="shared" si="1"/>
        <v>0</v>
      </c>
      <c r="I31" s="212" t="s">
        <v>263</v>
      </c>
      <c r="J31" s="212" t="s">
        <v>263</v>
      </c>
      <c r="K31" s="35"/>
      <c r="L31" s="211" t="s">
        <v>263</v>
      </c>
    </row>
    <row r="32" spans="1:12" s="14" customFormat="1" ht="36.75" hidden="1" thickTop="1" x14ac:dyDescent="0.25">
      <c r="A32" s="210">
        <v>21370</v>
      </c>
      <c r="B32" s="97" t="s">
        <v>279</v>
      </c>
      <c r="C32" s="94">
        <f t="shared" si="0"/>
        <v>0</v>
      </c>
      <c r="D32" s="196" t="s">
        <v>263</v>
      </c>
      <c r="E32" s="196" t="s">
        <v>263</v>
      </c>
      <c r="F32" s="93">
        <f>SUM(F33)</f>
        <v>0</v>
      </c>
      <c r="G32" s="207" t="s">
        <v>263</v>
      </c>
      <c r="H32" s="94">
        <f t="shared" si="1"/>
        <v>0</v>
      </c>
      <c r="I32" s="196" t="s">
        <v>263</v>
      </c>
      <c r="J32" s="196" t="s">
        <v>263</v>
      </c>
      <c r="K32" s="93">
        <f>SUM(K33)</f>
        <v>0</v>
      </c>
      <c r="L32" s="204" t="s">
        <v>263</v>
      </c>
    </row>
    <row r="33" spans="1:12" ht="36.75" hidden="1" thickTop="1" x14ac:dyDescent="0.25">
      <c r="A33" s="221">
        <v>21379</v>
      </c>
      <c r="B33" s="220" t="s">
        <v>278</v>
      </c>
      <c r="C33" s="42">
        <f t="shared" si="0"/>
        <v>0</v>
      </c>
      <c r="D33" s="218" t="s">
        <v>263</v>
      </c>
      <c r="E33" s="218" t="s">
        <v>263</v>
      </c>
      <c r="F33" s="41"/>
      <c r="G33" s="219" t="s">
        <v>263</v>
      </c>
      <c r="H33" s="42">
        <f t="shared" si="1"/>
        <v>0</v>
      </c>
      <c r="I33" s="218" t="s">
        <v>263</v>
      </c>
      <c r="J33" s="218" t="s">
        <v>263</v>
      </c>
      <c r="K33" s="41"/>
      <c r="L33" s="217" t="s">
        <v>263</v>
      </c>
    </row>
    <row r="34" spans="1:12" s="14" customFormat="1" ht="12.75" hidden="1" thickTop="1" x14ac:dyDescent="0.25">
      <c r="A34" s="210">
        <v>21380</v>
      </c>
      <c r="B34" s="97" t="s">
        <v>277</v>
      </c>
      <c r="C34" s="94">
        <f t="shared" si="0"/>
        <v>0</v>
      </c>
      <c r="D34" s="196" t="s">
        <v>263</v>
      </c>
      <c r="E34" s="196" t="s">
        <v>263</v>
      </c>
      <c r="F34" s="93">
        <f>SUM(F35:F36)</f>
        <v>0</v>
      </c>
      <c r="G34" s="207" t="s">
        <v>263</v>
      </c>
      <c r="H34" s="94">
        <f t="shared" si="1"/>
        <v>0</v>
      </c>
      <c r="I34" s="196" t="s">
        <v>263</v>
      </c>
      <c r="J34" s="196" t="s">
        <v>263</v>
      </c>
      <c r="K34" s="93">
        <f>SUM(K35:K36)</f>
        <v>0</v>
      </c>
      <c r="L34" s="204" t="s">
        <v>263</v>
      </c>
    </row>
    <row r="35" spans="1:12" ht="12.75" hidden="1" thickTop="1" x14ac:dyDescent="0.25">
      <c r="A35" s="114">
        <v>21381</v>
      </c>
      <c r="B35" s="79" t="s">
        <v>276</v>
      </c>
      <c r="C35" s="69">
        <f t="shared" si="0"/>
        <v>0</v>
      </c>
      <c r="D35" s="215" t="s">
        <v>263</v>
      </c>
      <c r="E35" s="215" t="s">
        <v>263</v>
      </c>
      <c r="F35" s="68"/>
      <c r="G35" s="216" t="s">
        <v>263</v>
      </c>
      <c r="H35" s="69">
        <f t="shared" si="1"/>
        <v>0</v>
      </c>
      <c r="I35" s="215" t="s">
        <v>263</v>
      </c>
      <c r="J35" s="215" t="s">
        <v>263</v>
      </c>
      <c r="K35" s="68"/>
      <c r="L35" s="214" t="s">
        <v>263</v>
      </c>
    </row>
    <row r="36" spans="1:12" ht="24.75" hidden="1" thickTop="1" x14ac:dyDescent="0.25">
      <c r="A36" s="74">
        <v>21383</v>
      </c>
      <c r="B36" s="78" t="s">
        <v>275</v>
      </c>
      <c r="C36" s="36">
        <f t="shared" si="0"/>
        <v>0</v>
      </c>
      <c r="D36" s="212" t="s">
        <v>263</v>
      </c>
      <c r="E36" s="212" t="s">
        <v>263</v>
      </c>
      <c r="F36" s="35"/>
      <c r="G36" s="213" t="s">
        <v>263</v>
      </c>
      <c r="H36" s="36">
        <f t="shared" si="1"/>
        <v>0</v>
      </c>
      <c r="I36" s="212" t="s">
        <v>263</v>
      </c>
      <c r="J36" s="212" t="s">
        <v>263</v>
      </c>
      <c r="K36" s="35"/>
      <c r="L36" s="211" t="s">
        <v>263</v>
      </c>
    </row>
    <row r="37" spans="1:12" s="14" customFormat="1" ht="24.75" hidden="1" thickTop="1" x14ac:dyDescent="0.25">
      <c r="A37" s="210">
        <v>21390</v>
      </c>
      <c r="B37" s="97" t="s">
        <v>274</v>
      </c>
      <c r="C37" s="94">
        <f t="shared" si="0"/>
        <v>0</v>
      </c>
      <c r="D37" s="196" t="s">
        <v>263</v>
      </c>
      <c r="E37" s="196" t="s">
        <v>263</v>
      </c>
      <c r="F37" s="93">
        <f>SUM(F38:F41)</f>
        <v>0</v>
      </c>
      <c r="G37" s="207" t="s">
        <v>263</v>
      </c>
      <c r="H37" s="94">
        <f t="shared" si="1"/>
        <v>0</v>
      </c>
      <c r="I37" s="196" t="s">
        <v>263</v>
      </c>
      <c r="J37" s="196" t="s">
        <v>263</v>
      </c>
      <c r="K37" s="93">
        <f>SUM(K38:K41)</f>
        <v>0</v>
      </c>
      <c r="L37" s="204" t="s">
        <v>263</v>
      </c>
    </row>
    <row r="38" spans="1:12" ht="24.75" hidden="1" thickTop="1" x14ac:dyDescent="0.25">
      <c r="A38" s="114">
        <v>21391</v>
      </c>
      <c r="B38" s="79" t="s">
        <v>273</v>
      </c>
      <c r="C38" s="69">
        <f t="shared" si="0"/>
        <v>0</v>
      </c>
      <c r="D38" s="215" t="s">
        <v>263</v>
      </c>
      <c r="E38" s="215" t="s">
        <v>263</v>
      </c>
      <c r="F38" s="68"/>
      <c r="G38" s="216" t="s">
        <v>263</v>
      </c>
      <c r="H38" s="69">
        <f t="shared" si="1"/>
        <v>0</v>
      </c>
      <c r="I38" s="215" t="s">
        <v>263</v>
      </c>
      <c r="J38" s="215" t="s">
        <v>263</v>
      </c>
      <c r="K38" s="68"/>
      <c r="L38" s="214" t="s">
        <v>263</v>
      </c>
    </row>
    <row r="39" spans="1:12" ht="12.75" hidden="1" thickTop="1" x14ac:dyDescent="0.25">
      <c r="A39" s="74">
        <v>21393</v>
      </c>
      <c r="B39" s="78" t="s">
        <v>272</v>
      </c>
      <c r="C39" s="36">
        <f t="shared" si="0"/>
        <v>0</v>
      </c>
      <c r="D39" s="212" t="s">
        <v>263</v>
      </c>
      <c r="E39" s="212" t="s">
        <v>263</v>
      </c>
      <c r="F39" s="35"/>
      <c r="G39" s="213" t="s">
        <v>263</v>
      </c>
      <c r="H39" s="36">
        <f t="shared" si="1"/>
        <v>0</v>
      </c>
      <c r="I39" s="212" t="s">
        <v>263</v>
      </c>
      <c r="J39" s="212" t="s">
        <v>263</v>
      </c>
      <c r="K39" s="35"/>
      <c r="L39" s="211" t="s">
        <v>263</v>
      </c>
    </row>
    <row r="40" spans="1:12" ht="12.75" hidden="1" thickTop="1" x14ac:dyDescent="0.25">
      <c r="A40" s="74">
        <v>21395</v>
      </c>
      <c r="B40" s="78" t="s">
        <v>271</v>
      </c>
      <c r="C40" s="36">
        <f t="shared" si="0"/>
        <v>0</v>
      </c>
      <c r="D40" s="212" t="s">
        <v>263</v>
      </c>
      <c r="E40" s="212" t="s">
        <v>263</v>
      </c>
      <c r="F40" s="35"/>
      <c r="G40" s="213" t="s">
        <v>263</v>
      </c>
      <c r="H40" s="36">
        <f t="shared" si="1"/>
        <v>0</v>
      </c>
      <c r="I40" s="212" t="s">
        <v>263</v>
      </c>
      <c r="J40" s="212" t="s">
        <v>263</v>
      </c>
      <c r="K40" s="35"/>
      <c r="L40" s="211" t="s">
        <v>263</v>
      </c>
    </row>
    <row r="41" spans="1:12" ht="24.75" hidden="1" thickTop="1" x14ac:dyDescent="0.25">
      <c r="A41" s="74">
        <v>21399</v>
      </c>
      <c r="B41" s="78" t="s">
        <v>270</v>
      </c>
      <c r="C41" s="36">
        <f t="shared" si="0"/>
        <v>0</v>
      </c>
      <c r="D41" s="212" t="s">
        <v>263</v>
      </c>
      <c r="E41" s="212" t="s">
        <v>263</v>
      </c>
      <c r="F41" s="35"/>
      <c r="G41" s="213" t="s">
        <v>263</v>
      </c>
      <c r="H41" s="36">
        <f t="shared" si="1"/>
        <v>0</v>
      </c>
      <c r="I41" s="212" t="s">
        <v>263</v>
      </c>
      <c r="J41" s="212" t="s">
        <v>263</v>
      </c>
      <c r="K41" s="35"/>
      <c r="L41" s="211" t="s">
        <v>263</v>
      </c>
    </row>
    <row r="42" spans="1:12" s="14" customFormat="1" ht="36.75" hidden="1" customHeight="1" x14ac:dyDescent="0.25">
      <c r="A42" s="210">
        <v>21420</v>
      </c>
      <c r="B42" s="97" t="s">
        <v>269</v>
      </c>
      <c r="C42" s="94">
        <f t="shared" si="0"/>
        <v>0</v>
      </c>
      <c r="D42" s="209"/>
      <c r="E42" s="196" t="s">
        <v>263</v>
      </c>
      <c r="F42" s="196" t="s">
        <v>263</v>
      </c>
      <c r="G42" s="207" t="s">
        <v>263</v>
      </c>
      <c r="H42" s="206">
        <f t="shared" si="1"/>
        <v>0</v>
      </c>
      <c r="I42" s="209"/>
      <c r="J42" s="196" t="s">
        <v>263</v>
      </c>
      <c r="K42" s="196" t="s">
        <v>263</v>
      </c>
      <c r="L42" s="204" t="s">
        <v>263</v>
      </c>
    </row>
    <row r="43" spans="1:12" s="14" customFormat="1" ht="24.75" hidden="1" thickTop="1" x14ac:dyDescent="0.25">
      <c r="A43" s="208">
        <v>21490</v>
      </c>
      <c r="B43" s="125" t="s">
        <v>268</v>
      </c>
      <c r="C43" s="94">
        <f t="shared" si="0"/>
        <v>0</v>
      </c>
      <c r="D43" s="205">
        <f>D44</f>
        <v>0</v>
      </c>
      <c r="E43" s="205">
        <f>E44</f>
        <v>0</v>
      </c>
      <c r="F43" s="205">
        <f>F44</f>
        <v>0</v>
      </c>
      <c r="G43" s="207" t="s">
        <v>263</v>
      </c>
      <c r="H43" s="206">
        <f t="shared" si="1"/>
        <v>0</v>
      </c>
      <c r="I43" s="205">
        <f>I44</f>
        <v>0</v>
      </c>
      <c r="J43" s="205">
        <f>J44</f>
        <v>0</v>
      </c>
      <c r="K43" s="205">
        <f>K44</f>
        <v>0</v>
      </c>
      <c r="L43" s="204" t="s">
        <v>263</v>
      </c>
    </row>
    <row r="44" spans="1:12" s="14" customFormat="1" ht="24.75" hidden="1" thickTop="1" x14ac:dyDescent="0.25">
      <c r="A44" s="74">
        <v>21499</v>
      </c>
      <c r="B44" s="78" t="s">
        <v>267</v>
      </c>
      <c r="C44" s="42">
        <f t="shared" si="0"/>
        <v>0</v>
      </c>
      <c r="D44" s="203"/>
      <c r="E44" s="202"/>
      <c r="F44" s="202"/>
      <c r="G44" s="201" t="s">
        <v>263</v>
      </c>
      <c r="H44" s="200">
        <f t="shared" si="1"/>
        <v>0</v>
      </c>
      <c r="I44" s="161"/>
      <c r="J44" s="199"/>
      <c r="K44" s="199"/>
      <c r="L44" s="198" t="s">
        <v>263</v>
      </c>
    </row>
    <row r="45" spans="1:12" ht="24.75" hidden="1" thickTop="1" x14ac:dyDescent="0.25">
      <c r="A45" s="197">
        <v>23000</v>
      </c>
      <c r="B45" s="86" t="s">
        <v>266</v>
      </c>
      <c r="C45" s="194">
        <f t="shared" si="0"/>
        <v>0</v>
      </c>
      <c r="D45" s="196" t="s">
        <v>263</v>
      </c>
      <c r="E45" s="196" t="s">
        <v>263</v>
      </c>
      <c r="F45" s="196" t="s">
        <v>263</v>
      </c>
      <c r="G45" s="195">
        <f>SUM(G46:G47)</f>
        <v>0</v>
      </c>
      <c r="H45" s="194">
        <f t="shared" si="1"/>
        <v>0</v>
      </c>
      <c r="I45" s="193" t="s">
        <v>263</v>
      </c>
      <c r="J45" s="193" t="s">
        <v>263</v>
      </c>
      <c r="K45" s="193" t="s">
        <v>263</v>
      </c>
      <c r="L45" s="192">
        <f>SUM(L46:L47)</f>
        <v>0</v>
      </c>
    </row>
    <row r="46" spans="1:12" ht="24.75" hidden="1" thickTop="1" x14ac:dyDescent="0.25">
      <c r="A46" s="154">
        <v>23410</v>
      </c>
      <c r="B46" s="137" t="s">
        <v>265</v>
      </c>
      <c r="C46" s="191">
        <f t="shared" si="0"/>
        <v>0</v>
      </c>
      <c r="D46" s="186" t="s">
        <v>263</v>
      </c>
      <c r="E46" s="186" t="s">
        <v>263</v>
      </c>
      <c r="F46" s="186" t="s">
        <v>263</v>
      </c>
      <c r="G46" s="190"/>
      <c r="H46" s="191">
        <f t="shared" si="1"/>
        <v>0</v>
      </c>
      <c r="I46" s="186" t="s">
        <v>263</v>
      </c>
      <c r="J46" s="186" t="s">
        <v>263</v>
      </c>
      <c r="K46" s="186" t="s">
        <v>263</v>
      </c>
      <c r="L46" s="188"/>
    </row>
    <row r="47" spans="1:12" ht="24.75" hidden="1" thickTop="1" x14ac:dyDescent="0.25">
      <c r="A47" s="154">
        <v>23510</v>
      </c>
      <c r="B47" s="137" t="s">
        <v>264</v>
      </c>
      <c r="C47" s="189">
        <f t="shared" si="0"/>
        <v>0</v>
      </c>
      <c r="D47" s="186" t="s">
        <v>263</v>
      </c>
      <c r="E47" s="186" t="s">
        <v>263</v>
      </c>
      <c r="F47" s="186" t="s">
        <v>263</v>
      </c>
      <c r="G47" s="190"/>
      <c r="H47" s="189">
        <f t="shared" si="1"/>
        <v>0</v>
      </c>
      <c r="I47" s="186" t="s">
        <v>263</v>
      </c>
      <c r="J47" s="186" t="s">
        <v>263</v>
      </c>
      <c r="K47" s="186" t="s">
        <v>263</v>
      </c>
      <c r="L47" s="188"/>
    </row>
    <row r="48" spans="1:12" ht="12.75" thickTop="1" x14ac:dyDescent="0.25">
      <c r="A48" s="44"/>
      <c r="B48" s="137"/>
      <c r="C48" s="134"/>
      <c r="D48" s="186"/>
      <c r="E48" s="186"/>
      <c r="F48" s="185"/>
      <c r="G48" s="187"/>
      <c r="H48" s="134"/>
      <c r="I48" s="186"/>
      <c r="J48" s="186"/>
      <c r="K48" s="185"/>
      <c r="L48" s="184"/>
    </row>
    <row r="49" spans="1:12" s="14" customFormat="1" x14ac:dyDescent="0.25">
      <c r="A49" s="183"/>
      <c r="B49" s="182" t="s">
        <v>262</v>
      </c>
      <c r="C49" s="180"/>
      <c r="D49" s="179"/>
      <c r="E49" s="179"/>
      <c r="F49" s="179"/>
      <c r="G49" s="181"/>
      <c r="H49" s="180"/>
      <c r="I49" s="179"/>
      <c r="J49" s="179"/>
      <c r="K49" s="179"/>
      <c r="L49" s="178"/>
    </row>
    <row r="50" spans="1:12" s="14" customFormat="1" ht="12.75" thickBot="1" x14ac:dyDescent="0.3">
      <c r="A50" s="56"/>
      <c r="B50" s="177" t="s">
        <v>261</v>
      </c>
      <c r="C50" s="176">
        <f t="shared" ref="C50:C81" si="2">SUM(D50:G50)</f>
        <v>181439.33407700001</v>
      </c>
      <c r="D50" s="52">
        <f>SUM(D51,D281)</f>
        <v>181439.33407700001</v>
      </c>
      <c r="E50" s="52">
        <f>SUM(E51,E281)</f>
        <v>0</v>
      </c>
      <c r="F50" s="52">
        <f>SUM(F51,F281)</f>
        <v>0</v>
      </c>
      <c r="G50" s="54">
        <f>SUM(G51,G281)</f>
        <v>0</v>
      </c>
      <c r="H50" s="176">
        <f t="shared" ref="H50:H81" si="3">SUM(I50:L50)</f>
        <v>189232</v>
      </c>
      <c r="I50" s="52">
        <f>SUM(I51,I281)</f>
        <v>189232</v>
      </c>
      <c r="J50" s="52">
        <f>SUM(J51,J281)</f>
        <v>0</v>
      </c>
      <c r="K50" s="52">
        <f>SUM(K51,K281)</f>
        <v>0</v>
      </c>
      <c r="L50" s="51">
        <f>SUM(L51,L281)</f>
        <v>0</v>
      </c>
    </row>
    <row r="51" spans="1:12" s="14" customFormat="1" ht="36.75" thickTop="1" x14ac:dyDescent="0.25">
      <c r="A51" s="175"/>
      <c r="B51" s="174" t="s">
        <v>260</v>
      </c>
      <c r="C51" s="172">
        <f t="shared" si="2"/>
        <v>181439.33407700001</v>
      </c>
      <c r="D51" s="171">
        <f>SUM(D52,D194)</f>
        <v>181439.33407700001</v>
      </c>
      <c r="E51" s="171">
        <f>SUM(E52,E194)</f>
        <v>0</v>
      </c>
      <c r="F51" s="171">
        <f>SUM(F52,F194)</f>
        <v>0</v>
      </c>
      <c r="G51" s="173">
        <f>SUM(G52,G194)</f>
        <v>0</v>
      </c>
      <c r="H51" s="172">
        <f t="shared" si="3"/>
        <v>189232</v>
      </c>
      <c r="I51" s="171">
        <f>SUM(I52,I194)</f>
        <v>189232</v>
      </c>
      <c r="J51" s="171">
        <f>SUM(J52,J194)</f>
        <v>0</v>
      </c>
      <c r="K51" s="171">
        <f>SUM(K52,K194)</f>
        <v>0</v>
      </c>
      <c r="L51" s="170">
        <f>SUM(L52,L194)</f>
        <v>0</v>
      </c>
    </row>
    <row r="52" spans="1:12" s="14" customFormat="1" ht="24" x14ac:dyDescent="0.25">
      <c r="A52" s="169"/>
      <c r="B52" s="168" t="s">
        <v>259</v>
      </c>
      <c r="C52" s="146">
        <f t="shared" si="2"/>
        <v>181119.33407700001</v>
      </c>
      <c r="D52" s="145">
        <f>SUM(D53,D75,D173,D187)</f>
        <v>181119.33407700001</v>
      </c>
      <c r="E52" s="145">
        <f>SUM(E53,E75,E173,E187)</f>
        <v>0</v>
      </c>
      <c r="F52" s="145">
        <f>SUM(F53,F75,F173,F187)</f>
        <v>0</v>
      </c>
      <c r="G52" s="167">
        <f>SUM(G53,G75,G173,G187)</f>
        <v>0</v>
      </c>
      <c r="H52" s="146">
        <f t="shared" si="3"/>
        <v>189232</v>
      </c>
      <c r="I52" s="145">
        <f>SUM(I53,I75,I173,I187)</f>
        <v>189232</v>
      </c>
      <c r="J52" s="145">
        <f>SUM(J53,J75,J173,J187)</f>
        <v>0</v>
      </c>
      <c r="K52" s="145">
        <f>SUM(K53,K75,K173,K187)</f>
        <v>0</v>
      </c>
      <c r="L52" s="166">
        <f>SUM(L53,L75,L173,L187)</f>
        <v>0</v>
      </c>
    </row>
    <row r="53" spans="1:12" s="14" customFormat="1" x14ac:dyDescent="0.25">
      <c r="A53" s="131">
        <v>1000</v>
      </c>
      <c r="B53" s="131" t="s">
        <v>258</v>
      </c>
      <c r="C53" s="128">
        <f t="shared" si="2"/>
        <v>112930.394077</v>
      </c>
      <c r="D53" s="127">
        <f>SUM(D54,D67)</f>
        <v>112930.394077</v>
      </c>
      <c r="E53" s="127">
        <f>SUM(E54,E67)</f>
        <v>0</v>
      </c>
      <c r="F53" s="127">
        <f>SUM(F54,F67)</f>
        <v>0</v>
      </c>
      <c r="G53" s="129">
        <f>SUM(G54,G67)</f>
        <v>0</v>
      </c>
      <c r="H53" s="128">
        <f t="shared" si="3"/>
        <v>123455</v>
      </c>
      <c r="I53" s="127">
        <f>SUM(I54,I67)</f>
        <v>123455</v>
      </c>
      <c r="J53" s="127">
        <f>SUM(J54,J67)</f>
        <v>0</v>
      </c>
      <c r="K53" s="127">
        <f>SUM(K54,K67)</f>
        <v>0</v>
      </c>
      <c r="L53" s="126">
        <f>SUM(L54,L67)</f>
        <v>0</v>
      </c>
    </row>
    <row r="54" spans="1:12" x14ac:dyDescent="0.25">
      <c r="A54" s="97">
        <v>1100</v>
      </c>
      <c r="B54" s="96" t="s">
        <v>257</v>
      </c>
      <c r="C54" s="94">
        <f t="shared" si="2"/>
        <v>85218.03</v>
      </c>
      <c r="D54" s="93">
        <f>SUM(D55,D58,D66)</f>
        <v>85218.03</v>
      </c>
      <c r="E54" s="93">
        <f>SUM(E55,E58,E66)</f>
        <v>0</v>
      </c>
      <c r="F54" s="93">
        <f>SUM(F55,F58,F66)</f>
        <v>0</v>
      </c>
      <c r="G54" s="165">
        <f>SUM(G55,G58,G66)</f>
        <v>0</v>
      </c>
      <c r="H54" s="94">
        <f t="shared" si="3"/>
        <v>93301</v>
      </c>
      <c r="I54" s="93">
        <f>SUM(I55,I58,I66)</f>
        <v>93301</v>
      </c>
      <c r="J54" s="93">
        <f>SUM(J55,J58,J66)</f>
        <v>0</v>
      </c>
      <c r="K54" s="93">
        <f>SUM(K55,K58,K66)</f>
        <v>0</v>
      </c>
      <c r="L54" s="92">
        <f>SUM(L55,L58,L66)</f>
        <v>0</v>
      </c>
    </row>
    <row r="55" spans="1:12" x14ac:dyDescent="0.25">
      <c r="A55" s="80">
        <v>1110</v>
      </c>
      <c r="B55" s="137" t="s">
        <v>256</v>
      </c>
      <c r="C55" s="134">
        <f t="shared" si="2"/>
        <v>79846.25</v>
      </c>
      <c r="D55" s="139">
        <f>SUM(D56:D57)</f>
        <v>79846.25</v>
      </c>
      <c r="E55" s="139">
        <f>SUM(E56:E57)</f>
        <v>0</v>
      </c>
      <c r="F55" s="139">
        <f>SUM(F56:F57)</f>
        <v>0</v>
      </c>
      <c r="G55" s="140">
        <f>SUM(G56:G57)</f>
        <v>0</v>
      </c>
      <c r="H55" s="134">
        <f t="shared" si="3"/>
        <v>78026</v>
      </c>
      <c r="I55" s="139">
        <f>SUM(I56:I57)</f>
        <v>78026</v>
      </c>
      <c r="J55" s="139">
        <f>SUM(J56:J57)</f>
        <v>0</v>
      </c>
      <c r="K55" s="139">
        <f>SUM(K56:K57)</f>
        <v>0</v>
      </c>
      <c r="L55" s="138">
        <f>SUM(L56:L57)</f>
        <v>0</v>
      </c>
    </row>
    <row r="56" spans="1:12" hidden="1" x14ac:dyDescent="0.25">
      <c r="A56" s="114">
        <v>1111</v>
      </c>
      <c r="B56" s="79" t="s">
        <v>255</v>
      </c>
      <c r="C56" s="69">
        <f t="shared" si="2"/>
        <v>0</v>
      </c>
      <c r="D56" s="68"/>
      <c r="E56" s="68"/>
      <c r="F56" s="68"/>
      <c r="G56" s="70"/>
      <c r="H56" s="69">
        <f t="shared" si="3"/>
        <v>0</v>
      </c>
      <c r="I56" s="68"/>
      <c r="J56" s="68"/>
      <c r="K56" s="68"/>
      <c r="L56" s="67"/>
    </row>
    <row r="57" spans="1:12" ht="24" customHeight="1" x14ac:dyDescent="0.25">
      <c r="A57" s="74">
        <v>1119</v>
      </c>
      <c r="B57" s="78" t="s">
        <v>254</v>
      </c>
      <c r="C57" s="36">
        <f t="shared" si="2"/>
        <v>79846.25</v>
      </c>
      <c r="D57" s="35">
        <f>76668+4178.25-1000</f>
        <v>79846.25</v>
      </c>
      <c r="E57" s="35"/>
      <c r="F57" s="35"/>
      <c r="G57" s="37"/>
      <c r="H57" s="36">
        <f t="shared" si="3"/>
        <v>78026</v>
      </c>
      <c r="I57" s="35">
        <v>78026</v>
      </c>
      <c r="J57" s="35"/>
      <c r="K57" s="35"/>
      <c r="L57" s="34"/>
    </row>
    <row r="58" spans="1:12" ht="23.25" customHeight="1" x14ac:dyDescent="0.25">
      <c r="A58" s="88">
        <v>1140</v>
      </c>
      <c r="B58" s="78" t="s">
        <v>253</v>
      </c>
      <c r="C58" s="36">
        <f t="shared" si="2"/>
        <v>5015.78</v>
      </c>
      <c r="D58" s="76">
        <f>SUM(D59:D65)</f>
        <v>5015.78</v>
      </c>
      <c r="E58" s="76">
        <f>SUM(E59:E65)</f>
        <v>0</v>
      </c>
      <c r="F58" s="76">
        <f>SUM(F59:F65)</f>
        <v>0</v>
      </c>
      <c r="G58" s="77">
        <f>SUM(G59:G65)</f>
        <v>0</v>
      </c>
      <c r="H58" s="36">
        <f t="shared" si="3"/>
        <v>15275</v>
      </c>
      <c r="I58" s="76">
        <f>SUM(I59:I65)</f>
        <v>15275</v>
      </c>
      <c r="J58" s="76">
        <f>SUM(J59:J65)</f>
        <v>0</v>
      </c>
      <c r="K58" s="76">
        <f>SUM(K59:K65)</f>
        <v>0</v>
      </c>
      <c r="L58" s="75">
        <f>SUM(L59:L65)</f>
        <v>0</v>
      </c>
    </row>
    <row r="59" spans="1:12" x14ac:dyDescent="0.25">
      <c r="A59" s="74">
        <v>1141</v>
      </c>
      <c r="B59" s="78" t="s">
        <v>252</v>
      </c>
      <c r="C59" s="36">
        <f t="shared" si="2"/>
        <v>3447.37</v>
      </c>
      <c r="D59" s="35">
        <v>3447.37</v>
      </c>
      <c r="E59" s="35"/>
      <c r="F59" s="35"/>
      <c r="G59" s="37"/>
      <c r="H59" s="36">
        <f t="shared" si="3"/>
        <v>3448</v>
      </c>
      <c r="I59" s="35">
        <v>3448</v>
      </c>
      <c r="J59" s="35"/>
      <c r="K59" s="35"/>
      <c r="L59" s="34"/>
    </row>
    <row r="60" spans="1:12" ht="24.75" customHeight="1" x14ac:dyDescent="0.25">
      <c r="A60" s="74">
        <v>1142</v>
      </c>
      <c r="B60" s="78" t="s">
        <v>251</v>
      </c>
      <c r="C60" s="36">
        <f t="shared" si="2"/>
        <v>847.71</v>
      </c>
      <c r="D60" s="35">
        <v>847.71</v>
      </c>
      <c r="E60" s="35"/>
      <c r="F60" s="35"/>
      <c r="G60" s="37"/>
      <c r="H60" s="36">
        <f t="shared" si="3"/>
        <v>848</v>
      </c>
      <c r="I60" s="35">
        <v>848</v>
      </c>
      <c r="J60" s="35"/>
      <c r="K60" s="35"/>
      <c r="L60" s="34"/>
    </row>
    <row r="61" spans="1:12" ht="24" hidden="1" x14ac:dyDescent="0.25">
      <c r="A61" s="74">
        <v>1145</v>
      </c>
      <c r="B61" s="78" t="s">
        <v>250</v>
      </c>
      <c r="C61" s="36">
        <f t="shared" si="2"/>
        <v>0</v>
      </c>
      <c r="D61" s="35"/>
      <c r="E61" s="35"/>
      <c r="F61" s="35"/>
      <c r="G61" s="37"/>
      <c r="H61" s="36">
        <f t="shared" si="3"/>
        <v>0</v>
      </c>
      <c r="I61" s="35"/>
      <c r="J61" s="35"/>
      <c r="K61" s="35"/>
      <c r="L61" s="34"/>
    </row>
    <row r="62" spans="1:12" ht="27.75" customHeight="1" x14ac:dyDescent="0.25">
      <c r="A62" s="74">
        <v>1146</v>
      </c>
      <c r="B62" s="78" t="s">
        <v>249</v>
      </c>
      <c r="C62" s="36">
        <f t="shared" si="2"/>
        <v>0</v>
      </c>
      <c r="D62" s="35"/>
      <c r="E62" s="35"/>
      <c r="F62" s="35"/>
      <c r="G62" s="37"/>
      <c r="H62" s="36">
        <f t="shared" si="3"/>
        <v>5105</v>
      </c>
      <c r="I62" s="35">
        <v>5105</v>
      </c>
      <c r="J62" s="35"/>
      <c r="K62" s="35"/>
      <c r="L62" s="34"/>
    </row>
    <row r="63" spans="1:12" x14ac:dyDescent="0.25">
      <c r="A63" s="74">
        <v>1147</v>
      </c>
      <c r="B63" s="78" t="s">
        <v>248</v>
      </c>
      <c r="C63" s="36">
        <f t="shared" si="2"/>
        <v>720.7</v>
      </c>
      <c r="D63" s="35">
        <v>720.7</v>
      </c>
      <c r="E63" s="35"/>
      <c r="F63" s="35"/>
      <c r="G63" s="37"/>
      <c r="H63" s="36">
        <f t="shared" si="3"/>
        <v>1082</v>
      </c>
      <c r="I63" s="35">
        <v>1082</v>
      </c>
      <c r="J63" s="35"/>
      <c r="K63" s="35"/>
      <c r="L63" s="34"/>
    </row>
    <row r="64" spans="1:12" x14ac:dyDescent="0.25">
      <c r="A64" s="74">
        <v>1148</v>
      </c>
      <c r="B64" s="78" t="s">
        <v>247</v>
      </c>
      <c r="C64" s="36">
        <f t="shared" si="2"/>
        <v>0</v>
      </c>
      <c r="D64" s="35"/>
      <c r="E64" s="35"/>
      <c r="F64" s="35"/>
      <c r="G64" s="37"/>
      <c r="H64" s="36">
        <f t="shared" si="3"/>
        <v>4792</v>
      </c>
      <c r="I64" s="35">
        <v>4792</v>
      </c>
      <c r="J64" s="35"/>
      <c r="K64" s="35"/>
      <c r="L64" s="34"/>
    </row>
    <row r="65" spans="1:12" ht="36" hidden="1" x14ac:dyDescent="0.25">
      <c r="A65" s="74">
        <v>1149</v>
      </c>
      <c r="B65" s="78" t="s">
        <v>246</v>
      </c>
      <c r="C65" s="36">
        <f t="shared" si="2"/>
        <v>0</v>
      </c>
      <c r="D65" s="35"/>
      <c r="E65" s="35"/>
      <c r="F65" s="35"/>
      <c r="G65" s="37"/>
      <c r="H65" s="36">
        <f t="shared" si="3"/>
        <v>0</v>
      </c>
      <c r="I65" s="35"/>
      <c r="J65" s="35"/>
      <c r="K65" s="35"/>
      <c r="L65" s="34"/>
    </row>
    <row r="66" spans="1:12" ht="36" hidden="1" x14ac:dyDescent="0.25">
      <c r="A66" s="80">
        <v>1150</v>
      </c>
      <c r="B66" s="137" t="s">
        <v>245</v>
      </c>
      <c r="C66" s="134">
        <f t="shared" si="2"/>
        <v>356</v>
      </c>
      <c r="D66" s="133">
        <v>356</v>
      </c>
      <c r="E66" s="133"/>
      <c r="F66" s="133"/>
      <c r="G66" s="135"/>
      <c r="H66" s="134">
        <f t="shared" si="3"/>
        <v>0</v>
      </c>
      <c r="I66" s="133"/>
      <c r="J66" s="133"/>
      <c r="K66" s="133"/>
      <c r="L66" s="132"/>
    </row>
    <row r="67" spans="1:12" ht="36" x14ac:dyDescent="0.25">
      <c r="A67" s="97">
        <v>1200</v>
      </c>
      <c r="B67" s="96" t="s">
        <v>244</v>
      </c>
      <c r="C67" s="94">
        <f t="shared" si="2"/>
        <v>27712.364076999998</v>
      </c>
      <c r="D67" s="93">
        <f>SUM(D68:D69)</f>
        <v>27712.364076999998</v>
      </c>
      <c r="E67" s="93">
        <f>SUM(E68:E69)</f>
        <v>0</v>
      </c>
      <c r="F67" s="93">
        <f>SUM(F68:F69)</f>
        <v>0</v>
      </c>
      <c r="G67" s="142">
        <f>SUM(G68:G69)</f>
        <v>0</v>
      </c>
      <c r="H67" s="94">
        <f t="shared" si="3"/>
        <v>30154</v>
      </c>
      <c r="I67" s="93">
        <f>SUM(I68:I69)</f>
        <v>30154</v>
      </c>
      <c r="J67" s="93">
        <f>SUM(J68:J69)</f>
        <v>0</v>
      </c>
      <c r="K67" s="93">
        <f>SUM(K68:K69)</f>
        <v>0</v>
      </c>
      <c r="L67" s="141">
        <f>SUM(L68:L69)</f>
        <v>0</v>
      </c>
    </row>
    <row r="68" spans="1:12" ht="24" x14ac:dyDescent="0.25">
      <c r="A68" s="91">
        <v>1210</v>
      </c>
      <c r="B68" s="79" t="s">
        <v>243</v>
      </c>
      <c r="C68" s="69">
        <f t="shared" si="2"/>
        <v>21025.774076999998</v>
      </c>
      <c r="D68" s="68">
        <f>SUM(D54+D70)*0.2359</f>
        <v>21025.774076999998</v>
      </c>
      <c r="E68" s="68"/>
      <c r="F68" s="68"/>
      <c r="G68" s="70"/>
      <c r="H68" s="69">
        <f t="shared" si="3"/>
        <v>22933</v>
      </c>
      <c r="I68" s="68">
        <v>22933</v>
      </c>
      <c r="J68" s="68"/>
      <c r="K68" s="68"/>
      <c r="L68" s="67"/>
    </row>
    <row r="69" spans="1:12" ht="24" x14ac:dyDescent="0.25">
      <c r="A69" s="88">
        <v>1220</v>
      </c>
      <c r="B69" s="78" t="s">
        <v>242</v>
      </c>
      <c r="C69" s="36">
        <f t="shared" si="2"/>
        <v>6686.59</v>
      </c>
      <c r="D69" s="76">
        <f>SUM(D70:D74)</f>
        <v>6686.59</v>
      </c>
      <c r="E69" s="76">
        <f>SUM(E70:E74)</f>
        <v>0</v>
      </c>
      <c r="F69" s="76">
        <f>SUM(F70:F74)</f>
        <v>0</v>
      </c>
      <c r="G69" s="77">
        <f>SUM(G70:G74)</f>
        <v>0</v>
      </c>
      <c r="H69" s="36">
        <f t="shared" si="3"/>
        <v>7221</v>
      </c>
      <c r="I69" s="76">
        <f>SUM(I70:I74)</f>
        <v>7221</v>
      </c>
      <c r="J69" s="76">
        <f>SUM(J70:J74)</f>
        <v>0</v>
      </c>
      <c r="K69" s="76">
        <f>SUM(K70:K74)</f>
        <v>0</v>
      </c>
      <c r="L69" s="75">
        <f>SUM(L70:L74)</f>
        <v>0</v>
      </c>
    </row>
    <row r="70" spans="1:12" ht="60" x14ac:dyDescent="0.25">
      <c r="A70" s="74">
        <v>1221</v>
      </c>
      <c r="B70" s="78" t="s">
        <v>241</v>
      </c>
      <c r="C70" s="36">
        <f t="shared" si="2"/>
        <v>3912</v>
      </c>
      <c r="D70" s="35">
        <f>2912+1000</f>
        <v>3912</v>
      </c>
      <c r="E70" s="35"/>
      <c r="F70" s="35"/>
      <c r="G70" s="37"/>
      <c r="H70" s="36">
        <f t="shared" si="3"/>
        <v>3913</v>
      </c>
      <c r="I70" s="35">
        <v>3913</v>
      </c>
      <c r="J70" s="35"/>
      <c r="K70" s="35"/>
      <c r="L70" s="34"/>
    </row>
    <row r="71" spans="1:12" hidden="1" x14ac:dyDescent="0.25">
      <c r="A71" s="74">
        <v>1223</v>
      </c>
      <c r="B71" s="78" t="s">
        <v>240</v>
      </c>
      <c r="C71" s="36">
        <f t="shared" si="2"/>
        <v>0</v>
      </c>
      <c r="D71" s="35"/>
      <c r="E71" s="35"/>
      <c r="F71" s="35"/>
      <c r="G71" s="37"/>
      <c r="H71" s="36">
        <f t="shared" si="3"/>
        <v>0</v>
      </c>
      <c r="I71" s="35"/>
      <c r="J71" s="35"/>
      <c r="K71" s="35"/>
      <c r="L71" s="34"/>
    </row>
    <row r="72" spans="1:12" hidden="1" x14ac:dyDescent="0.25">
      <c r="A72" s="74">
        <v>1225</v>
      </c>
      <c r="B72" s="78" t="s">
        <v>239</v>
      </c>
      <c r="C72" s="36">
        <f t="shared" si="2"/>
        <v>0</v>
      </c>
      <c r="D72" s="35"/>
      <c r="E72" s="35"/>
      <c r="F72" s="35"/>
      <c r="G72" s="37"/>
      <c r="H72" s="36">
        <f t="shared" si="3"/>
        <v>0</v>
      </c>
      <c r="I72" s="35"/>
      <c r="J72" s="35"/>
      <c r="K72" s="35"/>
      <c r="L72" s="34"/>
    </row>
    <row r="73" spans="1:12" ht="36" x14ac:dyDescent="0.25">
      <c r="A73" s="74">
        <v>1227</v>
      </c>
      <c r="B73" s="78" t="s">
        <v>238</v>
      </c>
      <c r="C73" s="36">
        <f t="shared" si="2"/>
        <v>2774.59</v>
      </c>
      <c r="D73" s="35">
        <f>13*213.43</f>
        <v>2774.59</v>
      </c>
      <c r="E73" s="35"/>
      <c r="F73" s="35"/>
      <c r="G73" s="37"/>
      <c r="H73" s="36">
        <f t="shared" si="3"/>
        <v>2880</v>
      </c>
      <c r="I73" s="35">
        <f>2775+105</f>
        <v>2880</v>
      </c>
      <c r="J73" s="35"/>
      <c r="K73" s="35"/>
      <c r="L73" s="34"/>
    </row>
    <row r="74" spans="1:12" ht="60" x14ac:dyDescent="0.25">
      <c r="A74" s="74">
        <v>1228</v>
      </c>
      <c r="B74" s="78" t="s">
        <v>237</v>
      </c>
      <c r="C74" s="36">
        <f t="shared" si="2"/>
        <v>0</v>
      </c>
      <c r="D74" s="35"/>
      <c r="E74" s="35"/>
      <c r="F74" s="35"/>
      <c r="G74" s="37"/>
      <c r="H74" s="36">
        <f t="shared" si="3"/>
        <v>428</v>
      </c>
      <c r="I74" s="35">
        <v>428</v>
      </c>
      <c r="J74" s="35"/>
      <c r="K74" s="35"/>
      <c r="L74" s="34"/>
    </row>
    <row r="75" spans="1:12" x14ac:dyDescent="0.25">
      <c r="A75" s="131">
        <v>2000</v>
      </c>
      <c r="B75" s="131" t="s">
        <v>236</v>
      </c>
      <c r="C75" s="128">
        <f t="shared" si="2"/>
        <v>68188.94</v>
      </c>
      <c r="D75" s="127">
        <f>SUM(D76,D83,D130,D164,D165,D172)</f>
        <v>68188.94</v>
      </c>
      <c r="E75" s="127">
        <f>SUM(E76,E83,E130,E164,E165,E172)</f>
        <v>0</v>
      </c>
      <c r="F75" s="127">
        <f>SUM(F76,F83,F130,F164,F165,F172)</f>
        <v>0</v>
      </c>
      <c r="G75" s="129">
        <f>SUM(G76,G83,G130,G164,G165,G172)</f>
        <v>0</v>
      </c>
      <c r="H75" s="128">
        <f t="shared" si="3"/>
        <v>65777</v>
      </c>
      <c r="I75" s="127">
        <f>SUM(I76,I83,I130,I164,I165,I172)</f>
        <v>65777</v>
      </c>
      <c r="J75" s="127">
        <f>SUM(J76,J83,J130,J164,J165,J172)</f>
        <v>0</v>
      </c>
      <c r="K75" s="127">
        <f>SUM(K76,K83,K130,K164,K165,K172)</f>
        <v>0</v>
      </c>
      <c r="L75" s="126">
        <f>SUM(L76,L83,L130,L164,L165,L172)</f>
        <v>0</v>
      </c>
    </row>
    <row r="76" spans="1:12" ht="24" hidden="1" x14ac:dyDescent="0.25">
      <c r="A76" s="97">
        <v>2100</v>
      </c>
      <c r="B76" s="96" t="s">
        <v>235</v>
      </c>
      <c r="C76" s="94">
        <f t="shared" si="2"/>
        <v>0</v>
      </c>
      <c r="D76" s="93">
        <f>SUM(D77,D80)</f>
        <v>0</v>
      </c>
      <c r="E76" s="93">
        <f>SUM(E77,E80)</f>
        <v>0</v>
      </c>
      <c r="F76" s="93">
        <f>SUM(F77,F80)</f>
        <v>0</v>
      </c>
      <c r="G76" s="142">
        <f>SUM(G77,G80)</f>
        <v>0</v>
      </c>
      <c r="H76" s="94">
        <f t="shared" si="3"/>
        <v>0</v>
      </c>
      <c r="I76" s="93">
        <f>SUM(I77,I80)</f>
        <v>0</v>
      </c>
      <c r="J76" s="93">
        <f>SUM(J77,J80)</f>
        <v>0</v>
      </c>
      <c r="K76" s="93">
        <f>SUM(K77,K80)</f>
        <v>0</v>
      </c>
      <c r="L76" s="141">
        <f>SUM(L77,L80)</f>
        <v>0</v>
      </c>
    </row>
    <row r="77" spans="1:12" ht="24" hidden="1" x14ac:dyDescent="0.25">
      <c r="A77" s="91">
        <v>2110</v>
      </c>
      <c r="B77" s="79" t="s">
        <v>234</v>
      </c>
      <c r="C77" s="69">
        <f t="shared" si="2"/>
        <v>0</v>
      </c>
      <c r="D77" s="107">
        <f>SUM(D78:D79)</f>
        <v>0</v>
      </c>
      <c r="E77" s="107">
        <f>SUM(E78:E79)</f>
        <v>0</v>
      </c>
      <c r="F77" s="107">
        <f>SUM(F78:F79)</f>
        <v>0</v>
      </c>
      <c r="G77" s="150">
        <f>SUM(G78:G79)</f>
        <v>0</v>
      </c>
      <c r="H77" s="69">
        <f t="shared" si="3"/>
        <v>0</v>
      </c>
      <c r="I77" s="107">
        <f>SUM(I78:I79)</f>
        <v>0</v>
      </c>
      <c r="J77" s="107">
        <f>SUM(J78:J79)</f>
        <v>0</v>
      </c>
      <c r="K77" s="107">
        <f>SUM(K78:K79)</f>
        <v>0</v>
      </c>
      <c r="L77" s="149">
        <f>SUM(L78:L79)</f>
        <v>0</v>
      </c>
    </row>
    <row r="78" spans="1:12" hidden="1" x14ac:dyDescent="0.25">
      <c r="A78" s="74">
        <v>2111</v>
      </c>
      <c r="B78" s="78" t="s">
        <v>232</v>
      </c>
      <c r="C78" s="36">
        <f t="shared" si="2"/>
        <v>0</v>
      </c>
      <c r="D78" s="35"/>
      <c r="E78" s="35"/>
      <c r="F78" s="35"/>
      <c r="G78" s="37"/>
      <c r="H78" s="36">
        <f t="shared" si="3"/>
        <v>0</v>
      </c>
      <c r="I78" s="35"/>
      <c r="J78" s="35"/>
      <c r="K78" s="35"/>
      <c r="L78" s="34"/>
    </row>
    <row r="79" spans="1:12" ht="24" hidden="1" x14ac:dyDescent="0.25">
      <c r="A79" s="74">
        <v>2112</v>
      </c>
      <c r="B79" s="78" t="s">
        <v>231</v>
      </c>
      <c r="C79" s="36">
        <f t="shared" si="2"/>
        <v>0</v>
      </c>
      <c r="D79" s="35"/>
      <c r="E79" s="35"/>
      <c r="F79" s="35"/>
      <c r="G79" s="37"/>
      <c r="H79" s="36">
        <f t="shared" si="3"/>
        <v>0</v>
      </c>
      <c r="I79" s="35"/>
      <c r="J79" s="35"/>
      <c r="K79" s="35"/>
      <c r="L79" s="34"/>
    </row>
    <row r="80" spans="1:12" ht="24" hidden="1" x14ac:dyDescent="0.25">
      <c r="A80" s="88">
        <v>2120</v>
      </c>
      <c r="B80" s="78" t="s">
        <v>233</v>
      </c>
      <c r="C80" s="36">
        <f t="shared" si="2"/>
        <v>0</v>
      </c>
      <c r="D80" s="76">
        <f>SUM(D81:D82)</f>
        <v>0</v>
      </c>
      <c r="E80" s="76">
        <f>SUM(E81:E82)</f>
        <v>0</v>
      </c>
      <c r="F80" s="76">
        <f>SUM(F81:F82)</f>
        <v>0</v>
      </c>
      <c r="G80" s="77">
        <f>SUM(G81:G82)</f>
        <v>0</v>
      </c>
      <c r="H80" s="36">
        <f t="shared" si="3"/>
        <v>0</v>
      </c>
      <c r="I80" s="76">
        <f>SUM(I81:I82)</f>
        <v>0</v>
      </c>
      <c r="J80" s="76">
        <f>SUM(J81:J82)</f>
        <v>0</v>
      </c>
      <c r="K80" s="76">
        <f>SUM(K81:K82)</f>
        <v>0</v>
      </c>
      <c r="L80" s="75">
        <f>SUM(L81:L82)</f>
        <v>0</v>
      </c>
    </row>
    <row r="81" spans="1:12" hidden="1" x14ac:dyDescent="0.25">
      <c r="A81" s="74">
        <v>2121</v>
      </c>
      <c r="B81" s="78" t="s">
        <v>232</v>
      </c>
      <c r="C81" s="36">
        <f t="shared" si="2"/>
        <v>0</v>
      </c>
      <c r="D81" s="35"/>
      <c r="E81" s="35"/>
      <c r="F81" s="35"/>
      <c r="G81" s="37"/>
      <c r="H81" s="36">
        <f t="shared" si="3"/>
        <v>0</v>
      </c>
      <c r="I81" s="35"/>
      <c r="J81" s="35"/>
      <c r="K81" s="35"/>
      <c r="L81" s="34"/>
    </row>
    <row r="82" spans="1:12" ht="24" hidden="1" x14ac:dyDescent="0.25">
      <c r="A82" s="74">
        <v>2122</v>
      </c>
      <c r="B82" s="78" t="s">
        <v>231</v>
      </c>
      <c r="C82" s="36">
        <f t="shared" ref="C82:C113" si="4">SUM(D82:G82)</f>
        <v>0</v>
      </c>
      <c r="D82" s="35"/>
      <c r="E82" s="35"/>
      <c r="F82" s="35"/>
      <c r="G82" s="37"/>
      <c r="H82" s="36">
        <f t="shared" ref="H82:H113" si="5">SUM(I82:L82)</f>
        <v>0</v>
      </c>
      <c r="I82" s="35"/>
      <c r="J82" s="35"/>
      <c r="K82" s="35"/>
      <c r="L82" s="34"/>
    </row>
    <row r="83" spans="1:12" x14ac:dyDescent="0.25">
      <c r="A83" s="97">
        <v>2200</v>
      </c>
      <c r="B83" s="96" t="s">
        <v>230</v>
      </c>
      <c r="C83" s="94">
        <f t="shared" si="4"/>
        <v>51080.94</v>
      </c>
      <c r="D83" s="93">
        <f>SUM(D84,D89,D95,D103,D112,D116,D122,D128)</f>
        <v>51080.94</v>
      </c>
      <c r="E83" s="93">
        <f>SUM(E84,E89,E95,E103,E112,E116,E122,E128)</f>
        <v>0</v>
      </c>
      <c r="F83" s="93">
        <f>SUM(F84,F89,F95,F103,F112,F116,F122,F128)</f>
        <v>0</v>
      </c>
      <c r="G83" s="142">
        <f>SUM(G84,G89,G95,G103,G112,G116,G122,G128)</f>
        <v>0</v>
      </c>
      <c r="H83" s="94">
        <f t="shared" si="5"/>
        <v>49283</v>
      </c>
      <c r="I83" s="93">
        <f>SUM(I84,I89,I95,I103,I112,I116,I122,I128)</f>
        <v>49283</v>
      </c>
      <c r="J83" s="93">
        <f>SUM(J84,J89,J95,J103,J112,J116,J122,J128)</f>
        <v>0</v>
      </c>
      <c r="K83" s="93">
        <f>SUM(K84,K89,K95,K103,K112,K116,K122,K128)</f>
        <v>0</v>
      </c>
      <c r="L83" s="109">
        <f>SUM(L84,L89,L95,L103,L112,L116,L122,L128)</f>
        <v>0</v>
      </c>
    </row>
    <row r="84" spans="1:12" ht="24" x14ac:dyDescent="0.25">
      <c r="A84" s="80">
        <v>2210</v>
      </c>
      <c r="B84" s="137" t="s">
        <v>229</v>
      </c>
      <c r="C84" s="134">
        <f t="shared" si="4"/>
        <v>847</v>
      </c>
      <c r="D84" s="139">
        <f>SUM(D85:D88)</f>
        <v>847</v>
      </c>
      <c r="E84" s="139">
        <f>SUM(E85:E88)</f>
        <v>0</v>
      </c>
      <c r="F84" s="139">
        <f>SUM(F85:F88)</f>
        <v>0</v>
      </c>
      <c r="G84" s="139">
        <f>SUM(G85:G88)</f>
        <v>0</v>
      </c>
      <c r="H84" s="134">
        <f t="shared" si="5"/>
        <v>847</v>
      </c>
      <c r="I84" s="139">
        <f>SUM(I85:I88)</f>
        <v>847</v>
      </c>
      <c r="J84" s="139">
        <f>SUM(J85:J88)</f>
        <v>0</v>
      </c>
      <c r="K84" s="139">
        <f>SUM(K85:K88)</f>
        <v>0</v>
      </c>
      <c r="L84" s="138">
        <f>SUM(L85:L88)</f>
        <v>0</v>
      </c>
    </row>
    <row r="85" spans="1:12" ht="24" hidden="1" x14ac:dyDescent="0.25">
      <c r="A85" s="114">
        <v>2211</v>
      </c>
      <c r="B85" s="79" t="s">
        <v>228</v>
      </c>
      <c r="C85" s="69">
        <f t="shared" si="4"/>
        <v>0</v>
      </c>
      <c r="D85" s="68"/>
      <c r="E85" s="68"/>
      <c r="F85" s="68"/>
      <c r="G85" s="70"/>
      <c r="H85" s="69">
        <f t="shared" si="5"/>
        <v>0</v>
      </c>
      <c r="I85" s="68"/>
      <c r="J85" s="68"/>
      <c r="K85" s="68"/>
      <c r="L85" s="67"/>
    </row>
    <row r="86" spans="1:12" ht="36" x14ac:dyDescent="0.25">
      <c r="A86" s="74">
        <v>2212</v>
      </c>
      <c r="B86" s="78" t="s">
        <v>227</v>
      </c>
      <c r="C86" s="36">
        <f t="shared" si="4"/>
        <v>744</v>
      </c>
      <c r="D86" s="35">
        <v>744</v>
      </c>
      <c r="E86" s="35"/>
      <c r="F86" s="35"/>
      <c r="G86" s="37"/>
      <c r="H86" s="36">
        <f t="shared" si="5"/>
        <v>744</v>
      </c>
      <c r="I86" s="35">
        <v>744</v>
      </c>
      <c r="J86" s="35"/>
      <c r="K86" s="35"/>
      <c r="L86" s="34"/>
    </row>
    <row r="87" spans="1:12" ht="24" x14ac:dyDescent="0.25">
      <c r="A87" s="74">
        <v>2214</v>
      </c>
      <c r="B87" s="78" t="s">
        <v>226</v>
      </c>
      <c r="C87" s="36">
        <f t="shared" si="4"/>
        <v>103</v>
      </c>
      <c r="D87" s="35">
        <v>103</v>
      </c>
      <c r="E87" s="35"/>
      <c r="F87" s="35"/>
      <c r="G87" s="37"/>
      <c r="H87" s="36">
        <f t="shared" si="5"/>
        <v>103</v>
      </c>
      <c r="I87" s="35">
        <v>103</v>
      </c>
      <c r="J87" s="35"/>
      <c r="K87" s="35"/>
      <c r="L87" s="34"/>
    </row>
    <row r="88" spans="1:12" hidden="1" x14ac:dyDescent="0.25">
      <c r="A88" s="74">
        <v>2219</v>
      </c>
      <c r="B88" s="78" t="s">
        <v>225</v>
      </c>
      <c r="C88" s="36">
        <f t="shared" si="4"/>
        <v>0</v>
      </c>
      <c r="D88" s="35"/>
      <c r="E88" s="35"/>
      <c r="F88" s="35"/>
      <c r="G88" s="37"/>
      <c r="H88" s="36">
        <f t="shared" si="5"/>
        <v>0</v>
      </c>
      <c r="I88" s="35"/>
      <c r="J88" s="35"/>
      <c r="K88" s="35"/>
      <c r="L88" s="34"/>
    </row>
    <row r="89" spans="1:12" ht="24" x14ac:dyDescent="0.25">
      <c r="A89" s="88">
        <v>2220</v>
      </c>
      <c r="B89" s="78" t="s">
        <v>224</v>
      </c>
      <c r="C89" s="36">
        <f t="shared" si="4"/>
        <v>19433</v>
      </c>
      <c r="D89" s="76">
        <f>SUM(D90:D94)</f>
        <v>19433</v>
      </c>
      <c r="E89" s="76">
        <f>SUM(E90:E94)</f>
        <v>0</v>
      </c>
      <c r="F89" s="76">
        <f>SUM(F90:F94)</f>
        <v>0</v>
      </c>
      <c r="G89" s="77">
        <f>SUM(G90:G94)</f>
        <v>0</v>
      </c>
      <c r="H89" s="36">
        <f t="shared" si="5"/>
        <v>20794</v>
      </c>
      <c r="I89" s="76">
        <f>SUM(I90:I94)</f>
        <v>20794</v>
      </c>
      <c r="J89" s="76">
        <f>SUM(J90:J94)</f>
        <v>0</v>
      </c>
      <c r="K89" s="76">
        <f>SUM(K90:K94)</f>
        <v>0</v>
      </c>
      <c r="L89" s="75">
        <f>SUM(L90:L94)</f>
        <v>0</v>
      </c>
    </row>
    <row r="90" spans="1:12" x14ac:dyDescent="0.25">
      <c r="A90" s="74">
        <v>2221</v>
      </c>
      <c r="B90" s="78" t="s">
        <v>223</v>
      </c>
      <c r="C90" s="36">
        <f t="shared" si="4"/>
        <v>13428</v>
      </c>
      <c r="D90" s="35">
        <v>13428</v>
      </c>
      <c r="E90" s="35"/>
      <c r="F90" s="35"/>
      <c r="G90" s="37"/>
      <c r="H90" s="36">
        <f t="shared" si="5"/>
        <v>15091</v>
      </c>
      <c r="I90" s="35">
        <v>15091</v>
      </c>
      <c r="J90" s="35"/>
      <c r="K90" s="35"/>
      <c r="L90" s="34"/>
    </row>
    <row r="91" spans="1:12" x14ac:dyDescent="0.25">
      <c r="A91" s="74">
        <v>2222</v>
      </c>
      <c r="B91" s="78" t="s">
        <v>222</v>
      </c>
      <c r="C91" s="36">
        <f t="shared" si="4"/>
        <v>1416</v>
      </c>
      <c r="D91" s="35">
        <v>1416</v>
      </c>
      <c r="E91" s="35"/>
      <c r="F91" s="35"/>
      <c r="G91" s="37"/>
      <c r="H91" s="36">
        <f t="shared" si="5"/>
        <v>1515</v>
      </c>
      <c r="I91" s="35">
        <v>1515</v>
      </c>
      <c r="J91" s="35"/>
      <c r="K91" s="35"/>
      <c r="L91" s="34"/>
    </row>
    <row r="92" spans="1:12" x14ac:dyDescent="0.25">
      <c r="A92" s="74">
        <v>2223</v>
      </c>
      <c r="B92" s="78" t="s">
        <v>221</v>
      </c>
      <c r="C92" s="36">
        <f t="shared" si="4"/>
        <v>4531</v>
      </c>
      <c r="D92" s="35">
        <v>4531</v>
      </c>
      <c r="E92" s="35"/>
      <c r="F92" s="35"/>
      <c r="G92" s="37"/>
      <c r="H92" s="36">
        <f t="shared" si="5"/>
        <v>4118</v>
      </c>
      <c r="I92" s="35">
        <v>4118</v>
      </c>
      <c r="J92" s="35"/>
      <c r="K92" s="35"/>
      <c r="L92" s="34"/>
    </row>
    <row r="93" spans="1:12" ht="48" x14ac:dyDescent="0.25">
      <c r="A93" s="74">
        <v>2224</v>
      </c>
      <c r="B93" s="78" t="s">
        <v>220</v>
      </c>
      <c r="C93" s="36">
        <f t="shared" si="4"/>
        <v>58</v>
      </c>
      <c r="D93" s="35">
        <v>58</v>
      </c>
      <c r="E93" s="35"/>
      <c r="F93" s="35"/>
      <c r="G93" s="37"/>
      <c r="H93" s="36">
        <f t="shared" si="5"/>
        <v>70</v>
      </c>
      <c r="I93" s="35">
        <v>70</v>
      </c>
      <c r="J93" s="35"/>
      <c r="K93" s="35"/>
      <c r="L93" s="34"/>
    </row>
    <row r="94" spans="1:12" ht="24" hidden="1" x14ac:dyDescent="0.25">
      <c r="A94" s="74">
        <v>2229</v>
      </c>
      <c r="B94" s="78" t="s">
        <v>219</v>
      </c>
      <c r="C94" s="36">
        <f t="shared" si="4"/>
        <v>0</v>
      </c>
      <c r="D94" s="35"/>
      <c r="E94" s="35"/>
      <c r="F94" s="35"/>
      <c r="G94" s="37"/>
      <c r="H94" s="36">
        <f t="shared" si="5"/>
        <v>0</v>
      </c>
      <c r="I94" s="35"/>
      <c r="J94" s="35"/>
      <c r="K94" s="35"/>
      <c r="L94" s="34"/>
    </row>
    <row r="95" spans="1:12" ht="36" x14ac:dyDescent="0.25">
      <c r="A95" s="88">
        <v>2230</v>
      </c>
      <c r="B95" s="78" t="s">
        <v>218</v>
      </c>
      <c r="C95" s="36">
        <f t="shared" si="4"/>
        <v>318</v>
      </c>
      <c r="D95" s="76">
        <f>SUM(D96:D102)</f>
        <v>318</v>
      </c>
      <c r="E95" s="76">
        <f>SUM(E96:E102)</f>
        <v>0</v>
      </c>
      <c r="F95" s="76">
        <f>SUM(F96:F102)</f>
        <v>0</v>
      </c>
      <c r="G95" s="77">
        <f>SUM(G96:G102)</f>
        <v>0</v>
      </c>
      <c r="H95" s="36">
        <f t="shared" si="5"/>
        <v>318</v>
      </c>
      <c r="I95" s="76">
        <f>SUM(I96:I102)</f>
        <v>318</v>
      </c>
      <c r="J95" s="76">
        <f>SUM(J96:J102)</f>
        <v>0</v>
      </c>
      <c r="K95" s="76">
        <f>SUM(K96:K102)</f>
        <v>0</v>
      </c>
      <c r="L95" s="75">
        <f>SUM(L96:L102)</f>
        <v>0</v>
      </c>
    </row>
    <row r="96" spans="1:12" ht="24" hidden="1" x14ac:dyDescent="0.25">
      <c r="A96" s="74">
        <v>2231</v>
      </c>
      <c r="B96" s="78" t="s">
        <v>217</v>
      </c>
      <c r="C96" s="36">
        <f t="shared" si="4"/>
        <v>0</v>
      </c>
      <c r="D96" s="35"/>
      <c r="E96" s="35"/>
      <c r="F96" s="35"/>
      <c r="G96" s="37"/>
      <c r="H96" s="36">
        <f t="shared" si="5"/>
        <v>0</v>
      </c>
      <c r="I96" s="35"/>
      <c r="J96" s="35"/>
      <c r="K96" s="35"/>
      <c r="L96" s="34"/>
    </row>
    <row r="97" spans="1:12" ht="36" hidden="1" x14ac:dyDescent="0.25">
      <c r="A97" s="74">
        <v>2232</v>
      </c>
      <c r="B97" s="78" t="s">
        <v>216</v>
      </c>
      <c r="C97" s="36">
        <f t="shared" si="4"/>
        <v>0</v>
      </c>
      <c r="D97" s="35"/>
      <c r="E97" s="35"/>
      <c r="F97" s="35"/>
      <c r="G97" s="37"/>
      <c r="H97" s="36">
        <f t="shared" si="5"/>
        <v>0</v>
      </c>
      <c r="I97" s="35"/>
      <c r="J97" s="35"/>
      <c r="K97" s="35"/>
      <c r="L97" s="34"/>
    </row>
    <row r="98" spans="1:12" ht="24" hidden="1" x14ac:dyDescent="0.25">
      <c r="A98" s="114">
        <v>2233</v>
      </c>
      <c r="B98" s="79" t="s">
        <v>215</v>
      </c>
      <c r="C98" s="69">
        <f t="shared" si="4"/>
        <v>0</v>
      </c>
      <c r="D98" s="68"/>
      <c r="E98" s="68"/>
      <c r="F98" s="68"/>
      <c r="G98" s="70"/>
      <c r="H98" s="69">
        <f t="shared" si="5"/>
        <v>0</v>
      </c>
      <c r="I98" s="68"/>
      <c r="J98" s="68"/>
      <c r="K98" s="68"/>
      <c r="L98" s="67"/>
    </row>
    <row r="99" spans="1:12" ht="36" hidden="1" x14ac:dyDescent="0.25">
      <c r="A99" s="74">
        <v>2234</v>
      </c>
      <c r="B99" s="78" t="s">
        <v>214</v>
      </c>
      <c r="C99" s="36">
        <f t="shared" si="4"/>
        <v>0</v>
      </c>
      <c r="D99" s="35"/>
      <c r="E99" s="35"/>
      <c r="F99" s="35"/>
      <c r="G99" s="37"/>
      <c r="H99" s="36">
        <f t="shared" si="5"/>
        <v>0</v>
      </c>
      <c r="I99" s="35"/>
      <c r="J99" s="35"/>
      <c r="K99" s="35"/>
      <c r="L99" s="34"/>
    </row>
    <row r="100" spans="1:12" ht="24" hidden="1" x14ac:dyDescent="0.25">
      <c r="A100" s="74">
        <v>2235</v>
      </c>
      <c r="B100" s="78" t="s">
        <v>213</v>
      </c>
      <c r="C100" s="36">
        <f t="shared" si="4"/>
        <v>0</v>
      </c>
      <c r="D100" s="35"/>
      <c r="E100" s="35"/>
      <c r="F100" s="35"/>
      <c r="G100" s="37"/>
      <c r="H100" s="36">
        <f t="shared" si="5"/>
        <v>0</v>
      </c>
      <c r="I100" s="35"/>
      <c r="J100" s="35"/>
      <c r="K100" s="35"/>
      <c r="L100" s="34"/>
    </row>
    <row r="101" spans="1:12" hidden="1" x14ac:dyDescent="0.25">
      <c r="A101" s="74">
        <v>2236</v>
      </c>
      <c r="B101" s="78" t="s">
        <v>212</v>
      </c>
      <c r="C101" s="36">
        <f t="shared" si="4"/>
        <v>0</v>
      </c>
      <c r="D101" s="35"/>
      <c r="E101" s="35"/>
      <c r="F101" s="35"/>
      <c r="G101" s="37"/>
      <c r="H101" s="36">
        <f t="shared" si="5"/>
        <v>0</v>
      </c>
      <c r="I101" s="35"/>
      <c r="J101" s="35"/>
      <c r="K101" s="35"/>
      <c r="L101" s="34"/>
    </row>
    <row r="102" spans="1:12" ht="24" x14ac:dyDescent="0.25">
      <c r="A102" s="74">
        <v>2239</v>
      </c>
      <c r="B102" s="78" t="s">
        <v>211</v>
      </c>
      <c r="C102" s="36">
        <f t="shared" si="4"/>
        <v>318</v>
      </c>
      <c r="D102" s="35">
        <v>318</v>
      </c>
      <c r="E102" s="35"/>
      <c r="F102" s="35"/>
      <c r="G102" s="37"/>
      <c r="H102" s="36">
        <f t="shared" si="5"/>
        <v>318</v>
      </c>
      <c r="I102" s="35">
        <v>318</v>
      </c>
      <c r="J102" s="35"/>
      <c r="K102" s="35"/>
      <c r="L102" s="34"/>
    </row>
    <row r="103" spans="1:12" ht="36" x14ac:dyDescent="0.25">
      <c r="A103" s="88">
        <v>2240</v>
      </c>
      <c r="B103" s="78" t="s">
        <v>210</v>
      </c>
      <c r="C103" s="36">
        <f t="shared" si="4"/>
        <v>4944</v>
      </c>
      <c r="D103" s="76">
        <f>SUM(D104:D111)</f>
        <v>4944</v>
      </c>
      <c r="E103" s="76">
        <f>SUM(E104:E111)</f>
        <v>0</v>
      </c>
      <c r="F103" s="76">
        <f>SUM(F104:F111)</f>
        <v>0</v>
      </c>
      <c r="G103" s="77">
        <f>SUM(G104:G111)</f>
        <v>0</v>
      </c>
      <c r="H103" s="36">
        <f t="shared" si="5"/>
        <v>1785</v>
      </c>
      <c r="I103" s="76">
        <f>SUM(I104:I111)</f>
        <v>1785</v>
      </c>
      <c r="J103" s="76">
        <f>SUM(J104:J111)</f>
        <v>0</v>
      </c>
      <c r="K103" s="76">
        <f>SUM(K104:K111)</f>
        <v>0</v>
      </c>
      <c r="L103" s="75">
        <f>SUM(L104:L111)</f>
        <v>0</v>
      </c>
    </row>
    <row r="104" spans="1:12" hidden="1" x14ac:dyDescent="0.25">
      <c r="A104" s="74">
        <v>2241</v>
      </c>
      <c r="B104" s="78" t="s">
        <v>209</v>
      </c>
      <c r="C104" s="36">
        <f t="shared" si="4"/>
        <v>2864</v>
      </c>
      <c r="D104" s="35">
        <v>2864</v>
      </c>
      <c r="E104" s="35"/>
      <c r="F104" s="35"/>
      <c r="G104" s="37"/>
      <c r="H104" s="36">
        <f t="shared" si="5"/>
        <v>0</v>
      </c>
      <c r="I104" s="35"/>
      <c r="J104" s="35"/>
      <c r="K104" s="35"/>
      <c r="L104" s="34"/>
    </row>
    <row r="105" spans="1:12" ht="24" hidden="1" x14ac:dyDescent="0.25">
      <c r="A105" s="74">
        <v>2242</v>
      </c>
      <c r="B105" s="78" t="s">
        <v>208</v>
      </c>
      <c r="C105" s="36">
        <f t="shared" si="4"/>
        <v>0</v>
      </c>
      <c r="D105" s="35"/>
      <c r="E105" s="35"/>
      <c r="F105" s="35"/>
      <c r="G105" s="37"/>
      <c r="H105" s="36">
        <f t="shared" si="5"/>
        <v>0</v>
      </c>
      <c r="I105" s="35"/>
      <c r="J105" s="35"/>
      <c r="K105" s="35"/>
      <c r="L105" s="34"/>
    </row>
    <row r="106" spans="1:12" ht="24" x14ac:dyDescent="0.25">
      <c r="A106" s="74">
        <v>2243</v>
      </c>
      <c r="B106" s="78" t="s">
        <v>207</v>
      </c>
      <c r="C106" s="36">
        <f t="shared" si="4"/>
        <v>205</v>
      </c>
      <c r="D106" s="35">
        <f>102.5*2</f>
        <v>205</v>
      </c>
      <c r="E106" s="35"/>
      <c r="F106" s="35"/>
      <c r="G106" s="37"/>
      <c r="H106" s="36">
        <f t="shared" si="5"/>
        <v>205</v>
      </c>
      <c r="I106" s="35">
        <v>205</v>
      </c>
      <c r="J106" s="35"/>
      <c r="K106" s="35"/>
      <c r="L106" s="34"/>
    </row>
    <row r="107" spans="1:12" x14ac:dyDescent="0.25">
      <c r="A107" s="74">
        <v>2244</v>
      </c>
      <c r="B107" s="78" t="s">
        <v>206</v>
      </c>
      <c r="C107" s="36">
        <f t="shared" si="4"/>
        <v>1875</v>
      </c>
      <c r="D107" s="35">
        <v>1875</v>
      </c>
      <c r="E107" s="35"/>
      <c r="F107" s="35"/>
      <c r="G107" s="37"/>
      <c r="H107" s="36">
        <f t="shared" si="5"/>
        <v>1580</v>
      </c>
      <c r="I107" s="35">
        <v>1580</v>
      </c>
      <c r="J107" s="35"/>
      <c r="K107" s="35"/>
      <c r="L107" s="34"/>
    </row>
    <row r="108" spans="1:12" ht="24" hidden="1" x14ac:dyDescent="0.25">
      <c r="A108" s="74">
        <v>2246</v>
      </c>
      <c r="B108" s="78" t="s">
        <v>205</v>
      </c>
      <c r="C108" s="36">
        <f t="shared" si="4"/>
        <v>0</v>
      </c>
      <c r="D108" s="35"/>
      <c r="E108" s="35"/>
      <c r="F108" s="35"/>
      <c r="G108" s="37"/>
      <c r="H108" s="36">
        <f t="shared" si="5"/>
        <v>0</v>
      </c>
      <c r="I108" s="35"/>
      <c r="J108" s="35"/>
      <c r="K108" s="35"/>
      <c r="L108" s="34"/>
    </row>
    <row r="109" spans="1:12" hidden="1" x14ac:dyDescent="0.25">
      <c r="A109" s="74">
        <v>2247</v>
      </c>
      <c r="B109" s="78" t="s">
        <v>204</v>
      </c>
      <c r="C109" s="36">
        <f t="shared" si="4"/>
        <v>0</v>
      </c>
      <c r="D109" s="35"/>
      <c r="E109" s="35"/>
      <c r="F109" s="35"/>
      <c r="G109" s="37"/>
      <c r="H109" s="36">
        <f t="shared" si="5"/>
        <v>0</v>
      </c>
      <c r="I109" s="35"/>
      <c r="J109" s="35"/>
      <c r="K109" s="35"/>
      <c r="L109" s="34"/>
    </row>
    <row r="110" spans="1:12" ht="24" hidden="1" x14ac:dyDescent="0.25">
      <c r="A110" s="74">
        <v>2248</v>
      </c>
      <c r="B110" s="78" t="s">
        <v>203</v>
      </c>
      <c r="C110" s="36">
        <f t="shared" si="4"/>
        <v>0</v>
      </c>
      <c r="D110" s="35"/>
      <c r="E110" s="35"/>
      <c r="F110" s="35"/>
      <c r="G110" s="37"/>
      <c r="H110" s="36">
        <f t="shared" si="5"/>
        <v>0</v>
      </c>
      <c r="I110" s="35"/>
      <c r="J110" s="35"/>
      <c r="K110" s="35"/>
      <c r="L110" s="34"/>
    </row>
    <row r="111" spans="1:12" ht="24" hidden="1" x14ac:dyDescent="0.25">
      <c r="A111" s="74">
        <v>2249</v>
      </c>
      <c r="B111" s="78" t="s">
        <v>202</v>
      </c>
      <c r="C111" s="36">
        <f t="shared" si="4"/>
        <v>0</v>
      </c>
      <c r="D111" s="35"/>
      <c r="E111" s="35"/>
      <c r="F111" s="35"/>
      <c r="G111" s="37"/>
      <c r="H111" s="36">
        <f t="shared" si="5"/>
        <v>0</v>
      </c>
      <c r="I111" s="35"/>
      <c r="J111" s="35"/>
      <c r="K111" s="35"/>
      <c r="L111" s="34"/>
    </row>
    <row r="112" spans="1:12" hidden="1" x14ac:dyDescent="0.25">
      <c r="A112" s="88">
        <v>2250</v>
      </c>
      <c r="B112" s="78" t="s">
        <v>201</v>
      </c>
      <c r="C112" s="36">
        <f t="shared" si="4"/>
        <v>0</v>
      </c>
      <c r="D112" s="76">
        <f>SUM(D113:D115)</f>
        <v>0</v>
      </c>
      <c r="E112" s="76">
        <f>SUM(E113:E115)</f>
        <v>0</v>
      </c>
      <c r="F112" s="76">
        <f>SUM(F113:F115)</f>
        <v>0</v>
      </c>
      <c r="G112" s="164">
        <f>SUM(G113:G115)</f>
        <v>0</v>
      </c>
      <c r="H112" s="36">
        <f t="shared" si="5"/>
        <v>0</v>
      </c>
      <c r="I112" s="76">
        <f>SUM(I113:I115)</f>
        <v>0</v>
      </c>
      <c r="J112" s="76">
        <f>SUM(J113:J115)</f>
        <v>0</v>
      </c>
      <c r="K112" s="76">
        <f>SUM(K113:K115)</f>
        <v>0</v>
      </c>
      <c r="L112" s="75">
        <f>SUM(L113:L115)</f>
        <v>0</v>
      </c>
    </row>
    <row r="113" spans="1:12" hidden="1" x14ac:dyDescent="0.25">
      <c r="A113" s="74">
        <v>2251</v>
      </c>
      <c r="B113" s="78" t="s">
        <v>200</v>
      </c>
      <c r="C113" s="36">
        <f t="shared" si="4"/>
        <v>0</v>
      </c>
      <c r="D113" s="35"/>
      <c r="E113" s="35"/>
      <c r="F113" s="35"/>
      <c r="G113" s="37"/>
      <c r="H113" s="36">
        <f t="shared" si="5"/>
        <v>0</v>
      </c>
      <c r="I113" s="35"/>
      <c r="J113" s="35"/>
      <c r="K113" s="35"/>
      <c r="L113" s="34"/>
    </row>
    <row r="114" spans="1:12" ht="24" hidden="1" x14ac:dyDescent="0.25">
      <c r="A114" s="74">
        <v>2252</v>
      </c>
      <c r="B114" s="78" t="s">
        <v>199</v>
      </c>
      <c r="C114" s="36">
        <f t="shared" ref="C114:C127" si="6">SUM(D114:G114)</f>
        <v>0</v>
      </c>
      <c r="D114" s="35"/>
      <c r="E114" s="35"/>
      <c r="F114" s="35"/>
      <c r="G114" s="37"/>
      <c r="H114" s="36">
        <f t="shared" ref="H114:H127" si="7">SUM(I114:L114)</f>
        <v>0</v>
      </c>
      <c r="I114" s="35"/>
      <c r="J114" s="35"/>
      <c r="K114" s="35"/>
      <c r="L114" s="34"/>
    </row>
    <row r="115" spans="1:12" ht="24" hidden="1" x14ac:dyDescent="0.25">
      <c r="A115" s="74">
        <v>2259</v>
      </c>
      <c r="B115" s="78" t="s">
        <v>198</v>
      </c>
      <c r="C115" s="36">
        <f t="shared" si="6"/>
        <v>0</v>
      </c>
      <c r="D115" s="35"/>
      <c r="E115" s="35"/>
      <c r="F115" s="35"/>
      <c r="G115" s="37"/>
      <c r="H115" s="36">
        <f t="shared" si="7"/>
        <v>0</v>
      </c>
      <c r="I115" s="35"/>
      <c r="J115" s="35"/>
      <c r="K115" s="35"/>
      <c r="L115" s="34"/>
    </row>
    <row r="116" spans="1:12" x14ac:dyDescent="0.25">
      <c r="A116" s="88">
        <v>2260</v>
      </c>
      <c r="B116" s="78" t="s">
        <v>197</v>
      </c>
      <c r="C116" s="36">
        <f t="shared" si="6"/>
        <v>25463.940000000002</v>
      </c>
      <c r="D116" s="76">
        <f>SUM(D117:D121)</f>
        <v>25463.940000000002</v>
      </c>
      <c r="E116" s="76">
        <f>SUM(E117:E121)</f>
        <v>0</v>
      </c>
      <c r="F116" s="76">
        <f>SUM(F117:F121)</f>
        <v>0</v>
      </c>
      <c r="G116" s="77">
        <f>SUM(G117:G121)</f>
        <v>0</v>
      </c>
      <c r="H116" s="36">
        <f t="shared" si="7"/>
        <v>25464</v>
      </c>
      <c r="I116" s="76">
        <f>SUM(I117:I121)</f>
        <v>25464</v>
      </c>
      <c r="J116" s="76">
        <f>SUM(J117:J121)</f>
        <v>0</v>
      </c>
      <c r="K116" s="76">
        <f>SUM(K117:K121)</f>
        <v>0</v>
      </c>
      <c r="L116" s="75">
        <f>SUM(L117:L121)</f>
        <v>0</v>
      </c>
    </row>
    <row r="117" spans="1:12" hidden="1" x14ac:dyDescent="0.25">
      <c r="A117" s="74">
        <v>2261</v>
      </c>
      <c r="B117" s="78" t="s">
        <v>196</v>
      </c>
      <c r="C117" s="36">
        <f t="shared" si="6"/>
        <v>0</v>
      </c>
      <c r="D117" s="35"/>
      <c r="E117" s="35"/>
      <c r="F117" s="35"/>
      <c r="G117" s="37"/>
      <c r="H117" s="36">
        <f t="shared" si="7"/>
        <v>0</v>
      </c>
      <c r="I117" s="35"/>
      <c r="J117" s="35"/>
      <c r="K117" s="35"/>
      <c r="L117" s="34"/>
    </row>
    <row r="118" spans="1:12" x14ac:dyDescent="0.25">
      <c r="A118" s="74">
        <v>2262</v>
      </c>
      <c r="B118" s="78" t="s">
        <v>195</v>
      </c>
      <c r="C118" s="36">
        <f t="shared" si="6"/>
        <v>25463.940000000002</v>
      </c>
      <c r="D118" s="35">
        <f>253*92.98+1940</f>
        <v>25463.940000000002</v>
      </c>
      <c r="E118" s="35"/>
      <c r="F118" s="35"/>
      <c r="G118" s="37"/>
      <c r="H118" s="36">
        <f t="shared" si="7"/>
        <v>25464</v>
      </c>
      <c r="I118" s="35">
        <v>25464</v>
      </c>
      <c r="J118" s="35"/>
      <c r="K118" s="35"/>
      <c r="L118" s="34"/>
    </row>
    <row r="119" spans="1:12" hidden="1" x14ac:dyDescent="0.25">
      <c r="A119" s="74">
        <v>2263</v>
      </c>
      <c r="B119" s="78" t="s">
        <v>194</v>
      </c>
      <c r="C119" s="36">
        <f t="shared" si="6"/>
        <v>0</v>
      </c>
      <c r="D119" s="35"/>
      <c r="E119" s="35"/>
      <c r="F119" s="35"/>
      <c r="G119" s="37"/>
      <c r="H119" s="36">
        <f t="shared" si="7"/>
        <v>0</v>
      </c>
      <c r="I119" s="35"/>
      <c r="J119" s="35"/>
      <c r="K119" s="35"/>
      <c r="L119" s="34"/>
    </row>
    <row r="120" spans="1:12" ht="24" hidden="1" x14ac:dyDescent="0.25">
      <c r="A120" s="74">
        <v>2264</v>
      </c>
      <c r="B120" s="78" t="s">
        <v>193</v>
      </c>
      <c r="C120" s="36">
        <f t="shared" si="6"/>
        <v>0</v>
      </c>
      <c r="D120" s="35"/>
      <c r="E120" s="35"/>
      <c r="F120" s="35"/>
      <c r="G120" s="37"/>
      <c r="H120" s="36">
        <f t="shared" si="7"/>
        <v>0</v>
      </c>
      <c r="I120" s="35"/>
      <c r="J120" s="35"/>
      <c r="K120" s="35"/>
      <c r="L120" s="34"/>
    </row>
    <row r="121" spans="1:12" hidden="1" x14ac:dyDescent="0.25">
      <c r="A121" s="74">
        <v>2269</v>
      </c>
      <c r="B121" s="78" t="s">
        <v>192</v>
      </c>
      <c r="C121" s="36">
        <f t="shared" si="6"/>
        <v>0</v>
      </c>
      <c r="D121" s="35"/>
      <c r="E121" s="35"/>
      <c r="F121" s="35"/>
      <c r="G121" s="37"/>
      <c r="H121" s="36">
        <f t="shared" si="7"/>
        <v>0</v>
      </c>
      <c r="I121" s="35"/>
      <c r="J121" s="35"/>
      <c r="K121" s="35"/>
      <c r="L121" s="34"/>
    </row>
    <row r="122" spans="1:12" x14ac:dyDescent="0.25">
      <c r="A122" s="88">
        <v>2270</v>
      </c>
      <c r="B122" s="78" t="s">
        <v>191</v>
      </c>
      <c r="C122" s="36">
        <f t="shared" si="6"/>
        <v>75</v>
      </c>
      <c r="D122" s="76">
        <f>SUM(D123:D127)</f>
        <v>75</v>
      </c>
      <c r="E122" s="76">
        <f>SUM(E123:E127)</f>
        <v>0</v>
      </c>
      <c r="F122" s="76">
        <f>SUM(F123:F127)</f>
        <v>0</v>
      </c>
      <c r="G122" s="77">
        <f>SUM(G123:G127)</f>
        <v>0</v>
      </c>
      <c r="H122" s="36">
        <f t="shared" si="7"/>
        <v>75</v>
      </c>
      <c r="I122" s="76">
        <f>SUM(I123:I127)</f>
        <v>75</v>
      </c>
      <c r="J122" s="76">
        <f>SUM(J123:J127)</f>
        <v>0</v>
      </c>
      <c r="K122" s="76">
        <f>SUM(K123:K127)</f>
        <v>0</v>
      </c>
      <c r="L122" s="75">
        <f>SUM(L123:L127)</f>
        <v>0</v>
      </c>
    </row>
    <row r="123" spans="1:12" hidden="1" x14ac:dyDescent="0.25">
      <c r="A123" s="74">
        <v>2272</v>
      </c>
      <c r="B123" s="1" t="s">
        <v>190</v>
      </c>
      <c r="C123" s="36">
        <f t="shared" si="6"/>
        <v>0</v>
      </c>
      <c r="D123" s="35"/>
      <c r="E123" s="35"/>
      <c r="F123" s="35"/>
      <c r="G123" s="37"/>
      <c r="H123" s="36">
        <f t="shared" si="7"/>
        <v>0</v>
      </c>
      <c r="I123" s="35"/>
      <c r="J123" s="35"/>
      <c r="K123" s="35"/>
      <c r="L123" s="34"/>
    </row>
    <row r="124" spans="1:12" ht="24" hidden="1" x14ac:dyDescent="0.25">
      <c r="A124" s="74">
        <v>2275</v>
      </c>
      <c r="B124" s="78" t="s">
        <v>189</v>
      </c>
      <c r="C124" s="36">
        <f t="shared" si="6"/>
        <v>0</v>
      </c>
      <c r="D124" s="35"/>
      <c r="E124" s="35"/>
      <c r="F124" s="35"/>
      <c r="G124" s="37"/>
      <c r="H124" s="36">
        <f t="shared" si="7"/>
        <v>0</v>
      </c>
      <c r="I124" s="35"/>
      <c r="J124" s="35"/>
      <c r="K124" s="35"/>
      <c r="L124" s="34"/>
    </row>
    <row r="125" spans="1:12" ht="36" hidden="1" x14ac:dyDescent="0.25">
      <c r="A125" s="74">
        <v>2276</v>
      </c>
      <c r="B125" s="78" t="s">
        <v>188</v>
      </c>
      <c r="C125" s="36">
        <f t="shared" si="6"/>
        <v>0</v>
      </c>
      <c r="D125" s="35"/>
      <c r="E125" s="35"/>
      <c r="F125" s="35"/>
      <c r="G125" s="37"/>
      <c r="H125" s="36">
        <f t="shared" si="7"/>
        <v>0</v>
      </c>
      <c r="I125" s="35"/>
      <c r="J125" s="35"/>
      <c r="K125" s="35"/>
      <c r="L125" s="34"/>
    </row>
    <row r="126" spans="1:12" ht="24" hidden="1" customHeight="1" x14ac:dyDescent="0.25">
      <c r="A126" s="74">
        <v>2278</v>
      </c>
      <c r="B126" s="78" t="s">
        <v>187</v>
      </c>
      <c r="C126" s="36">
        <f t="shared" si="6"/>
        <v>0</v>
      </c>
      <c r="D126" s="35"/>
      <c r="E126" s="35"/>
      <c r="F126" s="35"/>
      <c r="G126" s="37"/>
      <c r="H126" s="36">
        <f t="shared" si="7"/>
        <v>0</v>
      </c>
      <c r="I126" s="35"/>
      <c r="J126" s="35"/>
      <c r="K126" s="35"/>
      <c r="L126" s="34"/>
    </row>
    <row r="127" spans="1:12" ht="24" x14ac:dyDescent="0.25">
      <c r="A127" s="74">
        <v>2279</v>
      </c>
      <c r="B127" s="78" t="s">
        <v>186</v>
      </c>
      <c r="C127" s="36">
        <f t="shared" si="6"/>
        <v>75</v>
      </c>
      <c r="D127" s="35">
        <v>75</v>
      </c>
      <c r="E127" s="35"/>
      <c r="F127" s="35"/>
      <c r="G127" s="37"/>
      <c r="H127" s="36">
        <f t="shared" si="7"/>
        <v>75</v>
      </c>
      <c r="I127" s="35">
        <v>75</v>
      </c>
      <c r="J127" s="35"/>
      <c r="K127" s="35"/>
      <c r="L127" s="34"/>
    </row>
    <row r="128" spans="1:12" ht="24" hidden="1" x14ac:dyDescent="0.25">
      <c r="A128" s="91">
        <v>2280</v>
      </c>
      <c r="B128" s="79" t="s">
        <v>185</v>
      </c>
      <c r="C128" s="69">
        <f t="shared" ref="C128:L128" si="8">SUM(C129)</f>
        <v>0</v>
      </c>
      <c r="D128" s="107">
        <f t="shared" si="8"/>
        <v>0</v>
      </c>
      <c r="E128" s="107">
        <f t="shared" si="8"/>
        <v>0</v>
      </c>
      <c r="F128" s="107">
        <f t="shared" si="8"/>
        <v>0</v>
      </c>
      <c r="G128" s="107">
        <f t="shared" si="8"/>
        <v>0</v>
      </c>
      <c r="H128" s="69">
        <f t="shared" si="8"/>
        <v>0</v>
      </c>
      <c r="I128" s="107">
        <f t="shared" si="8"/>
        <v>0</v>
      </c>
      <c r="J128" s="107">
        <f t="shared" si="8"/>
        <v>0</v>
      </c>
      <c r="K128" s="107">
        <f t="shared" si="8"/>
        <v>0</v>
      </c>
      <c r="L128" s="104">
        <f t="shared" si="8"/>
        <v>0</v>
      </c>
    </row>
    <row r="129" spans="1:12" ht="24" hidden="1" x14ac:dyDescent="0.25">
      <c r="A129" s="74">
        <v>2283</v>
      </c>
      <c r="B129" s="78" t="s">
        <v>184</v>
      </c>
      <c r="C129" s="36">
        <f t="shared" ref="C129:C160" si="9">SUM(D129:G129)</f>
        <v>0</v>
      </c>
      <c r="D129" s="35"/>
      <c r="E129" s="35"/>
      <c r="F129" s="35"/>
      <c r="G129" s="37"/>
      <c r="H129" s="36">
        <f t="shared" ref="H129:H160" si="10">SUM(I129:L129)</f>
        <v>0</v>
      </c>
      <c r="I129" s="35"/>
      <c r="J129" s="35"/>
      <c r="K129" s="35"/>
      <c r="L129" s="34"/>
    </row>
    <row r="130" spans="1:12" ht="38.25" customHeight="1" x14ac:dyDescent="0.25">
      <c r="A130" s="97">
        <v>2300</v>
      </c>
      <c r="B130" s="96" t="s">
        <v>183</v>
      </c>
      <c r="C130" s="94">
        <f t="shared" si="9"/>
        <v>17108</v>
      </c>
      <c r="D130" s="93">
        <f>SUM(D131,D136,D140,D141,D144,D151,D159,D160,D163)</f>
        <v>17108</v>
      </c>
      <c r="E130" s="93">
        <f>SUM(E131,E136,E140,E141,E144,E151,E159,E160,E163)</f>
        <v>0</v>
      </c>
      <c r="F130" s="93">
        <f>SUM(F131,F136,F140,F141,F144,F151,F159,F160,F163)</f>
        <v>0</v>
      </c>
      <c r="G130" s="142">
        <f>SUM(G131,G136,G140,G141,G144,G151,G159,G160,G163)</f>
        <v>0</v>
      </c>
      <c r="H130" s="94">
        <f t="shared" si="10"/>
        <v>16494</v>
      </c>
      <c r="I130" s="93">
        <f>SUM(I131,I136,I140,I141,I144,I151,I159,I160,I163)</f>
        <v>16494</v>
      </c>
      <c r="J130" s="93">
        <f>SUM(J131,J136,J140,J141,J144,J151,J159,J160,J163)</f>
        <v>0</v>
      </c>
      <c r="K130" s="93">
        <f>SUM(K131,K136,K140,K141,K144,K151,K159,K160,K163)</f>
        <v>0</v>
      </c>
      <c r="L130" s="141">
        <f>SUM(L131,L136,L140,L141,L144,L151,L159,L160,L163)</f>
        <v>0</v>
      </c>
    </row>
    <row r="131" spans="1:12" ht="24" x14ac:dyDescent="0.25">
      <c r="A131" s="91">
        <v>2310</v>
      </c>
      <c r="B131" s="79" t="s">
        <v>182</v>
      </c>
      <c r="C131" s="69">
        <f t="shared" si="9"/>
        <v>1859</v>
      </c>
      <c r="D131" s="107">
        <f>SUM(D132:D135)</f>
        <v>1859</v>
      </c>
      <c r="E131" s="107">
        <f>SUM(E132:E135)</f>
        <v>0</v>
      </c>
      <c r="F131" s="107">
        <f>SUM(F132:F135)</f>
        <v>0</v>
      </c>
      <c r="G131" s="150">
        <f>SUM(G132:G135)</f>
        <v>0</v>
      </c>
      <c r="H131" s="69">
        <f t="shared" si="10"/>
        <v>1355</v>
      </c>
      <c r="I131" s="107">
        <f>SUM(I132:I135)</f>
        <v>1355</v>
      </c>
      <c r="J131" s="107">
        <f>SUM(J132:J135)</f>
        <v>0</v>
      </c>
      <c r="K131" s="107">
        <f>SUM(K132:K135)</f>
        <v>0</v>
      </c>
      <c r="L131" s="149">
        <f>SUM(L132:L135)</f>
        <v>0</v>
      </c>
    </row>
    <row r="132" spans="1:12" x14ac:dyDescent="0.25">
      <c r="A132" s="74">
        <v>2311</v>
      </c>
      <c r="B132" s="78" t="s">
        <v>181</v>
      </c>
      <c r="C132" s="36">
        <f t="shared" si="9"/>
        <v>250</v>
      </c>
      <c r="D132" s="35">
        <v>250</v>
      </c>
      <c r="E132" s="35"/>
      <c r="F132" s="35"/>
      <c r="G132" s="37"/>
      <c r="H132" s="36">
        <f t="shared" si="10"/>
        <v>250</v>
      </c>
      <c r="I132" s="35">
        <v>250</v>
      </c>
      <c r="J132" s="35"/>
      <c r="K132" s="35"/>
      <c r="L132" s="34"/>
    </row>
    <row r="133" spans="1:12" x14ac:dyDescent="0.25">
      <c r="A133" s="74">
        <v>2312</v>
      </c>
      <c r="B133" s="78" t="s">
        <v>180</v>
      </c>
      <c r="C133" s="36">
        <f t="shared" si="9"/>
        <v>1284</v>
      </c>
      <c r="D133" s="35">
        <v>1284</v>
      </c>
      <c r="E133" s="35"/>
      <c r="F133" s="35"/>
      <c r="G133" s="37"/>
      <c r="H133" s="36">
        <f t="shared" si="10"/>
        <v>780</v>
      </c>
      <c r="I133" s="35">
        <v>780</v>
      </c>
      <c r="J133" s="35"/>
      <c r="K133" s="35"/>
      <c r="L133" s="34"/>
    </row>
    <row r="134" spans="1:12" x14ac:dyDescent="0.25">
      <c r="A134" s="74">
        <v>2313</v>
      </c>
      <c r="B134" s="78" t="s">
        <v>179</v>
      </c>
      <c r="C134" s="36">
        <f t="shared" si="9"/>
        <v>115</v>
      </c>
      <c r="D134" s="35">
        <v>115</v>
      </c>
      <c r="E134" s="35"/>
      <c r="F134" s="35"/>
      <c r="G134" s="37"/>
      <c r="H134" s="36">
        <f t="shared" si="10"/>
        <v>115</v>
      </c>
      <c r="I134" s="35">
        <v>115</v>
      </c>
      <c r="J134" s="35"/>
      <c r="K134" s="35"/>
      <c r="L134" s="34"/>
    </row>
    <row r="135" spans="1:12" ht="36" x14ac:dyDescent="0.25">
      <c r="A135" s="74">
        <v>2314</v>
      </c>
      <c r="B135" s="78" t="s">
        <v>178</v>
      </c>
      <c r="C135" s="36">
        <f t="shared" si="9"/>
        <v>210</v>
      </c>
      <c r="D135" s="35">
        <v>210</v>
      </c>
      <c r="E135" s="35"/>
      <c r="F135" s="35"/>
      <c r="G135" s="37"/>
      <c r="H135" s="36">
        <f t="shared" si="10"/>
        <v>210</v>
      </c>
      <c r="I135" s="35">
        <v>210</v>
      </c>
      <c r="J135" s="35"/>
      <c r="K135" s="35"/>
      <c r="L135" s="34"/>
    </row>
    <row r="136" spans="1:12" x14ac:dyDescent="0.25">
      <c r="A136" s="88">
        <v>2320</v>
      </c>
      <c r="B136" s="78" t="s">
        <v>177</v>
      </c>
      <c r="C136" s="36">
        <f t="shared" si="9"/>
        <v>1071</v>
      </c>
      <c r="D136" s="76">
        <f>SUM(D137:D139)</f>
        <v>1071</v>
      </c>
      <c r="E136" s="76">
        <f>SUM(E137:E139)</f>
        <v>0</v>
      </c>
      <c r="F136" s="76">
        <f>SUM(F137:F139)</f>
        <v>0</v>
      </c>
      <c r="G136" s="77">
        <f>SUM(G137:G139)</f>
        <v>0</v>
      </c>
      <c r="H136" s="36">
        <f t="shared" si="10"/>
        <v>1071</v>
      </c>
      <c r="I136" s="76">
        <f>SUM(I137:I139)</f>
        <v>1071</v>
      </c>
      <c r="J136" s="76">
        <f>SUM(J137:J139)</f>
        <v>0</v>
      </c>
      <c r="K136" s="76">
        <f>SUM(K137:K139)</f>
        <v>0</v>
      </c>
      <c r="L136" s="75">
        <f>SUM(L137:L139)</f>
        <v>0</v>
      </c>
    </row>
    <row r="137" spans="1:12" hidden="1" x14ac:dyDescent="0.25">
      <c r="A137" s="74">
        <v>2321</v>
      </c>
      <c r="B137" s="78" t="s">
        <v>176</v>
      </c>
      <c r="C137" s="36">
        <f t="shared" si="9"/>
        <v>0</v>
      </c>
      <c r="D137" s="35"/>
      <c r="E137" s="35"/>
      <c r="F137" s="35"/>
      <c r="G137" s="37"/>
      <c r="H137" s="36">
        <f t="shared" si="10"/>
        <v>0</v>
      </c>
      <c r="I137" s="35"/>
      <c r="J137" s="35"/>
      <c r="K137" s="35"/>
      <c r="L137" s="34"/>
    </row>
    <row r="138" spans="1:12" x14ac:dyDescent="0.25">
      <c r="A138" s="74">
        <v>2322</v>
      </c>
      <c r="B138" s="78" t="s">
        <v>175</v>
      </c>
      <c r="C138" s="36">
        <f t="shared" si="9"/>
        <v>1071</v>
      </c>
      <c r="D138" s="35">
        <f>768+175+128</f>
        <v>1071</v>
      </c>
      <c r="E138" s="35"/>
      <c r="F138" s="35"/>
      <c r="G138" s="37"/>
      <c r="H138" s="36">
        <f t="shared" si="10"/>
        <v>1071</v>
      </c>
      <c r="I138" s="35">
        <v>1071</v>
      </c>
      <c r="J138" s="35"/>
      <c r="K138" s="35"/>
      <c r="L138" s="34"/>
    </row>
    <row r="139" spans="1:12" ht="10.5" hidden="1" customHeight="1" x14ac:dyDescent="0.25">
      <c r="A139" s="74">
        <v>2329</v>
      </c>
      <c r="B139" s="78" t="s">
        <v>174</v>
      </c>
      <c r="C139" s="36">
        <f t="shared" si="9"/>
        <v>0</v>
      </c>
      <c r="D139" s="35"/>
      <c r="E139" s="35"/>
      <c r="F139" s="35"/>
      <c r="G139" s="37"/>
      <c r="H139" s="36">
        <f t="shared" si="10"/>
        <v>0</v>
      </c>
      <c r="I139" s="35"/>
      <c r="J139" s="35"/>
      <c r="K139" s="35"/>
      <c r="L139" s="34"/>
    </row>
    <row r="140" spans="1:12" hidden="1" x14ac:dyDescent="0.25">
      <c r="A140" s="88">
        <v>2330</v>
      </c>
      <c r="B140" s="78" t="s">
        <v>173</v>
      </c>
      <c r="C140" s="36">
        <f t="shared" si="9"/>
        <v>0</v>
      </c>
      <c r="D140" s="35"/>
      <c r="E140" s="35"/>
      <c r="F140" s="35"/>
      <c r="G140" s="37"/>
      <c r="H140" s="36">
        <f t="shared" si="10"/>
        <v>0</v>
      </c>
      <c r="I140" s="35"/>
      <c r="J140" s="35"/>
      <c r="K140" s="35"/>
      <c r="L140" s="34"/>
    </row>
    <row r="141" spans="1:12" ht="48" x14ac:dyDescent="0.25">
      <c r="A141" s="88">
        <v>2340</v>
      </c>
      <c r="B141" s="78" t="s">
        <v>172</v>
      </c>
      <c r="C141" s="36">
        <f t="shared" si="9"/>
        <v>180</v>
      </c>
      <c r="D141" s="76">
        <f>SUM(D142:D143)</f>
        <v>180</v>
      </c>
      <c r="E141" s="76">
        <f>SUM(E142:E143)</f>
        <v>0</v>
      </c>
      <c r="F141" s="76">
        <f>SUM(F142:F143)</f>
        <v>0</v>
      </c>
      <c r="G141" s="77">
        <f>SUM(G142:G143)</f>
        <v>0</v>
      </c>
      <c r="H141" s="36">
        <f t="shared" si="10"/>
        <v>180</v>
      </c>
      <c r="I141" s="76">
        <f>SUM(I142:I143)</f>
        <v>180</v>
      </c>
      <c r="J141" s="76">
        <f>SUM(J142:J143)</f>
        <v>0</v>
      </c>
      <c r="K141" s="76">
        <f>SUM(K142:K143)</f>
        <v>0</v>
      </c>
      <c r="L141" s="75">
        <f>SUM(L142:L143)</f>
        <v>0</v>
      </c>
    </row>
    <row r="142" spans="1:12" x14ac:dyDescent="0.25">
      <c r="A142" s="74">
        <v>2341</v>
      </c>
      <c r="B142" s="78" t="s">
        <v>171</v>
      </c>
      <c r="C142" s="36">
        <f t="shared" si="9"/>
        <v>180</v>
      </c>
      <c r="D142" s="35">
        <v>180</v>
      </c>
      <c r="E142" s="35"/>
      <c r="F142" s="35"/>
      <c r="G142" s="37"/>
      <c r="H142" s="36">
        <f t="shared" si="10"/>
        <v>180</v>
      </c>
      <c r="I142" s="35">
        <v>180</v>
      </c>
      <c r="J142" s="35"/>
      <c r="K142" s="35"/>
      <c r="L142" s="34"/>
    </row>
    <row r="143" spans="1:12" ht="24" hidden="1" x14ac:dyDescent="0.25">
      <c r="A143" s="74">
        <v>2344</v>
      </c>
      <c r="B143" s="78" t="s">
        <v>170</v>
      </c>
      <c r="C143" s="36">
        <f t="shared" si="9"/>
        <v>0</v>
      </c>
      <c r="D143" s="35"/>
      <c r="E143" s="35"/>
      <c r="F143" s="35"/>
      <c r="G143" s="37"/>
      <c r="H143" s="36">
        <f t="shared" si="10"/>
        <v>0</v>
      </c>
      <c r="I143" s="35"/>
      <c r="J143" s="35"/>
      <c r="K143" s="35"/>
      <c r="L143" s="34"/>
    </row>
    <row r="144" spans="1:12" ht="24" x14ac:dyDescent="0.25">
      <c r="A144" s="80">
        <v>2350</v>
      </c>
      <c r="B144" s="137" t="s">
        <v>169</v>
      </c>
      <c r="C144" s="134">
        <f t="shared" si="9"/>
        <v>956</v>
      </c>
      <c r="D144" s="139">
        <f>SUM(D145:D150)</f>
        <v>956</v>
      </c>
      <c r="E144" s="139">
        <f>SUM(E145:E150)</f>
        <v>0</v>
      </c>
      <c r="F144" s="139">
        <f>SUM(F145:F150)</f>
        <v>0</v>
      </c>
      <c r="G144" s="140">
        <f>SUM(G145:G150)</f>
        <v>0</v>
      </c>
      <c r="H144" s="134">
        <f t="shared" si="10"/>
        <v>846</v>
      </c>
      <c r="I144" s="139">
        <f>SUM(I145:I150)</f>
        <v>846</v>
      </c>
      <c r="J144" s="139">
        <f>SUM(J145:J150)</f>
        <v>0</v>
      </c>
      <c r="K144" s="139">
        <f>SUM(K145:K150)</f>
        <v>0</v>
      </c>
      <c r="L144" s="138">
        <f>SUM(L145:L150)</f>
        <v>0</v>
      </c>
    </row>
    <row r="145" spans="1:12" x14ac:dyDescent="0.25">
      <c r="A145" s="114">
        <v>2351</v>
      </c>
      <c r="B145" s="79" t="s">
        <v>168</v>
      </c>
      <c r="C145" s="69">
        <f t="shared" si="9"/>
        <v>500</v>
      </c>
      <c r="D145" s="68">
        <v>500</v>
      </c>
      <c r="E145" s="68"/>
      <c r="F145" s="68"/>
      <c r="G145" s="70"/>
      <c r="H145" s="69">
        <f t="shared" si="10"/>
        <v>500</v>
      </c>
      <c r="I145" s="68">
        <v>500</v>
      </c>
      <c r="J145" s="68"/>
      <c r="K145" s="68"/>
      <c r="L145" s="67"/>
    </row>
    <row r="146" spans="1:12" x14ac:dyDescent="0.25">
      <c r="A146" s="74">
        <v>2352</v>
      </c>
      <c r="B146" s="78" t="s">
        <v>167</v>
      </c>
      <c r="C146" s="36">
        <f t="shared" si="9"/>
        <v>410</v>
      </c>
      <c r="D146" s="35">
        <v>410</v>
      </c>
      <c r="E146" s="35"/>
      <c r="F146" s="35"/>
      <c r="G146" s="37"/>
      <c r="H146" s="36">
        <f t="shared" si="10"/>
        <v>300</v>
      </c>
      <c r="I146" s="35">
        <v>300</v>
      </c>
      <c r="J146" s="35"/>
      <c r="K146" s="35"/>
      <c r="L146" s="34"/>
    </row>
    <row r="147" spans="1:12" ht="24" hidden="1" x14ac:dyDescent="0.25">
      <c r="A147" s="74">
        <v>2353</v>
      </c>
      <c r="B147" s="78" t="s">
        <v>166</v>
      </c>
      <c r="C147" s="36">
        <f t="shared" si="9"/>
        <v>0</v>
      </c>
      <c r="D147" s="35"/>
      <c r="E147" s="35"/>
      <c r="F147" s="35"/>
      <c r="G147" s="37"/>
      <c r="H147" s="36">
        <f t="shared" si="10"/>
        <v>0</v>
      </c>
      <c r="I147" s="35"/>
      <c r="J147" s="35"/>
      <c r="K147" s="35"/>
      <c r="L147" s="34"/>
    </row>
    <row r="148" spans="1:12" ht="24" hidden="1" x14ac:dyDescent="0.25">
      <c r="A148" s="74">
        <v>2354</v>
      </c>
      <c r="B148" s="78" t="s">
        <v>165</v>
      </c>
      <c r="C148" s="36">
        <f t="shared" si="9"/>
        <v>0</v>
      </c>
      <c r="D148" s="35"/>
      <c r="E148" s="35"/>
      <c r="F148" s="35"/>
      <c r="G148" s="37"/>
      <c r="H148" s="36">
        <f t="shared" si="10"/>
        <v>0</v>
      </c>
      <c r="I148" s="35"/>
      <c r="J148" s="35"/>
      <c r="K148" s="35"/>
      <c r="L148" s="34"/>
    </row>
    <row r="149" spans="1:12" ht="24" x14ac:dyDescent="0.25">
      <c r="A149" s="74">
        <v>2355</v>
      </c>
      <c r="B149" s="78" t="s">
        <v>164</v>
      </c>
      <c r="C149" s="36">
        <f t="shared" si="9"/>
        <v>46</v>
      </c>
      <c r="D149" s="35">
        <v>46</v>
      </c>
      <c r="E149" s="35"/>
      <c r="F149" s="35"/>
      <c r="G149" s="37"/>
      <c r="H149" s="36">
        <f t="shared" si="10"/>
        <v>46</v>
      </c>
      <c r="I149" s="35">
        <v>46</v>
      </c>
      <c r="J149" s="35"/>
      <c r="K149" s="35"/>
      <c r="L149" s="34"/>
    </row>
    <row r="150" spans="1:12" ht="24" hidden="1" x14ac:dyDescent="0.25">
      <c r="A150" s="74">
        <v>2359</v>
      </c>
      <c r="B150" s="78" t="s">
        <v>163</v>
      </c>
      <c r="C150" s="36">
        <f t="shared" si="9"/>
        <v>0</v>
      </c>
      <c r="D150" s="35"/>
      <c r="E150" s="35"/>
      <c r="F150" s="35"/>
      <c r="G150" s="37"/>
      <c r="H150" s="36">
        <f t="shared" si="10"/>
        <v>0</v>
      </c>
      <c r="I150" s="35"/>
      <c r="J150" s="35"/>
      <c r="K150" s="35"/>
      <c r="L150" s="34"/>
    </row>
    <row r="151" spans="1:12" ht="24.75" customHeight="1" x14ac:dyDescent="0.25">
      <c r="A151" s="88">
        <v>2360</v>
      </c>
      <c r="B151" s="78" t="s">
        <v>162</v>
      </c>
      <c r="C151" s="36">
        <f t="shared" si="9"/>
        <v>12886</v>
      </c>
      <c r="D151" s="76">
        <f>SUM(D152:D158)</f>
        <v>12886</v>
      </c>
      <c r="E151" s="76">
        <f>SUM(E152:E158)</f>
        <v>0</v>
      </c>
      <c r="F151" s="76">
        <f>SUM(F152:F158)</f>
        <v>0</v>
      </c>
      <c r="G151" s="77">
        <f>SUM(G152:G158)</f>
        <v>0</v>
      </c>
      <c r="H151" s="36">
        <f t="shared" si="10"/>
        <v>12886</v>
      </c>
      <c r="I151" s="76">
        <f>SUM(I152:I158)</f>
        <v>12886</v>
      </c>
      <c r="J151" s="76">
        <f>SUM(J152:J158)</f>
        <v>0</v>
      </c>
      <c r="K151" s="76">
        <f>SUM(K152:K158)</f>
        <v>0</v>
      </c>
      <c r="L151" s="75">
        <f>SUM(L152:L158)</f>
        <v>0</v>
      </c>
    </row>
    <row r="152" spans="1:12" x14ac:dyDescent="0.25">
      <c r="A152" s="38">
        <v>2361</v>
      </c>
      <c r="B152" s="78" t="s">
        <v>161</v>
      </c>
      <c r="C152" s="36">
        <f t="shared" si="9"/>
        <v>20</v>
      </c>
      <c r="D152" s="35">
        <v>20</v>
      </c>
      <c r="E152" s="35"/>
      <c r="F152" s="35"/>
      <c r="G152" s="37"/>
      <c r="H152" s="36">
        <f t="shared" si="10"/>
        <v>20</v>
      </c>
      <c r="I152" s="35">
        <v>20</v>
      </c>
      <c r="J152" s="35"/>
      <c r="K152" s="35"/>
      <c r="L152" s="34"/>
    </row>
    <row r="153" spans="1:12" ht="24" hidden="1" x14ac:dyDescent="0.25">
      <c r="A153" s="38">
        <v>2362</v>
      </c>
      <c r="B153" s="78" t="s">
        <v>160</v>
      </c>
      <c r="C153" s="36">
        <f t="shared" si="9"/>
        <v>0</v>
      </c>
      <c r="D153" s="35"/>
      <c r="E153" s="35"/>
      <c r="F153" s="35"/>
      <c r="G153" s="37"/>
      <c r="H153" s="36">
        <f t="shared" si="10"/>
        <v>0</v>
      </c>
      <c r="I153" s="35"/>
      <c r="J153" s="35"/>
      <c r="K153" s="35"/>
      <c r="L153" s="34"/>
    </row>
    <row r="154" spans="1:12" x14ac:dyDescent="0.25">
      <c r="A154" s="38">
        <v>2363</v>
      </c>
      <c r="B154" s="78" t="s">
        <v>159</v>
      </c>
      <c r="C154" s="36">
        <f t="shared" si="9"/>
        <v>12866</v>
      </c>
      <c r="D154" s="35">
        <f>35*1.453*253-0.315</f>
        <v>12866</v>
      </c>
      <c r="E154" s="35"/>
      <c r="F154" s="35"/>
      <c r="G154" s="37"/>
      <c r="H154" s="36">
        <f t="shared" si="10"/>
        <v>12866</v>
      </c>
      <c r="I154" s="35">
        <v>12866</v>
      </c>
      <c r="J154" s="35"/>
      <c r="K154" s="35"/>
      <c r="L154" s="34"/>
    </row>
    <row r="155" spans="1:12" hidden="1" x14ac:dyDescent="0.25">
      <c r="A155" s="38">
        <v>2364</v>
      </c>
      <c r="B155" s="78" t="s">
        <v>158</v>
      </c>
      <c r="C155" s="36">
        <f t="shared" si="9"/>
        <v>0</v>
      </c>
      <c r="D155" s="35"/>
      <c r="E155" s="35"/>
      <c r="F155" s="35"/>
      <c r="G155" s="37"/>
      <c r="H155" s="36">
        <f t="shared" si="10"/>
        <v>0</v>
      </c>
      <c r="I155" s="35"/>
      <c r="J155" s="35"/>
      <c r="K155" s="35"/>
      <c r="L155" s="34"/>
    </row>
    <row r="156" spans="1:12" ht="12.75" hidden="1" customHeight="1" x14ac:dyDescent="0.25">
      <c r="A156" s="38">
        <v>2365</v>
      </c>
      <c r="B156" s="78" t="s">
        <v>157</v>
      </c>
      <c r="C156" s="36">
        <f t="shared" si="9"/>
        <v>0</v>
      </c>
      <c r="D156" s="35"/>
      <c r="E156" s="35"/>
      <c r="F156" s="35"/>
      <c r="G156" s="37"/>
      <c r="H156" s="36">
        <f t="shared" si="10"/>
        <v>0</v>
      </c>
      <c r="I156" s="35"/>
      <c r="J156" s="35"/>
      <c r="K156" s="35"/>
      <c r="L156" s="34"/>
    </row>
    <row r="157" spans="1:12" ht="36" hidden="1" x14ac:dyDescent="0.25">
      <c r="A157" s="38">
        <v>2366</v>
      </c>
      <c r="B157" s="78" t="s">
        <v>156</v>
      </c>
      <c r="C157" s="36">
        <f t="shared" si="9"/>
        <v>0</v>
      </c>
      <c r="D157" s="35"/>
      <c r="E157" s="35"/>
      <c r="F157" s="35"/>
      <c r="G157" s="37"/>
      <c r="H157" s="36">
        <f t="shared" si="10"/>
        <v>0</v>
      </c>
      <c r="I157" s="35"/>
      <c r="J157" s="35"/>
      <c r="K157" s="35"/>
      <c r="L157" s="34"/>
    </row>
    <row r="158" spans="1:12" ht="48" hidden="1" x14ac:dyDescent="0.25">
      <c r="A158" s="38">
        <v>2369</v>
      </c>
      <c r="B158" s="78" t="s">
        <v>155</v>
      </c>
      <c r="C158" s="36">
        <f t="shared" si="9"/>
        <v>0</v>
      </c>
      <c r="D158" s="35"/>
      <c r="E158" s="35"/>
      <c r="F158" s="35"/>
      <c r="G158" s="37"/>
      <c r="H158" s="36">
        <f t="shared" si="10"/>
        <v>0</v>
      </c>
      <c r="I158" s="35"/>
      <c r="J158" s="35"/>
      <c r="K158" s="35"/>
      <c r="L158" s="34"/>
    </row>
    <row r="159" spans="1:12" hidden="1" x14ac:dyDescent="0.25">
      <c r="A159" s="80">
        <v>2370</v>
      </c>
      <c r="B159" s="137" t="s">
        <v>154</v>
      </c>
      <c r="C159" s="134">
        <f t="shared" si="9"/>
        <v>0</v>
      </c>
      <c r="D159" s="133"/>
      <c r="E159" s="133"/>
      <c r="F159" s="133"/>
      <c r="G159" s="135"/>
      <c r="H159" s="134">
        <f t="shared" si="10"/>
        <v>0</v>
      </c>
      <c r="I159" s="133"/>
      <c r="J159" s="133"/>
      <c r="K159" s="133"/>
      <c r="L159" s="132"/>
    </row>
    <row r="160" spans="1:12" x14ac:dyDescent="0.25">
      <c r="A160" s="80">
        <v>2380</v>
      </c>
      <c r="B160" s="137" t="s">
        <v>153</v>
      </c>
      <c r="C160" s="134">
        <f t="shared" si="9"/>
        <v>156</v>
      </c>
      <c r="D160" s="139">
        <f>SUM(D161:D162)</f>
        <v>156</v>
      </c>
      <c r="E160" s="139">
        <f>SUM(E161:E162)</f>
        <v>0</v>
      </c>
      <c r="F160" s="139">
        <f>SUM(F161:F162)</f>
        <v>0</v>
      </c>
      <c r="G160" s="140">
        <f>SUM(G161:G162)</f>
        <v>0</v>
      </c>
      <c r="H160" s="134">
        <f t="shared" si="10"/>
        <v>156</v>
      </c>
      <c r="I160" s="139">
        <f>SUM(I161:I162)</f>
        <v>156</v>
      </c>
      <c r="J160" s="139">
        <f>SUM(J161:J162)</f>
        <v>0</v>
      </c>
      <c r="K160" s="139">
        <f>SUM(K161:K162)</f>
        <v>0</v>
      </c>
      <c r="L160" s="138">
        <f>SUM(L161:L162)</f>
        <v>0</v>
      </c>
    </row>
    <row r="161" spans="1:12" hidden="1" x14ac:dyDescent="0.25">
      <c r="A161" s="163">
        <v>2381</v>
      </c>
      <c r="B161" s="79" t="s">
        <v>152</v>
      </c>
      <c r="C161" s="69">
        <f t="shared" ref="C161:C192" si="11">SUM(D161:G161)</f>
        <v>0</v>
      </c>
      <c r="D161" s="68"/>
      <c r="E161" s="68"/>
      <c r="F161" s="68"/>
      <c r="G161" s="70"/>
      <c r="H161" s="69">
        <f t="shared" ref="H161:H192" si="12">SUM(I161:L161)</f>
        <v>0</v>
      </c>
      <c r="I161" s="68"/>
      <c r="J161" s="68"/>
      <c r="K161" s="68"/>
      <c r="L161" s="67"/>
    </row>
    <row r="162" spans="1:12" ht="24" x14ac:dyDescent="0.25">
      <c r="A162" s="38">
        <v>2389</v>
      </c>
      <c r="B162" s="78" t="s">
        <v>151</v>
      </c>
      <c r="C162" s="36">
        <f t="shared" si="11"/>
        <v>156</v>
      </c>
      <c r="D162" s="35">
        <f>3*52</f>
        <v>156</v>
      </c>
      <c r="E162" s="35"/>
      <c r="F162" s="35"/>
      <c r="G162" s="37"/>
      <c r="H162" s="36">
        <f t="shared" si="12"/>
        <v>156</v>
      </c>
      <c r="I162" s="35">
        <v>156</v>
      </c>
      <c r="J162" s="35"/>
      <c r="K162" s="35"/>
      <c r="L162" s="34"/>
    </row>
    <row r="163" spans="1:12" hidden="1" x14ac:dyDescent="0.25">
      <c r="A163" s="80">
        <v>2390</v>
      </c>
      <c r="B163" s="137" t="s">
        <v>150</v>
      </c>
      <c r="C163" s="134">
        <f t="shared" si="11"/>
        <v>0</v>
      </c>
      <c r="D163" s="133"/>
      <c r="E163" s="133"/>
      <c r="F163" s="133"/>
      <c r="G163" s="135"/>
      <c r="H163" s="134">
        <f t="shared" si="12"/>
        <v>0</v>
      </c>
      <c r="I163" s="133"/>
      <c r="J163" s="133"/>
      <c r="K163" s="133"/>
      <c r="L163" s="132"/>
    </row>
    <row r="164" spans="1:12" hidden="1" x14ac:dyDescent="0.25">
      <c r="A164" s="97">
        <v>2400</v>
      </c>
      <c r="B164" s="96" t="s">
        <v>149</v>
      </c>
      <c r="C164" s="94">
        <f t="shared" si="11"/>
        <v>0</v>
      </c>
      <c r="D164" s="17"/>
      <c r="E164" s="17"/>
      <c r="F164" s="17"/>
      <c r="G164" s="19"/>
      <c r="H164" s="94">
        <f t="shared" si="12"/>
        <v>0</v>
      </c>
      <c r="I164" s="17"/>
      <c r="J164" s="17"/>
      <c r="K164" s="17"/>
      <c r="L164" s="16"/>
    </row>
    <row r="165" spans="1:12" ht="24" hidden="1" x14ac:dyDescent="0.25">
      <c r="A165" s="97">
        <v>2500</v>
      </c>
      <c r="B165" s="96" t="s">
        <v>148</v>
      </c>
      <c r="C165" s="94">
        <f t="shared" si="11"/>
        <v>0</v>
      </c>
      <c r="D165" s="93">
        <f>SUM(D166,D171)</f>
        <v>0</v>
      </c>
      <c r="E165" s="93">
        <f>SUM(E166,E171)</f>
        <v>0</v>
      </c>
      <c r="F165" s="93">
        <f>SUM(F166,F171)</f>
        <v>0</v>
      </c>
      <c r="G165" s="93">
        <f>SUM(G166,G171)</f>
        <v>0</v>
      </c>
      <c r="H165" s="94">
        <f t="shared" si="12"/>
        <v>0</v>
      </c>
      <c r="I165" s="93">
        <f>SUM(I166,I171)</f>
        <v>0</v>
      </c>
      <c r="J165" s="93">
        <f>SUM(J166,J171)</f>
        <v>0</v>
      </c>
      <c r="K165" s="93">
        <f>SUM(K166,K171)</f>
        <v>0</v>
      </c>
      <c r="L165" s="92">
        <f>SUM(L166,L171)</f>
        <v>0</v>
      </c>
    </row>
    <row r="166" spans="1:12" ht="16.5" hidden="1" customHeight="1" x14ac:dyDescent="0.25">
      <c r="A166" s="91">
        <v>2510</v>
      </c>
      <c r="B166" s="79" t="s">
        <v>147</v>
      </c>
      <c r="C166" s="69">
        <f t="shared" si="11"/>
        <v>0</v>
      </c>
      <c r="D166" s="107">
        <f>SUM(D167:D170)</f>
        <v>0</v>
      </c>
      <c r="E166" s="107">
        <f>SUM(E167:E170)</f>
        <v>0</v>
      </c>
      <c r="F166" s="107">
        <f>SUM(F167:F170)</f>
        <v>0</v>
      </c>
      <c r="G166" s="107">
        <f>SUM(G167:G170)</f>
        <v>0</v>
      </c>
      <c r="H166" s="69">
        <f t="shared" si="12"/>
        <v>0</v>
      </c>
      <c r="I166" s="107">
        <f>SUM(I167:I170)</f>
        <v>0</v>
      </c>
      <c r="J166" s="107">
        <f>SUM(J167:J170)</f>
        <v>0</v>
      </c>
      <c r="K166" s="107">
        <f>SUM(K167:K170)</f>
        <v>0</v>
      </c>
      <c r="L166" s="106">
        <f>SUM(L167:L170)</f>
        <v>0</v>
      </c>
    </row>
    <row r="167" spans="1:12" ht="24" hidden="1" x14ac:dyDescent="0.25">
      <c r="A167" s="74">
        <v>2512</v>
      </c>
      <c r="B167" s="78" t="s">
        <v>146</v>
      </c>
      <c r="C167" s="36">
        <f t="shared" si="11"/>
        <v>0</v>
      </c>
      <c r="D167" s="35"/>
      <c r="E167" s="35"/>
      <c r="F167" s="35"/>
      <c r="G167" s="37"/>
      <c r="H167" s="36">
        <f t="shared" si="12"/>
        <v>0</v>
      </c>
      <c r="I167" s="35"/>
      <c r="J167" s="35"/>
      <c r="K167" s="35"/>
      <c r="L167" s="34"/>
    </row>
    <row r="168" spans="1:12" ht="36" hidden="1" x14ac:dyDescent="0.25">
      <c r="A168" s="74">
        <v>2513</v>
      </c>
      <c r="B168" s="78" t="s">
        <v>145</v>
      </c>
      <c r="C168" s="36">
        <f t="shared" si="11"/>
        <v>0</v>
      </c>
      <c r="D168" s="35"/>
      <c r="E168" s="35"/>
      <c r="F168" s="35"/>
      <c r="G168" s="37"/>
      <c r="H168" s="36">
        <f t="shared" si="12"/>
        <v>0</v>
      </c>
      <c r="I168" s="35"/>
      <c r="J168" s="35"/>
      <c r="K168" s="35"/>
      <c r="L168" s="34"/>
    </row>
    <row r="169" spans="1:12" ht="24" hidden="1" x14ac:dyDescent="0.25">
      <c r="A169" s="74">
        <v>2515</v>
      </c>
      <c r="B169" s="78" t="s">
        <v>144</v>
      </c>
      <c r="C169" s="36">
        <f t="shared" si="11"/>
        <v>0</v>
      </c>
      <c r="D169" s="35"/>
      <c r="E169" s="35"/>
      <c r="F169" s="35"/>
      <c r="G169" s="37"/>
      <c r="H169" s="36">
        <f t="shared" si="12"/>
        <v>0</v>
      </c>
      <c r="I169" s="35"/>
      <c r="J169" s="35"/>
      <c r="K169" s="35"/>
      <c r="L169" s="34"/>
    </row>
    <row r="170" spans="1:12" ht="24" hidden="1" x14ac:dyDescent="0.25">
      <c r="A170" s="74">
        <v>2519</v>
      </c>
      <c r="B170" s="78" t="s">
        <v>143</v>
      </c>
      <c r="C170" s="36">
        <f t="shared" si="11"/>
        <v>0</v>
      </c>
      <c r="D170" s="35"/>
      <c r="E170" s="35"/>
      <c r="F170" s="35"/>
      <c r="G170" s="37"/>
      <c r="H170" s="36">
        <f t="shared" si="12"/>
        <v>0</v>
      </c>
      <c r="I170" s="35"/>
      <c r="J170" s="35"/>
      <c r="K170" s="35"/>
      <c r="L170" s="34"/>
    </row>
    <row r="171" spans="1:12" ht="24" hidden="1" x14ac:dyDescent="0.25">
      <c r="A171" s="88">
        <v>2520</v>
      </c>
      <c r="B171" s="78" t="s">
        <v>142</v>
      </c>
      <c r="C171" s="36">
        <f t="shared" si="11"/>
        <v>0</v>
      </c>
      <c r="D171" s="35"/>
      <c r="E171" s="35"/>
      <c r="F171" s="35"/>
      <c r="G171" s="37"/>
      <c r="H171" s="36">
        <f t="shared" si="12"/>
        <v>0</v>
      </c>
      <c r="I171" s="35"/>
      <c r="J171" s="35"/>
      <c r="K171" s="35"/>
      <c r="L171" s="34"/>
    </row>
    <row r="172" spans="1:12" s="158" customFormat="1" ht="48" hidden="1" x14ac:dyDescent="0.25">
      <c r="A172" s="147">
        <v>2800</v>
      </c>
      <c r="B172" s="79" t="s">
        <v>141</v>
      </c>
      <c r="C172" s="69">
        <f t="shared" si="11"/>
        <v>0</v>
      </c>
      <c r="D172" s="161"/>
      <c r="E172" s="161"/>
      <c r="F172" s="161"/>
      <c r="G172" s="162"/>
      <c r="H172" s="69">
        <f t="shared" si="12"/>
        <v>0</v>
      </c>
      <c r="I172" s="161"/>
      <c r="J172" s="161"/>
      <c r="K172" s="161"/>
      <c r="L172" s="160"/>
    </row>
    <row r="173" spans="1:12" hidden="1" x14ac:dyDescent="0.25">
      <c r="A173" s="131">
        <v>3000</v>
      </c>
      <c r="B173" s="131" t="s">
        <v>140</v>
      </c>
      <c r="C173" s="128">
        <f t="shared" si="11"/>
        <v>0</v>
      </c>
      <c r="D173" s="127">
        <f>SUM(D174,D184)</f>
        <v>0</v>
      </c>
      <c r="E173" s="127">
        <f>SUM(E174,E184)</f>
        <v>0</v>
      </c>
      <c r="F173" s="127">
        <f>SUM(F174,F184)</f>
        <v>0</v>
      </c>
      <c r="G173" s="129">
        <f>SUM(G174,G184)</f>
        <v>0</v>
      </c>
      <c r="H173" s="128">
        <f t="shared" si="12"/>
        <v>0</v>
      </c>
      <c r="I173" s="127">
        <f>SUM(I174,I184)</f>
        <v>0</v>
      </c>
      <c r="J173" s="127">
        <f>SUM(J174,J184)</f>
        <v>0</v>
      </c>
      <c r="K173" s="127">
        <f>SUM(K174,K184)</f>
        <v>0</v>
      </c>
      <c r="L173" s="126">
        <f>SUM(L174,L184)</f>
        <v>0</v>
      </c>
    </row>
    <row r="174" spans="1:12" ht="24" hidden="1" x14ac:dyDescent="0.25">
      <c r="A174" s="97">
        <v>3200</v>
      </c>
      <c r="B174" s="124" t="s">
        <v>139</v>
      </c>
      <c r="C174" s="95">
        <f t="shared" si="11"/>
        <v>0</v>
      </c>
      <c r="D174" s="93">
        <f>SUM(D175,D179)</f>
        <v>0</v>
      </c>
      <c r="E174" s="93">
        <f>SUM(E175,E179)</f>
        <v>0</v>
      </c>
      <c r="F174" s="93">
        <f>SUM(F175,F179)</f>
        <v>0</v>
      </c>
      <c r="G174" s="93">
        <f>SUM(G175,G179)</f>
        <v>0</v>
      </c>
      <c r="H174" s="94">
        <f t="shared" si="12"/>
        <v>0</v>
      </c>
      <c r="I174" s="93">
        <f>SUM(I175,I179)</f>
        <v>0</v>
      </c>
      <c r="J174" s="93">
        <f>SUM(J175,J179)</f>
        <v>0</v>
      </c>
      <c r="K174" s="93">
        <f>SUM(K175,K179)</f>
        <v>0</v>
      </c>
      <c r="L174" s="92">
        <f>SUM(L175,L179)</f>
        <v>0</v>
      </c>
    </row>
    <row r="175" spans="1:12" ht="36" hidden="1" x14ac:dyDescent="0.25">
      <c r="A175" s="91">
        <v>3260</v>
      </c>
      <c r="B175" s="79" t="s">
        <v>138</v>
      </c>
      <c r="C175" s="69">
        <f t="shared" si="11"/>
        <v>0</v>
      </c>
      <c r="D175" s="107">
        <f>SUM(D176:D178)</f>
        <v>0</v>
      </c>
      <c r="E175" s="107">
        <f>SUM(E176:E178)</f>
        <v>0</v>
      </c>
      <c r="F175" s="107">
        <f>SUM(F176:F178)</f>
        <v>0</v>
      </c>
      <c r="G175" s="150">
        <f>SUM(G176:G178)</f>
        <v>0</v>
      </c>
      <c r="H175" s="69">
        <f t="shared" si="12"/>
        <v>0</v>
      </c>
      <c r="I175" s="107">
        <f>SUM(I176:I178)</f>
        <v>0</v>
      </c>
      <c r="J175" s="107">
        <f>SUM(J176:J178)</f>
        <v>0</v>
      </c>
      <c r="K175" s="107">
        <f>SUM(K176:K178)</f>
        <v>0</v>
      </c>
      <c r="L175" s="149">
        <f>SUM(L176:L178)</f>
        <v>0</v>
      </c>
    </row>
    <row r="176" spans="1:12" ht="24" hidden="1" x14ac:dyDescent="0.25">
      <c r="A176" s="74">
        <v>3261</v>
      </c>
      <c r="B176" s="78" t="s">
        <v>137</v>
      </c>
      <c r="C176" s="36">
        <f t="shared" si="11"/>
        <v>0</v>
      </c>
      <c r="D176" s="35"/>
      <c r="E176" s="35"/>
      <c r="F176" s="35"/>
      <c r="G176" s="37"/>
      <c r="H176" s="36">
        <f t="shared" si="12"/>
        <v>0</v>
      </c>
      <c r="I176" s="35"/>
      <c r="J176" s="35"/>
      <c r="K176" s="35"/>
      <c r="L176" s="34"/>
    </row>
    <row r="177" spans="1:12" ht="36" hidden="1" x14ac:dyDescent="0.25">
      <c r="A177" s="74">
        <v>3262</v>
      </c>
      <c r="B177" s="78" t="s">
        <v>136</v>
      </c>
      <c r="C177" s="36">
        <f t="shared" si="11"/>
        <v>0</v>
      </c>
      <c r="D177" s="35"/>
      <c r="E177" s="35"/>
      <c r="F177" s="35"/>
      <c r="G177" s="37"/>
      <c r="H177" s="36">
        <f t="shared" si="12"/>
        <v>0</v>
      </c>
      <c r="I177" s="35"/>
      <c r="J177" s="35"/>
      <c r="K177" s="35"/>
      <c r="L177" s="34"/>
    </row>
    <row r="178" spans="1:12" ht="24" hidden="1" x14ac:dyDescent="0.25">
      <c r="A178" s="74">
        <v>3263</v>
      </c>
      <c r="B178" s="78" t="s">
        <v>135</v>
      </c>
      <c r="C178" s="36">
        <f t="shared" si="11"/>
        <v>0</v>
      </c>
      <c r="D178" s="35"/>
      <c r="E178" s="35"/>
      <c r="F178" s="35"/>
      <c r="G178" s="37"/>
      <c r="H178" s="36">
        <f t="shared" si="12"/>
        <v>0</v>
      </c>
      <c r="I178" s="35"/>
      <c r="J178" s="35"/>
      <c r="K178" s="35"/>
      <c r="L178" s="34"/>
    </row>
    <row r="179" spans="1:12" ht="84" hidden="1" x14ac:dyDescent="0.25">
      <c r="A179" s="91">
        <v>3290</v>
      </c>
      <c r="B179" s="79" t="s">
        <v>134</v>
      </c>
      <c r="C179" s="30">
        <f t="shared" si="11"/>
        <v>0</v>
      </c>
      <c r="D179" s="107">
        <f>SUM(D180:D183)</f>
        <v>0</v>
      </c>
      <c r="E179" s="107">
        <f>SUM(E180:E183)</f>
        <v>0</v>
      </c>
      <c r="F179" s="107">
        <f>SUM(F180:F183)</f>
        <v>0</v>
      </c>
      <c r="G179" s="107">
        <f>SUM(G180:G183)</f>
        <v>0</v>
      </c>
      <c r="H179" s="30">
        <f t="shared" si="12"/>
        <v>0</v>
      </c>
      <c r="I179" s="107">
        <f>SUM(I180:I183)</f>
        <v>0</v>
      </c>
      <c r="J179" s="107">
        <f>SUM(J180:J183)</f>
        <v>0</v>
      </c>
      <c r="K179" s="107">
        <f>SUM(K180:K183)</f>
        <v>0</v>
      </c>
      <c r="L179" s="117">
        <f>SUM(L180:L183)</f>
        <v>0</v>
      </c>
    </row>
    <row r="180" spans="1:12" ht="72" hidden="1" x14ac:dyDescent="0.25">
      <c r="A180" s="74">
        <v>3291</v>
      </c>
      <c r="B180" s="78" t="s">
        <v>133</v>
      </c>
      <c r="C180" s="36">
        <f t="shared" si="11"/>
        <v>0</v>
      </c>
      <c r="D180" s="35"/>
      <c r="E180" s="35"/>
      <c r="F180" s="35"/>
      <c r="G180" s="157"/>
      <c r="H180" s="36">
        <f t="shared" si="12"/>
        <v>0</v>
      </c>
      <c r="I180" s="35"/>
      <c r="J180" s="35"/>
      <c r="K180" s="35"/>
      <c r="L180" s="34"/>
    </row>
    <row r="181" spans="1:12" ht="72" hidden="1" x14ac:dyDescent="0.25">
      <c r="A181" s="74">
        <v>3292</v>
      </c>
      <c r="B181" s="78" t="s">
        <v>132</v>
      </c>
      <c r="C181" s="36">
        <f t="shared" si="11"/>
        <v>0</v>
      </c>
      <c r="D181" s="35"/>
      <c r="E181" s="35"/>
      <c r="F181" s="35"/>
      <c r="G181" s="157"/>
      <c r="H181" s="36">
        <f t="shared" si="12"/>
        <v>0</v>
      </c>
      <c r="I181" s="35"/>
      <c r="J181" s="35"/>
      <c r="K181" s="35"/>
      <c r="L181" s="34"/>
    </row>
    <row r="182" spans="1:12" ht="72" hidden="1" x14ac:dyDescent="0.25">
      <c r="A182" s="74">
        <v>3293</v>
      </c>
      <c r="B182" s="78" t="s">
        <v>131</v>
      </c>
      <c r="C182" s="36">
        <f t="shared" si="11"/>
        <v>0</v>
      </c>
      <c r="D182" s="35"/>
      <c r="E182" s="35"/>
      <c r="F182" s="35"/>
      <c r="G182" s="157"/>
      <c r="H182" s="36">
        <f t="shared" si="12"/>
        <v>0</v>
      </c>
      <c r="I182" s="35"/>
      <c r="J182" s="35"/>
      <c r="K182" s="35"/>
      <c r="L182" s="34"/>
    </row>
    <row r="183" spans="1:12" ht="60" hidden="1" x14ac:dyDescent="0.25">
      <c r="A183" s="156">
        <v>3294</v>
      </c>
      <c r="B183" s="78" t="s">
        <v>130</v>
      </c>
      <c r="C183" s="30">
        <f t="shared" si="11"/>
        <v>0</v>
      </c>
      <c r="D183" s="29"/>
      <c r="E183" s="29"/>
      <c r="F183" s="29"/>
      <c r="G183" s="155"/>
      <c r="H183" s="30">
        <f t="shared" si="12"/>
        <v>0</v>
      </c>
      <c r="I183" s="29"/>
      <c r="J183" s="29"/>
      <c r="K183" s="29"/>
      <c r="L183" s="28"/>
    </row>
    <row r="184" spans="1:12" ht="48" hidden="1" x14ac:dyDescent="0.25">
      <c r="A184" s="125">
        <v>3300</v>
      </c>
      <c r="B184" s="124" t="s">
        <v>129</v>
      </c>
      <c r="C184" s="122">
        <f t="shared" si="11"/>
        <v>0</v>
      </c>
      <c r="D184" s="121">
        <f>SUM(D185:D186)</f>
        <v>0</v>
      </c>
      <c r="E184" s="121">
        <f>SUM(E185:E186)</f>
        <v>0</v>
      </c>
      <c r="F184" s="121">
        <f>SUM(F185:F186)</f>
        <v>0</v>
      </c>
      <c r="G184" s="121">
        <f>SUM(G185:G186)</f>
        <v>0</v>
      </c>
      <c r="H184" s="122">
        <f t="shared" si="12"/>
        <v>0</v>
      </c>
      <c r="I184" s="121">
        <f>SUM(I185:I186)</f>
        <v>0</v>
      </c>
      <c r="J184" s="121">
        <f>SUM(J185:J186)</f>
        <v>0</v>
      </c>
      <c r="K184" s="121">
        <f>SUM(K185:K186)</f>
        <v>0</v>
      </c>
      <c r="L184" s="92">
        <f>SUM(L185:L186)</f>
        <v>0</v>
      </c>
    </row>
    <row r="185" spans="1:12" ht="48" hidden="1" x14ac:dyDescent="0.25">
      <c r="A185" s="154">
        <v>3310</v>
      </c>
      <c r="B185" s="137" t="s">
        <v>128</v>
      </c>
      <c r="C185" s="153">
        <f t="shared" si="11"/>
        <v>0</v>
      </c>
      <c r="D185" s="133"/>
      <c r="E185" s="133"/>
      <c r="F185" s="133"/>
      <c r="G185" s="135"/>
      <c r="H185" s="153">
        <f t="shared" si="12"/>
        <v>0</v>
      </c>
      <c r="I185" s="133"/>
      <c r="J185" s="133"/>
      <c r="K185" s="133"/>
      <c r="L185" s="132"/>
    </row>
    <row r="186" spans="1:12" ht="60" hidden="1" x14ac:dyDescent="0.25">
      <c r="A186" s="114">
        <v>3320</v>
      </c>
      <c r="B186" s="79" t="s">
        <v>127</v>
      </c>
      <c r="C186" s="69">
        <f t="shared" si="11"/>
        <v>0</v>
      </c>
      <c r="D186" s="68"/>
      <c r="E186" s="68"/>
      <c r="F186" s="68"/>
      <c r="G186" s="70"/>
      <c r="H186" s="69">
        <f t="shared" si="12"/>
        <v>0</v>
      </c>
      <c r="I186" s="68"/>
      <c r="J186" s="68"/>
      <c r="K186" s="68"/>
      <c r="L186" s="67"/>
    </row>
    <row r="187" spans="1:12" hidden="1" x14ac:dyDescent="0.25">
      <c r="A187" s="152">
        <v>4000</v>
      </c>
      <c r="B187" s="131" t="s">
        <v>126</v>
      </c>
      <c r="C187" s="128">
        <f t="shared" si="11"/>
        <v>0</v>
      </c>
      <c r="D187" s="127">
        <f>SUM(D188,D191)</f>
        <v>0</v>
      </c>
      <c r="E187" s="127">
        <f>SUM(E188,E191)</f>
        <v>0</v>
      </c>
      <c r="F187" s="127">
        <f>SUM(F188,F191)</f>
        <v>0</v>
      </c>
      <c r="G187" s="129">
        <f>SUM(G188,G191)</f>
        <v>0</v>
      </c>
      <c r="H187" s="128">
        <f t="shared" si="12"/>
        <v>0</v>
      </c>
      <c r="I187" s="127">
        <f>SUM(I188,I191)</f>
        <v>0</v>
      </c>
      <c r="J187" s="127">
        <f>SUM(J188,J191)</f>
        <v>0</v>
      </c>
      <c r="K187" s="127">
        <f>SUM(K188,K191)</f>
        <v>0</v>
      </c>
      <c r="L187" s="126">
        <f>SUM(L188,L191)</f>
        <v>0</v>
      </c>
    </row>
    <row r="188" spans="1:12" ht="24" hidden="1" x14ac:dyDescent="0.25">
      <c r="A188" s="151">
        <v>4200</v>
      </c>
      <c r="B188" s="96" t="s">
        <v>125</v>
      </c>
      <c r="C188" s="94">
        <f t="shared" si="11"/>
        <v>0</v>
      </c>
      <c r="D188" s="93">
        <f>SUM(D189,D190)</f>
        <v>0</v>
      </c>
      <c r="E188" s="93">
        <f>SUM(E189,E190)</f>
        <v>0</v>
      </c>
      <c r="F188" s="93">
        <f>SUM(F189,F190)</f>
        <v>0</v>
      </c>
      <c r="G188" s="142">
        <f>SUM(G189,G190)</f>
        <v>0</v>
      </c>
      <c r="H188" s="94">
        <f t="shared" si="12"/>
        <v>0</v>
      </c>
      <c r="I188" s="93">
        <f>SUM(I189,I190)</f>
        <v>0</v>
      </c>
      <c r="J188" s="93">
        <f>SUM(J189,J190)</f>
        <v>0</v>
      </c>
      <c r="K188" s="93">
        <f>SUM(K189,K190)</f>
        <v>0</v>
      </c>
      <c r="L188" s="141">
        <f>SUM(L189,L190)</f>
        <v>0</v>
      </c>
    </row>
    <row r="189" spans="1:12" ht="36" hidden="1" x14ac:dyDescent="0.25">
      <c r="A189" s="91">
        <v>4240</v>
      </c>
      <c r="B189" s="79" t="s">
        <v>124</v>
      </c>
      <c r="C189" s="69">
        <f t="shared" si="11"/>
        <v>0</v>
      </c>
      <c r="D189" s="68"/>
      <c r="E189" s="68"/>
      <c r="F189" s="68"/>
      <c r="G189" s="70"/>
      <c r="H189" s="69">
        <f t="shared" si="12"/>
        <v>0</v>
      </c>
      <c r="I189" s="68"/>
      <c r="J189" s="68"/>
      <c r="K189" s="68"/>
      <c r="L189" s="67"/>
    </row>
    <row r="190" spans="1:12" ht="24" hidden="1" x14ac:dyDescent="0.25">
      <c r="A190" s="88">
        <v>4250</v>
      </c>
      <c r="B190" s="78" t="s">
        <v>123</v>
      </c>
      <c r="C190" s="36">
        <f t="shared" si="11"/>
        <v>0</v>
      </c>
      <c r="D190" s="35"/>
      <c r="E190" s="35"/>
      <c r="F190" s="35"/>
      <c r="G190" s="37"/>
      <c r="H190" s="36">
        <f t="shared" si="12"/>
        <v>0</v>
      </c>
      <c r="I190" s="35"/>
      <c r="J190" s="35"/>
      <c r="K190" s="35"/>
      <c r="L190" s="34"/>
    </row>
    <row r="191" spans="1:12" hidden="1" x14ac:dyDescent="0.25">
      <c r="A191" s="97">
        <v>4300</v>
      </c>
      <c r="B191" s="96" t="s">
        <v>122</v>
      </c>
      <c r="C191" s="94">
        <f t="shared" si="11"/>
        <v>0</v>
      </c>
      <c r="D191" s="93">
        <f>SUM(D192)</f>
        <v>0</v>
      </c>
      <c r="E191" s="93">
        <f>SUM(E192)</f>
        <v>0</v>
      </c>
      <c r="F191" s="93">
        <f>SUM(F192)</f>
        <v>0</v>
      </c>
      <c r="G191" s="142">
        <f>SUM(G192)</f>
        <v>0</v>
      </c>
      <c r="H191" s="94">
        <f t="shared" si="12"/>
        <v>0</v>
      </c>
      <c r="I191" s="93">
        <f>SUM(I192)</f>
        <v>0</v>
      </c>
      <c r="J191" s="93">
        <f>SUM(J192)</f>
        <v>0</v>
      </c>
      <c r="K191" s="93">
        <f>SUM(K192)</f>
        <v>0</v>
      </c>
      <c r="L191" s="141">
        <f>SUM(L192)</f>
        <v>0</v>
      </c>
    </row>
    <row r="192" spans="1:12" ht="24" hidden="1" x14ac:dyDescent="0.25">
      <c r="A192" s="91">
        <v>4310</v>
      </c>
      <c r="B192" s="79" t="s">
        <v>121</v>
      </c>
      <c r="C192" s="69">
        <f t="shared" si="11"/>
        <v>0</v>
      </c>
      <c r="D192" s="107">
        <f>SUM(D193:D193)</f>
        <v>0</v>
      </c>
      <c r="E192" s="107">
        <f>SUM(E193:E193)</f>
        <v>0</v>
      </c>
      <c r="F192" s="107">
        <f>SUM(F193:F193)</f>
        <v>0</v>
      </c>
      <c r="G192" s="150">
        <f>SUM(G193:G193)</f>
        <v>0</v>
      </c>
      <c r="H192" s="69">
        <f t="shared" si="12"/>
        <v>0</v>
      </c>
      <c r="I192" s="107">
        <f>SUM(I193:I193)</f>
        <v>0</v>
      </c>
      <c r="J192" s="107">
        <f>SUM(J193:J193)</f>
        <v>0</v>
      </c>
      <c r="K192" s="107">
        <f>SUM(K193:K193)</f>
        <v>0</v>
      </c>
      <c r="L192" s="149">
        <f>SUM(L193:L193)</f>
        <v>0</v>
      </c>
    </row>
    <row r="193" spans="1:12" ht="36" hidden="1" x14ac:dyDescent="0.25">
      <c r="A193" s="74">
        <v>4311</v>
      </c>
      <c r="B193" s="78" t="s">
        <v>120</v>
      </c>
      <c r="C193" s="36">
        <f t="shared" ref="C193:C224" si="13">SUM(D193:G193)</f>
        <v>0</v>
      </c>
      <c r="D193" s="35"/>
      <c r="E193" s="35"/>
      <c r="F193" s="35"/>
      <c r="G193" s="37"/>
      <c r="H193" s="36">
        <f t="shared" ref="H193:H224" si="14">SUM(I193:L193)</f>
        <v>0</v>
      </c>
      <c r="I193" s="35"/>
      <c r="J193" s="35"/>
      <c r="K193" s="35"/>
      <c r="L193" s="34"/>
    </row>
    <row r="194" spans="1:12" s="14" customFormat="1" ht="24" hidden="1" x14ac:dyDescent="0.25">
      <c r="A194" s="148"/>
      <c r="B194" s="147" t="s">
        <v>119</v>
      </c>
      <c r="C194" s="146">
        <f t="shared" si="13"/>
        <v>320</v>
      </c>
      <c r="D194" s="145">
        <f>SUM(D195,D230,D268)</f>
        <v>320</v>
      </c>
      <c r="E194" s="145">
        <f>SUM(E195,E230,E268)</f>
        <v>0</v>
      </c>
      <c r="F194" s="145">
        <f>SUM(F195,F230,F268)</f>
        <v>0</v>
      </c>
      <c r="G194" s="145">
        <f>SUM(G195,G230,G268)</f>
        <v>0</v>
      </c>
      <c r="H194" s="146">
        <f t="shared" si="14"/>
        <v>0</v>
      </c>
      <c r="I194" s="145">
        <f>SUM(I195,I230,I268)</f>
        <v>0</v>
      </c>
      <c r="J194" s="145">
        <f>SUM(J195,J230,J268)</f>
        <v>0</v>
      </c>
      <c r="K194" s="145">
        <f>SUM(K195,K230,K268)</f>
        <v>0</v>
      </c>
      <c r="L194" s="144">
        <f>SUM(L195,L230,L268)</f>
        <v>0</v>
      </c>
    </row>
    <row r="195" spans="1:12" hidden="1" x14ac:dyDescent="0.25">
      <c r="A195" s="131">
        <v>5000</v>
      </c>
      <c r="B195" s="131" t="s">
        <v>118</v>
      </c>
      <c r="C195" s="128">
        <f t="shared" si="13"/>
        <v>320</v>
      </c>
      <c r="D195" s="127">
        <f>D196+D204</f>
        <v>320</v>
      </c>
      <c r="E195" s="127">
        <f>E196+E204</f>
        <v>0</v>
      </c>
      <c r="F195" s="127">
        <f>F196+F204</f>
        <v>0</v>
      </c>
      <c r="G195" s="127">
        <f>G196+G204</f>
        <v>0</v>
      </c>
      <c r="H195" s="128">
        <f t="shared" si="14"/>
        <v>0</v>
      </c>
      <c r="I195" s="127">
        <f>I196+I204</f>
        <v>0</v>
      </c>
      <c r="J195" s="127">
        <f>J196+J204</f>
        <v>0</v>
      </c>
      <c r="K195" s="127">
        <f>K196+K204</f>
        <v>0</v>
      </c>
      <c r="L195" s="143">
        <f>L196+L204</f>
        <v>0</v>
      </c>
    </row>
    <row r="196" spans="1:12" hidden="1" x14ac:dyDescent="0.25">
      <c r="A196" s="97">
        <v>5100</v>
      </c>
      <c r="B196" s="96" t="s">
        <v>117</v>
      </c>
      <c r="C196" s="94">
        <f t="shared" si="13"/>
        <v>0</v>
      </c>
      <c r="D196" s="93">
        <f>D197+D198+D201+D202+D203</f>
        <v>0</v>
      </c>
      <c r="E196" s="93">
        <f>E197+E198+E201+E202+E203</f>
        <v>0</v>
      </c>
      <c r="F196" s="93">
        <f>F197+F198+F201+F202+F203</f>
        <v>0</v>
      </c>
      <c r="G196" s="142">
        <f>G197+G198+G201+G202+G203</f>
        <v>0</v>
      </c>
      <c r="H196" s="94">
        <f t="shared" si="14"/>
        <v>0</v>
      </c>
      <c r="I196" s="93">
        <f>I197+I198+I201+I202+I203</f>
        <v>0</v>
      </c>
      <c r="J196" s="93">
        <f>J197+J198+J201+J202+J203</f>
        <v>0</v>
      </c>
      <c r="K196" s="93">
        <f>K197+K198+K201+K202+K203</f>
        <v>0</v>
      </c>
      <c r="L196" s="141">
        <f>L197+L198+L201+L202+L203</f>
        <v>0</v>
      </c>
    </row>
    <row r="197" spans="1:12" hidden="1" x14ac:dyDescent="0.25">
      <c r="A197" s="91">
        <v>5110</v>
      </c>
      <c r="B197" s="79" t="s">
        <v>116</v>
      </c>
      <c r="C197" s="69">
        <f t="shared" si="13"/>
        <v>0</v>
      </c>
      <c r="D197" s="68"/>
      <c r="E197" s="68"/>
      <c r="F197" s="68"/>
      <c r="G197" s="70"/>
      <c r="H197" s="69">
        <f t="shared" si="14"/>
        <v>0</v>
      </c>
      <c r="I197" s="68"/>
      <c r="J197" s="68"/>
      <c r="K197" s="68"/>
      <c r="L197" s="67"/>
    </row>
    <row r="198" spans="1:12" ht="24" hidden="1" x14ac:dyDescent="0.25">
      <c r="A198" s="88">
        <v>5120</v>
      </c>
      <c r="B198" s="78" t="s">
        <v>115</v>
      </c>
      <c r="C198" s="36">
        <f t="shared" si="13"/>
        <v>0</v>
      </c>
      <c r="D198" s="76">
        <f>D199+D200</f>
        <v>0</v>
      </c>
      <c r="E198" s="76">
        <f>E199+E200</f>
        <v>0</v>
      </c>
      <c r="F198" s="76">
        <f>F199+F200</f>
        <v>0</v>
      </c>
      <c r="G198" s="77">
        <f>G199+G200</f>
        <v>0</v>
      </c>
      <c r="H198" s="36">
        <f t="shared" si="14"/>
        <v>0</v>
      </c>
      <c r="I198" s="76">
        <f>I199+I200</f>
        <v>0</v>
      </c>
      <c r="J198" s="76">
        <f>J199+J200</f>
        <v>0</v>
      </c>
      <c r="K198" s="76">
        <f>K199+K200</f>
        <v>0</v>
      </c>
      <c r="L198" s="75">
        <f>L199+L200</f>
        <v>0</v>
      </c>
    </row>
    <row r="199" spans="1:12" hidden="1" x14ac:dyDescent="0.25">
      <c r="A199" s="74">
        <v>5121</v>
      </c>
      <c r="B199" s="78" t="s">
        <v>114</v>
      </c>
      <c r="C199" s="36">
        <f t="shared" si="13"/>
        <v>0</v>
      </c>
      <c r="D199" s="35"/>
      <c r="E199" s="35"/>
      <c r="F199" s="35"/>
      <c r="G199" s="37"/>
      <c r="H199" s="36">
        <f t="shared" si="14"/>
        <v>0</v>
      </c>
      <c r="I199" s="35"/>
      <c r="J199" s="35"/>
      <c r="K199" s="35"/>
      <c r="L199" s="34"/>
    </row>
    <row r="200" spans="1:12" ht="24" hidden="1" x14ac:dyDescent="0.25">
      <c r="A200" s="74">
        <v>5129</v>
      </c>
      <c r="B200" s="78" t="s">
        <v>113</v>
      </c>
      <c r="C200" s="36">
        <f t="shared" si="13"/>
        <v>0</v>
      </c>
      <c r="D200" s="35"/>
      <c r="E200" s="35"/>
      <c r="F200" s="35"/>
      <c r="G200" s="37"/>
      <c r="H200" s="36">
        <f t="shared" si="14"/>
        <v>0</v>
      </c>
      <c r="I200" s="35"/>
      <c r="J200" s="35"/>
      <c r="K200" s="35"/>
      <c r="L200" s="34"/>
    </row>
    <row r="201" spans="1:12" hidden="1" x14ac:dyDescent="0.25">
      <c r="A201" s="88">
        <v>5130</v>
      </c>
      <c r="B201" s="78" t="s">
        <v>112</v>
      </c>
      <c r="C201" s="36">
        <f t="shared" si="13"/>
        <v>0</v>
      </c>
      <c r="D201" s="35"/>
      <c r="E201" s="35"/>
      <c r="F201" s="35"/>
      <c r="G201" s="37"/>
      <c r="H201" s="36">
        <f t="shared" si="14"/>
        <v>0</v>
      </c>
      <c r="I201" s="35"/>
      <c r="J201" s="35"/>
      <c r="K201" s="35"/>
      <c r="L201" s="34"/>
    </row>
    <row r="202" spans="1:12" hidden="1" x14ac:dyDescent="0.25">
      <c r="A202" s="88">
        <v>5140</v>
      </c>
      <c r="B202" s="78" t="s">
        <v>111</v>
      </c>
      <c r="C202" s="36">
        <f t="shared" si="13"/>
        <v>0</v>
      </c>
      <c r="D202" s="35"/>
      <c r="E202" s="35"/>
      <c r="F202" s="35"/>
      <c r="G202" s="37"/>
      <c r="H202" s="36">
        <f t="shared" si="14"/>
        <v>0</v>
      </c>
      <c r="I202" s="35"/>
      <c r="J202" s="35"/>
      <c r="K202" s="35"/>
      <c r="L202" s="34"/>
    </row>
    <row r="203" spans="1:12" ht="24" hidden="1" x14ac:dyDescent="0.25">
      <c r="A203" s="88">
        <v>5170</v>
      </c>
      <c r="B203" s="78" t="s">
        <v>110</v>
      </c>
      <c r="C203" s="36">
        <f t="shared" si="13"/>
        <v>0</v>
      </c>
      <c r="D203" s="35"/>
      <c r="E203" s="35"/>
      <c r="F203" s="35"/>
      <c r="G203" s="37"/>
      <c r="H203" s="36">
        <f t="shared" si="14"/>
        <v>0</v>
      </c>
      <c r="I203" s="35"/>
      <c r="J203" s="35"/>
      <c r="K203" s="35"/>
      <c r="L203" s="34"/>
    </row>
    <row r="204" spans="1:12" hidden="1" x14ac:dyDescent="0.25">
      <c r="A204" s="97">
        <v>5200</v>
      </c>
      <c r="B204" s="96" t="s">
        <v>109</v>
      </c>
      <c r="C204" s="94">
        <f t="shared" si="13"/>
        <v>320</v>
      </c>
      <c r="D204" s="93">
        <f>D205+D215+D216+D225+D226+D227+D229</f>
        <v>320</v>
      </c>
      <c r="E204" s="93">
        <f>E205+E215+E216+E225+E226+E227+E229</f>
        <v>0</v>
      </c>
      <c r="F204" s="93">
        <f>F205+F215+F216+F225+F226+F227+F229</f>
        <v>0</v>
      </c>
      <c r="G204" s="142">
        <f>G205+G215+G216+G225+G226+G227+G229</f>
        <v>0</v>
      </c>
      <c r="H204" s="94">
        <f t="shared" si="14"/>
        <v>0</v>
      </c>
      <c r="I204" s="93">
        <f>I205+I215+I216+I225+I226+I227+I229</f>
        <v>0</v>
      </c>
      <c r="J204" s="93">
        <f>J205+J215+J216+J225+J226+J227+J229</f>
        <v>0</v>
      </c>
      <c r="K204" s="93">
        <f>K205+K215+K216+K225+K226+K227+K229</f>
        <v>0</v>
      </c>
      <c r="L204" s="141">
        <f>L205+L215+L216+L225+L226+L227+L229</f>
        <v>0</v>
      </c>
    </row>
    <row r="205" spans="1:12" hidden="1" x14ac:dyDescent="0.25">
      <c r="A205" s="80">
        <v>5210</v>
      </c>
      <c r="B205" s="137" t="s">
        <v>108</v>
      </c>
      <c r="C205" s="134">
        <f t="shared" si="13"/>
        <v>0</v>
      </c>
      <c r="D205" s="139">
        <f>SUM(D206:D214)</f>
        <v>0</v>
      </c>
      <c r="E205" s="139">
        <f>SUM(E206:E214)</f>
        <v>0</v>
      </c>
      <c r="F205" s="139">
        <f>SUM(F206:F214)</f>
        <v>0</v>
      </c>
      <c r="G205" s="140">
        <f>SUM(G206:G214)</f>
        <v>0</v>
      </c>
      <c r="H205" s="134">
        <f t="shared" si="14"/>
        <v>0</v>
      </c>
      <c r="I205" s="139">
        <f>SUM(I206:I214)</f>
        <v>0</v>
      </c>
      <c r="J205" s="139">
        <f>SUM(J206:J214)</f>
        <v>0</v>
      </c>
      <c r="K205" s="139">
        <f>SUM(K206:K214)</f>
        <v>0</v>
      </c>
      <c r="L205" s="138">
        <f>SUM(L206:L214)</f>
        <v>0</v>
      </c>
    </row>
    <row r="206" spans="1:12" hidden="1" x14ac:dyDescent="0.25">
      <c r="A206" s="114">
        <v>5211</v>
      </c>
      <c r="B206" s="79" t="s">
        <v>107</v>
      </c>
      <c r="C206" s="69">
        <f t="shared" si="13"/>
        <v>0</v>
      </c>
      <c r="D206" s="68"/>
      <c r="E206" s="68"/>
      <c r="F206" s="68"/>
      <c r="G206" s="70"/>
      <c r="H206" s="69">
        <f t="shared" si="14"/>
        <v>0</v>
      </c>
      <c r="I206" s="68"/>
      <c r="J206" s="68"/>
      <c r="K206" s="68"/>
      <c r="L206" s="67"/>
    </row>
    <row r="207" spans="1:12" hidden="1" x14ac:dyDescent="0.25">
      <c r="A207" s="74">
        <v>5212</v>
      </c>
      <c r="B207" s="78" t="s">
        <v>106</v>
      </c>
      <c r="C207" s="36">
        <f t="shared" si="13"/>
        <v>0</v>
      </c>
      <c r="D207" s="35"/>
      <c r="E207" s="35"/>
      <c r="F207" s="35"/>
      <c r="G207" s="37"/>
      <c r="H207" s="36">
        <f t="shared" si="14"/>
        <v>0</v>
      </c>
      <c r="I207" s="35"/>
      <c r="J207" s="35"/>
      <c r="K207" s="35"/>
      <c r="L207" s="34"/>
    </row>
    <row r="208" spans="1:12" hidden="1" x14ac:dyDescent="0.25">
      <c r="A208" s="74">
        <v>5213</v>
      </c>
      <c r="B208" s="78" t="s">
        <v>105</v>
      </c>
      <c r="C208" s="36">
        <f t="shared" si="13"/>
        <v>0</v>
      </c>
      <c r="D208" s="35"/>
      <c r="E208" s="35"/>
      <c r="F208" s="35"/>
      <c r="G208" s="37"/>
      <c r="H208" s="36">
        <f t="shared" si="14"/>
        <v>0</v>
      </c>
      <c r="I208" s="35"/>
      <c r="J208" s="35"/>
      <c r="K208" s="35"/>
      <c r="L208" s="34"/>
    </row>
    <row r="209" spans="1:12" hidden="1" x14ac:dyDescent="0.25">
      <c r="A209" s="74">
        <v>5214</v>
      </c>
      <c r="B209" s="78" t="s">
        <v>104</v>
      </c>
      <c r="C209" s="36">
        <f t="shared" si="13"/>
        <v>0</v>
      </c>
      <c r="D209" s="35"/>
      <c r="E209" s="35"/>
      <c r="F209" s="35"/>
      <c r="G209" s="37"/>
      <c r="H209" s="36">
        <f t="shared" si="14"/>
        <v>0</v>
      </c>
      <c r="I209" s="35"/>
      <c r="J209" s="35"/>
      <c r="K209" s="35"/>
      <c r="L209" s="34"/>
    </row>
    <row r="210" spans="1:12" hidden="1" x14ac:dyDescent="0.25">
      <c r="A210" s="74">
        <v>5215</v>
      </c>
      <c r="B210" s="78" t="s">
        <v>103</v>
      </c>
      <c r="C210" s="36">
        <f t="shared" si="13"/>
        <v>0</v>
      </c>
      <c r="D210" s="35"/>
      <c r="E210" s="35"/>
      <c r="F210" s="35"/>
      <c r="G210" s="37"/>
      <c r="H210" s="36">
        <f t="shared" si="14"/>
        <v>0</v>
      </c>
      <c r="I210" s="35"/>
      <c r="J210" s="35"/>
      <c r="K210" s="35"/>
      <c r="L210" s="34"/>
    </row>
    <row r="211" spans="1:12" ht="24" hidden="1" x14ac:dyDescent="0.25">
      <c r="A211" s="74">
        <v>5216</v>
      </c>
      <c r="B211" s="78" t="s">
        <v>102</v>
      </c>
      <c r="C211" s="36">
        <f t="shared" si="13"/>
        <v>0</v>
      </c>
      <c r="D211" s="35"/>
      <c r="E211" s="35"/>
      <c r="F211" s="35"/>
      <c r="G211" s="37"/>
      <c r="H211" s="36">
        <f t="shared" si="14"/>
        <v>0</v>
      </c>
      <c r="I211" s="35"/>
      <c r="J211" s="35"/>
      <c r="K211" s="35"/>
      <c r="L211" s="34"/>
    </row>
    <row r="212" spans="1:12" hidden="1" x14ac:dyDescent="0.25">
      <c r="A212" s="74">
        <v>5217</v>
      </c>
      <c r="B212" s="78" t="s">
        <v>101</v>
      </c>
      <c r="C212" s="36">
        <f t="shared" si="13"/>
        <v>0</v>
      </c>
      <c r="D212" s="35"/>
      <c r="E212" s="35"/>
      <c r="F212" s="35"/>
      <c r="G212" s="37"/>
      <c r="H212" s="36">
        <f t="shared" si="14"/>
        <v>0</v>
      </c>
      <c r="I212" s="35"/>
      <c r="J212" s="35"/>
      <c r="K212" s="35"/>
      <c r="L212" s="34"/>
    </row>
    <row r="213" spans="1:12" hidden="1" x14ac:dyDescent="0.25">
      <c r="A213" s="74">
        <v>5218</v>
      </c>
      <c r="B213" s="78" t="s">
        <v>100</v>
      </c>
      <c r="C213" s="36">
        <f t="shared" si="13"/>
        <v>0</v>
      </c>
      <c r="D213" s="35"/>
      <c r="E213" s="35"/>
      <c r="F213" s="35"/>
      <c r="G213" s="37"/>
      <c r="H213" s="36">
        <f t="shared" si="14"/>
        <v>0</v>
      </c>
      <c r="I213" s="35"/>
      <c r="J213" s="35"/>
      <c r="K213" s="35"/>
      <c r="L213" s="34"/>
    </row>
    <row r="214" spans="1:12" hidden="1" x14ac:dyDescent="0.25">
      <c r="A214" s="74">
        <v>5219</v>
      </c>
      <c r="B214" s="78" t="s">
        <v>99</v>
      </c>
      <c r="C214" s="36">
        <f t="shared" si="13"/>
        <v>0</v>
      </c>
      <c r="D214" s="35"/>
      <c r="E214" s="35"/>
      <c r="F214" s="35"/>
      <c r="G214" s="37"/>
      <c r="H214" s="36">
        <f t="shared" si="14"/>
        <v>0</v>
      </c>
      <c r="I214" s="35"/>
      <c r="J214" s="35"/>
      <c r="K214" s="35"/>
      <c r="L214" s="34"/>
    </row>
    <row r="215" spans="1:12" ht="13.5" hidden="1" customHeight="1" x14ac:dyDescent="0.25">
      <c r="A215" s="88">
        <v>5220</v>
      </c>
      <c r="B215" s="78" t="s">
        <v>98</v>
      </c>
      <c r="C215" s="36">
        <f t="shared" si="13"/>
        <v>0</v>
      </c>
      <c r="D215" s="35"/>
      <c r="E215" s="35"/>
      <c r="F215" s="35"/>
      <c r="G215" s="37"/>
      <c r="H215" s="36">
        <f t="shared" si="14"/>
        <v>0</v>
      </c>
      <c r="I215" s="35"/>
      <c r="J215" s="35"/>
      <c r="K215" s="35"/>
      <c r="L215" s="34"/>
    </row>
    <row r="216" spans="1:12" hidden="1" x14ac:dyDescent="0.25">
      <c r="A216" s="88">
        <v>5230</v>
      </c>
      <c r="B216" s="78" t="s">
        <v>97</v>
      </c>
      <c r="C216" s="36">
        <f t="shared" si="13"/>
        <v>320</v>
      </c>
      <c r="D216" s="76">
        <f>SUM(D217:D224)</f>
        <v>320</v>
      </c>
      <c r="E216" s="76">
        <f>SUM(E217:E224)</f>
        <v>0</v>
      </c>
      <c r="F216" s="76">
        <f>SUM(F217:F224)</f>
        <v>0</v>
      </c>
      <c r="G216" s="77">
        <f>SUM(G217:G224)</f>
        <v>0</v>
      </c>
      <c r="H216" s="36">
        <f t="shared" si="14"/>
        <v>0</v>
      </c>
      <c r="I216" s="76">
        <f>SUM(I217:I224)</f>
        <v>0</v>
      </c>
      <c r="J216" s="76">
        <f>SUM(J217:J224)</f>
        <v>0</v>
      </c>
      <c r="K216" s="76">
        <f>SUM(K217:K224)</f>
        <v>0</v>
      </c>
      <c r="L216" s="75">
        <f>SUM(L217:L224)</f>
        <v>0</v>
      </c>
    </row>
    <row r="217" spans="1:12" hidden="1" x14ac:dyDescent="0.25">
      <c r="A217" s="74">
        <v>5231</v>
      </c>
      <c r="B217" s="78" t="s">
        <v>96</v>
      </c>
      <c r="C217" s="36">
        <f t="shared" si="13"/>
        <v>0</v>
      </c>
      <c r="D217" s="35"/>
      <c r="E217" s="35"/>
      <c r="F217" s="35"/>
      <c r="G217" s="37"/>
      <c r="H217" s="36">
        <f t="shared" si="14"/>
        <v>0</v>
      </c>
      <c r="I217" s="35"/>
      <c r="J217" s="35"/>
      <c r="K217" s="35"/>
      <c r="L217" s="34"/>
    </row>
    <row r="218" spans="1:12" hidden="1" x14ac:dyDescent="0.25">
      <c r="A218" s="74">
        <v>5232</v>
      </c>
      <c r="B218" s="78" t="s">
        <v>95</v>
      </c>
      <c r="C218" s="36">
        <f t="shared" si="13"/>
        <v>0</v>
      </c>
      <c r="D218" s="35"/>
      <c r="E218" s="35"/>
      <c r="F218" s="35"/>
      <c r="G218" s="37"/>
      <c r="H218" s="36">
        <f t="shared" si="14"/>
        <v>0</v>
      </c>
      <c r="I218" s="35"/>
      <c r="J218" s="35"/>
      <c r="K218" s="35"/>
      <c r="L218" s="34"/>
    </row>
    <row r="219" spans="1:12" hidden="1" x14ac:dyDescent="0.25">
      <c r="A219" s="74">
        <v>5233</v>
      </c>
      <c r="B219" s="78" t="s">
        <v>94</v>
      </c>
      <c r="C219" s="73">
        <f t="shared" si="13"/>
        <v>0</v>
      </c>
      <c r="D219" s="35"/>
      <c r="E219" s="35"/>
      <c r="F219" s="35"/>
      <c r="G219" s="37"/>
      <c r="H219" s="36">
        <f t="shared" si="14"/>
        <v>0</v>
      </c>
      <c r="I219" s="35"/>
      <c r="J219" s="35"/>
      <c r="K219" s="35"/>
      <c r="L219" s="34"/>
    </row>
    <row r="220" spans="1:12" ht="24" hidden="1" x14ac:dyDescent="0.25">
      <c r="A220" s="74">
        <v>5234</v>
      </c>
      <c r="B220" s="78" t="s">
        <v>93</v>
      </c>
      <c r="C220" s="73">
        <f t="shared" si="13"/>
        <v>0</v>
      </c>
      <c r="D220" s="35"/>
      <c r="E220" s="35"/>
      <c r="F220" s="35"/>
      <c r="G220" s="37"/>
      <c r="H220" s="36">
        <f t="shared" si="14"/>
        <v>0</v>
      </c>
      <c r="I220" s="35"/>
      <c r="J220" s="35"/>
      <c r="K220" s="35"/>
      <c r="L220" s="34"/>
    </row>
    <row r="221" spans="1:12" ht="14.25" hidden="1" customHeight="1" x14ac:dyDescent="0.25">
      <c r="A221" s="74">
        <v>5236</v>
      </c>
      <c r="B221" s="78" t="s">
        <v>92</v>
      </c>
      <c r="C221" s="73">
        <f t="shared" si="13"/>
        <v>0</v>
      </c>
      <c r="D221" s="35"/>
      <c r="E221" s="35"/>
      <c r="F221" s="35"/>
      <c r="G221" s="37"/>
      <c r="H221" s="36">
        <f t="shared" si="14"/>
        <v>0</v>
      </c>
      <c r="I221" s="35"/>
      <c r="J221" s="35"/>
      <c r="K221" s="35"/>
      <c r="L221" s="34"/>
    </row>
    <row r="222" spans="1:12" ht="14.25" hidden="1" customHeight="1" x14ac:dyDescent="0.25">
      <c r="A222" s="74">
        <v>5237</v>
      </c>
      <c r="B222" s="78" t="s">
        <v>91</v>
      </c>
      <c r="C222" s="73">
        <f t="shared" si="13"/>
        <v>0</v>
      </c>
      <c r="D222" s="35"/>
      <c r="E222" s="35"/>
      <c r="F222" s="35"/>
      <c r="G222" s="37"/>
      <c r="H222" s="36">
        <f t="shared" si="14"/>
        <v>0</v>
      </c>
      <c r="I222" s="35"/>
      <c r="J222" s="35"/>
      <c r="K222" s="35"/>
      <c r="L222" s="34"/>
    </row>
    <row r="223" spans="1:12" ht="24" hidden="1" x14ac:dyDescent="0.25">
      <c r="A223" s="74">
        <v>5238</v>
      </c>
      <c r="B223" s="78" t="s">
        <v>90</v>
      </c>
      <c r="C223" s="73">
        <f t="shared" si="13"/>
        <v>320</v>
      </c>
      <c r="D223" s="35">
        <v>320</v>
      </c>
      <c r="E223" s="35"/>
      <c r="F223" s="35"/>
      <c r="G223" s="37"/>
      <c r="H223" s="36">
        <f t="shared" si="14"/>
        <v>0</v>
      </c>
      <c r="I223" s="35"/>
      <c r="J223" s="35"/>
      <c r="K223" s="35"/>
      <c r="L223" s="34"/>
    </row>
    <row r="224" spans="1:12" ht="24" hidden="1" x14ac:dyDescent="0.25">
      <c r="A224" s="74">
        <v>5239</v>
      </c>
      <c r="B224" s="78" t="s">
        <v>89</v>
      </c>
      <c r="C224" s="73">
        <f t="shared" si="13"/>
        <v>0</v>
      </c>
      <c r="D224" s="35"/>
      <c r="E224" s="35"/>
      <c r="F224" s="35"/>
      <c r="G224" s="37"/>
      <c r="H224" s="36">
        <f t="shared" si="14"/>
        <v>0</v>
      </c>
      <c r="I224" s="35"/>
      <c r="J224" s="35"/>
      <c r="K224" s="35"/>
      <c r="L224" s="34"/>
    </row>
    <row r="225" spans="1:12" ht="24" hidden="1" x14ac:dyDescent="0.25">
      <c r="A225" s="88">
        <v>5240</v>
      </c>
      <c r="B225" s="78" t="s">
        <v>88</v>
      </c>
      <c r="C225" s="73">
        <f t="shared" ref="C225:C256" si="15">SUM(D225:G225)</f>
        <v>0</v>
      </c>
      <c r="D225" s="35"/>
      <c r="E225" s="35"/>
      <c r="F225" s="35"/>
      <c r="G225" s="37"/>
      <c r="H225" s="36">
        <f t="shared" ref="H225:H256" si="16">SUM(I225:L225)</f>
        <v>0</v>
      </c>
      <c r="I225" s="35"/>
      <c r="J225" s="35"/>
      <c r="K225" s="35"/>
      <c r="L225" s="34"/>
    </row>
    <row r="226" spans="1:12" hidden="1" x14ac:dyDescent="0.25">
      <c r="A226" s="88">
        <v>5250</v>
      </c>
      <c r="B226" s="78" t="s">
        <v>87</v>
      </c>
      <c r="C226" s="73">
        <f t="shared" si="15"/>
        <v>0</v>
      </c>
      <c r="D226" s="35"/>
      <c r="E226" s="35"/>
      <c r="F226" s="35"/>
      <c r="G226" s="37"/>
      <c r="H226" s="36">
        <f t="shared" si="16"/>
        <v>0</v>
      </c>
      <c r="I226" s="35"/>
      <c r="J226" s="35"/>
      <c r="K226" s="35"/>
      <c r="L226" s="34"/>
    </row>
    <row r="227" spans="1:12" hidden="1" x14ac:dyDescent="0.25">
      <c r="A227" s="88">
        <v>5260</v>
      </c>
      <c r="B227" s="78" t="s">
        <v>86</v>
      </c>
      <c r="C227" s="73">
        <f t="shared" si="15"/>
        <v>0</v>
      </c>
      <c r="D227" s="76">
        <f>SUM(D228)</f>
        <v>0</v>
      </c>
      <c r="E227" s="76">
        <f>SUM(E228)</f>
        <v>0</v>
      </c>
      <c r="F227" s="76">
        <f>SUM(F228)</f>
        <v>0</v>
      </c>
      <c r="G227" s="77">
        <f>SUM(G228)</f>
        <v>0</v>
      </c>
      <c r="H227" s="36">
        <f t="shared" si="16"/>
        <v>0</v>
      </c>
      <c r="I227" s="76">
        <f>SUM(I228)</f>
        <v>0</v>
      </c>
      <c r="J227" s="76">
        <f>SUM(J228)</f>
        <v>0</v>
      </c>
      <c r="K227" s="76">
        <f>SUM(K228)</f>
        <v>0</v>
      </c>
      <c r="L227" s="75">
        <f>SUM(L228)</f>
        <v>0</v>
      </c>
    </row>
    <row r="228" spans="1:12" ht="24" hidden="1" x14ac:dyDescent="0.25">
      <c r="A228" s="74">
        <v>5269</v>
      </c>
      <c r="B228" s="78" t="s">
        <v>85</v>
      </c>
      <c r="C228" s="73">
        <f t="shared" si="15"/>
        <v>0</v>
      </c>
      <c r="D228" s="35"/>
      <c r="E228" s="35"/>
      <c r="F228" s="35"/>
      <c r="G228" s="37"/>
      <c r="H228" s="36">
        <f t="shared" si="16"/>
        <v>0</v>
      </c>
      <c r="I228" s="35"/>
      <c r="J228" s="35"/>
      <c r="K228" s="35"/>
      <c r="L228" s="34"/>
    </row>
    <row r="229" spans="1:12" ht="24" hidden="1" x14ac:dyDescent="0.25">
      <c r="A229" s="80">
        <v>5270</v>
      </c>
      <c r="B229" s="137" t="s">
        <v>84</v>
      </c>
      <c r="C229" s="136">
        <f t="shared" si="15"/>
        <v>0</v>
      </c>
      <c r="D229" s="133"/>
      <c r="E229" s="133"/>
      <c r="F229" s="133"/>
      <c r="G229" s="135"/>
      <c r="H229" s="134">
        <f t="shared" si="16"/>
        <v>0</v>
      </c>
      <c r="I229" s="133"/>
      <c r="J229" s="133"/>
      <c r="K229" s="133"/>
      <c r="L229" s="132"/>
    </row>
    <row r="230" spans="1:12" hidden="1" x14ac:dyDescent="0.25">
      <c r="A230" s="131">
        <v>6000</v>
      </c>
      <c r="B230" s="131" t="s">
        <v>83</v>
      </c>
      <c r="C230" s="130">
        <f t="shared" si="15"/>
        <v>0</v>
      </c>
      <c r="D230" s="127">
        <f>D231+D251+D258</f>
        <v>0</v>
      </c>
      <c r="E230" s="127">
        <f>E231+E251+E258</f>
        <v>0</v>
      </c>
      <c r="F230" s="127">
        <f>F231+F251+F258</f>
        <v>0</v>
      </c>
      <c r="G230" s="129">
        <f>G231+G251+G258</f>
        <v>0</v>
      </c>
      <c r="H230" s="128">
        <f t="shared" si="16"/>
        <v>0</v>
      </c>
      <c r="I230" s="127">
        <f>I231+I251+I258</f>
        <v>0</v>
      </c>
      <c r="J230" s="127">
        <f>J231+J251+J258</f>
        <v>0</v>
      </c>
      <c r="K230" s="127">
        <f>K231+K251+K258</f>
        <v>0</v>
      </c>
      <c r="L230" s="126">
        <f>L231+L251+L258</f>
        <v>0</v>
      </c>
    </row>
    <row r="231" spans="1:12" ht="14.25" hidden="1" customHeight="1" x14ac:dyDescent="0.25">
      <c r="A231" s="125">
        <v>6200</v>
      </c>
      <c r="B231" s="124" t="s">
        <v>82</v>
      </c>
      <c r="C231" s="123">
        <f t="shared" si="15"/>
        <v>0</v>
      </c>
      <c r="D231" s="121">
        <f>SUM(D232,D233,D235,D238,D244,D245,D246)</f>
        <v>0</v>
      </c>
      <c r="E231" s="121">
        <f>SUM(E232,E233,E235,E238,E244,E245,E246)</f>
        <v>0</v>
      </c>
      <c r="F231" s="121">
        <f>SUM(F232,F233,F235,F238,F244,F245,F246)</f>
        <v>0</v>
      </c>
      <c r="G231" s="121">
        <f>SUM(G232,G233,G235,G238,G244,G245,G246)</f>
        <v>0</v>
      </c>
      <c r="H231" s="122">
        <f t="shared" si="16"/>
        <v>0</v>
      </c>
      <c r="I231" s="121">
        <f>SUM(I232,I233,I235,I238,I244,I245,I246)</f>
        <v>0</v>
      </c>
      <c r="J231" s="121">
        <f>SUM(J232,J233,J235,J238,J244,J245,J246)</f>
        <v>0</v>
      </c>
      <c r="K231" s="121">
        <f>SUM(K232,K233,K235,K238,K244,K245,K246)</f>
        <v>0</v>
      </c>
      <c r="L231" s="92">
        <f>SUM(L232,L233,L235,L238,L244,L245,L246)</f>
        <v>0</v>
      </c>
    </row>
    <row r="232" spans="1:12" ht="24" hidden="1" x14ac:dyDescent="0.25">
      <c r="A232" s="91">
        <v>6220</v>
      </c>
      <c r="B232" s="79" t="s">
        <v>81</v>
      </c>
      <c r="C232" s="71">
        <f t="shared" si="15"/>
        <v>0</v>
      </c>
      <c r="D232" s="68"/>
      <c r="E232" s="68"/>
      <c r="F232" s="68"/>
      <c r="G232" s="120"/>
      <c r="H232" s="119">
        <f t="shared" si="16"/>
        <v>0</v>
      </c>
      <c r="I232" s="68"/>
      <c r="J232" s="68"/>
      <c r="K232" s="68"/>
      <c r="L232" s="67"/>
    </row>
    <row r="233" spans="1:12" hidden="1" x14ac:dyDescent="0.25">
      <c r="A233" s="88">
        <v>6230</v>
      </c>
      <c r="B233" s="78" t="s">
        <v>80</v>
      </c>
      <c r="C233" s="73">
        <f t="shared" si="15"/>
        <v>0</v>
      </c>
      <c r="D233" s="76">
        <f>SUM(D234)</f>
        <v>0</v>
      </c>
      <c r="E233" s="76">
        <f>SUM(E234)</f>
        <v>0</v>
      </c>
      <c r="F233" s="76">
        <f>SUM(F234)</f>
        <v>0</v>
      </c>
      <c r="G233" s="77">
        <f>SUM(G234)</f>
        <v>0</v>
      </c>
      <c r="H233" s="103">
        <f t="shared" si="16"/>
        <v>0</v>
      </c>
      <c r="I233" s="76">
        <f>SUM(I234)</f>
        <v>0</v>
      </c>
      <c r="J233" s="76">
        <f>SUM(J234)</f>
        <v>0</v>
      </c>
      <c r="K233" s="76">
        <f>SUM(K234)</f>
        <v>0</v>
      </c>
      <c r="L233" s="75">
        <f>SUM(L234)</f>
        <v>0</v>
      </c>
    </row>
    <row r="234" spans="1:12" ht="24" hidden="1" x14ac:dyDescent="0.25">
      <c r="A234" s="74">
        <v>6239</v>
      </c>
      <c r="B234" s="79" t="s">
        <v>79</v>
      </c>
      <c r="C234" s="73">
        <f t="shared" si="15"/>
        <v>0</v>
      </c>
      <c r="D234" s="68"/>
      <c r="E234" s="68"/>
      <c r="F234" s="68"/>
      <c r="G234" s="70"/>
      <c r="H234" s="103">
        <f t="shared" si="16"/>
        <v>0</v>
      </c>
      <c r="I234" s="68"/>
      <c r="J234" s="68"/>
      <c r="K234" s="68"/>
      <c r="L234" s="67"/>
    </row>
    <row r="235" spans="1:12" ht="24" hidden="1" x14ac:dyDescent="0.25">
      <c r="A235" s="88">
        <v>6240</v>
      </c>
      <c r="B235" s="78" t="s">
        <v>78</v>
      </c>
      <c r="C235" s="73">
        <f t="shared" si="15"/>
        <v>0</v>
      </c>
      <c r="D235" s="76">
        <f>SUM(D236:D237)</f>
        <v>0</v>
      </c>
      <c r="E235" s="76">
        <f>SUM(E236:E237)</f>
        <v>0</v>
      </c>
      <c r="F235" s="76">
        <f>SUM(F236:F237)</f>
        <v>0</v>
      </c>
      <c r="G235" s="77">
        <f>SUM(G236:G237)</f>
        <v>0</v>
      </c>
      <c r="H235" s="103">
        <f t="shared" si="16"/>
        <v>0</v>
      </c>
      <c r="I235" s="76">
        <f>SUM(I236:I237)</f>
        <v>0</v>
      </c>
      <c r="J235" s="76">
        <f>SUM(J236:J237)</f>
        <v>0</v>
      </c>
      <c r="K235" s="76">
        <f>SUM(K236:K237)</f>
        <v>0</v>
      </c>
      <c r="L235" s="75">
        <f>SUM(L236:L237)</f>
        <v>0</v>
      </c>
    </row>
    <row r="236" spans="1:12" hidden="1" x14ac:dyDescent="0.25">
      <c r="A236" s="74">
        <v>6241</v>
      </c>
      <c r="B236" s="78" t="s">
        <v>77</v>
      </c>
      <c r="C236" s="73">
        <f t="shared" si="15"/>
        <v>0</v>
      </c>
      <c r="D236" s="35"/>
      <c r="E236" s="35"/>
      <c r="F236" s="35"/>
      <c r="G236" s="37"/>
      <c r="H236" s="103">
        <f t="shared" si="16"/>
        <v>0</v>
      </c>
      <c r="I236" s="35"/>
      <c r="J236" s="35"/>
      <c r="K236" s="35"/>
      <c r="L236" s="34"/>
    </row>
    <row r="237" spans="1:12" hidden="1" x14ac:dyDescent="0.25">
      <c r="A237" s="74">
        <v>6242</v>
      </c>
      <c r="B237" s="78" t="s">
        <v>76</v>
      </c>
      <c r="C237" s="73">
        <f t="shared" si="15"/>
        <v>0</v>
      </c>
      <c r="D237" s="35"/>
      <c r="E237" s="35"/>
      <c r="F237" s="35"/>
      <c r="G237" s="37"/>
      <c r="H237" s="103">
        <f t="shared" si="16"/>
        <v>0</v>
      </c>
      <c r="I237" s="35"/>
      <c r="J237" s="35"/>
      <c r="K237" s="35"/>
      <c r="L237" s="34"/>
    </row>
    <row r="238" spans="1:12" ht="25.5" hidden="1" customHeight="1" x14ac:dyDescent="0.25">
      <c r="A238" s="88">
        <v>6250</v>
      </c>
      <c r="B238" s="78" t="s">
        <v>75</v>
      </c>
      <c r="C238" s="73">
        <f t="shared" si="15"/>
        <v>0</v>
      </c>
      <c r="D238" s="76">
        <f>SUM(D239:D243)</f>
        <v>0</v>
      </c>
      <c r="E238" s="76">
        <f>SUM(E239:E243)</f>
        <v>0</v>
      </c>
      <c r="F238" s="76">
        <f>SUM(F239:F243)</f>
        <v>0</v>
      </c>
      <c r="G238" s="77">
        <f>SUM(G239:G243)</f>
        <v>0</v>
      </c>
      <c r="H238" s="103">
        <f t="shared" si="16"/>
        <v>0</v>
      </c>
      <c r="I238" s="76">
        <f>SUM(I239:I243)</f>
        <v>0</v>
      </c>
      <c r="J238" s="76">
        <f>SUM(J239:J243)</f>
        <v>0</v>
      </c>
      <c r="K238" s="76">
        <f>SUM(K239:K243)</f>
        <v>0</v>
      </c>
      <c r="L238" s="75">
        <f>SUM(L239:L243)</f>
        <v>0</v>
      </c>
    </row>
    <row r="239" spans="1:12" ht="14.25" hidden="1" customHeight="1" x14ac:dyDescent="0.25">
      <c r="A239" s="74">
        <v>6252</v>
      </c>
      <c r="B239" s="78" t="s">
        <v>74</v>
      </c>
      <c r="C239" s="73">
        <f t="shared" si="15"/>
        <v>0</v>
      </c>
      <c r="D239" s="35"/>
      <c r="E239" s="35"/>
      <c r="F239" s="35"/>
      <c r="G239" s="37"/>
      <c r="H239" s="103">
        <f t="shared" si="16"/>
        <v>0</v>
      </c>
      <c r="I239" s="35"/>
      <c r="J239" s="35"/>
      <c r="K239" s="35"/>
      <c r="L239" s="34"/>
    </row>
    <row r="240" spans="1:12" ht="14.25" hidden="1" customHeight="1" x14ac:dyDescent="0.25">
      <c r="A240" s="74">
        <v>6253</v>
      </c>
      <c r="B240" s="78" t="s">
        <v>73</v>
      </c>
      <c r="C240" s="73">
        <f t="shared" si="15"/>
        <v>0</v>
      </c>
      <c r="D240" s="35"/>
      <c r="E240" s="35"/>
      <c r="F240" s="35"/>
      <c r="G240" s="37"/>
      <c r="H240" s="103">
        <f t="shared" si="16"/>
        <v>0</v>
      </c>
      <c r="I240" s="35"/>
      <c r="J240" s="35"/>
      <c r="K240" s="35"/>
      <c r="L240" s="34"/>
    </row>
    <row r="241" spans="1:12" ht="24" hidden="1" x14ac:dyDescent="0.25">
      <c r="A241" s="74">
        <v>6254</v>
      </c>
      <c r="B241" s="78" t="s">
        <v>72</v>
      </c>
      <c r="C241" s="73">
        <f t="shared" si="15"/>
        <v>0</v>
      </c>
      <c r="D241" s="35"/>
      <c r="E241" s="35"/>
      <c r="F241" s="35"/>
      <c r="G241" s="37"/>
      <c r="H241" s="103">
        <f t="shared" si="16"/>
        <v>0</v>
      </c>
      <c r="I241" s="35"/>
      <c r="J241" s="35"/>
      <c r="K241" s="35"/>
      <c r="L241" s="34"/>
    </row>
    <row r="242" spans="1:12" ht="24" hidden="1" x14ac:dyDescent="0.25">
      <c r="A242" s="74">
        <v>6255</v>
      </c>
      <c r="B242" s="78" t="s">
        <v>71</v>
      </c>
      <c r="C242" s="73">
        <f t="shared" si="15"/>
        <v>0</v>
      </c>
      <c r="D242" s="35"/>
      <c r="E242" s="35"/>
      <c r="F242" s="35"/>
      <c r="G242" s="37"/>
      <c r="H242" s="103">
        <f t="shared" si="16"/>
        <v>0</v>
      </c>
      <c r="I242" s="35"/>
      <c r="J242" s="35"/>
      <c r="K242" s="35"/>
      <c r="L242" s="34"/>
    </row>
    <row r="243" spans="1:12" hidden="1" x14ac:dyDescent="0.25">
      <c r="A243" s="74">
        <v>6259</v>
      </c>
      <c r="B243" s="78" t="s">
        <v>70</v>
      </c>
      <c r="C243" s="73">
        <f t="shared" si="15"/>
        <v>0</v>
      </c>
      <c r="D243" s="35"/>
      <c r="E243" s="35"/>
      <c r="F243" s="35"/>
      <c r="G243" s="37"/>
      <c r="H243" s="103">
        <f t="shared" si="16"/>
        <v>0</v>
      </c>
      <c r="I243" s="35"/>
      <c r="J243" s="35"/>
      <c r="K243" s="35"/>
      <c r="L243" s="34"/>
    </row>
    <row r="244" spans="1:12" ht="24" hidden="1" x14ac:dyDescent="0.25">
      <c r="A244" s="88">
        <v>6260</v>
      </c>
      <c r="B244" s="78" t="s">
        <v>69</v>
      </c>
      <c r="C244" s="73">
        <f t="shared" si="15"/>
        <v>0</v>
      </c>
      <c r="D244" s="35"/>
      <c r="E244" s="35"/>
      <c r="F244" s="35"/>
      <c r="G244" s="37"/>
      <c r="H244" s="103">
        <f t="shared" si="16"/>
        <v>0</v>
      </c>
      <c r="I244" s="35"/>
      <c r="J244" s="35"/>
      <c r="K244" s="35"/>
      <c r="L244" s="34"/>
    </row>
    <row r="245" spans="1:12" hidden="1" x14ac:dyDescent="0.25">
      <c r="A245" s="88">
        <v>6270</v>
      </c>
      <c r="B245" s="78" t="s">
        <v>68</v>
      </c>
      <c r="C245" s="73">
        <f t="shared" si="15"/>
        <v>0</v>
      </c>
      <c r="D245" s="35"/>
      <c r="E245" s="35"/>
      <c r="F245" s="35"/>
      <c r="G245" s="37"/>
      <c r="H245" s="103">
        <f t="shared" si="16"/>
        <v>0</v>
      </c>
      <c r="I245" s="35"/>
      <c r="J245" s="35"/>
      <c r="K245" s="35"/>
      <c r="L245" s="34"/>
    </row>
    <row r="246" spans="1:12" ht="24" hidden="1" x14ac:dyDescent="0.25">
      <c r="A246" s="91">
        <v>6290</v>
      </c>
      <c r="B246" s="79" t="s">
        <v>67</v>
      </c>
      <c r="C246" s="110">
        <f t="shared" si="15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118">
        <f>SUM(G247:G250)</f>
        <v>0</v>
      </c>
      <c r="H246" s="110">
        <f t="shared" si="16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17">
        <f>SUM(L247:L250)</f>
        <v>0</v>
      </c>
    </row>
    <row r="247" spans="1:12" hidden="1" x14ac:dyDescent="0.25">
      <c r="A247" s="74">
        <v>6291</v>
      </c>
      <c r="B247" s="78" t="s">
        <v>66</v>
      </c>
      <c r="C247" s="73">
        <f t="shared" si="15"/>
        <v>0</v>
      </c>
      <c r="D247" s="35"/>
      <c r="E247" s="35"/>
      <c r="F247" s="35"/>
      <c r="G247" s="111"/>
      <c r="H247" s="73">
        <f t="shared" si="16"/>
        <v>0</v>
      </c>
      <c r="I247" s="35"/>
      <c r="J247" s="35"/>
      <c r="K247" s="35"/>
      <c r="L247" s="34"/>
    </row>
    <row r="248" spans="1:12" hidden="1" x14ac:dyDescent="0.25">
      <c r="A248" s="74">
        <v>6292</v>
      </c>
      <c r="B248" s="78" t="s">
        <v>65</v>
      </c>
      <c r="C248" s="73">
        <f t="shared" si="15"/>
        <v>0</v>
      </c>
      <c r="D248" s="35"/>
      <c r="E248" s="35"/>
      <c r="F248" s="35"/>
      <c r="G248" s="111"/>
      <c r="H248" s="73">
        <f t="shared" si="16"/>
        <v>0</v>
      </c>
      <c r="I248" s="35"/>
      <c r="J248" s="35"/>
      <c r="K248" s="35"/>
      <c r="L248" s="34"/>
    </row>
    <row r="249" spans="1:12" ht="72" hidden="1" x14ac:dyDescent="0.25">
      <c r="A249" s="74">
        <v>6296</v>
      </c>
      <c r="B249" s="78" t="s">
        <v>64</v>
      </c>
      <c r="C249" s="73">
        <f t="shared" si="15"/>
        <v>0</v>
      </c>
      <c r="D249" s="35"/>
      <c r="E249" s="35"/>
      <c r="F249" s="35"/>
      <c r="G249" s="111"/>
      <c r="H249" s="73">
        <f t="shared" si="16"/>
        <v>0</v>
      </c>
      <c r="I249" s="35"/>
      <c r="J249" s="35"/>
      <c r="K249" s="35"/>
      <c r="L249" s="34"/>
    </row>
    <row r="250" spans="1:12" ht="39.75" hidden="1" customHeight="1" x14ac:dyDescent="0.25">
      <c r="A250" s="74">
        <v>6299</v>
      </c>
      <c r="B250" s="78" t="s">
        <v>63</v>
      </c>
      <c r="C250" s="73">
        <f t="shared" si="15"/>
        <v>0</v>
      </c>
      <c r="D250" s="35"/>
      <c r="E250" s="35"/>
      <c r="F250" s="35"/>
      <c r="G250" s="111"/>
      <c r="H250" s="73">
        <f t="shared" si="16"/>
        <v>0</v>
      </c>
      <c r="I250" s="35"/>
      <c r="J250" s="35"/>
      <c r="K250" s="35"/>
      <c r="L250" s="34"/>
    </row>
    <row r="251" spans="1:12" hidden="1" x14ac:dyDescent="0.25">
      <c r="A251" s="97">
        <v>6300</v>
      </c>
      <c r="B251" s="96" t="s">
        <v>62</v>
      </c>
      <c r="C251" s="95">
        <f t="shared" si="15"/>
        <v>0</v>
      </c>
      <c r="D251" s="93">
        <f>SUM(D252,D256,D257)</f>
        <v>0</v>
      </c>
      <c r="E251" s="93">
        <f>SUM(E252,E256,E257)</f>
        <v>0</v>
      </c>
      <c r="F251" s="93">
        <f>SUM(F252,F256,F257)</f>
        <v>0</v>
      </c>
      <c r="G251" s="93">
        <f>SUM(G252,G256,G257)</f>
        <v>0</v>
      </c>
      <c r="H251" s="94">
        <f t="shared" si="16"/>
        <v>0</v>
      </c>
      <c r="I251" s="93">
        <f>SUM(I252,I256,I257)</f>
        <v>0</v>
      </c>
      <c r="J251" s="93">
        <f>SUM(J252,J256,J257)</f>
        <v>0</v>
      </c>
      <c r="K251" s="93">
        <f>SUM(K252,K256,K257)</f>
        <v>0</v>
      </c>
      <c r="L251" s="109">
        <f>SUM(L252,L256,L257)</f>
        <v>0</v>
      </c>
    </row>
    <row r="252" spans="1:12" ht="24" hidden="1" x14ac:dyDescent="0.25">
      <c r="A252" s="91">
        <v>6320</v>
      </c>
      <c r="B252" s="79" t="s">
        <v>61</v>
      </c>
      <c r="C252" s="110">
        <f t="shared" si="15"/>
        <v>0</v>
      </c>
      <c r="D252" s="107">
        <f>SUM(D253:D255)</f>
        <v>0</v>
      </c>
      <c r="E252" s="107">
        <f>SUM(E253:E255)</f>
        <v>0</v>
      </c>
      <c r="F252" s="107">
        <f>SUM(F253:F255)</f>
        <v>0</v>
      </c>
      <c r="G252" s="116">
        <f>SUM(G253:G255)</f>
        <v>0</v>
      </c>
      <c r="H252" s="110">
        <f t="shared" si="16"/>
        <v>0</v>
      </c>
      <c r="I252" s="107">
        <f>SUM(I253:I255)</f>
        <v>0</v>
      </c>
      <c r="J252" s="107">
        <f>SUM(J253:J255)</f>
        <v>0</v>
      </c>
      <c r="K252" s="107">
        <f>SUM(K253:K255)</f>
        <v>0</v>
      </c>
      <c r="L252" s="115">
        <f>SUM(L253:L255)</f>
        <v>0</v>
      </c>
    </row>
    <row r="253" spans="1:12" hidden="1" x14ac:dyDescent="0.25">
      <c r="A253" s="74">
        <v>6322</v>
      </c>
      <c r="B253" s="78" t="s">
        <v>60</v>
      </c>
      <c r="C253" s="73">
        <f t="shared" si="15"/>
        <v>0</v>
      </c>
      <c r="D253" s="35"/>
      <c r="E253" s="35"/>
      <c r="F253" s="35"/>
      <c r="G253" s="111"/>
      <c r="H253" s="73">
        <f t="shared" si="16"/>
        <v>0</v>
      </c>
      <c r="I253" s="35"/>
      <c r="J253" s="35"/>
      <c r="K253" s="35"/>
      <c r="L253" s="34"/>
    </row>
    <row r="254" spans="1:12" ht="24" hidden="1" x14ac:dyDescent="0.25">
      <c r="A254" s="74">
        <v>6323</v>
      </c>
      <c r="B254" s="78" t="s">
        <v>59</v>
      </c>
      <c r="C254" s="73">
        <f t="shared" si="15"/>
        <v>0</v>
      </c>
      <c r="D254" s="35"/>
      <c r="E254" s="35"/>
      <c r="F254" s="35"/>
      <c r="G254" s="111"/>
      <c r="H254" s="73">
        <f t="shared" si="16"/>
        <v>0</v>
      </c>
      <c r="I254" s="35"/>
      <c r="J254" s="35"/>
      <c r="K254" s="35"/>
      <c r="L254" s="34"/>
    </row>
    <row r="255" spans="1:12" ht="24" hidden="1" x14ac:dyDescent="0.25">
      <c r="A255" s="114">
        <v>6324</v>
      </c>
      <c r="B255" s="79" t="s">
        <v>58</v>
      </c>
      <c r="C255" s="71">
        <f t="shared" si="15"/>
        <v>0</v>
      </c>
      <c r="D255" s="68"/>
      <c r="E255" s="68"/>
      <c r="F255" s="68"/>
      <c r="G255" s="113"/>
      <c r="H255" s="71">
        <f t="shared" si="16"/>
        <v>0</v>
      </c>
      <c r="I255" s="68"/>
      <c r="J255" s="68"/>
      <c r="K255" s="68"/>
      <c r="L255" s="67"/>
    </row>
    <row r="256" spans="1:12" ht="24" hidden="1" x14ac:dyDescent="0.25">
      <c r="A256" s="87">
        <v>6330</v>
      </c>
      <c r="B256" s="112" t="s">
        <v>57</v>
      </c>
      <c r="C256" s="110">
        <f t="shared" si="15"/>
        <v>0</v>
      </c>
      <c r="D256" s="29"/>
      <c r="E256" s="29"/>
      <c r="F256" s="29"/>
      <c r="G256" s="111"/>
      <c r="H256" s="110">
        <f t="shared" si="16"/>
        <v>0</v>
      </c>
      <c r="I256" s="29"/>
      <c r="J256" s="29"/>
      <c r="K256" s="29"/>
      <c r="L256" s="28"/>
    </row>
    <row r="257" spans="1:13" hidden="1" x14ac:dyDescent="0.25">
      <c r="A257" s="88">
        <v>6360</v>
      </c>
      <c r="B257" s="78" t="s">
        <v>56</v>
      </c>
      <c r="C257" s="73">
        <f t="shared" ref="C257:C283" si="17">SUM(D257:G257)</f>
        <v>0</v>
      </c>
      <c r="D257" s="35"/>
      <c r="E257" s="35"/>
      <c r="F257" s="35"/>
      <c r="G257" s="37"/>
      <c r="H257" s="103">
        <f t="shared" ref="H257:H283" si="18">SUM(I257:L257)</f>
        <v>0</v>
      </c>
      <c r="I257" s="35"/>
      <c r="J257" s="35"/>
      <c r="K257" s="35"/>
      <c r="L257" s="34"/>
    </row>
    <row r="258" spans="1:13" ht="36" hidden="1" x14ac:dyDescent="0.25">
      <c r="A258" s="97">
        <v>6400</v>
      </c>
      <c r="B258" s="96" t="s">
        <v>55</v>
      </c>
      <c r="C258" s="95">
        <f t="shared" si="17"/>
        <v>0</v>
      </c>
      <c r="D258" s="93">
        <f>SUM(D259,D263)</f>
        <v>0</v>
      </c>
      <c r="E258" s="93">
        <f>SUM(E259,E263)</f>
        <v>0</v>
      </c>
      <c r="F258" s="93">
        <f>SUM(F259,F263)</f>
        <v>0</v>
      </c>
      <c r="G258" s="93">
        <f>SUM(G259,G263)</f>
        <v>0</v>
      </c>
      <c r="H258" s="94">
        <f t="shared" si="18"/>
        <v>0</v>
      </c>
      <c r="I258" s="93">
        <f>SUM(I259,I263)</f>
        <v>0</v>
      </c>
      <c r="J258" s="93">
        <f>SUM(J259,J263)</f>
        <v>0</v>
      </c>
      <c r="K258" s="93">
        <f>SUM(K259,K263)</f>
        <v>0</v>
      </c>
      <c r="L258" s="109">
        <f>SUM(L259,L263)</f>
        <v>0</v>
      </c>
    </row>
    <row r="259" spans="1:13" ht="24" hidden="1" x14ac:dyDescent="0.25">
      <c r="A259" s="91">
        <v>6410</v>
      </c>
      <c r="B259" s="79" t="s">
        <v>54</v>
      </c>
      <c r="C259" s="71">
        <f t="shared" si="17"/>
        <v>0</v>
      </c>
      <c r="D259" s="107">
        <f>SUM(D260:D262)</f>
        <v>0</v>
      </c>
      <c r="E259" s="107">
        <f>SUM(E260:E262)</f>
        <v>0</v>
      </c>
      <c r="F259" s="107">
        <f>SUM(F260:F262)</f>
        <v>0</v>
      </c>
      <c r="G259" s="108">
        <f>SUM(G260:G262)</f>
        <v>0</v>
      </c>
      <c r="H259" s="71">
        <f t="shared" si="18"/>
        <v>0</v>
      </c>
      <c r="I259" s="107">
        <f>SUM(I260:I262)</f>
        <v>0</v>
      </c>
      <c r="J259" s="107">
        <f>SUM(J260:J262)</f>
        <v>0</v>
      </c>
      <c r="K259" s="107">
        <f>SUM(K260:K262)</f>
        <v>0</v>
      </c>
      <c r="L259" s="106">
        <f>SUM(L260:L262)</f>
        <v>0</v>
      </c>
    </row>
    <row r="260" spans="1:13" hidden="1" x14ac:dyDescent="0.25">
      <c r="A260" s="74">
        <v>6411</v>
      </c>
      <c r="B260" s="39" t="s">
        <v>53</v>
      </c>
      <c r="C260" s="73">
        <f t="shared" si="17"/>
        <v>0</v>
      </c>
      <c r="D260" s="35"/>
      <c r="E260" s="35"/>
      <c r="F260" s="35"/>
      <c r="G260" s="37"/>
      <c r="H260" s="103">
        <f t="shared" si="18"/>
        <v>0</v>
      </c>
      <c r="I260" s="35"/>
      <c r="J260" s="35"/>
      <c r="K260" s="35"/>
      <c r="L260" s="34"/>
    </row>
    <row r="261" spans="1:13" ht="36" hidden="1" x14ac:dyDescent="0.25">
      <c r="A261" s="74">
        <v>6412</v>
      </c>
      <c r="B261" s="78" t="s">
        <v>52</v>
      </c>
      <c r="C261" s="73">
        <f t="shared" si="17"/>
        <v>0</v>
      </c>
      <c r="D261" s="35"/>
      <c r="E261" s="35"/>
      <c r="F261" s="35"/>
      <c r="G261" s="37"/>
      <c r="H261" s="103">
        <f t="shared" si="18"/>
        <v>0</v>
      </c>
      <c r="I261" s="35"/>
      <c r="J261" s="35"/>
      <c r="K261" s="35"/>
      <c r="L261" s="34"/>
    </row>
    <row r="262" spans="1:13" ht="36" hidden="1" x14ac:dyDescent="0.25">
      <c r="A262" s="74">
        <v>6419</v>
      </c>
      <c r="B262" s="78" t="s">
        <v>51</v>
      </c>
      <c r="C262" s="73">
        <f t="shared" si="17"/>
        <v>0</v>
      </c>
      <c r="D262" s="35"/>
      <c r="E262" s="35"/>
      <c r="F262" s="35"/>
      <c r="G262" s="37"/>
      <c r="H262" s="103">
        <f t="shared" si="18"/>
        <v>0</v>
      </c>
      <c r="I262" s="35"/>
      <c r="J262" s="35"/>
      <c r="K262" s="35"/>
      <c r="L262" s="34"/>
    </row>
    <row r="263" spans="1:13" ht="36" hidden="1" x14ac:dyDescent="0.25">
      <c r="A263" s="88">
        <v>6420</v>
      </c>
      <c r="B263" s="78" t="s">
        <v>50</v>
      </c>
      <c r="C263" s="73">
        <f t="shared" si="17"/>
        <v>0</v>
      </c>
      <c r="D263" s="76">
        <f>SUM(D264:D267)</f>
        <v>0</v>
      </c>
      <c r="E263" s="76">
        <f>SUM(E264:E267)</f>
        <v>0</v>
      </c>
      <c r="F263" s="76">
        <f>SUM(F264:F267)</f>
        <v>0</v>
      </c>
      <c r="G263" s="105">
        <f>SUM(G264:G267)</f>
        <v>0</v>
      </c>
      <c r="H263" s="73">
        <f t="shared" si="18"/>
        <v>0</v>
      </c>
      <c r="I263" s="76">
        <f>SUM(I264:I267)</f>
        <v>0</v>
      </c>
      <c r="J263" s="76">
        <f>SUM(J264:J267)</f>
        <v>0</v>
      </c>
      <c r="K263" s="76">
        <f>SUM(K264:K267)</f>
        <v>0</v>
      </c>
      <c r="L263" s="104">
        <f>SUM(L264:L267)</f>
        <v>0</v>
      </c>
    </row>
    <row r="264" spans="1:13" hidden="1" x14ac:dyDescent="0.25">
      <c r="A264" s="74">
        <v>6421</v>
      </c>
      <c r="B264" s="78" t="s">
        <v>49</v>
      </c>
      <c r="C264" s="73">
        <f t="shared" si="17"/>
        <v>0</v>
      </c>
      <c r="D264" s="35"/>
      <c r="E264" s="35"/>
      <c r="F264" s="35"/>
      <c r="G264" s="37"/>
      <c r="H264" s="103">
        <f t="shared" si="18"/>
        <v>0</v>
      </c>
      <c r="I264" s="35"/>
      <c r="J264" s="35"/>
      <c r="K264" s="35"/>
      <c r="L264" s="34"/>
    </row>
    <row r="265" spans="1:13" hidden="1" x14ac:dyDescent="0.25">
      <c r="A265" s="74">
        <v>6422</v>
      </c>
      <c r="B265" s="78" t="s">
        <v>48</v>
      </c>
      <c r="C265" s="73">
        <f t="shared" si="17"/>
        <v>0</v>
      </c>
      <c r="D265" s="35"/>
      <c r="E265" s="35"/>
      <c r="F265" s="35"/>
      <c r="G265" s="37"/>
      <c r="H265" s="103">
        <f t="shared" si="18"/>
        <v>0</v>
      </c>
      <c r="I265" s="35"/>
      <c r="J265" s="35"/>
      <c r="K265" s="35"/>
      <c r="L265" s="34"/>
    </row>
    <row r="266" spans="1:13" ht="24" hidden="1" x14ac:dyDescent="0.25">
      <c r="A266" s="74">
        <v>6423</v>
      </c>
      <c r="B266" s="78" t="s">
        <v>47</v>
      </c>
      <c r="C266" s="73">
        <f t="shared" si="17"/>
        <v>0</v>
      </c>
      <c r="D266" s="35"/>
      <c r="E266" s="35"/>
      <c r="F266" s="35"/>
      <c r="G266" s="37"/>
      <c r="H266" s="103">
        <f t="shared" si="18"/>
        <v>0</v>
      </c>
      <c r="I266" s="35"/>
      <c r="J266" s="35"/>
      <c r="K266" s="35"/>
      <c r="L266" s="34"/>
    </row>
    <row r="267" spans="1:13" ht="36" hidden="1" x14ac:dyDescent="0.25">
      <c r="A267" s="74">
        <v>6424</v>
      </c>
      <c r="B267" s="78" t="s">
        <v>46</v>
      </c>
      <c r="C267" s="73">
        <f t="shared" si="17"/>
        <v>0</v>
      </c>
      <c r="D267" s="35"/>
      <c r="E267" s="35"/>
      <c r="F267" s="35"/>
      <c r="G267" s="37"/>
      <c r="H267" s="103">
        <f t="shared" si="18"/>
        <v>0</v>
      </c>
      <c r="I267" s="35"/>
      <c r="J267" s="35"/>
      <c r="K267" s="35"/>
      <c r="L267" s="34"/>
      <c r="M267" s="89"/>
    </row>
    <row r="268" spans="1:13" ht="36" hidden="1" x14ac:dyDescent="0.25">
      <c r="A268" s="102">
        <v>7000</v>
      </c>
      <c r="B268" s="102" t="s">
        <v>45</v>
      </c>
      <c r="C268" s="101">
        <f t="shared" si="17"/>
        <v>0</v>
      </c>
      <c r="D268" s="99">
        <f>SUM(D269,D279)</f>
        <v>0</v>
      </c>
      <c r="E268" s="99">
        <f>SUM(E269,E279)</f>
        <v>0</v>
      </c>
      <c r="F268" s="99">
        <f>SUM(F269,F279)</f>
        <v>0</v>
      </c>
      <c r="G268" s="99">
        <f>SUM(G269,G279)</f>
        <v>0</v>
      </c>
      <c r="H268" s="100">
        <f t="shared" si="18"/>
        <v>0</v>
      </c>
      <c r="I268" s="99">
        <f>SUM(I269,I279)</f>
        <v>0</v>
      </c>
      <c r="J268" s="99">
        <f>SUM(J269,J279)</f>
        <v>0</v>
      </c>
      <c r="K268" s="99">
        <f>SUM(K269,K279)</f>
        <v>0</v>
      </c>
      <c r="L268" s="98">
        <f>SUM(L269,L279)</f>
        <v>0</v>
      </c>
    </row>
    <row r="269" spans="1:13" ht="24" hidden="1" x14ac:dyDescent="0.25">
      <c r="A269" s="97">
        <v>7200</v>
      </c>
      <c r="B269" s="96" t="s">
        <v>44</v>
      </c>
      <c r="C269" s="95">
        <f t="shared" si="17"/>
        <v>0</v>
      </c>
      <c r="D269" s="93">
        <f>SUM(D270,D271,D274,D275,D278)</f>
        <v>0</v>
      </c>
      <c r="E269" s="93">
        <f>SUM(E270,E271,E274,E275,E278)</f>
        <v>0</v>
      </c>
      <c r="F269" s="93">
        <f>SUM(F270,F271,F274,F275,F278)</f>
        <v>0</v>
      </c>
      <c r="G269" s="93">
        <f>SUM(G270,G271,G274,G275,G278)</f>
        <v>0</v>
      </c>
      <c r="H269" s="94">
        <f t="shared" si="18"/>
        <v>0</v>
      </c>
      <c r="I269" s="93">
        <f>SUM(I270,I271,I274,I275,I278)</f>
        <v>0</v>
      </c>
      <c r="J269" s="93">
        <f>SUM(J270,J271,J274,J275,J278)</f>
        <v>0</v>
      </c>
      <c r="K269" s="93">
        <f>SUM(K270,K271,K274,K275,K278)</f>
        <v>0</v>
      </c>
      <c r="L269" s="92">
        <f>SUM(L270,L271,L274,L275,L278)</f>
        <v>0</v>
      </c>
    </row>
    <row r="270" spans="1:13" ht="24" hidden="1" x14ac:dyDescent="0.25">
      <c r="A270" s="91">
        <v>7210</v>
      </c>
      <c r="B270" s="79" t="s">
        <v>43</v>
      </c>
      <c r="C270" s="71">
        <f t="shared" si="17"/>
        <v>0</v>
      </c>
      <c r="D270" s="68"/>
      <c r="E270" s="68"/>
      <c r="F270" s="68"/>
      <c r="G270" s="70"/>
      <c r="H270" s="69">
        <f t="shared" si="18"/>
        <v>0</v>
      </c>
      <c r="I270" s="68"/>
      <c r="J270" s="68"/>
      <c r="K270" s="68"/>
      <c r="L270" s="67"/>
    </row>
    <row r="271" spans="1:13" s="89" customFormat="1" ht="36" hidden="1" x14ac:dyDescent="0.25">
      <c r="A271" s="88">
        <v>7220</v>
      </c>
      <c r="B271" s="78" t="s">
        <v>42</v>
      </c>
      <c r="C271" s="73">
        <f t="shared" si="17"/>
        <v>0</v>
      </c>
      <c r="D271" s="76">
        <f>SUM(D272:D273)</f>
        <v>0</v>
      </c>
      <c r="E271" s="76">
        <f>SUM(E272:E273)</f>
        <v>0</v>
      </c>
      <c r="F271" s="76">
        <f>SUM(F272:F273)</f>
        <v>0</v>
      </c>
      <c r="G271" s="76">
        <f>SUM(G272:G273)</f>
        <v>0</v>
      </c>
      <c r="H271" s="36">
        <f t="shared" si="18"/>
        <v>0</v>
      </c>
      <c r="I271" s="76">
        <f>SUM(I272:I273)</f>
        <v>0</v>
      </c>
      <c r="J271" s="76">
        <f>SUM(J272:J273)</f>
        <v>0</v>
      </c>
      <c r="K271" s="76">
        <f>SUM(K272:K273)</f>
        <v>0</v>
      </c>
      <c r="L271" s="75">
        <f>SUM(L272:L273)</f>
        <v>0</v>
      </c>
    </row>
    <row r="272" spans="1:13" s="89" customFormat="1" ht="36" hidden="1" x14ac:dyDescent="0.25">
      <c r="A272" s="74">
        <v>7221</v>
      </c>
      <c r="B272" s="78" t="s">
        <v>41</v>
      </c>
      <c r="C272" s="73">
        <f t="shared" si="17"/>
        <v>0</v>
      </c>
      <c r="D272" s="35"/>
      <c r="E272" s="35"/>
      <c r="F272" s="35"/>
      <c r="G272" s="37"/>
      <c r="H272" s="36">
        <f t="shared" si="18"/>
        <v>0</v>
      </c>
      <c r="I272" s="35"/>
      <c r="J272" s="35"/>
      <c r="K272" s="35"/>
      <c r="L272" s="34"/>
    </row>
    <row r="273" spans="1:12" s="89" customFormat="1" ht="36" hidden="1" x14ac:dyDescent="0.25">
      <c r="A273" s="74">
        <v>7222</v>
      </c>
      <c r="B273" s="78" t="s">
        <v>40</v>
      </c>
      <c r="C273" s="73">
        <f t="shared" si="17"/>
        <v>0</v>
      </c>
      <c r="D273" s="35"/>
      <c r="E273" s="35"/>
      <c r="F273" s="35"/>
      <c r="G273" s="37"/>
      <c r="H273" s="36">
        <f t="shared" si="18"/>
        <v>0</v>
      </c>
      <c r="I273" s="35"/>
      <c r="J273" s="35"/>
      <c r="K273" s="35"/>
      <c r="L273" s="34"/>
    </row>
    <row r="274" spans="1:12" ht="24" hidden="1" x14ac:dyDescent="0.25">
      <c r="A274" s="88">
        <v>7230</v>
      </c>
      <c r="B274" s="78" t="s">
        <v>39</v>
      </c>
      <c r="C274" s="73">
        <f t="shared" si="17"/>
        <v>0</v>
      </c>
      <c r="D274" s="35"/>
      <c r="E274" s="35"/>
      <c r="F274" s="35"/>
      <c r="G274" s="37"/>
      <c r="H274" s="36">
        <f t="shared" si="18"/>
        <v>0</v>
      </c>
      <c r="I274" s="35"/>
      <c r="J274" s="35"/>
      <c r="K274" s="35"/>
      <c r="L274" s="34"/>
    </row>
    <row r="275" spans="1:12" ht="24" hidden="1" x14ac:dyDescent="0.25">
      <c r="A275" s="88">
        <v>7240</v>
      </c>
      <c r="B275" s="78" t="s">
        <v>38</v>
      </c>
      <c r="C275" s="73">
        <f t="shared" si="17"/>
        <v>0</v>
      </c>
      <c r="D275" s="76">
        <f>SUM(D276:D277)</f>
        <v>0</v>
      </c>
      <c r="E275" s="76">
        <f>SUM(E276:E277)</f>
        <v>0</v>
      </c>
      <c r="F275" s="76">
        <f>SUM(F276:F277)</f>
        <v>0</v>
      </c>
      <c r="G275" s="77">
        <f>SUM(G276:G277)</f>
        <v>0</v>
      </c>
      <c r="H275" s="36">
        <f t="shared" si="18"/>
        <v>0</v>
      </c>
      <c r="I275" s="76">
        <f>SUM(I276:I277)</f>
        <v>0</v>
      </c>
      <c r="J275" s="76">
        <f>SUM(J276:J277)</f>
        <v>0</v>
      </c>
      <c r="K275" s="76">
        <f>SUM(K276:K277)</f>
        <v>0</v>
      </c>
      <c r="L275" s="75">
        <f>SUM(L276:L277)</f>
        <v>0</v>
      </c>
    </row>
    <row r="276" spans="1:12" ht="48" hidden="1" x14ac:dyDescent="0.25">
      <c r="A276" s="74">
        <v>7245</v>
      </c>
      <c r="B276" s="78" t="s">
        <v>37</v>
      </c>
      <c r="C276" s="73">
        <f t="shared" si="17"/>
        <v>0</v>
      </c>
      <c r="D276" s="35"/>
      <c r="E276" s="35"/>
      <c r="F276" s="35"/>
      <c r="G276" s="37"/>
      <c r="H276" s="36">
        <f t="shared" si="18"/>
        <v>0</v>
      </c>
      <c r="I276" s="35"/>
      <c r="J276" s="35"/>
      <c r="K276" s="35"/>
      <c r="L276" s="34"/>
    </row>
    <row r="277" spans="1:12" ht="96" hidden="1" x14ac:dyDescent="0.25">
      <c r="A277" s="74">
        <v>7246</v>
      </c>
      <c r="B277" s="78" t="s">
        <v>36</v>
      </c>
      <c r="C277" s="73">
        <f t="shared" si="17"/>
        <v>0</v>
      </c>
      <c r="D277" s="35"/>
      <c r="E277" s="35"/>
      <c r="F277" s="35"/>
      <c r="G277" s="37"/>
      <c r="H277" s="36">
        <f t="shared" si="18"/>
        <v>0</v>
      </c>
      <c r="I277" s="35"/>
      <c r="J277" s="35"/>
      <c r="K277" s="35"/>
      <c r="L277" s="34"/>
    </row>
    <row r="278" spans="1:12" ht="24" hidden="1" x14ac:dyDescent="0.25">
      <c r="A278" s="87">
        <v>7260</v>
      </c>
      <c r="B278" s="79" t="s">
        <v>35</v>
      </c>
      <c r="C278" s="71">
        <f t="shared" si="17"/>
        <v>0</v>
      </c>
      <c r="D278" s="68"/>
      <c r="E278" s="68"/>
      <c r="F278" s="68"/>
      <c r="G278" s="70"/>
      <c r="H278" s="69">
        <f t="shared" si="18"/>
        <v>0</v>
      </c>
      <c r="I278" s="68"/>
      <c r="J278" s="68"/>
      <c r="K278" s="68"/>
      <c r="L278" s="67"/>
    </row>
    <row r="279" spans="1:12" hidden="1" x14ac:dyDescent="0.25">
      <c r="A279" s="86">
        <v>7700</v>
      </c>
      <c r="B279" s="85" t="s">
        <v>34</v>
      </c>
      <c r="C279" s="83">
        <f t="shared" si="17"/>
        <v>0</v>
      </c>
      <c r="D279" s="82">
        <f>D280</f>
        <v>0</v>
      </c>
      <c r="E279" s="82">
        <f>E280</f>
        <v>0</v>
      </c>
      <c r="F279" s="82">
        <f>F280</f>
        <v>0</v>
      </c>
      <c r="G279" s="84">
        <f>G280</f>
        <v>0</v>
      </c>
      <c r="H279" s="83">
        <f t="shared" si="18"/>
        <v>0</v>
      </c>
      <c r="I279" s="82">
        <f>I280</f>
        <v>0</v>
      </c>
      <c r="J279" s="82">
        <f>J280</f>
        <v>0</v>
      </c>
      <c r="K279" s="82">
        <f>K280</f>
        <v>0</v>
      </c>
      <c r="L279" s="81">
        <f>L280</f>
        <v>0</v>
      </c>
    </row>
    <row r="280" spans="1:12" hidden="1" x14ac:dyDescent="0.25">
      <c r="A280" s="80">
        <v>7720</v>
      </c>
      <c r="B280" s="79" t="s">
        <v>33</v>
      </c>
      <c r="C280" s="42">
        <f t="shared" si="17"/>
        <v>0</v>
      </c>
      <c r="D280" s="41"/>
      <c r="E280" s="41"/>
      <c r="F280" s="41"/>
      <c r="G280" s="43"/>
      <c r="H280" s="42">
        <f t="shared" si="18"/>
        <v>0</v>
      </c>
      <c r="I280" s="41"/>
      <c r="J280" s="41"/>
      <c r="K280" s="41"/>
      <c r="L280" s="40"/>
    </row>
    <row r="281" spans="1:12" hidden="1" x14ac:dyDescent="0.25">
      <c r="A281" s="39"/>
      <c r="B281" s="78" t="s">
        <v>32</v>
      </c>
      <c r="C281" s="73">
        <f t="shared" si="17"/>
        <v>0</v>
      </c>
      <c r="D281" s="76">
        <f>SUM(D282:D283)</f>
        <v>0</v>
      </c>
      <c r="E281" s="76">
        <f>SUM(E282:E283)</f>
        <v>0</v>
      </c>
      <c r="F281" s="76">
        <f>SUM(F282:F283)</f>
        <v>0</v>
      </c>
      <c r="G281" s="77">
        <f>SUM(G282:G283)</f>
        <v>0</v>
      </c>
      <c r="H281" s="36">
        <f t="shared" si="18"/>
        <v>0</v>
      </c>
      <c r="I281" s="76">
        <f>SUM(I282:I283)</f>
        <v>0</v>
      </c>
      <c r="J281" s="76">
        <f>SUM(J282:J283)</f>
        <v>0</v>
      </c>
      <c r="K281" s="76">
        <f>SUM(K282:K283)</f>
        <v>0</v>
      </c>
      <c r="L281" s="75">
        <f>SUM(L282:L283)</f>
        <v>0</v>
      </c>
    </row>
    <row r="282" spans="1:12" hidden="1" x14ac:dyDescent="0.25">
      <c r="A282" s="39" t="s">
        <v>31</v>
      </c>
      <c r="B282" s="74" t="s">
        <v>30</v>
      </c>
      <c r="C282" s="73">
        <f t="shared" si="17"/>
        <v>0</v>
      </c>
      <c r="D282" s="35"/>
      <c r="E282" s="35"/>
      <c r="F282" s="35"/>
      <c r="G282" s="37"/>
      <c r="H282" s="36">
        <f t="shared" si="18"/>
        <v>0</v>
      </c>
      <c r="I282" s="35"/>
      <c r="J282" s="35"/>
      <c r="K282" s="35"/>
      <c r="L282" s="34"/>
    </row>
    <row r="283" spans="1:12" ht="24" hidden="1" x14ac:dyDescent="0.25">
      <c r="A283" s="39" t="s">
        <v>29</v>
      </c>
      <c r="B283" s="72" t="s">
        <v>28</v>
      </c>
      <c r="C283" s="71">
        <f t="shared" si="17"/>
        <v>0</v>
      </c>
      <c r="D283" s="68"/>
      <c r="E283" s="68"/>
      <c r="F283" s="68"/>
      <c r="G283" s="70"/>
      <c r="H283" s="69">
        <f t="shared" si="18"/>
        <v>0</v>
      </c>
      <c r="I283" s="68"/>
      <c r="J283" s="68"/>
      <c r="K283" s="68"/>
      <c r="L283" s="67"/>
    </row>
    <row r="284" spans="1:12" ht="12.75" thickBot="1" x14ac:dyDescent="0.3">
      <c r="A284" s="66"/>
      <c r="B284" s="66" t="s">
        <v>27</v>
      </c>
      <c r="C284" s="63">
        <f t="shared" ref="C284:L284" si="19">SUM(C281,C268,C230,C195,C187,C173,C75,C53)</f>
        <v>181439.33407700001</v>
      </c>
      <c r="D284" s="63">
        <f t="shared" si="19"/>
        <v>181439.33407700001</v>
      </c>
      <c r="E284" s="63">
        <f t="shared" si="19"/>
        <v>0</v>
      </c>
      <c r="F284" s="63">
        <f t="shared" si="19"/>
        <v>0</v>
      </c>
      <c r="G284" s="65">
        <f t="shared" si="19"/>
        <v>0</v>
      </c>
      <c r="H284" s="64">
        <f t="shared" si="19"/>
        <v>189232</v>
      </c>
      <c r="I284" s="63">
        <f t="shared" si="19"/>
        <v>189232</v>
      </c>
      <c r="J284" s="63">
        <f t="shared" si="19"/>
        <v>0</v>
      </c>
      <c r="K284" s="63">
        <f t="shared" si="19"/>
        <v>0</v>
      </c>
      <c r="L284" s="62">
        <f t="shared" si="19"/>
        <v>0</v>
      </c>
    </row>
    <row r="285" spans="1:12" s="14" customFormat="1" ht="13.5" hidden="1" thickTop="1" thickBot="1" x14ac:dyDescent="0.3">
      <c r="A285" s="291" t="s">
        <v>26</v>
      </c>
      <c r="B285" s="292"/>
      <c r="C285" s="60">
        <f>SUM(D285:G285)</f>
        <v>0</v>
      </c>
      <c r="D285" s="59">
        <f>SUM(D25,D26,D42)-D51</f>
        <v>0</v>
      </c>
      <c r="E285" s="59">
        <f>SUM(E25,E26,E42)-E51</f>
        <v>0</v>
      </c>
      <c r="F285" s="59">
        <f>(F27+F43)-F51</f>
        <v>0</v>
      </c>
      <c r="G285" s="61">
        <f>G45-G51</f>
        <v>0</v>
      </c>
      <c r="H285" s="60">
        <f>SUM(I285:L285)</f>
        <v>0</v>
      </c>
      <c r="I285" s="59">
        <f>SUM(I25,I26,I42)-I51</f>
        <v>0</v>
      </c>
      <c r="J285" s="59">
        <f>SUM(J25,J26,J42)-J51</f>
        <v>0</v>
      </c>
      <c r="K285" s="59">
        <f>(K27+K43)-K51</f>
        <v>0</v>
      </c>
      <c r="L285" s="58">
        <f>L45-L51</f>
        <v>0</v>
      </c>
    </row>
    <row r="286" spans="1:12" s="14" customFormat="1" ht="12.75" hidden="1" thickTop="1" x14ac:dyDescent="0.25">
      <c r="A286" s="285" t="s">
        <v>25</v>
      </c>
      <c r="B286" s="286"/>
      <c r="C286" s="50">
        <f t="shared" ref="C286:L286" si="20">SUM(C287,C288)-C295+C296</f>
        <v>0</v>
      </c>
      <c r="D286" s="47">
        <f t="shared" si="20"/>
        <v>0</v>
      </c>
      <c r="E286" s="47">
        <f t="shared" si="20"/>
        <v>0</v>
      </c>
      <c r="F286" s="47">
        <f t="shared" si="20"/>
        <v>0</v>
      </c>
      <c r="G286" s="57">
        <f t="shared" si="20"/>
        <v>0</v>
      </c>
      <c r="H286" s="48">
        <f t="shared" si="20"/>
        <v>0</v>
      </c>
      <c r="I286" s="47">
        <f t="shared" si="20"/>
        <v>0</v>
      </c>
      <c r="J286" s="47">
        <f t="shared" si="20"/>
        <v>0</v>
      </c>
      <c r="K286" s="47">
        <f t="shared" si="20"/>
        <v>0</v>
      </c>
      <c r="L286" s="46">
        <f t="shared" si="20"/>
        <v>0</v>
      </c>
    </row>
    <row r="287" spans="1:12" s="14" customFormat="1" ht="13.5" hidden="1" thickTop="1" thickBot="1" x14ac:dyDescent="0.3">
      <c r="A287" s="56" t="s">
        <v>24</v>
      </c>
      <c r="B287" s="56" t="s">
        <v>23</v>
      </c>
      <c r="C287" s="55">
        <f t="shared" ref="C287:L287" si="21">C22-C281</f>
        <v>0</v>
      </c>
      <c r="D287" s="52">
        <f t="shared" si="21"/>
        <v>0</v>
      </c>
      <c r="E287" s="52">
        <f t="shared" si="21"/>
        <v>0</v>
      </c>
      <c r="F287" s="52">
        <f t="shared" si="21"/>
        <v>0</v>
      </c>
      <c r="G287" s="54">
        <f t="shared" si="21"/>
        <v>0</v>
      </c>
      <c r="H287" s="53">
        <f t="shared" si="21"/>
        <v>0</v>
      </c>
      <c r="I287" s="52">
        <f t="shared" si="21"/>
        <v>0</v>
      </c>
      <c r="J287" s="52">
        <f t="shared" si="21"/>
        <v>0</v>
      </c>
      <c r="K287" s="52">
        <f t="shared" si="21"/>
        <v>0</v>
      </c>
      <c r="L287" s="51">
        <f t="shared" si="21"/>
        <v>0</v>
      </c>
    </row>
    <row r="288" spans="1:12" s="14" customFormat="1" ht="12.75" hidden="1" thickTop="1" x14ac:dyDescent="0.25">
      <c r="A288" s="21" t="s">
        <v>22</v>
      </c>
      <c r="B288" s="21" t="s">
        <v>21</v>
      </c>
      <c r="C288" s="50">
        <f t="shared" ref="C288:L288" si="22">SUM(C289,C291,C293)-SUM(C290,C292,C294)</f>
        <v>0</v>
      </c>
      <c r="D288" s="47">
        <f t="shared" si="22"/>
        <v>0</v>
      </c>
      <c r="E288" s="47">
        <f t="shared" si="22"/>
        <v>0</v>
      </c>
      <c r="F288" s="47">
        <f t="shared" si="22"/>
        <v>0</v>
      </c>
      <c r="G288" s="49">
        <f t="shared" si="22"/>
        <v>0</v>
      </c>
      <c r="H288" s="48">
        <f t="shared" si="22"/>
        <v>0</v>
      </c>
      <c r="I288" s="47">
        <f t="shared" si="22"/>
        <v>0</v>
      </c>
      <c r="J288" s="47">
        <f t="shared" si="22"/>
        <v>0</v>
      </c>
      <c r="K288" s="47">
        <f t="shared" si="22"/>
        <v>0</v>
      </c>
      <c r="L288" s="46">
        <f t="shared" si="22"/>
        <v>0</v>
      </c>
    </row>
    <row r="289" spans="1:12" ht="12.75" hidden="1" thickTop="1" x14ac:dyDescent="0.25">
      <c r="A289" s="45" t="s">
        <v>20</v>
      </c>
      <c r="B289" s="44" t="s">
        <v>19</v>
      </c>
      <c r="C289" s="42">
        <f t="shared" ref="C289:C296" si="23">SUM(D289:G289)</f>
        <v>0</v>
      </c>
      <c r="D289" s="41"/>
      <c r="E289" s="41"/>
      <c r="F289" s="41"/>
      <c r="G289" s="43"/>
      <c r="H289" s="42">
        <f t="shared" ref="H289:H296" si="24">SUM(I289:L289)</f>
        <v>0</v>
      </c>
      <c r="I289" s="41"/>
      <c r="J289" s="41"/>
      <c r="K289" s="41"/>
      <c r="L289" s="40"/>
    </row>
    <row r="290" spans="1:12" ht="24.75" hidden="1" thickTop="1" x14ac:dyDescent="0.25">
      <c r="A290" s="39" t="s">
        <v>18</v>
      </c>
      <c r="B290" s="38" t="s">
        <v>17</v>
      </c>
      <c r="C290" s="36">
        <f t="shared" si="23"/>
        <v>0</v>
      </c>
      <c r="D290" s="35"/>
      <c r="E290" s="35"/>
      <c r="F290" s="35"/>
      <c r="G290" s="37"/>
      <c r="H290" s="36">
        <f t="shared" si="24"/>
        <v>0</v>
      </c>
      <c r="I290" s="35"/>
      <c r="J290" s="35"/>
      <c r="K290" s="35"/>
      <c r="L290" s="34"/>
    </row>
    <row r="291" spans="1:12" ht="12.75" hidden="1" thickTop="1" x14ac:dyDescent="0.25">
      <c r="A291" s="39" t="s">
        <v>16</v>
      </c>
      <c r="B291" s="38" t="s">
        <v>15</v>
      </c>
      <c r="C291" s="36">
        <f t="shared" si="23"/>
        <v>0</v>
      </c>
      <c r="D291" s="35"/>
      <c r="E291" s="35"/>
      <c r="F291" s="35"/>
      <c r="G291" s="37"/>
      <c r="H291" s="36">
        <f t="shared" si="24"/>
        <v>0</v>
      </c>
      <c r="I291" s="35"/>
      <c r="J291" s="35"/>
      <c r="K291" s="35"/>
      <c r="L291" s="34"/>
    </row>
    <row r="292" spans="1:12" ht="24.75" hidden="1" thickTop="1" x14ac:dyDescent="0.25">
      <c r="A292" s="39" t="s">
        <v>14</v>
      </c>
      <c r="B292" s="38" t="s">
        <v>13</v>
      </c>
      <c r="C292" s="36">
        <f t="shared" si="23"/>
        <v>0</v>
      </c>
      <c r="D292" s="35"/>
      <c r="E292" s="35"/>
      <c r="F292" s="35"/>
      <c r="G292" s="37"/>
      <c r="H292" s="36">
        <f t="shared" si="24"/>
        <v>0</v>
      </c>
      <c r="I292" s="35"/>
      <c r="J292" s="35"/>
      <c r="K292" s="35"/>
      <c r="L292" s="34"/>
    </row>
    <row r="293" spans="1:12" ht="12.75" hidden="1" thickTop="1" x14ac:dyDescent="0.25">
      <c r="A293" s="39" t="s">
        <v>12</v>
      </c>
      <c r="B293" s="38" t="s">
        <v>11</v>
      </c>
      <c r="C293" s="36">
        <f t="shared" si="23"/>
        <v>0</v>
      </c>
      <c r="D293" s="35"/>
      <c r="E293" s="35"/>
      <c r="F293" s="35"/>
      <c r="G293" s="37"/>
      <c r="H293" s="36">
        <f t="shared" si="24"/>
        <v>0</v>
      </c>
      <c r="I293" s="35"/>
      <c r="J293" s="35"/>
      <c r="K293" s="35"/>
      <c r="L293" s="34"/>
    </row>
    <row r="294" spans="1:12" ht="24.75" hidden="1" thickTop="1" x14ac:dyDescent="0.25">
      <c r="A294" s="33" t="s">
        <v>10</v>
      </c>
      <c r="B294" s="32" t="s">
        <v>9</v>
      </c>
      <c r="C294" s="30">
        <f t="shared" si="23"/>
        <v>0</v>
      </c>
      <c r="D294" s="29"/>
      <c r="E294" s="29"/>
      <c r="F294" s="29"/>
      <c r="G294" s="31"/>
      <c r="H294" s="30">
        <f t="shared" si="24"/>
        <v>0</v>
      </c>
      <c r="I294" s="29"/>
      <c r="J294" s="29"/>
      <c r="K294" s="29"/>
      <c r="L294" s="28"/>
    </row>
    <row r="295" spans="1:12" s="14" customFormat="1" ht="13.5" hidden="1" thickTop="1" thickBot="1" x14ac:dyDescent="0.3">
      <c r="A295" s="26" t="s">
        <v>8</v>
      </c>
      <c r="B295" s="26" t="s">
        <v>7</v>
      </c>
      <c r="C295" s="24">
        <f t="shared" si="23"/>
        <v>0</v>
      </c>
      <c r="D295" s="23"/>
      <c r="E295" s="23"/>
      <c r="F295" s="23"/>
      <c r="G295" s="25"/>
      <c r="H295" s="24">
        <f t="shared" si="24"/>
        <v>0</v>
      </c>
      <c r="I295" s="23"/>
      <c r="J295" s="23"/>
      <c r="K295" s="23"/>
      <c r="L295" s="22"/>
    </row>
    <row r="296" spans="1:12" s="14" customFormat="1" ht="48.75" hidden="1" thickTop="1" x14ac:dyDescent="0.25">
      <c r="A296" s="21" t="s">
        <v>6</v>
      </c>
      <c r="B296" s="20" t="s">
        <v>5</v>
      </c>
      <c r="C296" s="18">
        <f t="shared" si="23"/>
        <v>0</v>
      </c>
      <c r="D296" s="17"/>
      <c r="E296" s="17"/>
      <c r="F296" s="17"/>
      <c r="G296" s="19"/>
      <c r="H296" s="18">
        <f t="shared" si="24"/>
        <v>0</v>
      </c>
      <c r="I296" s="17"/>
      <c r="J296" s="17"/>
      <c r="K296" s="17"/>
      <c r="L296" s="16"/>
    </row>
    <row r="297" spans="1:12" ht="12.75" thickTop="1" x14ac:dyDescent="0.2">
      <c r="A297" s="13" t="s">
        <v>4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1"/>
    </row>
    <row r="298" spans="1:12" x14ac:dyDescent="0.25">
      <c r="A298" s="9" t="s">
        <v>358</v>
      </c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7"/>
    </row>
    <row r="299" spans="1:12" x14ac:dyDescent="0.25">
      <c r="A299" s="317" t="s">
        <v>379</v>
      </c>
      <c r="B299" s="318"/>
      <c r="C299" s="319"/>
      <c r="D299" s="319"/>
      <c r="E299" s="319"/>
      <c r="F299" s="319"/>
      <c r="G299" s="319"/>
      <c r="H299" s="318"/>
      <c r="I299" s="318"/>
      <c r="J299" s="318"/>
      <c r="K299" s="318"/>
      <c r="L299" s="320"/>
    </row>
    <row r="300" spans="1:12" x14ac:dyDescent="0.25">
      <c r="A300" s="317"/>
      <c r="B300" s="318"/>
      <c r="C300" s="319"/>
      <c r="D300" s="319"/>
      <c r="E300" s="319"/>
      <c r="F300" s="319"/>
      <c r="G300" s="319"/>
      <c r="H300" s="318"/>
      <c r="I300" s="318"/>
      <c r="J300" s="318"/>
      <c r="K300" s="318"/>
      <c r="L300" s="320"/>
    </row>
    <row r="301" spans="1:12" ht="12.75" hidden="1" customHeight="1" x14ac:dyDescent="0.25">
      <c r="A301" s="9" t="s">
        <v>3</v>
      </c>
      <c r="B301" s="10"/>
      <c r="C301" s="8" t="s">
        <v>325</v>
      </c>
      <c r="D301" s="8"/>
      <c r="E301" s="8"/>
      <c r="F301" s="8"/>
      <c r="G301" s="8"/>
      <c r="H301" s="8"/>
      <c r="I301" s="8"/>
      <c r="J301" s="8"/>
      <c r="K301" s="8"/>
      <c r="L301" s="7"/>
    </row>
    <row r="302" spans="1:12" hidden="1" x14ac:dyDescent="0.25">
      <c r="A302" s="9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7"/>
    </row>
    <row r="303" spans="1:12" hidden="1" x14ac:dyDescent="0.25">
      <c r="A303" s="9" t="s">
        <v>1</v>
      </c>
      <c r="B303" s="10"/>
      <c r="C303" s="8" t="s">
        <v>325</v>
      </c>
      <c r="D303" s="8"/>
      <c r="E303" s="8"/>
      <c r="F303" s="8"/>
      <c r="G303" s="8"/>
      <c r="H303" s="8"/>
      <c r="I303" s="8"/>
      <c r="J303" s="8"/>
      <c r="K303" s="8"/>
      <c r="L303" s="7"/>
    </row>
    <row r="304" spans="1:12" ht="12.75" thickBot="1" x14ac:dyDescent="0.3">
      <c r="A304" s="6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4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">
      <c r="A312" s="1"/>
      <c r="B312" s="1"/>
      <c r="C312" s="3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">
      <c r="A313" s="1"/>
      <c r="B313" s="1"/>
      <c r="C313" s="3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">
      <c r="A314" s="1"/>
      <c r="B314" s="1"/>
      <c r="C314" s="3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</sheetData>
  <sheetProtection algorithmName="SHA-512" hashValue="b6ujQbStzhBpiwkY2INchbwwMWqQuc2EEC6ZgWPMgTYLLF6/nKBGtUMvVu1fdIt8eycw8ADgjVgCH2Xf005aRQ==" saltValue="51tp4C1jScU7BlBw/0tgew==" spinCount="100000" sheet="1" objects="1" scenarios="1" formatCells="0" formatColumns="0" formatRows="0"/>
  <autoFilter ref="A19:L299">
    <filterColumn colId="7">
      <filters blank="1">
        <filter val="1 071"/>
        <filter val="1 082"/>
        <filter val="1 355"/>
        <filter val="1 515"/>
        <filter val="1 580"/>
        <filter val="1 785"/>
        <filter val="103"/>
        <filter val="115"/>
        <filter val="12 866"/>
        <filter val="12 886"/>
        <filter val="123 455"/>
        <filter val="15 091"/>
        <filter val="15 275"/>
        <filter val="156"/>
        <filter val="16 494"/>
        <filter val="180"/>
        <filter val="189 232"/>
        <filter val="2 880"/>
        <filter val="20"/>
        <filter val="20 794"/>
        <filter val="205"/>
        <filter val="210"/>
        <filter val="22 933"/>
        <filter val="25 464"/>
        <filter val="250"/>
        <filter val="3 448"/>
        <filter val="3 913"/>
        <filter val="30 154"/>
        <filter val="300"/>
        <filter val="318"/>
        <filter val="4 118"/>
        <filter val="4 792"/>
        <filter val="428"/>
        <filter val="46"/>
        <filter val="49 283"/>
        <filter val="5 105"/>
        <filter val="500"/>
        <filter val="65 777"/>
        <filter val="7 221"/>
        <filter val="70"/>
        <filter val="744"/>
        <filter val="75"/>
        <filter val="78 026"/>
        <filter val="780"/>
        <filter val="846"/>
        <filter val="847"/>
        <filter val="848"/>
        <filter val="93 301"/>
      </filters>
    </filterColumn>
  </autoFilter>
  <mergeCells count="31">
    <mergeCell ref="C11:L11"/>
    <mergeCell ref="C12:L12"/>
    <mergeCell ref="C8:L8"/>
    <mergeCell ref="C13:L13"/>
    <mergeCell ref="A1:L1"/>
    <mergeCell ref="A2:L2"/>
    <mergeCell ref="C3:L3"/>
    <mergeCell ref="C4:L4"/>
    <mergeCell ref="C5:L5"/>
    <mergeCell ref="C6:L6"/>
    <mergeCell ref="C7:L7"/>
    <mergeCell ref="C9:L9"/>
    <mergeCell ref="C10:L10"/>
    <mergeCell ref="C14:L14"/>
    <mergeCell ref="A16:A18"/>
    <mergeCell ref="B16:B18"/>
    <mergeCell ref="C16:G16"/>
    <mergeCell ref="H16:L16"/>
    <mergeCell ref="C17:C18"/>
    <mergeCell ref="D17:D18"/>
    <mergeCell ref="E17:E18"/>
    <mergeCell ref="F17:F18"/>
    <mergeCell ref="G17:G18"/>
    <mergeCell ref="L17:L18"/>
    <mergeCell ref="A299:L300"/>
    <mergeCell ref="A286:B286"/>
    <mergeCell ref="H17:H18"/>
    <mergeCell ref="I17:I18"/>
    <mergeCell ref="J17:J18"/>
    <mergeCell ref="K17:K18"/>
    <mergeCell ref="A285:B285"/>
  </mergeCells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&amp;L&amp;"Times New Roman,Regular"&amp;10&amp;D; &amp;T&amp;R&amp;"Times New Roman,Regular"&amp;10&amp;P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M320"/>
  <sheetViews>
    <sheetView showGridLines="0" view="pageLayout" zoomScaleNormal="100" workbookViewId="0">
      <selection activeCell="C12" sqref="C12:L12"/>
    </sheetView>
  </sheetViews>
  <sheetFormatPr defaultRowHeight="12" x14ac:dyDescent="0.25"/>
  <cols>
    <col min="1" max="1" width="10.85546875" style="2" customWidth="1"/>
    <col min="2" max="2" width="28" style="2" customWidth="1"/>
    <col min="3" max="3" width="9.7109375" style="2" hidden="1" customWidth="1"/>
    <col min="4" max="4" width="9.5703125" style="2" hidden="1" customWidth="1"/>
    <col min="5" max="6" width="8.7109375" style="2" hidden="1" customWidth="1"/>
    <col min="7" max="7" width="8.28515625" style="2" hidden="1" customWidth="1"/>
    <col min="8" max="11" width="8.7109375" style="2" customWidth="1"/>
    <col min="12" max="12" width="7.5703125" style="2" customWidth="1"/>
    <col min="13" max="13" width="0" style="1" hidden="1" customWidth="1"/>
    <col min="14" max="16384" width="9.140625" style="1"/>
  </cols>
  <sheetData>
    <row r="1" spans="1:12" x14ac:dyDescent="0.25">
      <c r="A1" s="281" t="s">
        <v>324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35.25" customHeight="1" x14ac:dyDescent="0.25">
      <c r="A2" s="282" t="s">
        <v>320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/>
    </row>
    <row r="3" spans="1:12" ht="12.75" customHeight="1" x14ac:dyDescent="0.25">
      <c r="A3" s="266" t="s">
        <v>319</v>
      </c>
      <c r="B3" s="265"/>
      <c r="C3" s="277" t="s">
        <v>318</v>
      </c>
      <c r="D3" s="277"/>
      <c r="E3" s="277"/>
      <c r="F3" s="277"/>
      <c r="G3" s="277"/>
      <c r="H3" s="277"/>
      <c r="I3" s="277"/>
      <c r="J3" s="277"/>
      <c r="K3" s="277"/>
      <c r="L3" s="278"/>
    </row>
    <row r="4" spans="1:12" ht="12.75" customHeight="1" x14ac:dyDescent="0.25">
      <c r="A4" s="266" t="s">
        <v>317</v>
      </c>
      <c r="B4" s="265"/>
      <c r="C4" s="277" t="s">
        <v>316</v>
      </c>
      <c r="D4" s="277"/>
      <c r="E4" s="277"/>
      <c r="F4" s="277"/>
      <c r="G4" s="277"/>
      <c r="H4" s="277"/>
      <c r="I4" s="277"/>
      <c r="J4" s="277"/>
      <c r="K4" s="277"/>
      <c r="L4" s="278"/>
    </row>
    <row r="5" spans="1:12" ht="12.75" customHeight="1" x14ac:dyDescent="0.25">
      <c r="A5" s="261" t="s">
        <v>315</v>
      </c>
      <c r="B5" s="260"/>
      <c r="C5" s="275" t="s">
        <v>314</v>
      </c>
      <c r="D5" s="275"/>
      <c r="E5" s="275"/>
      <c r="F5" s="275"/>
      <c r="G5" s="275"/>
      <c r="H5" s="275"/>
      <c r="I5" s="275"/>
      <c r="J5" s="275"/>
      <c r="K5" s="275"/>
      <c r="L5" s="276"/>
    </row>
    <row r="6" spans="1:12" ht="12.75" customHeight="1" x14ac:dyDescent="0.25">
      <c r="A6" s="261" t="s">
        <v>313</v>
      </c>
      <c r="B6" s="260"/>
      <c r="C6" s="275" t="s">
        <v>323</v>
      </c>
      <c r="D6" s="275"/>
      <c r="E6" s="275"/>
      <c r="F6" s="275"/>
      <c r="G6" s="275"/>
      <c r="H6" s="275"/>
      <c r="I6" s="275"/>
      <c r="J6" s="275"/>
      <c r="K6" s="275"/>
      <c r="L6" s="276"/>
    </row>
    <row r="7" spans="1:12" ht="23.25" customHeight="1" x14ac:dyDescent="0.25">
      <c r="A7" s="261" t="s">
        <v>311</v>
      </c>
      <c r="B7" s="260"/>
      <c r="C7" s="277" t="s">
        <v>322</v>
      </c>
      <c r="D7" s="277"/>
      <c r="E7" s="277"/>
      <c r="F7" s="277"/>
      <c r="G7" s="277"/>
      <c r="H7" s="277"/>
      <c r="I7" s="277"/>
      <c r="J7" s="277"/>
      <c r="K7" s="277"/>
      <c r="L7" s="278"/>
    </row>
    <row r="8" spans="1:12" x14ac:dyDescent="0.25">
      <c r="A8" s="261" t="s">
        <v>309</v>
      </c>
      <c r="B8" s="260"/>
      <c r="C8" s="264"/>
      <c r="D8" s="264"/>
      <c r="E8" s="264"/>
      <c r="F8" s="264"/>
      <c r="G8" s="264"/>
      <c r="H8" s="264"/>
      <c r="I8" s="264"/>
      <c r="J8" s="264"/>
      <c r="K8" s="264"/>
      <c r="L8" s="263"/>
    </row>
    <row r="9" spans="1:12" ht="12.75" customHeight="1" x14ac:dyDescent="0.25">
      <c r="A9" s="262" t="s">
        <v>308</v>
      </c>
      <c r="B9" s="260"/>
      <c r="C9" s="279"/>
      <c r="D9" s="279"/>
      <c r="E9" s="279"/>
      <c r="F9" s="279"/>
      <c r="G9" s="279"/>
      <c r="H9" s="279"/>
      <c r="I9" s="279"/>
      <c r="J9" s="279"/>
      <c r="K9" s="279"/>
      <c r="L9" s="280"/>
    </row>
    <row r="10" spans="1:12" ht="12.75" customHeight="1" x14ac:dyDescent="0.25">
      <c r="A10" s="261"/>
      <c r="B10" s="260" t="s">
        <v>307</v>
      </c>
      <c r="C10" s="275" t="s">
        <v>306</v>
      </c>
      <c r="D10" s="275"/>
      <c r="E10" s="275"/>
      <c r="F10" s="275"/>
      <c r="G10" s="275"/>
      <c r="H10" s="275"/>
      <c r="I10" s="275"/>
      <c r="J10" s="275"/>
      <c r="K10" s="275"/>
      <c r="L10" s="276"/>
    </row>
    <row r="11" spans="1:12" ht="12.75" customHeight="1" x14ac:dyDescent="0.25">
      <c r="A11" s="261"/>
      <c r="B11" s="260" t="s">
        <v>305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6"/>
    </row>
    <row r="12" spans="1:12" ht="12.75" customHeight="1" x14ac:dyDescent="0.25">
      <c r="A12" s="261"/>
      <c r="B12" s="260" t="s">
        <v>304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80"/>
    </row>
    <row r="13" spans="1:12" ht="12.75" customHeight="1" x14ac:dyDescent="0.25">
      <c r="A13" s="261"/>
      <c r="B13" s="260" t="s">
        <v>303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ht="12.75" customHeight="1" x14ac:dyDescent="0.25">
      <c r="A14" s="261"/>
      <c r="B14" s="260" t="s">
        <v>302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6"/>
    </row>
    <row r="15" spans="1:12" ht="12.75" customHeight="1" x14ac:dyDescent="0.25">
      <c r="A15" s="259"/>
      <c r="B15" s="258"/>
      <c r="C15" s="257"/>
      <c r="D15" s="257"/>
      <c r="E15" s="257"/>
      <c r="F15" s="257"/>
      <c r="G15" s="257"/>
      <c r="H15" s="257"/>
      <c r="I15" s="257"/>
      <c r="J15" s="257"/>
      <c r="K15" s="257"/>
      <c r="L15" s="256"/>
    </row>
    <row r="16" spans="1:12" s="255" customFormat="1" ht="12.75" customHeight="1" x14ac:dyDescent="0.25">
      <c r="A16" s="293" t="s">
        <v>301</v>
      </c>
      <c r="B16" s="296" t="s">
        <v>300</v>
      </c>
      <c r="C16" s="298" t="s">
        <v>299</v>
      </c>
      <c r="D16" s="299"/>
      <c r="E16" s="299"/>
      <c r="F16" s="299"/>
      <c r="G16" s="300"/>
      <c r="H16" s="298" t="s">
        <v>298</v>
      </c>
      <c r="I16" s="299"/>
      <c r="J16" s="299"/>
      <c r="K16" s="299"/>
      <c r="L16" s="301"/>
    </row>
    <row r="17" spans="1:12" s="255" customFormat="1" ht="12.75" customHeight="1" x14ac:dyDescent="0.25">
      <c r="A17" s="294"/>
      <c r="B17" s="297"/>
      <c r="C17" s="287" t="s">
        <v>297</v>
      </c>
      <c r="D17" s="302" t="s">
        <v>296</v>
      </c>
      <c r="E17" s="304" t="s">
        <v>295</v>
      </c>
      <c r="F17" s="306" t="s">
        <v>294</v>
      </c>
      <c r="G17" s="310" t="s">
        <v>293</v>
      </c>
      <c r="H17" s="287" t="s">
        <v>297</v>
      </c>
      <c r="I17" s="302" t="s">
        <v>296</v>
      </c>
      <c r="J17" s="304" t="s">
        <v>295</v>
      </c>
      <c r="K17" s="306" t="s">
        <v>294</v>
      </c>
      <c r="L17" s="289" t="s">
        <v>293</v>
      </c>
    </row>
    <row r="18" spans="1:12" s="249" customFormat="1" ht="61.5" customHeight="1" thickBot="1" x14ac:dyDescent="0.3">
      <c r="A18" s="295"/>
      <c r="B18" s="297"/>
      <c r="C18" s="287"/>
      <c r="D18" s="308"/>
      <c r="E18" s="309"/>
      <c r="F18" s="307"/>
      <c r="G18" s="310"/>
      <c r="H18" s="288"/>
      <c r="I18" s="303"/>
      <c r="J18" s="305"/>
      <c r="K18" s="307"/>
      <c r="L18" s="290"/>
    </row>
    <row r="19" spans="1:12" s="249" customFormat="1" ht="9.75" customHeight="1" thickTop="1" x14ac:dyDescent="0.25">
      <c r="A19" s="254" t="s">
        <v>292</v>
      </c>
      <c r="B19" s="254">
        <v>2</v>
      </c>
      <c r="C19" s="252">
        <v>3</v>
      </c>
      <c r="D19" s="251">
        <v>4</v>
      </c>
      <c r="E19" s="251">
        <v>5</v>
      </c>
      <c r="F19" s="251">
        <v>6</v>
      </c>
      <c r="G19" s="253">
        <v>7</v>
      </c>
      <c r="H19" s="252">
        <v>8</v>
      </c>
      <c r="I19" s="251">
        <v>9</v>
      </c>
      <c r="J19" s="251">
        <v>10</v>
      </c>
      <c r="K19" s="251">
        <v>11</v>
      </c>
      <c r="L19" s="250">
        <v>12</v>
      </c>
    </row>
    <row r="20" spans="1:12" s="14" customFormat="1" x14ac:dyDescent="0.25">
      <c r="A20" s="168"/>
      <c r="B20" s="147" t="s">
        <v>291</v>
      </c>
      <c r="C20" s="247"/>
      <c r="D20" s="246"/>
      <c r="E20" s="246"/>
      <c r="F20" s="246"/>
      <c r="G20" s="248"/>
      <c r="H20" s="247"/>
      <c r="I20" s="246"/>
      <c r="J20" s="246"/>
      <c r="K20" s="246"/>
      <c r="L20" s="245"/>
    </row>
    <row r="21" spans="1:12" s="14" customFormat="1" ht="12.75" thickBot="1" x14ac:dyDescent="0.3">
      <c r="A21" s="177"/>
      <c r="B21" s="244" t="s">
        <v>290</v>
      </c>
      <c r="C21" s="242">
        <f t="shared" ref="C21:C47" si="0">SUM(D21:G21)</f>
        <v>52291</v>
      </c>
      <c r="D21" s="241">
        <f>SUM(D22,D25,D26,D42,D43)</f>
        <v>52291</v>
      </c>
      <c r="E21" s="241">
        <f>SUM(E22,E25,E43)</f>
        <v>0</v>
      </c>
      <c r="F21" s="241">
        <f>SUM(F22,F27,F43)</f>
        <v>0</v>
      </c>
      <c r="G21" s="243">
        <f>SUM(G22,G45)</f>
        <v>0</v>
      </c>
      <c r="H21" s="242">
        <f t="shared" ref="H21:H47" si="1">SUM(I21:L21)</f>
        <v>40366</v>
      </c>
      <c r="I21" s="241">
        <f>SUM(I22,I25,I26,I42,I43)</f>
        <v>40366</v>
      </c>
      <c r="J21" s="241">
        <f>SUM(J22,J25,J43)</f>
        <v>0</v>
      </c>
      <c r="K21" s="241">
        <f>SUM(K22,K27,K43)</f>
        <v>0</v>
      </c>
      <c r="L21" s="240">
        <f>SUM(L22,L45)</f>
        <v>0</v>
      </c>
    </row>
    <row r="22" spans="1:12" ht="12.75" hidden="1" thickTop="1" x14ac:dyDescent="0.25">
      <c r="A22" s="239"/>
      <c r="B22" s="238" t="s">
        <v>289</v>
      </c>
      <c r="C22" s="236">
        <f t="shared" si="0"/>
        <v>0</v>
      </c>
      <c r="D22" s="235">
        <f>SUM(D23:D24)</f>
        <v>0</v>
      </c>
      <c r="E22" s="235">
        <f>SUM(E23:E24)</f>
        <v>0</v>
      </c>
      <c r="F22" s="235">
        <f>SUM(F23:F24)</f>
        <v>0</v>
      </c>
      <c r="G22" s="237">
        <f>SUM(G23:G24)</f>
        <v>0</v>
      </c>
      <c r="H22" s="236">
        <f t="shared" si="1"/>
        <v>0</v>
      </c>
      <c r="I22" s="235">
        <f>SUM(I23:I24)</f>
        <v>0</v>
      </c>
      <c r="J22" s="235">
        <f>SUM(J23:J24)</f>
        <v>0</v>
      </c>
      <c r="K22" s="235">
        <f>SUM(K23:K24)</f>
        <v>0</v>
      </c>
      <c r="L22" s="234">
        <f>SUM(L23:L24)</f>
        <v>0</v>
      </c>
    </row>
    <row r="23" spans="1:12" ht="12.75" hidden="1" thickTop="1" x14ac:dyDescent="0.25">
      <c r="A23" s="163"/>
      <c r="B23" s="114" t="s">
        <v>288</v>
      </c>
      <c r="C23" s="233">
        <f t="shared" si="0"/>
        <v>0</v>
      </c>
      <c r="D23" s="161"/>
      <c r="E23" s="161"/>
      <c r="F23" s="161"/>
      <c r="G23" s="162"/>
      <c r="H23" s="233">
        <f t="shared" si="1"/>
        <v>0</v>
      </c>
      <c r="I23" s="161"/>
      <c r="J23" s="161"/>
      <c r="K23" s="161"/>
      <c r="L23" s="160"/>
    </row>
    <row r="24" spans="1:12" ht="12.75" hidden="1" thickTop="1" x14ac:dyDescent="0.25">
      <c r="A24" s="38"/>
      <c r="B24" s="74" t="s">
        <v>287</v>
      </c>
      <c r="C24" s="231">
        <f t="shared" si="0"/>
        <v>0</v>
      </c>
      <c r="D24" s="230"/>
      <c r="E24" s="230"/>
      <c r="F24" s="230"/>
      <c r="G24" s="232"/>
      <c r="H24" s="231">
        <f t="shared" si="1"/>
        <v>0</v>
      </c>
      <c r="I24" s="230"/>
      <c r="J24" s="230"/>
      <c r="K24" s="230"/>
      <c r="L24" s="229"/>
    </row>
    <row r="25" spans="1:12" s="14" customFormat="1" ht="25.5" thickTop="1" thickBot="1" x14ac:dyDescent="0.3">
      <c r="A25" s="228">
        <v>19300</v>
      </c>
      <c r="B25" s="228" t="s">
        <v>286</v>
      </c>
      <c r="C25" s="226">
        <f t="shared" si="0"/>
        <v>52291</v>
      </c>
      <c r="D25" s="225">
        <f>52291</f>
        <v>52291</v>
      </c>
      <c r="E25" s="225"/>
      <c r="F25" s="224" t="s">
        <v>263</v>
      </c>
      <c r="G25" s="227" t="s">
        <v>263</v>
      </c>
      <c r="H25" s="226">
        <f t="shared" si="1"/>
        <v>40366</v>
      </c>
      <c r="I25" s="225">
        <f>I51</f>
        <v>40366</v>
      </c>
      <c r="J25" s="225">
        <f>J51</f>
        <v>0</v>
      </c>
      <c r="K25" s="224" t="s">
        <v>263</v>
      </c>
      <c r="L25" s="223" t="s">
        <v>263</v>
      </c>
    </row>
    <row r="26" spans="1:12" s="14" customFormat="1" ht="24.75" hidden="1" thickTop="1" x14ac:dyDescent="0.25">
      <c r="A26" s="97"/>
      <c r="B26" s="97" t="s">
        <v>285</v>
      </c>
      <c r="C26" s="94">
        <f t="shared" si="0"/>
        <v>0</v>
      </c>
      <c r="D26" s="209"/>
      <c r="E26" s="196" t="s">
        <v>263</v>
      </c>
      <c r="F26" s="196" t="s">
        <v>263</v>
      </c>
      <c r="G26" s="207" t="s">
        <v>263</v>
      </c>
      <c r="H26" s="94">
        <f t="shared" si="1"/>
        <v>0</v>
      </c>
      <c r="I26" s="222"/>
      <c r="J26" s="196" t="s">
        <v>263</v>
      </c>
      <c r="K26" s="196" t="s">
        <v>263</v>
      </c>
      <c r="L26" s="204" t="s">
        <v>263</v>
      </c>
    </row>
    <row r="27" spans="1:12" s="14" customFormat="1" ht="36.75" hidden="1" thickTop="1" x14ac:dyDescent="0.25">
      <c r="A27" s="97">
        <v>21300</v>
      </c>
      <c r="B27" s="97" t="s">
        <v>284</v>
      </c>
      <c r="C27" s="94">
        <f t="shared" si="0"/>
        <v>0</v>
      </c>
      <c r="D27" s="196" t="s">
        <v>263</v>
      </c>
      <c r="E27" s="196" t="s">
        <v>263</v>
      </c>
      <c r="F27" s="93">
        <f>SUM(F28,F32,F34,F37)</f>
        <v>0</v>
      </c>
      <c r="G27" s="207" t="s">
        <v>263</v>
      </c>
      <c r="H27" s="94">
        <f t="shared" si="1"/>
        <v>0</v>
      </c>
      <c r="I27" s="196" t="s">
        <v>263</v>
      </c>
      <c r="J27" s="196" t="s">
        <v>263</v>
      </c>
      <c r="K27" s="93">
        <f>SUM(K28,K32,K34,K37)</f>
        <v>0</v>
      </c>
      <c r="L27" s="204" t="s">
        <v>263</v>
      </c>
    </row>
    <row r="28" spans="1:12" s="14" customFormat="1" ht="24.75" hidden="1" thickTop="1" x14ac:dyDescent="0.25">
      <c r="A28" s="210">
        <v>21350</v>
      </c>
      <c r="B28" s="97" t="s">
        <v>283</v>
      </c>
      <c r="C28" s="94">
        <f t="shared" si="0"/>
        <v>0</v>
      </c>
      <c r="D28" s="196" t="s">
        <v>263</v>
      </c>
      <c r="E28" s="196" t="s">
        <v>263</v>
      </c>
      <c r="F28" s="93">
        <f>SUM(F29:F31)</f>
        <v>0</v>
      </c>
      <c r="G28" s="207" t="s">
        <v>263</v>
      </c>
      <c r="H28" s="94">
        <f t="shared" si="1"/>
        <v>0</v>
      </c>
      <c r="I28" s="196" t="s">
        <v>263</v>
      </c>
      <c r="J28" s="196" t="s">
        <v>263</v>
      </c>
      <c r="K28" s="93">
        <f>SUM(K29:K31)</f>
        <v>0</v>
      </c>
      <c r="L28" s="204" t="s">
        <v>263</v>
      </c>
    </row>
    <row r="29" spans="1:12" ht="12.75" hidden="1" thickTop="1" x14ac:dyDescent="0.25">
      <c r="A29" s="163">
        <v>21351</v>
      </c>
      <c r="B29" s="79" t="s">
        <v>282</v>
      </c>
      <c r="C29" s="69">
        <f t="shared" si="0"/>
        <v>0</v>
      </c>
      <c r="D29" s="215" t="s">
        <v>263</v>
      </c>
      <c r="E29" s="215" t="s">
        <v>263</v>
      </c>
      <c r="F29" s="68"/>
      <c r="G29" s="216" t="s">
        <v>263</v>
      </c>
      <c r="H29" s="69">
        <f t="shared" si="1"/>
        <v>0</v>
      </c>
      <c r="I29" s="215" t="s">
        <v>263</v>
      </c>
      <c r="J29" s="215" t="s">
        <v>263</v>
      </c>
      <c r="K29" s="68"/>
      <c r="L29" s="214" t="s">
        <v>263</v>
      </c>
    </row>
    <row r="30" spans="1:12" ht="12.75" hidden="1" thickTop="1" x14ac:dyDescent="0.25">
      <c r="A30" s="38">
        <v>21352</v>
      </c>
      <c r="B30" s="78" t="s">
        <v>281</v>
      </c>
      <c r="C30" s="36">
        <f t="shared" si="0"/>
        <v>0</v>
      </c>
      <c r="D30" s="212" t="s">
        <v>263</v>
      </c>
      <c r="E30" s="212" t="s">
        <v>263</v>
      </c>
      <c r="F30" s="35"/>
      <c r="G30" s="213" t="s">
        <v>263</v>
      </c>
      <c r="H30" s="36">
        <f t="shared" si="1"/>
        <v>0</v>
      </c>
      <c r="I30" s="212" t="s">
        <v>263</v>
      </c>
      <c r="J30" s="212" t="s">
        <v>263</v>
      </c>
      <c r="K30" s="35"/>
      <c r="L30" s="211" t="s">
        <v>263</v>
      </c>
    </row>
    <row r="31" spans="1:12" ht="24.75" hidden="1" thickTop="1" x14ac:dyDescent="0.25">
      <c r="A31" s="38">
        <v>21359</v>
      </c>
      <c r="B31" s="78" t="s">
        <v>280</v>
      </c>
      <c r="C31" s="36">
        <f t="shared" si="0"/>
        <v>0</v>
      </c>
      <c r="D31" s="212" t="s">
        <v>263</v>
      </c>
      <c r="E31" s="212" t="s">
        <v>263</v>
      </c>
      <c r="F31" s="35"/>
      <c r="G31" s="213" t="s">
        <v>263</v>
      </c>
      <c r="H31" s="36">
        <f t="shared" si="1"/>
        <v>0</v>
      </c>
      <c r="I31" s="212" t="s">
        <v>263</v>
      </c>
      <c r="J31" s="212" t="s">
        <v>263</v>
      </c>
      <c r="K31" s="35"/>
      <c r="L31" s="211" t="s">
        <v>263</v>
      </c>
    </row>
    <row r="32" spans="1:12" s="14" customFormat="1" ht="36.75" hidden="1" thickTop="1" x14ac:dyDescent="0.25">
      <c r="A32" s="210">
        <v>21370</v>
      </c>
      <c r="B32" s="97" t="s">
        <v>279</v>
      </c>
      <c r="C32" s="94">
        <f t="shared" si="0"/>
        <v>0</v>
      </c>
      <c r="D32" s="196" t="s">
        <v>263</v>
      </c>
      <c r="E32" s="196" t="s">
        <v>263</v>
      </c>
      <c r="F32" s="93">
        <f>SUM(F33)</f>
        <v>0</v>
      </c>
      <c r="G32" s="207" t="s">
        <v>263</v>
      </c>
      <c r="H32" s="94">
        <f t="shared" si="1"/>
        <v>0</v>
      </c>
      <c r="I32" s="196" t="s">
        <v>263</v>
      </c>
      <c r="J32" s="196" t="s">
        <v>263</v>
      </c>
      <c r="K32" s="93">
        <f>SUM(K33)</f>
        <v>0</v>
      </c>
      <c r="L32" s="204" t="s">
        <v>263</v>
      </c>
    </row>
    <row r="33" spans="1:12" ht="36.75" hidden="1" thickTop="1" x14ac:dyDescent="0.25">
      <c r="A33" s="221">
        <v>21379</v>
      </c>
      <c r="B33" s="220" t="s">
        <v>278</v>
      </c>
      <c r="C33" s="42">
        <f t="shared" si="0"/>
        <v>0</v>
      </c>
      <c r="D33" s="218" t="s">
        <v>263</v>
      </c>
      <c r="E33" s="218" t="s">
        <v>263</v>
      </c>
      <c r="F33" s="41"/>
      <c r="G33" s="219" t="s">
        <v>263</v>
      </c>
      <c r="H33" s="42">
        <f t="shared" si="1"/>
        <v>0</v>
      </c>
      <c r="I33" s="218" t="s">
        <v>263</v>
      </c>
      <c r="J33" s="218" t="s">
        <v>263</v>
      </c>
      <c r="K33" s="41"/>
      <c r="L33" s="217" t="s">
        <v>263</v>
      </c>
    </row>
    <row r="34" spans="1:12" s="14" customFormat="1" ht="12.75" hidden="1" thickTop="1" x14ac:dyDescent="0.25">
      <c r="A34" s="210">
        <v>21380</v>
      </c>
      <c r="B34" s="97" t="s">
        <v>277</v>
      </c>
      <c r="C34" s="94">
        <f t="shared" si="0"/>
        <v>0</v>
      </c>
      <c r="D34" s="196" t="s">
        <v>263</v>
      </c>
      <c r="E34" s="196" t="s">
        <v>263</v>
      </c>
      <c r="F34" s="93">
        <f>SUM(F35:F36)</f>
        <v>0</v>
      </c>
      <c r="G34" s="207" t="s">
        <v>263</v>
      </c>
      <c r="H34" s="94">
        <f t="shared" si="1"/>
        <v>0</v>
      </c>
      <c r="I34" s="196" t="s">
        <v>263</v>
      </c>
      <c r="J34" s="196" t="s">
        <v>263</v>
      </c>
      <c r="K34" s="93">
        <f>SUM(K35:K36)</f>
        <v>0</v>
      </c>
      <c r="L34" s="204" t="s">
        <v>263</v>
      </c>
    </row>
    <row r="35" spans="1:12" ht="12.75" hidden="1" thickTop="1" x14ac:dyDescent="0.25">
      <c r="A35" s="114">
        <v>21381</v>
      </c>
      <c r="B35" s="79" t="s">
        <v>276</v>
      </c>
      <c r="C35" s="69">
        <f t="shared" si="0"/>
        <v>0</v>
      </c>
      <c r="D35" s="215" t="s">
        <v>263</v>
      </c>
      <c r="E35" s="215" t="s">
        <v>263</v>
      </c>
      <c r="F35" s="68"/>
      <c r="G35" s="216" t="s">
        <v>263</v>
      </c>
      <c r="H35" s="69">
        <f t="shared" si="1"/>
        <v>0</v>
      </c>
      <c r="I35" s="215" t="s">
        <v>263</v>
      </c>
      <c r="J35" s="215" t="s">
        <v>263</v>
      </c>
      <c r="K35" s="68"/>
      <c r="L35" s="214" t="s">
        <v>263</v>
      </c>
    </row>
    <row r="36" spans="1:12" ht="24.75" hidden="1" thickTop="1" x14ac:dyDescent="0.25">
      <c r="A36" s="74">
        <v>21383</v>
      </c>
      <c r="B36" s="78" t="s">
        <v>275</v>
      </c>
      <c r="C36" s="36">
        <f t="shared" si="0"/>
        <v>0</v>
      </c>
      <c r="D36" s="212" t="s">
        <v>263</v>
      </c>
      <c r="E36" s="212" t="s">
        <v>263</v>
      </c>
      <c r="F36" s="35"/>
      <c r="G36" s="213" t="s">
        <v>263</v>
      </c>
      <c r="H36" s="36">
        <f t="shared" si="1"/>
        <v>0</v>
      </c>
      <c r="I36" s="212" t="s">
        <v>263</v>
      </c>
      <c r="J36" s="212" t="s">
        <v>263</v>
      </c>
      <c r="K36" s="35"/>
      <c r="L36" s="211" t="s">
        <v>263</v>
      </c>
    </row>
    <row r="37" spans="1:12" s="14" customFormat="1" ht="24.75" hidden="1" thickTop="1" x14ac:dyDescent="0.25">
      <c r="A37" s="210">
        <v>21390</v>
      </c>
      <c r="B37" s="97" t="s">
        <v>274</v>
      </c>
      <c r="C37" s="94">
        <f t="shared" si="0"/>
        <v>0</v>
      </c>
      <c r="D37" s="196" t="s">
        <v>263</v>
      </c>
      <c r="E37" s="196" t="s">
        <v>263</v>
      </c>
      <c r="F37" s="93">
        <f>SUM(F38:F41)</f>
        <v>0</v>
      </c>
      <c r="G37" s="207" t="s">
        <v>263</v>
      </c>
      <c r="H37" s="94">
        <f t="shared" si="1"/>
        <v>0</v>
      </c>
      <c r="I37" s="196" t="s">
        <v>263</v>
      </c>
      <c r="J37" s="196" t="s">
        <v>263</v>
      </c>
      <c r="K37" s="93">
        <f>SUM(K38:K41)</f>
        <v>0</v>
      </c>
      <c r="L37" s="204" t="s">
        <v>263</v>
      </c>
    </row>
    <row r="38" spans="1:12" ht="24.75" hidden="1" thickTop="1" x14ac:dyDescent="0.25">
      <c r="A38" s="114">
        <v>21391</v>
      </c>
      <c r="B38" s="79" t="s">
        <v>273</v>
      </c>
      <c r="C38" s="69">
        <f t="shared" si="0"/>
        <v>0</v>
      </c>
      <c r="D38" s="215" t="s">
        <v>263</v>
      </c>
      <c r="E38" s="215" t="s">
        <v>263</v>
      </c>
      <c r="F38" s="68"/>
      <c r="G38" s="216" t="s">
        <v>263</v>
      </c>
      <c r="H38" s="69">
        <f t="shared" si="1"/>
        <v>0</v>
      </c>
      <c r="I38" s="215" t="s">
        <v>263</v>
      </c>
      <c r="J38" s="215" t="s">
        <v>263</v>
      </c>
      <c r="K38" s="68"/>
      <c r="L38" s="214" t="s">
        <v>263</v>
      </c>
    </row>
    <row r="39" spans="1:12" ht="12.75" hidden="1" thickTop="1" x14ac:dyDescent="0.25">
      <c r="A39" s="74">
        <v>21393</v>
      </c>
      <c r="B39" s="78" t="s">
        <v>272</v>
      </c>
      <c r="C39" s="36">
        <f t="shared" si="0"/>
        <v>0</v>
      </c>
      <c r="D39" s="212" t="s">
        <v>263</v>
      </c>
      <c r="E39" s="212" t="s">
        <v>263</v>
      </c>
      <c r="F39" s="35"/>
      <c r="G39" s="213" t="s">
        <v>263</v>
      </c>
      <c r="H39" s="36">
        <f t="shared" si="1"/>
        <v>0</v>
      </c>
      <c r="I39" s="212" t="s">
        <v>263</v>
      </c>
      <c r="J39" s="212" t="s">
        <v>263</v>
      </c>
      <c r="K39" s="35"/>
      <c r="L39" s="211" t="s">
        <v>263</v>
      </c>
    </row>
    <row r="40" spans="1:12" ht="12.75" hidden="1" thickTop="1" x14ac:dyDescent="0.25">
      <c r="A40" s="74">
        <v>21395</v>
      </c>
      <c r="B40" s="78" t="s">
        <v>271</v>
      </c>
      <c r="C40" s="36">
        <f t="shared" si="0"/>
        <v>0</v>
      </c>
      <c r="D40" s="212" t="s">
        <v>263</v>
      </c>
      <c r="E40" s="212" t="s">
        <v>263</v>
      </c>
      <c r="F40" s="35"/>
      <c r="G40" s="213" t="s">
        <v>263</v>
      </c>
      <c r="H40" s="36">
        <f t="shared" si="1"/>
        <v>0</v>
      </c>
      <c r="I40" s="212" t="s">
        <v>263</v>
      </c>
      <c r="J40" s="212" t="s">
        <v>263</v>
      </c>
      <c r="K40" s="35"/>
      <c r="L40" s="211" t="s">
        <v>263</v>
      </c>
    </row>
    <row r="41" spans="1:12" ht="24.75" hidden="1" thickTop="1" x14ac:dyDescent="0.25">
      <c r="A41" s="74">
        <v>21399</v>
      </c>
      <c r="B41" s="78" t="s">
        <v>270</v>
      </c>
      <c r="C41" s="36">
        <f t="shared" si="0"/>
        <v>0</v>
      </c>
      <c r="D41" s="212" t="s">
        <v>263</v>
      </c>
      <c r="E41" s="212" t="s">
        <v>263</v>
      </c>
      <c r="F41" s="35"/>
      <c r="G41" s="213" t="s">
        <v>263</v>
      </c>
      <c r="H41" s="36">
        <f t="shared" si="1"/>
        <v>0</v>
      </c>
      <c r="I41" s="212" t="s">
        <v>263</v>
      </c>
      <c r="J41" s="212" t="s">
        <v>263</v>
      </c>
      <c r="K41" s="35"/>
      <c r="L41" s="211" t="s">
        <v>263</v>
      </c>
    </row>
    <row r="42" spans="1:12" s="14" customFormat="1" ht="36.75" hidden="1" customHeight="1" x14ac:dyDescent="0.25">
      <c r="A42" s="210">
        <v>21420</v>
      </c>
      <c r="B42" s="97" t="s">
        <v>269</v>
      </c>
      <c r="C42" s="94">
        <f t="shared" si="0"/>
        <v>0</v>
      </c>
      <c r="D42" s="209"/>
      <c r="E42" s="196" t="s">
        <v>263</v>
      </c>
      <c r="F42" s="196" t="s">
        <v>263</v>
      </c>
      <c r="G42" s="207" t="s">
        <v>263</v>
      </c>
      <c r="H42" s="206">
        <f t="shared" si="1"/>
        <v>0</v>
      </c>
      <c r="I42" s="209"/>
      <c r="J42" s="196" t="s">
        <v>263</v>
      </c>
      <c r="K42" s="196" t="s">
        <v>263</v>
      </c>
      <c r="L42" s="204" t="s">
        <v>263</v>
      </c>
    </row>
    <row r="43" spans="1:12" s="14" customFormat="1" ht="24.75" hidden="1" thickTop="1" x14ac:dyDescent="0.25">
      <c r="A43" s="208">
        <v>21490</v>
      </c>
      <c r="B43" s="125" t="s">
        <v>268</v>
      </c>
      <c r="C43" s="94">
        <f t="shared" si="0"/>
        <v>0</v>
      </c>
      <c r="D43" s="205">
        <f>D44</f>
        <v>0</v>
      </c>
      <c r="E43" s="205">
        <f>E44</f>
        <v>0</v>
      </c>
      <c r="F43" s="205">
        <f>F44</f>
        <v>0</v>
      </c>
      <c r="G43" s="207" t="s">
        <v>263</v>
      </c>
      <c r="H43" s="206">
        <f t="shared" si="1"/>
        <v>0</v>
      </c>
      <c r="I43" s="205">
        <f>I44</f>
        <v>0</v>
      </c>
      <c r="J43" s="205">
        <f>J44</f>
        <v>0</v>
      </c>
      <c r="K43" s="205">
        <f>K44</f>
        <v>0</v>
      </c>
      <c r="L43" s="204" t="s">
        <v>263</v>
      </c>
    </row>
    <row r="44" spans="1:12" s="14" customFormat="1" ht="24.75" hidden="1" thickTop="1" x14ac:dyDescent="0.25">
      <c r="A44" s="74">
        <v>21499</v>
      </c>
      <c r="B44" s="78" t="s">
        <v>267</v>
      </c>
      <c r="C44" s="42">
        <f t="shared" si="0"/>
        <v>0</v>
      </c>
      <c r="D44" s="203"/>
      <c r="E44" s="202"/>
      <c r="F44" s="202"/>
      <c r="G44" s="201" t="s">
        <v>263</v>
      </c>
      <c r="H44" s="200">
        <f t="shared" si="1"/>
        <v>0</v>
      </c>
      <c r="I44" s="161"/>
      <c r="J44" s="199"/>
      <c r="K44" s="199"/>
      <c r="L44" s="198" t="s">
        <v>263</v>
      </c>
    </row>
    <row r="45" spans="1:12" ht="24.75" hidden="1" thickTop="1" x14ac:dyDescent="0.25">
      <c r="A45" s="197">
        <v>23000</v>
      </c>
      <c r="B45" s="86" t="s">
        <v>266</v>
      </c>
      <c r="C45" s="194">
        <f t="shared" si="0"/>
        <v>0</v>
      </c>
      <c r="D45" s="196" t="s">
        <v>263</v>
      </c>
      <c r="E45" s="196" t="s">
        <v>263</v>
      </c>
      <c r="F45" s="196" t="s">
        <v>263</v>
      </c>
      <c r="G45" s="195">
        <f>SUM(G46:G47)</f>
        <v>0</v>
      </c>
      <c r="H45" s="194">
        <f t="shared" si="1"/>
        <v>0</v>
      </c>
      <c r="I45" s="193" t="s">
        <v>263</v>
      </c>
      <c r="J45" s="193" t="s">
        <v>263</v>
      </c>
      <c r="K45" s="193" t="s">
        <v>263</v>
      </c>
      <c r="L45" s="192">
        <f>SUM(L46:L47)</f>
        <v>0</v>
      </c>
    </row>
    <row r="46" spans="1:12" ht="24.75" hidden="1" thickTop="1" x14ac:dyDescent="0.25">
      <c r="A46" s="154">
        <v>23410</v>
      </c>
      <c r="B46" s="137" t="s">
        <v>265</v>
      </c>
      <c r="C46" s="191">
        <f t="shared" si="0"/>
        <v>0</v>
      </c>
      <c r="D46" s="186" t="s">
        <v>263</v>
      </c>
      <c r="E46" s="186" t="s">
        <v>263</v>
      </c>
      <c r="F46" s="186" t="s">
        <v>263</v>
      </c>
      <c r="G46" s="190"/>
      <c r="H46" s="191">
        <f t="shared" si="1"/>
        <v>0</v>
      </c>
      <c r="I46" s="186" t="s">
        <v>263</v>
      </c>
      <c r="J46" s="186" t="s">
        <v>263</v>
      </c>
      <c r="K46" s="186" t="s">
        <v>263</v>
      </c>
      <c r="L46" s="188"/>
    </row>
    <row r="47" spans="1:12" ht="24.75" hidden="1" thickTop="1" x14ac:dyDescent="0.25">
      <c r="A47" s="154">
        <v>23510</v>
      </c>
      <c r="B47" s="137" t="s">
        <v>264</v>
      </c>
      <c r="C47" s="189">
        <f t="shared" si="0"/>
        <v>0</v>
      </c>
      <c r="D47" s="186" t="s">
        <v>263</v>
      </c>
      <c r="E47" s="186" t="s">
        <v>263</v>
      </c>
      <c r="F47" s="186" t="s">
        <v>263</v>
      </c>
      <c r="G47" s="190"/>
      <c r="H47" s="189">
        <f t="shared" si="1"/>
        <v>0</v>
      </c>
      <c r="I47" s="186" t="s">
        <v>263</v>
      </c>
      <c r="J47" s="186" t="s">
        <v>263</v>
      </c>
      <c r="K47" s="186" t="s">
        <v>263</v>
      </c>
      <c r="L47" s="188"/>
    </row>
    <row r="48" spans="1:12" ht="12.75" thickTop="1" x14ac:dyDescent="0.25">
      <c r="A48" s="44"/>
      <c r="B48" s="137"/>
      <c r="C48" s="134"/>
      <c r="D48" s="186"/>
      <c r="E48" s="186"/>
      <c r="F48" s="185"/>
      <c r="G48" s="187"/>
      <c r="H48" s="134"/>
      <c r="I48" s="186"/>
      <c r="J48" s="186"/>
      <c r="K48" s="185"/>
      <c r="L48" s="184"/>
    </row>
    <row r="49" spans="1:13" s="14" customFormat="1" x14ac:dyDescent="0.25">
      <c r="A49" s="183"/>
      <c r="B49" s="182" t="s">
        <v>262</v>
      </c>
      <c r="C49" s="180"/>
      <c r="D49" s="179"/>
      <c r="E49" s="179"/>
      <c r="F49" s="179"/>
      <c r="G49" s="181"/>
      <c r="H49" s="180"/>
      <c r="I49" s="179"/>
      <c r="J49" s="179"/>
      <c r="K49" s="179"/>
      <c r="L49" s="178"/>
    </row>
    <row r="50" spans="1:13" s="14" customFormat="1" ht="12.75" thickBot="1" x14ac:dyDescent="0.3">
      <c r="A50" s="56"/>
      <c r="B50" s="177" t="s">
        <v>261</v>
      </c>
      <c r="C50" s="176">
        <f t="shared" ref="C50:C81" si="2">SUM(D50:G50)</f>
        <v>52291</v>
      </c>
      <c r="D50" s="52">
        <f>SUM(D51,D281)</f>
        <v>52291</v>
      </c>
      <c r="E50" s="52">
        <f>SUM(E51,E281)</f>
        <v>0</v>
      </c>
      <c r="F50" s="52">
        <f>SUM(F51,F281)</f>
        <v>0</v>
      </c>
      <c r="G50" s="54">
        <f>SUM(G51,G281)</f>
        <v>0</v>
      </c>
      <c r="H50" s="176">
        <f t="shared" ref="H50:H81" si="3">SUM(I50:L50)</f>
        <v>40366</v>
      </c>
      <c r="I50" s="52">
        <f>SUM(I51,I281)</f>
        <v>40366</v>
      </c>
      <c r="J50" s="52">
        <f>SUM(J51,J281)</f>
        <v>0</v>
      </c>
      <c r="K50" s="52">
        <f>SUM(K51,K281)</f>
        <v>0</v>
      </c>
      <c r="L50" s="51">
        <f>SUM(L51,L281)</f>
        <v>0</v>
      </c>
    </row>
    <row r="51" spans="1:13" s="14" customFormat="1" ht="36.75" thickTop="1" x14ac:dyDescent="0.25">
      <c r="A51" s="175"/>
      <c r="B51" s="174" t="s">
        <v>260</v>
      </c>
      <c r="C51" s="172">
        <f t="shared" si="2"/>
        <v>52291</v>
      </c>
      <c r="D51" s="171">
        <f>SUM(D52,D194)</f>
        <v>52291</v>
      </c>
      <c r="E51" s="171">
        <f>SUM(E52,E194)</f>
        <v>0</v>
      </c>
      <c r="F51" s="171">
        <f>SUM(F52,F194)</f>
        <v>0</v>
      </c>
      <c r="G51" s="173">
        <f>SUM(G52,G194)</f>
        <v>0</v>
      </c>
      <c r="H51" s="172">
        <f t="shared" si="3"/>
        <v>40366</v>
      </c>
      <c r="I51" s="171">
        <f>SUM(I52,I194)</f>
        <v>40366</v>
      </c>
      <c r="J51" s="171">
        <f>SUM(J52,J194)</f>
        <v>0</v>
      </c>
      <c r="K51" s="171">
        <f>SUM(K52,K194)</f>
        <v>0</v>
      </c>
      <c r="L51" s="170">
        <f>SUM(L52,L194)</f>
        <v>0</v>
      </c>
    </row>
    <row r="52" spans="1:13" s="14" customFormat="1" ht="24" hidden="1" x14ac:dyDescent="0.25">
      <c r="A52" s="169"/>
      <c r="B52" s="168" t="s">
        <v>259</v>
      </c>
      <c r="C52" s="146">
        <f t="shared" si="2"/>
        <v>11959</v>
      </c>
      <c r="D52" s="145">
        <f>SUM(D53,D75,D173,D187)</f>
        <v>11959</v>
      </c>
      <c r="E52" s="145">
        <f>SUM(E53,E75,E173,E187)</f>
        <v>0</v>
      </c>
      <c r="F52" s="145">
        <f>SUM(F53,F75,F173,F187)</f>
        <v>0</v>
      </c>
      <c r="G52" s="167">
        <f>SUM(G53,G75,G173,G187)</f>
        <v>0</v>
      </c>
      <c r="H52" s="146">
        <f t="shared" si="3"/>
        <v>0</v>
      </c>
      <c r="I52" s="145">
        <f>SUM(I53,I75,I173,I187)</f>
        <v>0</v>
      </c>
      <c r="J52" s="145">
        <f>SUM(J53,J75,J173,J187)</f>
        <v>0</v>
      </c>
      <c r="K52" s="145">
        <f>SUM(K53,K75,K173,K187)</f>
        <v>0</v>
      </c>
      <c r="L52" s="166">
        <f>SUM(L53,L75,L173,L187)</f>
        <v>0</v>
      </c>
    </row>
    <row r="53" spans="1:13" s="14" customFormat="1" hidden="1" x14ac:dyDescent="0.25">
      <c r="A53" s="131">
        <v>1000</v>
      </c>
      <c r="B53" s="131" t="s">
        <v>258</v>
      </c>
      <c r="C53" s="128">
        <f t="shared" si="2"/>
        <v>0</v>
      </c>
      <c r="D53" s="127">
        <f>SUM(D54,D67)</f>
        <v>0</v>
      </c>
      <c r="E53" s="127">
        <f>SUM(E54,E67)</f>
        <v>0</v>
      </c>
      <c r="F53" s="127">
        <f>SUM(F54,F67)</f>
        <v>0</v>
      </c>
      <c r="G53" s="129">
        <f>SUM(G54,G67)</f>
        <v>0</v>
      </c>
      <c r="H53" s="128">
        <f t="shared" si="3"/>
        <v>0</v>
      </c>
      <c r="I53" s="127">
        <f>SUM(I54,I67)</f>
        <v>0</v>
      </c>
      <c r="J53" s="127">
        <f>SUM(J54,J67)</f>
        <v>0</v>
      </c>
      <c r="K53" s="127">
        <f>SUM(K54,K67)</f>
        <v>0</v>
      </c>
      <c r="L53" s="126">
        <f>SUM(L54,L67)</f>
        <v>0</v>
      </c>
    </row>
    <row r="54" spans="1:13" hidden="1" x14ac:dyDescent="0.25">
      <c r="A54" s="97">
        <v>1100</v>
      </c>
      <c r="B54" s="96" t="s">
        <v>257</v>
      </c>
      <c r="C54" s="94">
        <f t="shared" si="2"/>
        <v>0</v>
      </c>
      <c r="D54" s="93">
        <f>SUM(D55,D58,D66)</f>
        <v>0</v>
      </c>
      <c r="E54" s="93">
        <f>SUM(E55,E58,E66)</f>
        <v>0</v>
      </c>
      <c r="F54" s="93">
        <f>SUM(F55,F58,F66)</f>
        <v>0</v>
      </c>
      <c r="G54" s="165">
        <f>SUM(G55,G58,G66)</f>
        <v>0</v>
      </c>
      <c r="H54" s="94">
        <f t="shared" si="3"/>
        <v>0</v>
      </c>
      <c r="I54" s="93">
        <f>SUM(I55,I58,I66)</f>
        <v>0</v>
      </c>
      <c r="J54" s="93">
        <f>SUM(J55,J58,J66)</f>
        <v>0</v>
      </c>
      <c r="K54" s="93">
        <f>SUM(K55,K58,K66)</f>
        <v>0</v>
      </c>
      <c r="L54" s="92">
        <f>SUM(L55,L58,L66)</f>
        <v>0</v>
      </c>
    </row>
    <row r="55" spans="1:13" hidden="1" x14ac:dyDescent="0.25">
      <c r="A55" s="80">
        <v>1110</v>
      </c>
      <c r="B55" s="137" t="s">
        <v>256</v>
      </c>
      <c r="C55" s="134">
        <f t="shared" si="2"/>
        <v>0</v>
      </c>
      <c r="D55" s="139">
        <f>SUM(D56:D57)</f>
        <v>0</v>
      </c>
      <c r="E55" s="139">
        <f>SUM(E56:E57)</f>
        <v>0</v>
      </c>
      <c r="F55" s="139">
        <f>SUM(F56:F57)</f>
        <v>0</v>
      </c>
      <c r="G55" s="140">
        <f>SUM(G56:G57)</f>
        <v>0</v>
      </c>
      <c r="H55" s="134">
        <f t="shared" si="3"/>
        <v>0</v>
      </c>
      <c r="I55" s="139">
        <f>SUM(I56:I57)</f>
        <v>0</v>
      </c>
      <c r="J55" s="139">
        <f>SUM(J56:J57)</f>
        <v>0</v>
      </c>
      <c r="K55" s="139">
        <f>SUM(K56:K57)</f>
        <v>0</v>
      </c>
      <c r="L55" s="138">
        <f>SUM(L56:L57)</f>
        <v>0</v>
      </c>
    </row>
    <row r="56" spans="1:13" hidden="1" x14ac:dyDescent="0.25">
      <c r="A56" s="114">
        <v>1111</v>
      </c>
      <c r="B56" s="79" t="s">
        <v>255</v>
      </c>
      <c r="C56" s="69">
        <f t="shared" si="2"/>
        <v>0</v>
      </c>
      <c r="D56" s="68"/>
      <c r="E56" s="68"/>
      <c r="F56" s="68"/>
      <c r="G56" s="70"/>
      <c r="H56" s="69">
        <f t="shared" si="3"/>
        <v>0</v>
      </c>
      <c r="I56" s="68">
        <v>0</v>
      </c>
      <c r="J56" s="68"/>
      <c r="K56" s="68"/>
      <c r="L56" s="67"/>
      <c r="M56" s="27"/>
    </row>
    <row r="57" spans="1:13" ht="24" hidden="1" customHeight="1" x14ac:dyDescent="0.25">
      <c r="A57" s="74">
        <v>1119</v>
      </c>
      <c r="B57" s="78" t="s">
        <v>254</v>
      </c>
      <c r="C57" s="36">
        <f t="shared" si="2"/>
        <v>0</v>
      </c>
      <c r="D57" s="35"/>
      <c r="E57" s="35"/>
      <c r="F57" s="35"/>
      <c r="G57" s="37"/>
      <c r="H57" s="36">
        <f t="shared" si="3"/>
        <v>0</v>
      </c>
      <c r="I57" s="35">
        <v>0</v>
      </c>
      <c r="J57" s="35"/>
      <c r="K57" s="35"/>
      <c r="L57" s="34"/>
      <c r="M57" s="27"/>
    </row>
    <row r="58" spans="1:13" ht="23.25" hidden="1" customHeight="1" x14ac:dyDescent="0.25">
      <c r="A58" s="88">
        <v>1140</v>
      </c>
      <c r="B58" s="78" t="s">
        <v>253</v>
      </c>
      <c r="C58" s="36">
        <f t="shared" si="2"/>
        <v>0</v>
      </c>
      <c r="D58" s="76">
        <f>SUM(D59:D65)</f>
        <v>0</v>
      </c>
      <c r="E58" s="76">
        <f>SUM(E59:E65)</f>
        <v>0</v>
      </c>
      <c r="F58" s="76">
        <f>SUM(F59:F65)</f>
        <v>0</v>
      </c>
      <c r="G58" s="77">
        <f>SUM(G59:G65)</f>
        <v>0</v>
      </c>
      <c r="H58" s="36">
        <f t="shared" si="3"/>
        <v>0</v>
      </c>
      <c r="I58" s="76">
        <f>SUM(I59:I65)</f>
        <v>0</v>
      </c>
      <c r="J58" s="76">
        <f>SUM(J59:J65)</f>
        <v>0</v>
      </c>
      <c r="K58" s="76">
        <f>SUM(K59:K65)</f>
        <v>0</v>
      </c>
      <c r="L58" s="75">
        <f>SUM(L59:L65)</f>
        <v>0</v>
      </c>
    </row>
    <row r="59" spans="1:13" hidden="1" x14ac:dyDescent="0.25">
      <c r="A59" s="74">
        <v>1141</v>
      </c>
      <c r="B59" s="78" t="s">
        <v>252</v>
      </c>
      <c r="C59" s="36">
        <f t="shared" si="2"/>
        <v>0</v>
      </c>
      <c r="D59" s="35"/>
      <c r="E59" s="35"/>
      <c r="F59" s="35"/>
      <c r="G59" s="37"/>
      <c r="H59" s="36">
        <f t="shared" si="3"/>
        <v>0</v>
      </c>
      <c r="I59" s="35">
        <v>0</v>
      </c>
      <c r="J59" s="35"/>
      <c r="K59" s="35"/>
      <c r="L59" s="34"/>
      <c r="M59" s="27"/>
    </row>
    <row r="60" spans="1:13" ht="24.75" hidden="1" customHeight="1" x14ac:dyDescent="0.25">
      <c r="A60" s="74">
        <v>1142</v>
      </c>
      <c r="B60" s="78" t="s">
        <v>251</v>
      </c>
      <c r="C60" s="36">
        <f t="shared" si="2"/>
        <v>0</v>
      </c>
      <c r="D60" s="35"/>
      <c r="E60" s="35"/>
      <c r="F60" s="35"/>
      <c r="G60" s="37"/>
      <c r="H60" s="36">
        <f t="shared" si="3"/>
        <v>0</v>
      </c>
      <c r="I60" s="35">
        <v>0</v>
      </c>
      <c r="J60" s="35"/>
      <c r="K60" s="35"/>
      <c r="L60" s="34"/>
      <c r="M60" s="27"/>
    </row>
    <row r="61" spans="1:13" ht="24" hidden="1" x14ac:dyDescent="0.25">
      <c r="A61" s="74">
        <v>1145</v>
      </c>
      <c r="B61" s="78" t="s">
        <v>250</v>
      </c>
      <c r="C61" s="36">
        <f t="shared" si="2"/>
        <v>0</v>
      </c>
      <c r="D61" s="35"/>
      <c r="E61" s="35"/>
      <c r="F61" s="35"/>
      <c r="G61" s="37"/>
      <c r="H61" s="36">
        <f t="shared" si="3"/>
        <v>0</v>
      </c>
      <c r="I61" s="35">
        <v>0</v>
      </c>
      <c r="J61" s="35"/>
      <c r="K61" s="35"/>
      <c r="L61" s="34"/>
      <c r="M61" s="27"/>
    </row>
    <row r="62" spans="1:13" ht="27.75" hidden="1" customHeight="1" x14ac:dyDescent="0.25">
      <c r="A62" s="74">
        <v>1146</v>
      </c>
      <c r="B62" s="78" t="s">
        <v>249</v>
      </c>
      <c r="C62" s="36">
        <f t="shared" si="2"/>
        <v>0</v>
      </c>
      <c r="D62" s="35"/>
      <c r="E62" s="35"/>
      <c r="F62" s="35"/>
      <c r="G62" s="37"/>
      <c r="H62" s="36">
        <f t="shared" si="3"/>
        <v>0</v>
      </c>
      <c r="I62" s="35">
        <v>0</v>
      </c>
      <c r="J62" s="35"/>
      <c r="K62" s="35"/>
      <c r="L62" s="34"/>
      <c r="M62" s="27"/>
    </row>
    <row r="63" spans="1:13" hidden="1" x14ac:dyDescent="0.25">
      <c r="A63" s="74">
        <v>1147</v>
      </c>
      <c r="B63" s="78" t="s">
        <v>248</v>
      </c>
      <c r="C63" s="36">
        <f t="shared" si="2"/>
        <v>0</v>
      </c>
      <c r="D63" s="35"/>
      <c r="E63" s="35"/>
      <c r="F63" s="35"/>
      <c r="G63" s="37"/>
      <c r="H63" s="36">
        <f t="shared" si="3"/>
        <v>0</v>
      </c>
      <c r="I63" s="35">
        <v>0</v>
      </c>
      <c r="J63" s="35"/>
      <c r="K63" s="35"/>
      <c r="L63" s="34"/>
      <c r="M63" s="27"/>
    </row>
    <row r="64" spans="1:13" hidden="1" x14ac:dyDescent="0.25">
      <c r="A64" s="74">
        <v>1148</v>
      </c>
      <c r="B64" s="78" t="s">
        <v>247</v>
      </c>
      <c r="C64" s="36">
        <f t="shared" si="2"/>
        <v>0</v>
      </c>
      <c r="D64" s="35"/>
      <c r="E64" s="35"/>
      <c r="F64" s="35"/>
      <c r="G64" s="37"/>
      <c r="H64" s="36">
        <f t="shared" si="3"/>
        <v>0</v>
      </c>
      <c r="I64" s="35">
        <v>0</v>
      </c>
      <c r="J64" s="35"/>
      <c r="K64" s="35"/>
      <c r="L64" s="34"/>
      <c r="M64" s="27"/>
    </row>
    <row r="65" spans="1:13" ht="36" hidden="1" x14ac:dyDescent="0.25">
      <c r="A65" s="74">
        <v>1149</v>
      </c>
      <c r="B65" s="78" t="s">
        <v>246</v>
      </c>
      <c r="C65" s="36">
        <f t="shared" si="2"/>
        <v>0</v>
      </c>
      <c r="D65" s="35"/>
      <c r="E65" s="35"/>
      <c r="F65" s="35"/>
      <c r="G65" s="37"/>
      <c r="H65" s="36">
        <f t="shared" si="3"/>
        <v>0</v>
      </c>
      <c r="I65" s="35">
        <v>0</v>
      </c>
      <c r="J65" s="35"/>
      <c r="K65" s="35"/>
      <c r="L65" s="34"/>
      <c r="M65" s="27"/>
    </row>
    <row r="66" spans="1:13" ht="36" hidden="1" x14ac:dyDescent="0.25">
      <c r="A66" s="80">
        <v>1150</v>
      </c>
      <c r="B66" s="137" t="s">
        <v>245</v>
      </c>
      <c r="C66" s="134">
        <f t="shared" si="2"/>
        <v>0</v>
      </c>
      <c r="D66" s="133"/>
      <c r="E66" s="133"/>
      <c r="F66" s="133"/>
      <c r="G66" s="135"/>
      <c r="H66" s="134">
        <f t="shared" si="3"/>
        <v>0</v>
      </c>
      <c r="I66" s="133">
        <v>0</v>
      </c>
      <c r="J66" s="133"/>
      <c r="K66" s="133"/>
      <c r="L66" s="132"/>
      <c r="M66" s="27"/>
    </row>
    <row r="67" spans="1:13" ht="36" hidden="1" x14ac:dyDescent="0.25">
      <c r="A67" s="97">
        <v>1200</v>
      </c>
      <c r="B67" s="96" t="s">
        <v>244</v>
      </c>
      <c r="C67" s="94">
        <f t="shared" si="2"/>
        <v>0</v>
      </c>
      <c r="D67" s="93">
        <f>SUM(D68:D69)</f>
        <v>0</v>
      </c>
      <c r="E67" s="93">
        <f>SUM(E68:E69)</f>
        <v>0</v>
      </c>
      <c r="F67" s="93">
        <f>SUM(F68:F69)</f>
        <v>0</v>
      </c>
      <c r="G67" s="142">
        <f>SUM(G68:G69)</f>
        <v>0</v>
      </c>
      <c r="H67" s="94">
        <f t="shared" si="3"/>
        <v>0</v>
      </c>
      <c r="I67" s="93">
        <f>SUM(I68:I69)</f>
        <v>0</v>
      </c>
      <c r="J67" s="93">
        <f>SUM(J68:J69)</f>
        <v>0</v>
      </c>
      <c r="K67" s="93">
        <f>SUM(K68:K69)</f>
        <v>0</v>
      </c>
      <c r="L67" s="141">
        <f>SUM(L68:L69)</f>
        <v>0</v>
      </c>
    </row>
    <row r="68" spans="1:13" ht="24" hidden="1" x14ac:dyDescent="0.25">
      <c r="A68" s="91">
        <v>1210</v>
      </c>
      <c r="B68" s="79" t="s">
        <v>243</v>
      </c>
      <c r="C68" s="69">
        <f t="shared" si="2"/>
        <v>0</v>
      </c>
      <c r="D68" s="68"/>
      <c r="E68" s="68"/>
      <c r="F68" s="68"/>
      <c r="G68" s="70"/>
      <c r="H68" s="69">
        <f t="shared" si="3"/>
        <v>0</v>
      </c>
      <c r="I68" s="68">
        <v>0</v>
      </c>
      <c r="J68" s="68"/>
      <c r="K68" s="68"/>
      <c r="L68" s="67"/>
      <c r="M68" s="27"/>
    </row>
    <row r="69" spans="1:13" ht="24" hidden="1" x14ac:dyDescent="0.25">
      <c r="A69" s="88">
        <v>1220</v>
      </c>
      <c r="B69" s="78" t="s">
        <v>242</v>
      </c>
      <c r="C69" s="36">
        <f t="shared" si="2"/>
        <v>0</v>
      </c>
      <c r="D69" s="76">
        <f>SUM(D70:D74)</f>
        <v>0</v>
      </c>
      <c r="E69" s="76">
        <f>SUM(E70:E74)</f>
        <v>0</v>
      </c>
      <c r="F69" s="76">
        <f>SUM(F70:F74)</f>
        <v>0</v>
      </c>
      <c r="G69" s="77">
        <f>SUM(G70:G74)</f>
        <v>0</v>
      </c>
      <c r="H69" s="36">
        <f t="shared" si="3"/>
        <v>0</v>
      </c>
      <c r="I69" s="76">
        <f>SUM(I70:I74)</f>
        <v>0</v>
      </c>
      <c r="J69" s="76">
        <f>SUM(J70:J74)</f>
        <v>0</v>
      </c>
      <c r="K69" s="76">
        <f>SUM(K70:K74)</f>
        <v>0</v>
      </c>
      <c r="L69" s="75">
        <f>SUM(L70:L74)</f>
        <v>0</v>
      </c>
    </row>
    <row r="70" spans="1:13" ht="60" hidden="1" x14ac:dyDescent="0.25">
      <c r="A70" s="74">
        <v>1221</v>
      </c>
      <c r="B70" s="78" t="s">
        <v>241</v>
      </c>
      <c r="C70" s="36">
        <f t="shared" si="2"/>
        <v>0</v>
      </c>
      <c r="D70" s="35"/>
      <c r="E70" s="35"/>
      <c r="F70" s="35"/>
      <c r="G70" s="37"/>
      <c r="H70" s="36">
        <f t="shared" si="3"/>
        <v>0</v>
      </c>
      <c r="I70" s="35">
        <v>0</v>
      </c>
      <c r="J70" s="35"/>
      <c r="K70" s="35"/>
      <c r="L70" s="34"/>
      <c r="M70" s="27"/>
    </row>
    <row r="71" spans="1:13" hidden="1" x14ac:dyDescent="0.25">
      <c r="A71" s="74">
        <v>1223</v>
      </c>
      <c r="B71" s="78" t="s">
        <v>240</v>
      </c>
      <c r="C71" s="36">
        <f t="shared" si="2"/>
        <v>0</v>
      </c>
      <c r="D71" s="35"/>
      <c r="E71" s="35"/>
      <c r="F71" s="35"/>
      <c r="G71" s="37"/>
      <c r="H71" s="36">
        <f t="shared" si="3"/>
        <v>0</v>
      </c>
      <c r="I71" s="35">
        <v>0</v>
      </c>
      <c r="J71" s="35"/>
      <c r="K71" s="35"/>
      <c r="L71" s="34"/>
      <c r="M71" s="27"/>
    </row>
    <row r="72" spans="1:13" hidden="1" x14ac:dyDescent="0.25">
      <c r="A72" s="74">
        <v>1225</v>
      </c>
      <c r="B72" s="78" t="s">
        <v>239</v>
      </c>
      <c r="C72" s="36">
        <f t="shared" si="2"/>
        <v>0</v>
      </c>
      <c r="D72" s="35"/>
      <c r="E72" s="35"/>
      <c r="F72" s="35"/>
      <c r="G72" s="37"/>
      <c r="H72" s="36">
        <f t="shared" si="3"/>
        <v>0</v>
      </c>
      <c r="I72" s="35">
        <v>0</v>
      </c>
      <c r="J72" s="35"/>
      <c r="K72" s="35"/>
      <c r="L72" s="34"/>
      <c r="M72" s="27"/>
    </row>
    <row r="73" spans="1:13" ht="36" hidden="1" x14ac:dyDescent="0.25">
      <c r="A73" s="74">
        <v>1227</v>
      </c>
      <c r="B73" s="78" t="s">
        <v>238</v>
      </c>
      <c r="C73" s="36">
        <f t="shared" si="2"/>
        <v>0</v>
      </c>
      <c r="D73" s="35"/>
      <c r="E73" s="35"/>
      <c r="F73" s="35"/>
      <c r="G73" s="37"/>
      <c r="H73" s="36">
        <f t="shared" si="3"/>
        <v>0</v>
      </c>
      <c r="I73" s="35">
        <v>0</v>
      </c>
      <c r="J73" s="35"/>
      <c r="K73" s="35"/>
      <c r="L73" s="34"/>
      <c r="M73" s="27"/>
    </row>
    <row r="74" spans="1:13" ht="60" hidden="1" x14ac:dyDescent="0.25">
      <c r="A74" s="74">
        <v>1228</v>
      </c>
      <c r="B74" s="78" t="s">
        <v>237</v>
      </c>
      <c r="C74" s="36">
        <f t="shared" si="2"/>
        <v>0</v>
      </c>
      <c r="D74" s="35"/>
      <c r="E74" s="35"/>
      <c r="F74" s="35"/>
      <c r="G74" s="37"/>
      <c r="H74" s="36">
        <f t="shared" si="3"/>
        <v>0</v>
      </c>
      <c r="I74" s="35">
        <v>0</v>
      </c>
      <c r="J74" s="35"/>
      <c r="K74" s="35"/>
      <c r="L74" s="34"/>
      <c r="M74" s="27"/>
    </row>
    <row r="75" spans="1:13" hidden="1" x14ac:dyDescent="0.25">
      <c r="A75" s="131">
        <v>2000</v>
      </c>
      <c r="B75" s="131" t="s">
        <v>236</v>
      </c>
      <c r="C75" s="128">
        <f t="shared" si="2"/>
        <v>11959</v>
      </c>
      <c r="D75" s="127">
        <f>SUM(D76,D83,D130,D164,D165,D172)</f>
        <v>11959</v>
      </c>
      <c r="E75" s="127">
        <f>SUM(E76,E83,E130,E164,E165,E172)</f>
        <v>0</v>
      </c>
      <c r="F75" s="127">
        <f>SUM(F76,F83,F130,F164,F165,F172)</f>
        <v>0</v>
      </c>
      <c r="G75" s="129">
        <f>SUM(G76,G83,G130,G164,G165,G172)</f>
        <v>0</v>
      </c>
      <c r="H75" s="128">
        <f t="shared" si="3"/>
        <v>0</v>
      </c>
      <c r="I75" s="127">
        <f>SUM(I76,I83,I130,I164,I165,I172)</f>
        <v>0</v>
      </c>
      <c r="J75" s="127">
        <f>SUM(J76,J83,J130,J164,J165,J172)</f>
        <v>0</v>
      </c>
      <c r="K75" s="127">
        <f>SUM(K76,K83,K130,K164,K165,K172)</f>
        <v>0</v>
      </c>
      <c r="L75" s="126">
        <f>SUM(L76,L83,L130,L164,L165,L172)</f>
        <v>0</v>
      </c>
    </row>
    <row r="76" spans="1:13" ht="24" hidden="1" x14ac:dyDescent="0.25">
      <c r="A76" s="97">
        <v>2100</v>
      </c>
      <c r="B76" s="96" t="s">
        <v>235</v>
      </c>
      <c r="C76" s="94">
        <f t="shared" si="2"/>
        <v>0</v>
      </c>
      <c r="D76" s="93">
        <f>SUM(D77,D80)</f>
        <v>0</v>
      </c>
      <c r="E76" s="93">
        <f>SUM(E77,E80)</f>
        <v>0</v>
      </c>
      <c r="F76" s="93">
        <f>SUM(F77,F80)</f>
        <v>0</v>
      </c>
      <c r="G76" s="142">
        <f>SUM(G77,G80)</f>
        <v>0</v>
      </c>
      <c r="H76" s="94">
        <f t="shared" si="3"/>
        <v>0</v>
      </c>
      <c r="I76" s="93">
        <f>SUM(I77,I80)</f>
        <v>0</v>
      </c>
      <c r="J76" s="93">
        <f>SUM(J77,J80)</f>
        <v>0</v>
      </c>
      <c r="K76" s="93">
        <f>SUM(K77,K80)</f>
        <v>0</v>
      </c>
      <c r="L76" s="141">
        <f>SUM(L77,L80)</f>
        <v>0</v>
      </c>
    </row>
    <row r="77" spans="1:13" ht="24" hidden="1" x14ac:dyDescent="0.25">
      <c r="A77" s="91">
        <v>2110</v>
      </c>
      <c r="B77" s="79" t="s">
        <v>234</v>
      </c>
      <c r="C77" s="69">
        <f t="shared" si="2"/>
        <v>0</v>
      </c>
      <c r="D77" s="107">
        <f>SUM(D78:D79)</f>
        <v>0</v>
      </c>
      <c r="E77" s="107">
        <f>SUM(E78:E79)</f>
        <v>0</v>
      </c>
      <c r="F77" s="107">
        <f>SUM(F78:F79)</f>
        <v>0</v>
      </c>
      <c r="G77" s="150">
        <f>SUM(G78:G79)</f>
        <v>0</v>
      </c>
      <c r="H77" s="69">
        <f t="shared" si="3"/>
        <v>0</v>
      </c>
      <c r="I77" s="107">
        <f>SUM(I78:I79)</f>
        <v>0</v>
      </c>
      <c r="J77" s="107">
        <f>SUM(J78:J79)</f>
        <v>0</v>
      </c>
      <c r="K77" s="107">
        <f>SUM(K78:K79)</f>
        <v>0</v>
      </c>
      <c r="L77" s="149">
        <f>SUM(L78:L79)</f>
        <v>0</v>
      </c>
    </row>
    <row r="78" spans="1:13" hidden="1" x14ac:dyDescent="0.25">
      <c r="A78" s="74">
        <v>2111</v>
      </c>
      <c r="B78" s="78" t="s">
        <v>232</v>
      </c>
      <c r="C78" s="36">
        <f t="shared" si="2"/>
        <v>0</v>
      </c>
      <c r="D78" s="35"/>
      <c r="E78" s="35"/>
      <c r="F78" s="35"/>
      <c r="G78" s="37"/>
      <c r="H78" s="36">
        <f t="shared" si="3"/>
        <v>0</v>
      </c>
      <c r="I78" s="35">
        <v>0</v>
      </c>
      <c r="J78" s="35"/>
      <c r="K78" s="35"/>
      <c r="L78" s="34"/>
      <c r="M78" s="27"/>
    </row>
    <row r="79" spans="1:13" ht="24" hidden="1" x14ac:dyDescent="0.25">
      <c r="A79" s="74">
        <v>2112</v>
      </c>
      <c r="B79" s="78" t="s">
        <v>231</v>
      </c>
      <c r="C79" s="36">
        <f t="shared" si="2"/>
        <v>0</v>
      </c>
      <c r="D79" s="35"/>
      <c r="E79" s="35"/>
      <c r="F79" s="35"/>
      <c r="G79" s="37"/>
      <c r="H79" s="36">
        <f t="shared" si="3"/>
        <v>0</v>
      </c>
      <c r="I79" s="35">
        <v>0</v>
      </c>
      <c r="J79" s="35"/>
      <c r="K79" s="35"/>
      <c r="L79" s="34"/>
      <c r="M79" s="27"/>
    </row>
    <row r="80" spans="1:13" ht="24" hidden="1" x14ac:dyDescent="0.25">
      <c r="A80" s="88">
        <v>2120</v>
      </c>
      <c r="B80" s="78" t="s">
        <v>233</v>
      </c>
      <c r="C80" s="36">
        <f t="shared" si="2"/>
        <v>0</v>
      </c>
      <c r="D80" s="76">
        <f>SUM(D81:D82)</f>
        <v>0</v>
      </c>
      <c r="E80" s="76">
        <f>SUM(E81:E82)</f>
        <v>0</v>
      </c>
      <c r="F80" s="76">
        <f>SUM(F81:F82)</f>
        <v>0</v>
      </c>
      <c r="G80" s="77">
        <f>SUM(G81:G82)</f>
        <v>0</v>
      </c>
      <c r="H80" s="36">
        <f t="shared" si="3"/>
        <v>0</v>
      </c>
      <c r="I80" s="76">
        <f>SUM(I81:I82)</f>
        <v>0</v>
      </c>
      <c r="J80" s="76">
        <f>SUM(J81:J82)</f>
        <v>0</v>
      </c>
      <c r="K80" s="76">
        <f>SUM(K81:K82)</f>
        <v>0</v>
      </c>
      <c r="L80" s="75">
        <f>SUM(L81:L82)</f>
        <v>0</v>
      </c>
    </row>
    <row r="81" spans="1:13" hidden="1" x14ac:dyDescent="0.25">
      <c r="A81" s="74">
        <v>2121</v>
      </c>
      <c r="B81" s="78" t="s">
        <v>232</v>
      </c>
      <c r="C81" s="36">
        <f t="shared" si="2"/>
        <v>0</v>
      </c>
      <c r="D81" s="35"/>
      <c r="E81" s="35"/>
      <c r="F81" s="35"/>
      <c r="G81" s="37"/>
      <c r="H81" s="36">
        <f t="shared" si="3"/>
        <v>0</v>
      </c>
      <c r="I81" s="35">
        <v>0</v>
      </c>
      <c r="J81" s="35"/>
      <c r="K81" s="35"/>
      <c r="L81" s="34"/>
      <c r="M81" s="27"/>
    </row>
    <row r="82" spans="1:13" ht="24" hidden="1" x14ac:dyDescent="0.25">
      <c r="A82" s="74">
        <v>2122</v>
      </c>
      <c r="B82" s="78" t="s">
        <v>231</v>
      </c>
      <c r="C82" s="36">
        <f t="shared" ref="C82:C113" si="4">SUM(D82:G82)</f>
        <v>0</v>
      </c>
      <c r="D82" s="35"/>
      <c r="E82" s="35"/>
      <c r="F82" s="35"/>
      <c r="G82" s="37"/>
      <c r="H82" s="36">
        <f t="shared" ref="H82:H113" si="5">SUM(I82:L82)</f>
        <v>0</v>
      </c>
      <c r="I82" s="35">
        <v>0</v>
      </c>
      <c r="J82" s="35"/>
      <c r="K82" s="35"/>
      <c r="L82" s="34"/>
      <c r="M82" s="27"/>
    </row>
    <row r="83" spans="1:13" hidden="1" x14ac:dyDescent="0.25">
      <c r="A83" s="97">
        <v>2200</v>
      </c>
      <c r="B83" s="96" t="s">
        <v>230</v>
      </c>
      <c r="C83" s="94">
        <f t="shared" si="4"/>
        <v>11959</v>
      </c>
      <c r="D83" s="93">
        <f>SUM(D84,D89,D95,D103,D112,D116,D122,D128)</f>
        <v>11959</v>
      </c>
      <c r="E83" s="93">
        <f>SUM(E84,E89,E95,E103,E112,E116,E122,E128)</f>
        <v>0</v>
      </c>
      <c r="F83" s="93">
        <f>SUM(F84,F89,F95,F103,F112,F116,F122,F128)</f>
        <v>0</v>
      </c>
      <c r="G83" s="142">
        <f>SUM(G84,G89,G95,G103,G112,G116,G122,G128)</f>
        <v>0</v>
      </c>
      <c r="H83" s="94">
        <f t="shared" si="5"/>
        <v>0</v>
      </c>
      <c r="I83" s="93">
        <f>SUM(I84,I89,I95,I103,I112,I116,I122,I128)</f>
        <v>0</v>
      </c>
      <c r="J83" s="93">
        <f>SUM(J84,J89,J95,J103,J112,J116,J122,J128)</f>
        <v>0</v>
      </c>
      <c r="K83" s="93">
        <f>SUM(K84,K89,K95,K103,K112,K116,K122,K128)</f>
        <v>0</v>
      </c>
      <c r="L83" s="109">
        <f>SUM(L84,L89,L95,L103,L112,L116,L122,L128)</f>
        <v>0</v>
      </c>
    </row>
    <row r="84" spans="1:13" ht="24" hidden="1" x14ac:dyDescent="0.25">
      <c r="A84" s="80">
        <v>2210</v>
      </c>
      <c r="B84" s="137" t="s">
        <v>229</v>
      </c>
      <c r="C84" s="134">
        <f t="shared" si="4"/>
        <v>0</v>
      </c>
      <c r="D84" s="139">
        <f>SUM(D85:D88)</f>
        <v>0</v>
      </c>
      <c r="E84" s="139">
        <f>SUM(E85:E88)</f>
        <v>0</v>
      </c>
      <c r="F84" s="139">
        <f>SUM(F85:F88)</f>
        <v>0</v>
      </c>
      <c r="G84" s="139">
        <f>SUM(G85:G88)</f>
        <v>0</v>
      </c>
      <c r="H84" s="134">
        <f t="shared" si="5"/>
        <v>0</v>
      </c>
      <c r="I84" s="139">
        <f>SUM(I85:I88)</f>
        <v>0</v>
      </c>
      <c r="J84" s="139">
        <f>SUM(J85:J88)</f>
        <v>0</v>
      </c>
      <c r="K84" s="139">
        <f>SUM(K85:K88)</f>
        <v>0</v>
      </c>
      <c r="L84" s="138">
        <f>SUM(L85:L88)</f>
        <v>0</v>
      </c>
    </row>
    <row r="85" spans="1:13" ht="24" hidden="1" x14ac:dyDescent="0.25">
      <c r="A85" s="114">
        <v>2211</v>
      </c>
      <c r="B85" s="79" t="s">
        <v>228</v>
      </c>
      <c r="C85" s="69">
        <f t="shared" si="4"/>
        <v>0</v>
      </c>
      <c r="D85" s="68"/>
      <c r="E85" s="68"/>
      <c r="F85" s="68"/>
      <c r="G85" s="70"/>
      <c r="H85" s="69">
        <f t="shared" si="5"/>
        <v>0</v>
      </c>
      <c r="I85" s="68">
        <v>0</v>
      </c>
      <c r="J85" s="68"/>
      <c r="K85" s="68"/>
      <c r="L85" s="67"/>
      <c r="M85" s="27"/>
    </row>
    <row r="86" spans="1:13" ht="36" hidden="1" x14ac:dyDescent="0.25">
      <c r="A86" s="74">
        <v>2212</v>
      </c>
      <c r="B86" s="78" t="s">
        <v>227</v>
      </c>
      <c r="C86" s="36">
        <f t="shared" si="4"/>
        <v>0</v>
      </c>
      <c r="D86" s="35"/>
      <c r="E86" s="35"/>
      <c r="F86" s="35"/>
      <c r="G86" s="37"/>
      <c r="H86" s="36">
        <f t="shared" si="5"/>
        <v>0</v>
      </c>
      <c r="I86" s="35">
        <v>0</v>
      </c>
      <c r="J86" s="35"/>
      <c r="K86" s="35"/>
      <c r="L86" s="34"/>
      <c r="M86" s="27"/>
    </row>
    <row r="87" spans="1:13" ht="24" hidden="1" x14ac:dyDescent="0.25">
      <c r="A87" s="74">
        <v>2214</v>
      </c>
      <c r="B87" s="78" t="s">
        <v>226</v>
      </c>
      <c r="C87" s="36">
        <f t="shared" si="4"/>
        <v>0</v>
      </c>
      <c r="D87" s="35"/>
      <c r="E87" s="35"/>
      <c r="F87" s="35"/>
      <c r="G87" s="37"/>
      <c r="H87" s="36">
        <f t="shared" si="5"/>
        <v>0</v>
      </c>
      <c r="I87" s="35">
        <v>0</v>
      </c>
      <c r="J87" s="35"/>
      <c r="K87" s="35"/>
      <c r="L87" s="34"/>
      <c r="M87" s="27"/>
    </row>
    <row r="88" spans="1:13" hidden="1" x14ac:dyDescent="0.25">
      <c r="A88" s="74">
        <v>2219</v>
      </c>
      <c r="B88" s="78" t="s">
        <v>225</v>
      </c>
      <c r="C88" s="36">
        <f t="shared" si="4"/>
        <v>0</v>
      </c>
      <c r="D88" s="35"/>
      <c r="E88" s="35"/>
      <c r="F88" s="35"/>
      <c r="G88" s="37"/>
      <c r="H88" s="36">
        <f t="shared" si="5"/>
        <v>0</v>
      </c>
      <c r="I88" s="35">
        <v>0</v>
      </c>
      <c r="J88" s="35"/>
      <c r="K88" s="35"/>
      <c r="L88" s="34"/>
      <c r="M88" s="27"/>
    </row>
    <row r="89" spans="1:13" ht="24" hidden="1" x14ac:dyDescent="0.25">
      <c r="A89" s="88">
        <v>2220</v>
      </c>
      <c r="B89" s="78" t="s">
        <v>224</v>
      </c>
      <c r="C89" s="36">
        <f t="shared" si="4"/>
        <v>0</v>
      </c>
      <c r="D89" s="76">
        <f>SUM(D90:D94)</f>
        <v>0</v>
      </c>
      <c r="E89" s="76">
        <f>SUM(E90:E94)</f>
        <v>0</v>
      </c>
      <c r="F89" s="76">
        <f>SUM(F90:F94)</f>
        <v>0</v>
      </c>
      <c r="G89" s="77">
        <f>SUM(G90:G94)</f>
        <v>0</v>
      </c>
      <c r="H89" s="36">
        <f t="shared" si="5"/>
        <v>0</v>
      </c>
      <c r="I89" s="76">
        <f>SUM(I90:I94)</f>
        <v>0</v>
      </c>
      <c r="J89" s="76">
        <f>SUM(J90:J94)</f>
        <v>0</v>
      </c>
      <c r="K89" s="76">
        <f>SUM(K90:K94)</f>
        <v>0</v>
      </c>
      <c r="L89" s="75">
        <f>SUM(L90:L94)</f>
        <v>0</v>
      </c>
    </row>
    <row r="90" spans="1:13" hidden="1" x14ac:dyDescent="0.25">
      <c r="A90" s="74">
        <v>2221</v>
      </c>
      <c r="B90" s="78" t="s">
        <v>223</v>
      </c>
      <c r="C90" s="36">
        <f t="shared" si="4"/>
        <v>0</v>
      </c>
      <c r="D90" s="35"/>
      <c r="E90" s="35"/>
      <c r="F90" s="35"/>
      <c r="G90" s="37"/>
      <c r="H90" s="36">
        <f t="shared" si="5"/>
        <v>0</v>
      </c>
      <c r="I90" s="35">
        <v>0</v>
      </c>
      <c r="J90" s="35"/>
      <c r="K90" s="35"/>
      <c r="L90" s="34"/>
      <c r="M90" s="27"/>
    </row>
    <row r="91" spans="1:13" hidden="1" x14ac:dyDescent="0.25">
      <c r="A91" s="74">
        <v>2222</v>
      </c>
      <c r="B91" s="78" t="s">
        <v>222</v>
      </c>
      <c r="C91" s="36">
        <f t="shared" si="4"/>
        <v>0</v>
      </c>
      <c r="D91" s="35"/>
      <c r="E91" s="35"/>
      <c r="F91" s="35"/>
      <c r="G91" s="37"/>
      <c r="H91" s="36">
        <f t="shared" si="5"/>
        <v>0</v>
      </c>
      <c r="I91" s="35">
        <v>0</v>
      </c>
      <c r="J91" s="35"/>
      <c r="K91" s="35"/>
      <c r="L91" s="34"/>
      <c r="M91" s="27"/>
    </row>
    <row r="92" spans="1:13" hidden="1" x14ac:dyDescent="0.25">
      <c r="A92" s="74">
        <v>2223</v>
      </c>
      <c r="B92" s="78" t="s">
        <v>221</v>
      </c>
      <c r="C92" s="36">
        <f t="shared" si="4"/>
        <v>0</v>
      </c>
      <c r="D92" s="35"/>
      <c r="E92" s="35"/>
      <c r="F92" s="35"/>
      <c r="G92" s="37"/>
      <c r="H92" s="36">
        <f t="shared" si="5"/>
        <v>0</v>
      </c>
      <c r="I92" s="35">
        <v>0</v>
      </c>
      <c r="J92" s="35"/>
      <c r="K92" s="35"/>
      <c r="L92" s="34"/>
      <c r="M92" s="27"/>
    </row>
    <row r="93" spans="1:13" ht="48" hidden="1" x14ac:dyDescent="0.25">
      <c r="A93" s="74">
        <v>2224</v>
      </c>
      <c r="B93" s="78" t="s">
        <v>220</v>
      </c>
      <c r="C93" s="36">
        <f t="shared" si="4"/>
        <v>0</v>
      </c>
      <c r="D93" s="35"/>
      <c r="E93" s="35"/>
      <c r="F93" s="35"/>
      <c r="G93" s="37"/>
      <c r="H93" s="36">
        <f t="shared" si="5"/>
        <v>0</v>
      </c>
      <c r="I93" s="35">
        <v>0</v>
      </c>
      <c r="J93" s="35"/>
      <c r="K93" s="35"/>
      <c r="L93" s="34"/>
      <c r="M93" s="27"/>
    </row>
    <row r="94" spans="1:13" ht="24" hidden="1" x14ac:dyDescent="0.25">
      <c r="A94" s="74">
        <v>2229</v>
      </c>
      <c r="B94" s="78" t="s">
        <v>219</v>
      </c>
      <c r="C94" s="36">
        <f t="shared" si="4"/>
        <v>0</v>
      </c>
      <c r="D94" s="35"/>
      <c r="E94" s="35"/>
      <c r="F94" s="35"/>
      <c r="G94" s="37"/>
      <c r="H94" s="36">
        <f t="shared" si="5"/>
        <v>0</v>
      </c>
      <c r="I94" s="35">
        <v>0</v>
      </c>
      <c r="J94" s="35"/>
      <c r="K94" s="35"/>
      <c r="L94" s="34"/>
      <c r="M94" s="27"/>
    </row>
    <row r="95" spans="1:13" ht="36" hidden="1" x14ac:dyDescent="0.25">
      <c r="A95" s="88">
        <v>2230</v>
      </c>
      <c r="B95" s="78" t="s">
        <v>218</v>
      </c>
      <c r="C95" s="36">
        <f t="shared" si="4"/>
        <v>0</v>
      </c>
      <c r="D95" s="76">
        <f>SUM(D96:D102)</f>
        <v>0</v>
      </c>
      <c r="E95" s="76">
        <f>SUM(E96:E102)</f>
        <v>0</v>
      </c>
      <c r="F95" s="76">
        <f>SUM(F96:F102)</f>
        <v>0</v>
      </c>
      <c r="G95" s="77">
        <f>SUM(G96:G102)</f>
        <v>0</v>
      </c>
      <c r="H95" s="36">
        <f t="shared" si="5"/>
        <v>0</v>
      </c>
      <c r="I95" s="76">
        <f>SUM(I96:I102)</f>
        <v>0</v>
      </c>
      <c r="J95" s="76">
        <f>SUM(J96:J102)</f>
        <v>0</v>
      </c>
      <c r="K95" s="76">
        <f>SUM(K96:K102)</f>
        <v>0</v>
      </c>
      <c r="L95" s="75">
        <f>SUM(L96:L102)</f>
        <v>0</v>
      </c>
    </row>
    <row r="96" spans="1:13" ht="24" hidden="1" x14ac:dyDescent="0.25">
      <c r="A96" s="74">
        <v>2231</v>
      </c>
      <c r="B96" s="78" t="s">
        <v>217</v>
      </c>
      <c r="C96" s="36">
        <f t="shared" si="4"/>
        <v>0</v>
      </c>
      <c r="D96" s="35"/>
      <c r="E96" s="35"/>
      <c r="F96" s="35"/>
      <c r="G96" s="37"/>
      <c r="H96" s="36">
        <f t="shared" si="5"/>
        <v>0</v>
      </c>
      <c r="I96" s="35">
        <v>0</v>
      </c>
      <c r="J96" s="35"/>
      <c r="K96" s="35"/>
      <c r="L96" s="34"/>
      <c r="M96" s="27"/>
    </row>
    <row r="97" spans="1:13" ht="36" hidden="1" x14ac:dyDescent="0.25">
      <c r="A97" s="74">
        <v>2232</v>
      </c>
      <c r="B97" s="78" t="s">
        <v>216</v>
      </c>
      <c r="C97" s="36">
        <f t="shared" si="4"/>
        <v>0</v>
      </c>
      <c r="D97" s="35"/>
      <c r="E97" s="35"/>
      <c r="F97" s="35"/>
      <c r="G97" s="37"/>
      <c r="H97" s="36">
        <f t="shared" si="5"/>
        <v>0</v>
      </c>
      <c r="I97" s="35">
        <v>0</v>
      </c>
      <c r="J97" s="35"/>
      <c r="K97" s="35"/>
      <c r="L97" s="34"/>
      <c r="M97" s="27"/>
    </row>
    <row r="98" spans="1:13" ht="24" hidden="1" x14ac:dyDescent="0.25">
      <c r="A98" s="114">
        <v>2233</v>
      </c>
      <c r="B98" s="79" t="s">
        <v>215</v>
      </c>
      <c r="C98" s="69">
        <f t="shared" si="4"/>
        <v>0</v>
      </c>
      <c r="D98" s="68"/>
      <c r="E98" s="68"/>
      <c r="F98" s="68"/>
      <c r="G98" s="70"/>
      <c r="H98" s="69">
        <f t="shared" si="5"/>
        <v>0</v>
      </c>
      <c r="I98" s="68">
        <v>0</v>
      </c>
      <c r="J98" s="68"/>
      <c r="K98" s="68"/>
      <c r="L98" s="67"/>
      <c r="M98" s="27"/>
    </row>
    <row r="99" spans="1:13" ht="36" hidden="1" x14ac:dyDescent="0.25">
      <c r="A99" s="74">
        <v>2234</v>
      </c>
      <c r="B99" s="78" t="s">
        <v>214</v>
      </c>
      <c r="C99" s="36">
        <f t="shared" si="4"/>
        <v>0</v>
      </c>
      <c r="D99" s="35"/>
      <c r="E99" s="35"/>
      <c r="F99" s="35"/>
      <c r="G99" s="37"/>
      <c r="H99" s="36">
        <f t="shared" si="5"/>
        <v>0</v>
      </c>
      <c r="I99" s="35">
        <v>0</v>
      </c>
      <c r="J99" s="35"/>
      <c r="K99" s="35"/>
      <c r="L99" s="34"/>
      <c r="M99" s="27"/>
    </row>
    <row r="100" spans="1:13" ht="24" hidden="1" x14ac:dyDescent="0.25">
      <c r="A100" s="74">
        <v>2235</v>
      </c>
      <c r="B100" s="78" t="s">
        <v>213</v>
      </c>
      <c r="C100" s="36">
        <f t="shared" si="4"/>
        <v>0</v>
      </c>
      <c r="D100" s="35"/>
      <c r="E100" s="35"/>
      <c r="F100" s="35"/>
      <c r="G100" s="37"/>
      <c r="H100" s="36">
        <f t="shared" si="5"/>
        <v>0</v>
      </c>
      <c r="I100" s="35">
        <v>0</v>
      </c>
      <c r="J100" s="35"/>
      <c r="K100" s="35"/>
      <c r="L100" s="34"/>
      <c r="M100" s="27"/>
    </row>
    <row r="101" spans="1:13" hidden="1" x14ac:dyDescent="0.25">
      <c r="A101" s="74">
        <v>2236</v>
      </c>
      <c r="B101" s="78" t="s">
        <v>212</v>
      </c>
      <c r="C101" s="36">
        <f t="shared" si="4"/>
        <v>0</v>
      </c>
      <c r="D101" s="35"/>
      <c r="E101" s="35"/>
      <c r="F101" s="35"/>
      <c r="G101" s="37"/>
      <c r="H101" s="36">
        <f t="shared" si="5"/>
        <v>0</v>
      </c>
      <c r="I101" s="35">
        <v>0</v>
      </c>
      <c r="J101" s="35"/>
      <c r="K101" s="35"/>
      <c r="L101" s="34"/>
      <c r="M101" s="27"/>
    </row>
    <row r="102" spans="1:13" ht="24" hidden="1" x14ac:dyDescent="0.25">
      <c r="A102" s="74">
        <v>2239</v>
      </c>
      <c r="B102" s="78" t="s">
        <v>211</v>
      </c>
      <c r="C102" s="36">
        <f t="shared" si="4"/>
        <v>0</v>
      </c>
      <c r="D102" s="35"/>
      <c r="E102" s="35"/>
      <c r="F102" s="35"/>
      <c r="G102" s="37"/>
      <c r="H102" s="36">
        <f t="shared" si="5"/>
        <v>0</v>
      </c>
      <c r="I102" s="35">
        <v>0</v>
      </c>
      <c r="J102" s="35"/>
      <c r="K102" s="35"/>
      <c r="L102" s="34"/>
      <c r="M102" s="27"/>
    </row>
    <row r="103" spans="1:13" ht="36" hidden="1" x14ac:dyDescent="0.25">
      <c r="A103" s="88">
        <v>2240</v>
      </c>
      <c r="B103" s="78" t="s">
        <v>210</v>
      </c>
      <c r="C103" s="36">
        <f t="shared" si="4"/>
        <v>11959</v>
      </c>
      <c r="D103" s="76">
        <f>SUM(D104:D111)</f>
        <v>11959</v>
      </c>
      <c r="E103" s="76">
        <f>SUM(E104:E111)</f>
        <v>0</v>
      </c>
      <c r="F103" s="76">
        <f>SUM(F104:F111)</f>
        <v>0</v>
      </c>
      <c r="G103" s="77">
        <f>SUM(G104:G111)</f>
        <v>0</v>
      </c>
      <c r="H103" s="36">
        <f t="shared" si="5"/>
        <v>0</v>
      </c>
      <c r="I103" s="76">
        <f>SUM(I104:I111)</f>
        <v>0</v>
      </c>
      <c r="J103" s="76">
        <f>SUM(J104:J111)</f>
        <v>0</v>
      </c>
      <c r="K103" s="76">
        <f>SUM(K104:K111)</f>
        <v>0</v>
      </c>
      <c r="L103" s="75">
        <f>SUM(L104:L111)</f>
        <v>0</v>
      </c>
    </row>
    <row r="104" spans="1:13" hidden="1" x14ac:dyDescent="0.25">
      <c r="A104" s="74">
        <v>2241</v>
      </c>
      <c r="B104" s="78" t="s">
        <v>209</v>
      </c>
      <c r="C104" s="36">
        <f t="shared" si="4"/>
        <v>11959</v>
      </c>
      <c r="D104" s="35">
        <f>9095+2864</f>
        <v>11959</v>
      </c>
      <c r="E104" s="35"/>
      <c r="F104" s="35"/>
      <c r="G104" s="37"/>
      <c r="H104" s="36">
        <f t="shared" si="5"/>
        <v>0</v>
      </c>
      <c r="I104" s="35">
        <v>0</v>
      </c>
      <c r="J104" s="35"/>
      <c r="K104" s="35"/>
      <c r="L104" s="34"/>
      <c r="M104" s="27"/>
    </row>
    <row r="105" spans="1:13" ht="24" hidden="1" x14ac:dyDescent="0.25">
      <c r="A105" s="74">
        <v>2242</v>
      </c>
      <c r="B105" s="78" t="s">
        <v>208</v>
      </c>
      <c r="C105" s="36">
        <f t="shared" si="4"/>
        <v>0</v>
      </c>
      <c r="D105" s="35"/>
      <c r="E105" s="35"/>
      <c r="F105" s="35"/>
      <c r="G105" s="37"/>
      <c r="H105" s="36">
        <f t="shared" si="5"/>
        <v>0</v>
      </c>
      <c r="I105" s="35">
        <v>0</v>
      </c>
      <c r="J105" s="35"/>
      <c r="K105" s="35"/>
      <c r="L105" s="34"/>
      <c r="M105" s="27"/>
    </row>
    <row r="106" spans="1:13" ht="24" hidden="1" x14ac:dyDescent="0.25">
      <c r="A106" s="74">
        <v>2243</v>
      </c>
      <c r="B106" s="78" t="s">
        <v>207</v>
      </c>
      <c r="C106" s="36">
        <f t="shared" si="4"/>
        <v>0</v>
      </c>
      <c r="D106" s="35"/>
      <c r="E106" s="35"/>
      <c r="F106" s="35"/>
      <c r="G106" s="37"/>
      <c r="H106" s="36">
        <f t="shared" si="5"/>
        <v>0</v>
      </c>
      <c r="I106" s="35">
        <v>0</v>
      </c>
      <c r="J106" s="35"/>
      <c r="K106" s="35"/>
      <c r="L106" s="34"/>
      <c r="M106" s="27"/>
    </row>
    <row r="107" spans="1:13" hidden="1" x14ac:dyDescent="0.25">
      <c r="A107" s="74">
        <v>2244</v>
      </c>
      <c r="B107" s="78" t="s">
        <v>206</v>
      </c>
      <c r="C107" s="36">
        <f t="shared" si="4"/>
        <v>0</v>
      </c>
      <c r="D107" s="35"/>
      <c r="E107" s="35"/>
      <c r="F107" s="35"/>
      <c r="G107" s="37"/>
      <c r="H107" s="36">
        <f t="shared" si="5"/>
        <v>0</v>
      </c>
      <c r="I107" s="35">
        <v>0</v>
      </c>
      <c r="J107" s="35"/>
      <c r="K107" s="35"/>
      <c r="L107" s="34"/>
      <c r="M107" s="27"/>
    </row>
    <row r="108" spans="1:13" ht="24" hidden="1" x14ac:dyDescent="0.25">
      <c r="A108" s="74">
        <v>2246</v>
      </c>
      <c r="B108" s="78" t="s">
        <v>205</v>
      </c>
      <c r="C108" s="36">
        <f t="shared" si="4"/>
        <v>0</v>
      </c>
      <c r="D108" s="35"/>
      <c r="E108" s="35"/>
      <c r="F108" s="35"/>
      <c r="G108" s="37"/>
      <c r="H108" s="36">
        <f t="shared" si="5"/>
        <v>0</v>
      </c>
      <c r="I108" s="35">
        <v>0</v>
      </c>
      <c r="J108" s="35"/>
      <c r="K108" s="35"/>
      <c r="L108" s="34"/>
      <c r="M108" s="27"/>
    </row>
    <row r="109" spans="1:13" hidden="1" x14ac:dyDescent="0.25">
      <c r="A109" s="74">
        <v>2247</v>
      </c>
      <c r="B109" s="78" t="s">
        <v>204</v>
      </c>
      <c r="C109" s="36">
        <f t="shared" si="4"/>
        <v>0</v>
      </c>
      <c r="D109" s="35"/>
      <c r="E109" s="35"/>
      <c r="F109" s="35"/>
      <c r="G109" s="37"/>
      <c r="H109" s="36">
        <f t="shared" si="5"/>
        <v>0</v>
      </c>
      <c r="I109" s="35">
        <v>0</v>
      </c>
      <c r="J109" s="35"/>
      <c r="K109" s="35"/>
      <c r="L109" s="34"/>
      <c r="M109" s="27"/>
    </row>
    <row r="110" spans="1:13" ht="24" hidden="1" x14ac:dyDescent="0.25">
      <c r="A110" s="74">
        <v>2248</v>
      </c>
      <c r="B110" s="78" t="s">
        <v>203</v>
      </c>
      <c r="C110" s="36">
        <f t="shared" si="4"/>
        <v>0</v>
      </c>
      <c r="D110" s="35"/>
      <c r="E110" s="35"/>
      <c r="F110" s="35"/>
      <c r="G110" s="37"/>
      <c r="H110" s="36">
        <f t="shared" si="5"/>
        <v>0</v>
      </c>
      <c r="I110" s="35">
        <v>0</v>
      </c>
      <c r="J110" s="35"/>
      <c r="K110" s="35"/>
      <c r="L110" s="34"/>
      <c r="M110" s="27"/>
    </row>
    <row r="111" spans="1:13" ht="24" hidden="1" x14ac:dyDescent="0.25">
      <c r="A111" s="74">
        <v>2249</v>
      </c>
      <c r="B111" s="78" t="s">
        <v>202</v>
      </c>
      <c r="C111" s="36">
        <f t="shared" si="4"/>
        <v>0</v>
      </c>
      <c r="D111" s="35"/>
      <c r="E111" s="35"/>
      <c r="F111" s="35"/>
      <c r="G111" s="37"/>
      <c r="H111" s="36">
        <f t="shared" si="5"/>
        <v>0</v>
      </c>
      <c r="I111" s="35">
        <v>0</v>
      </c>
      <c r="J111" s="35"/>
      <c r="K111" s="35"/>
      <c r="L111" s="34"/>
      <c r="M111" s="27"/>
    </row>
    <row r="112" spans="1:13" hidden="1" x14ac:dyDescent="0.25">
      <c r="A112" s="88">
        <v>2250</v>
      </c>
      <c r="B112" s="78" t="s">
        <v>201</v>
      </c>
      <c r="C112" s="36">
        <f t="shared" si="4"/>
        <v>0</v>
      </c>
      <c r="D112" s="76">
        <f>SUM(D113:D115)</f>
        <v>0</v>
      </c>
      <c r="E112" s="76">
        <f>SUM(E113:E115)</f>
        <v>0</v>
      </c>
      <c r="F112" s="76">
        <f>SUM(F113:F115)</f>
        <v>0</v>
      </c>
      <c r="G112" s="164">
        <f>SUM(G113:G115)</f>
        <v>0</v>
      </c>
      <c r="H112" s="36">
        <f t="shared" si="5"/>
        <v>0</v>
      </c>
      <c r="I112" s="76">
        <f>SUM(I113:I115)</f>
        <v>0</v>
      </c>
      <c r="J112" s="76">
        <f>SUM(J113:J115)</f>
        <v>0</v>
      </c>
      <c r="K112" s="76">
        <f>SUM(K113:K115)</f>
        <v>0</v>
      </c>
      <c r="L112" s="75">
        <f>SUM(L113:L115)</f>
        <v>0</v>
      </c>
    </row>
    <row r="113" spans="1:13" hidden="1" x14ac:dyDescent="0.25">
      <c r="A113" s="74">
        <v>2251</v>
      </c>
      <c r="B113" s="78" t="s">
        <v>200</v>
      </c>
      <c r="C113" s="36">
        <f t="shared" si="4"/>
        <v>0</v>
      </c>
      <c r="D113" s="35"/>
      <c r="E113" s="35"/>
      <c r="F113" s="35"/>
      <c r="G113" s="37"/>
      <c r="H113" s="36">
        <f t="shared" si="5"/>
        <v>0</v>
      </c>
      <c r="I113" s="35">
        <v>0</v>
      </c>
      <c r="J113" s="35"/>
      <c r="K113" s="35"/>
      <c r="L113" s="34"/>
      <c r="M113" s="27"/>
    </row>
    <row r="114" spans="1:13" ht="24" hidden="1" x14ac:dyDescent="0.25">
      <c r="A114" s="74">
        <v>2252</v>
      </c>
      <c r="B114" s="78" t="s">
        <v>199</v>
      </c>
      <c r="C114" s="36">
        <f t="shared" ref="C114:C127" si="6">SUM(D114:G114)</f>
        <v>0</v>
      </c>
      <c r="D114" s="35"/>
      <c r="E114" s="35"/>
      <c r="F114" s="35"/>
      <c r="G114" s="37"/>
      <c r="H114" s="36">
        <f t="shared" ref="H114:H127" si="7">SUM(I114:L114)</f>
        <v>0</v>
      </c>
      <c r="I114" s="35">
        <v>0</v>
      </c>
      <c r="J114" s="35"/>
      <c r="K114" s="35"/>
      <c r="L114" s="34"/>
      <c r="M114" s="27"/>
    </row>
    <row r="115" spans="1:13" ht="24" hidden="1" x14ac:dyDescent="0.25">
      <c r="A115" s="74">
        <v>2259</v>
      </c>
      <c r="B115" s="78" t="s">
        <v>198</v>
      </c>
      <c r="C115" s="36">
        <f t="shared" si="6"/>
        <v>0</v>
      </c>
      <c r="D115" s="35"/>
      <c r="E115" s="35"/>
      <c r="F115" s="35"/>
      <c r="G115" s="37"/>
      <c r="H115" s="36">
        <f t="shared" si="7"/>
        <v>0</v>
      </c>
      <c r="I115" s="35">
        <v>0</v>
      </c>
      <c r="J115" s="35"/>
      <c r="K115" s="35"/>
      <c r="L115" s="34"/>
      <c r="M115" s="27"/>
    </row>
    <row r="116" spans="1:13" hidden="1" x14ac:dyDescent="0.25">
      <c r="A116" s="88">
        <v>2260</v>
      </c>
      <c r="B116" s="78" t="s">
        <v>197</v>
      </c>
      <c r="C116" s="36">
        <f t="shared" si="6"/>
        <v>0</v>
      </c>
      <c r="D116" s="76">
        <f>SUM(D117:D121)</f>
        <v>0</v>
      </c>
      <c r="E116" s="76">
        <f>SUM(E117:E121)</f>
        <v>0</v>
      </c>
      <c r="F116" s="76">
        <f>SUM(F117:F121)</f>
        <v>0</v>
      </c>
      <c r="G116" s="77">
        <f>SUM(G117:G121)</f>
        <v>0</v>
      </c>
      <c r="H116" s="36">
        <f t="shared" si="7"/>
        <v>0</v>
      </c>
      <c r="I116" s="76">
        <f>SUM(I117:I121)</f>
        <v>0</v>
      </c>
      <c r="J116" s="76">
        <f>SUM(J117:J121)</f>
        <v>0</v>
      </c>
      <c r="K116" s="76">
        <f>SUM(K117:K121)</f>
        <v>0</v>
      </c>
      <c r="L116" s="75">
        <f>SUM(L117:L121)</f>
        <v>0</v>
      </c>
    </row>
    <row r="117" spans="1:13" hidden="1" x14ac:dyDescent="0.25">
      <c r="A117" s="74">
        <v>2261</v>
      </c>
      <c r="B117" s="78" t="s">
        <v>196</v>
      </c>
      <c r="C117" s="36">
        <f t="shared" si="6"/>
        <v>0</v>
      </c>
      <c r="D117" s="35"/>
      <c r="E117" s="35"/>
      <c r="F117" s="35"/>
      <c r="G117" s="37"/>
      <c r="H117" s="36">
        <f t="shared" si="7"/>
        <v>0</v>
      </c>
      <c r="I117" s="35">
        <v>0</v>
      </c>
      <c r="J117" s="35"/>
      <c r="K117" s="35"/>
      <c r="L117" s="34"/>
      <c r="M117" s="27"/>
    </row>
    <row r="118" spans="1:13" hidden="1" x14ac:dyDescent="0.25">
      <c r="A118" s="74">
        <v>2262</v>
      </c>
      <c r="B118" s="78" t="s">
        <v>195</v>
      </c>
      <c r="C118" s="36">
        <f t="shared" si="6"/>
        <v>0</v>
      </c>
      <c r="D118" s="35"/>
      <c r="E118" s="35"/>
      <c r="F118" s="35"/>
      <c r="G118" s="37"/>
      <c r="H118" s="36">
        <f t="shared" si="7"/>
        <v>0</v>
      </c>
      <c r="I118" s="35">
        <v>0</v>
      </c>
      <c r="J118" s="35"/>
      <c r="K118" s="35"/>
      <c r="L118" s="34"/>
      <c r="M118" s="27"/>
    </row>
    <row r="119" spans="1:13" hidden="1" x14ac:dyDescent="0.25">
      <c r="A119" s="74">
        <v>2263</v>
      </c>
      <c r="B119" s="78" t="s">
        <v>194</v>
      </c>
      <c r="C119" s="36">
        <f t="shared" si="6"/>
        <v>0</v>
      </c>
      <c r="D119" s="35"/>
      <c r="E119" s="35"/>
      <c r="F119" s="35"/>
      <c r="G119" s="37"/>
      <c r="H119" s="36">
        <f t="shared" si="7"/>
        <v>0</v>
      </c>
      <c r="I119" s="35">
        <v>0</v>
      </c>
      <c r="J119" s="35"/>
      <c r="K119" s="35"/>
      <c r="L119" s="34"/>
      <c r="M119" s="27"/>
    </row>
    <row r="120" spans="1:13" ht="24" hidden="1" x14ac:dyDescent="0.25">
      <c r="A120" s="74">
        <v>2264</v>
      </c>
      <c r="B120" s="78" t="s">
        <v>193</v>
      </c>
      <c r="C120" s="36">
        <f t="shared" si="6"/>
        <v>0</v>
      </c>
      <c r="D120" s="35"/>
      <c r="E120" s="35"/>
      <c r="F120" s="35"/>
      <c r="G120" s="37"/>
      <c r="H120" s="36">
        <f t="shared" si="7"/>
        <v>0</v>
      </c>
      <c r="I120" s="35">
        <v>0</v>
      </c>
      <c r="J120" s="35"/>
      <c r="K120" s="35"/>
      <c r="L120" s="34"/>
      <c r="M120" s="27"/>
    </row>
    <row r="121" spans="1:13" hidden="1" x14ac:dyDescent="0.25">
      <c r="A121" s="74">
        <v>2269</v>
      </c>
      <c r="B121" s="78" t="s">
        <v>192</v>
      </c>
      <c r="C121" s="36">
        <f t="shared" si="6"/>
        <v>0</v>
      </c>
      <c r="D121" s="35"/>
      <c r="E121" s="35"/>
      <c r="F121" s="35"/>
      <c r="G121" s="37"/>
      <c r="H121" s="36">
        <f t="shared" si="7"/>
        <v>0</v>
      </c>
      <c r="I121" s="35">
        <v>0</v>
      </c>
      <c r="J121" s="35"/>
      <c r="K121" s="35"/>
      <c r="L121" s="34"/>
      <c r="M121" s="27"/>
    </row>
    <row r="122" spans="1:13" hidden="1" x14ac:dyDescent="0.25">
      <c r="A122" s="88">
        <v>2270</v>
      </c>
      <c r="B122" s="78" t="s">
        <v>191</v>
      </c>
      <c r="C122" s="36">
        <f t="shared" si="6"/>
        <v>0</v>
      </c>
      <c r="D122" s="76">
        <f>SUM(D123:D127)</f>
        <v>0</v>
      </c>
      <c r="E122" s="76">
        <f>SUM(E123:E127)</f>
        <v>0</v>
      </c>
      <c r="F122" s="76">
        <f>SUM(F123:F127)</f>
        <v>0</v>
      </c>
      <c r="G122" s="77">
        <f>SUM(G123:G127)</f>
        <v>0</v>
      </c>
      <c r="H122" s="36">
        <f t="shared" si="7"/>
        <v>0</v>
      </c>
      <c r="I122" s="76">
        <f>SUM(I123:I127)</f>
        <v>0</v>
      </c>
      <c r="J122" s="76">
        <f>SUM(J123:J127)</f>
        <v>0</v>
      </c>
      <c r="K122" s="76">
        <f>SUM(K123:K127)</f>
        <v>0</v>
      </c>
      <c r="L122" s="75">
        <f>SUM(L123:L127)</f>
        <v>0</v>
      </c>
    </row>
    <row r="123" spans="1:13" hidden="1" x14ac:dyDescent="0.25">
      <c r="A123" s="74">
        <v>2272</v>
      </c>
      <c r="B123" s="1" t="s">
        <v>190</v>
      </c>
      <c r="C123" s="36">
        <f t="shared" si="6"/>
        <v>0</v>
      </c>
      <c r="D123" s="35"/>
      <c r="E123" s="35"/>
      <c r="F123" s="35"/>
      <c r="G123" s="37"/>
      <c r="H123" s="36">
        <f t="shared" si="7"/>
        <v>0</v>
      </c>
      <c r="I123" s="35">
        <v>0</v>
      </c>
      <c r="J123" s="35"/>
      <c r="K123" s="35"/>
      <c r="L123" s="34"/>
      <c r="M123" s="27"/>
    </row>
    <row r="124" spans="1:13" ht="24" hidden="1" x14ac:dyDescent="0.25">
      <c r="A124" s="74">
        <v>2275</v>
      </c>
      <c r="B124" s="78" t="s">
        <v>189</v>
      </c>
      <c r="C124" s="36">
        <f t="shared" si="6"/>
        <v>0</v>
      </c>
      <c r="D124" s="35"/>
      <c r="E124" s="35"/>
      <c r="F124" s="35"/>
      <c r="G124" s="37"/>
      <c r="H124" s="36">
        <f t="shared" si="7"/>
        <v>0</v>
      </c>
      <c r="I124" s="35">
        <v>0</v>
      </c>
      <c r="J124" s="35"/>
      <c r="K124" s="35"/>
      <c r="L124" s="34"/>
      <c r="M124" s="27"/>
    </row>
    <row r="125" spans="1:13" ht="36" hidden="1" x14ac:dyDescent="0.25">
      <c r="A125" s="74">
        <v>2276</v>
      </c>
      <c r="B125" s="78" t="s">
        <v>188</v>
      </c>
      <c r="C125" s="36">
        <f t="shared" si="6"/>
        <v>0</v>
      </c>
      <c r="D125" s="35"/>
      <c r="E125" s="35"/>
      <c r="F125" s="35"/>
      <c r="G125" s="37"/>
      <c r="H125" s="36">
        <f t="shared" si="7"/>
        <v>0</v>
      </c>
      <c r="I125" s="35">
        <v>0</v>
      </c>
      <c r="J125" s="35"/>
      <c r="K125" s="35"/>
      <c r="L125" s="34"/>
      <c r="M125" s="27"/>
    </row>
    <row r="126" spans="1:13" ht="24" hidden="1" customHeight="1" x14ac:dyDescent="0.25">
      <c r="A126" s="74">
        <v>2278</v>
      </c>
      <c r="B126" s="78" t="s">
        <v>187</v>
      </c>
      <c r="C126" s="36">
        <f t="shared" si="6"/>
        <v>0</v>
      </c>
      <c r="D126" s="35"/>
      <c r="E126" s="35"/>
      <c r="F126" s="35"/>
      <c r="G126" s="37"/>
      <c r="H126" s="36">
        <f t="shared" si="7"/>
        <v>0</v>
      </c>
      <c r="I126" s="35">
        <v>0</v>
      </c>
      <c r="J126" s="35"/>
      <c r="K126" s="35"/>
      <c r="L126" s="34"/>
      <c r="M126" s="27"/>
    </row>
    <row r="127" spans="1:13" ht="24" hidden="1" x14ac:dyDescent="0.25">
      <c r="A127" s="74">
        <v>2279</v>
      </c>
      <c r="B127" s="78" t="s">
        <v>186</v>
      </c>
      <c r="C127" s="36">
        <f t="shared" si="6"/>
        <v>0</v>
      </c>
      <c r="D127" s="35"/>
      <c r="E127" s="35"/>
      <c r="F127" s="35"/>
      <c r="G127" s="37"/>
      <c r="H127" s="36">
        <f t="shared" si="7"/>
        <v>0</v>
      </c>
      <c r="I127" s="35">
        <v>0</v>
      </c>
      <c r="J127" s="35"/>
      <c r="K127" s="35"/>
      <c r="L127" s="34"/>
      <c r="M127" s="27"/>
    </row>
    <row r="128" spans="1:13" ht="24" hidden="1" x14ac:dyDescent="0.25">
      <c r="A128" s="91">
        <v>2280</v>
      </c>
      <c r="B128" s="79" t="s">
        <v>185</v>
      </c>
      <c r="C128" s="69">
        <f t="shared" ref="C128:L128" si="8">SUM(C129)</f>
        <v>0</v>
      </c>
      <c r="D128" s="107">
        <f t="shared" si="8"/>
        <v>0</v>
      </c>
      <c r="E128" s="107">
        <f t="shared" si="8"/>
        <v>0</v>
      </c>
      <c r="F128" s="107">
        <f t="shared" si="8"/>
        <v>0</v>
      </c>
      <c r="G128" s="107">
        <f t="shared" si="8"/>
        <v>0</v>
      </c>
      <c r="H128" s="69">
        <f t="shared" si="8"/>
        <v>0</v>
      </c>
      <c r="I128" s="107">
        <f t="shared" si="8"/>
        <v>0</v>
      </c>
      <c r="J128" s="107">
        <f t="shared" si="8"/>
        <v>0</v>
      </c>
      <c r="K128" s="107">
        <f t="shared" si="8"/>
        <v>0</v>
      </c>
      <c r="L128" s="104">
        <f t="shared" si="8"/>
        <v>0</v>
      </c>
    </row>
    <row r="129" spans="1:13" ht="24" hidden="1" x14ac:dyDescent="0.25">
      <c r="A129" s="74">
        <v>2283</v>
      </c>
      <c r="B129" s="78" t="s">
        <v>184</v>
      </c>
      <c r="C129" s="36">
        <f t="shared" ref="C129:C160" si="9">SUM(D129:G129)</f>
        <v>0</v>
      </c>
      <c r="D129" s="35"/>
      <c r="E129" s="35"/>
      <c r="F129" s="35"/>
      <c r="G129" s="37"/>
      <c r="H129" s="36">
        <f t="shared" ref="H129:H160" si="10">SUM(I129:L129)</f>
        <v>0</v>
      </c>
      <c r="I129" s="35">
        <v>0</v>
      </c>
      <c r="J129" s="35"/>
      <c r="K129" s="35"/>
      <c r="L129" s="34"/>
      <c r="M129" s="27"/>
    </row>
    <row r="130" spans="1:13" ht="38.25" hidden="1" customHeight="1" x14ac:dyDescent="0.25">
      <c r="A130" s="97">
        <v>2300</v>
      </c>
      <c r="B130" s="96" t="s">
        <v>183</v>
      </c>
      <c r="C130" s="94">
        <f t="shared" si="9"/>
        <v>0</v>
      </c>
      <c r="D130" s="93">
        <f>SUM(D131,D136,D140,D141,D144,D151,D159,D160,D163)</f>
        <v>0</v>
      </c>
      <c r="E130" s="93">
        <f>SUM(E131,E136,E140,E141,E144,E151,E159,E160,E163)</f>
        <v>0</v>
      </c>
      <c r="F130" s="93">
        <f>SUM(F131,F136,F140,F141,F144,F151,F159,F160,F163)</f>
        <v>0</v>
      </c>
      <c r="G130" s="142">
        <f>SUM(G131,G136,G140,G141,G144,G151,G159,G160,G163)</f>
        <v>0</v>
      </c>
      <c r="H130" s="94">
        <f t="shared" si="10"/>
        <v>0</v>
      </c>
      <c r="I130" s="93">
        <f>SUM(I131,I136,I140,I141,I144,I151,I159,I160,I163)</f>
        <v>0</v>
      </c>
      <c r="J130" s="93">
        <f>SUM(J131,J136,J140,J141,J144,J151,J159,J160,J163)</f>
        <v>0</v>
      </c>
      <c r="K130" s="93">
        <f>SUM(K131,K136,K140,K141,K144,K151,K159,K160,K163)</f>
        <v>0</v>
      </c>
      <c r="L130" s="141">
        <f>SUM(L131,L136,L140,L141,L144,L151,L159,L160,L163)</f>
        <v>0</v>
      </c>
    </row>
    <row r="131" spans="1:13" ht="24" hidden="1" x14ac:dyDescent="0.25">
      <c r="A131" s="91">
        <v>2310</v>
      </c>
      <c r="B131" s="79" t="s">
        <v>182</v>
      </c>
      <c r="C131" s="69">
        <f t="shared" si="9"/>
        <v>0</v>
      </c>
      <c r="D131" s="107">
        <f>SUM(D132:D135)</f>
        <v>0</v>
      </c>
      <c r="E131" s="107">
        <f>SUM(E132:E135)</f>
        <v>0</v>
      </c>
      <c r="F131" s="107">
        <f>SUM(F132:F135)</f>
        <v>0</v>
      </c>
      <c r="G131" s="150">
        <f>SUM(G132:G135)</f>
        <v>0</v>
      </c>
      <c r="H131" s="69">
        <f t="shared" si="10"/>
        <v>0</v>
      </c>
      <c r="I131" s="107">
        <f>SUM(I132:I135)</f>
        <v>0</v>
      </c>
      <c r="J131" s="107">
        <f>SUM(J132:J135)</f>
        <v>0</v>
      </c>
      <c r="K131" s="107">
        <f>SUM(K132:K135)</f>
        <v>0</v>
      </c>
      <c r="L131" s="149">
        <f>SUM(L132:L135)</f>
        <v>0</v>
      </c>
    </row>
    <row r="132" spans="1:13" hidden="1" x14ac:dyDescent="0.25">
      <c r="A132" s="74">
        <v>2311</v>
      </c>
      <c r="B132" s="78" t="s">
        <v>181</v>
      </c>
      <c r="C132" s="36">
        <f t="shared" si="9"/>
        <v>0</v>
      </c>
      <c r="D132" s="35"/>
      <c r="E132" s="35"/>
      <c r="F132" s="35"/>
      <c r="G132" s="37"/>
      <c r="H132" s="36">
        <f t="shared" si="10"/>
        <v>0</v>
      </c>
      <c r="I132" s="35">
        <v>0</v>
      </c>
      <c r="J132" s="35"/>
      <c r="K132" s="35"/>
      <c r="L132" s="34"/>
      <c r="M132" s="27"/>
    </row>
    <row r="133" spans="1:13" hidden="1" x14ac:dyDescent="0.25">
      <c r="A133" s="74">
        <v>2312</v>
      </c>
      <c r="B133" s="78" t="s">
        <v>180</v>
      </c>
      <c r="C133" s="36">
        <f t="shared" si="9"/>
        <v>0</v>
      </c>
      <c r="D133" s="35"/>
      <c r="E133" s="35"/>
      <c r="F133" s="35"/>
      <c r="G133" s="37"/>
      <c r="H133" s="36">
        <f t="shared" si="10"/>
        <v>0</v>
      </c>
      <c r="I133" s="35">
        <v>0</v>
      </c>
      <c r="J133" s="35"/>
      <c r="K133" s="35"/>
      <c r="L133" s="34"/>
      <c r="M133" s="27"/>
    </row>
    <row r="134" spans="1:13" hidden="1" x14ac:dyDescent="0.25">
      <c r="A134" s="74">
        <v>2313</v>
      </c>
      <c r="B134" s="78" t="s">
        <v>179</v>
      </c>
      <c r="C134" s="36">
        <f t="shared" si="9"/>
        <v>0</v>
      </c>
      <c r="D134" s="35"/>
      <c r="E134" s="35"/>
      <c r="F134" s="35"/>
      <c r="G134" s="37"/>
      <c r="H134" s="36">
        <f t="shared" si="10"/>
        <v>0</v>
      </c>
      <c r="I134" s="35">
        <v>0</v>
      </c>
      <c r="J134" s="35"/>
      <c r="K134" s="35"/>
      <c r="L134" s="34"/>
      <c r="M134" s="27"/>
    </row>
    <row r="135" spans="1:13" ht="36" hidden="1" x14ac:dyDescent="0.25">
      <c r="A135" s="74">
        <v>2314</v>
      </c>
      <c r="B135" s="78" t="s">
        <v>178</v>
      </c>
      <c r="C135" s="36">
        <f t="shared" si="9"/>
        <v>0</v>
      </c>
      <c r="D135" s="35"/>
      <c r="E135" s="35"/>
      <c r="F135" s="35"/>
      <c r="G135" s="37"/>
      <c r="H135" s="36">
        <f t="shared" si="10"/>
        <v>0</v>
      </c>
      <c r="I135" s="35">
        <v>0</v>
      </c>
      <c r="J135" s="35"/>
      <c r="K135" s="35"/>
      <c r="L135" s="34"/>
      <c r="M135" s="27"/>
    </row>
    <row r="136" spans="1:13" hidden="1" x14ac:dyDescent="0.25">
      <c r="A136" s="88">
        <v>2320</v>
      </c>
      <c r="B136" s="78" t="s">
        <v>177</v>
      </c>
      <c r="C136" s="36">
        <f t="shared" si="9"/>
        <v>0</v>
      </c>
      <c r="D136" s="76">
        <f>SUM(D137:D139)</f>
        <v>0</v>
      </c>
      <c r="E136" s="76">
        <f>SUM(E137:E139)</f>
        <v>0</v>
      </c>
      <c r="F136" s="76">
        <f>SUM(F137:F139)</f>
        <v>0</v>
      </c>
      <c r="G136" s="77">
        <f>SUM(G137:G139)</f>
        <v>0</v>
      </c>
      <c r="H136" s="36">
        <f t="shared" si="10"/>
        <v>0</v>
      </c>
      <c r="I136" s="76">
        <f>SUM(I137:I139)</f>
        <v>0</v>
      </c>
      <c r="J136" s="76">
        <f>SUM(J137:J139)</f>
        <v>0</v>
      </c>
      <c r="K136" s="76">
        <f>SUM(K137:K139)</f>
        <v>0</v>
      </c>
      <c r="L136" s="75">
        <f>SUM(L137:L139)</f>
        <v>0</v>
      </c>
    </row>
    <row r="137" spans="1:13" hidden="1" x14ac:dyDescent="0.25">
      <c r="A137" s="74">
        <v>2321</v>
      </c>
      <c r="B137" s="78" t="s">
        <v>176</v>
      </c>
      <c r="C137" s="36">
        <f t="shared" si="9"/>
        <v>0</v>
      </c>
      <c r="D137" s="35"/>
      <c r="E137" s="35"/>
      <c r="F137" s="35"/>
      <c r="G137" s="37"/>
      <c r="H137" s="36">
        <f t="shared" si="10"/>
        <v>0</v>
      </c>
      <c r="I137" s="35">
        <v>0</v>
      </c>
      <c r="J137" s="35"/>
      <c r="K137" s="35"/>
      <c r="L137" s="34"/>
      <c r="M137" s="27"/>
    </row>
    <row r="138" spans="1:13" hidden="1" x14ac:dyDescent="0.25">
      <c r="A138" s="74">
        <v>2322</v>
      </c>
      <c r="B138" s="78" t="s">
        <v>175</v>
      </c>
      <c r="C138" s="36">
        <f t="shared" si="9"/>
        <v>0</v>
      </c>
      <c r="D138" s="35"/>
      <c r="E138" s="35"/>
      <c r="F138" s="35"/>
      <c r="G138" s="37"/>
      <c r="H138" s="36">
        <f t="shared" si="10"/>
        <v>0</v>
      </c>
      <c r="I138" s="35">
        <v>0</v>
      </c>
      <c r="J138" s="35"/>
      <c r="K138" s="35"/>
      <c r="L138" s="34"/>
      <c r="M138" s="27"/>
    </row>
    <row r="139" spans="1:13" ht="10.5" hidden="1" customHeight="1" x14ac:dyDescent="0.25">
      <c r="A139" s="74">
        <v>2329</v>
      </c>
      <c r="B139" s="78" t="s">
        <v>174</v>
      </c>
      <c r="C139" s="36">
        <f t="shared" si="9"/>
        <v>0</v>
      </c>
      <c r="D139" s="35"/>
      <c r="E139" s="35"/>
      <c r="F139" s="35"/>
      <c r="G139" s="37"/>
      <c r="H139" s="36">
        <f t="shared" si="10"/>
        <v>0</v>
      </c>
      <c r="I139" s="35">
        <v>0</v>
      </c>
      <c r="J139" s="35"/>
      <c r="K139" s="35"/>
      <c r="L139" s="34"/>
      <c r="M139" s="27"/>
    </row>
    <row r="140" spans="1:13" hidden="1" x14ac:dyDescent="0.25">
      <c r="A140" s="88">
        <v>2330</v>
      </c>
      <c r="B140" s="78" t="s">
        <v>173</v>
      </c>
      <c r="C140" s="36">
        <f t="shared" si="9"/>
        <v>0</v>
      </c>
      <c r="D140" s="35"/>
      <c r="E140" s="35"/>
      <c r="F140" s="35"/>
      <c r="G140" s="37"/>
      <c r="H140" s="36">
        <f t="shared" si="10"/>
        <v>0</v>
      </c>
      <c r="I140" s="35">
        <v>0</v>
      </c>
      <c r="J140" s="35"/>
      <c r="K140" s="35"/>
      <c r="L140" s="34"/>
      <c r="M140" s="27"/>
    </row>
    <row r="141" spans="1:13" ht="48" hidden="1" x14ac:dyDescent="0.25">
      <c r="A141" s="88">
        <v>2340</v>
      </c>
      <c r="B141" s="78" t="s">
        <v>172</v>
      </c>
      <c r="C141" s="36">
        <f t="shared" si="9"/>
        <v>0</v>
      </c>
      <c r="D141" s="76">
        <f>SUM(D142:D143)</f>
        <v>0</v>
      </c>
      <c r="E141" s="76">
        <f>SUM(E142:E143)</f>
        <v>0</v>
      </c>
      <c r="F141" s="76">
        <f>SUM(F142:F143)</f>
        <v>0</v>
      </c>
      <c r="G141" s="77">
        <f>SUM(G142:G143)</f>
        <v>0</v>
      </c>
      <c r="H141" s="36">
        <f t="shared" si="10"/>
        <v>0</v>
      </c>
      <c r="I141" s="76">
        <f>SUM(I142:I143)</f>
        <v>0</v>
      </c>
      <c r="J141" s="76">
        <f>SUM(J142:J143)</f>
        <v>0</v>
      </c>
      <c r="K141" s="76">
        <f>SUM(K142:K143)</f>
        <v>0</v>
      </c>
      <c r="L141" s="75">
        <f>SUM(L142:L143)</f>
        <v>0</v>
      </c>
    </row>
    <row r="142" spans="1:13" hidden="1" x14ac:dyDescent="0.25">
      <c r="A142" s="74">
        <v>2341</v>
      </c>
      <c r="B142" s="78" t="s">
        <v>171</v>
      </c>
      <c r="C142" s="36">
        <f t="shared" si="9"/>
        <v>0</v>
      </c>
      <c r="D142" s="35"/>
      <c r="E142" s="35"/>
      <c r="F142" s="35"/>
      <c r="G142" s="37"/>
      <c r="H142" s="36">
        <f t="shared" si="10"/>
        <v>0</v>
      </c>
      <c r="I142" s="35">
        <v>0</v>
      </c>
      <c r="J142" s="35"/>
      <c r="K142" s="35"/>
      <c r="L142" s="34"/>
      <c r="M142" s="27"/>
    </row>
    <row r="143" spans="1:13" ht="24" hidden="1" x14ac:dyDescent="0.25">
      <c r="A143" s="74">
        <v>2344</v>
      </c>
      <c r="B143" s="78" t="s">
        <v>170</v>
      </c>
      <c r="C143" s="36">
        <f t="shared" si="9"/>
        <v>0</v>
      </c>
      <c r="D143" s="35"/>
      <c r="E143" s="35"/>
      <c r="F143" s="35"/>
      <c r="G143" s="37"/>
      <c r="H143" s="36">
        <f t="shared" si="10"/>
        <v>0</v>
      </c>
      <c r="I143" s="35">
        <v>0</v>
      </c>
      <c r="J143" s="35"/>
      <c r="K143" s="35"/>
      <c r="L143" s="34"/>
      <c r="M143" s="27"/>
    </row>
    <row r="144" spans="1:13" ht="24" hidden="1" x14ac:dyDescent="0.25">
      <c r="A144" s="80">
        <v>2350</v>
      </c>
      <c r="B144" s="137" t="s">
        <v>169</v>
      </c>
      <c r="C144" s="134">
        <f t="shared" si="9"/>
        <v>0</v>
      </c>
      <c r="D144" s="139">
        <f>SUM(D145:D150)</f>
        <v>0</v>
      </c>
      <c r="E144" s="139">
        <f>SUM(E145:E150)</f>
        <v>0</v>
      </c>
      <c r="F144" s="139">
        <f>SUM(F145:F150)</f>
        <v>0</v>
      </c>
      <c r="G144" s="140">
        <f>SUM(G145:G150)</f>
        <v>0</v>
      </c>
      <c r="H144" s="134">
        <f t="shared" si="10"/>
        <v>0</v>
      </c>
      <c r="I144" s="139">
        <f>SUM(I145:I150)</f>
        <v>0</v>
      </c>
      <c r="J144" s="139">
        <f>SUM(J145:J150)</f>
        <v>0</v>
      </c>
      <c r="K144" s="139">
        <f>SUM(K145:K150)</f>
        <v>0</v>
      </c>
      <c r="L144" s="138">
        <f>SUM(L145:L150)</f>
        <v>0</v>
      </c>
    </row>
    <row r="145" spans="1:13" hidden="1" x14ac:dyDescent="0.25">
      <c r="A145" s="114">
        <v>2351</v>
      </c>
      <c r="B145" s="79" t="s">
        <v>168</v>
      </c>
      <c r="C145" s="69">
        <f t="shared" si="9"/>
        <v>0</v>
      </c>
      <c r="D145" s="68"/>
      <c r="E145" s="68"/>
      <c r="F145" s="68"/>
      <c r="G145" s="70"/>
      <c r="H145" s="69">
        <f t="shared" si="10"/>
        <v>0</v>
      </c>
      <c r="I145" s="68">
        <v>0</v>
      </c>
      <c r="J145" s="68"/>
      <c r="K145" s="68"/>
      <c r="L145" s="67"/>
      <c r="M145" s="27"/>
    </row>
    <row r="146" spans="1:13" hidden="1" x14ac:dyDescent="0.25">
      <c r="A146" s="74">
        <v>2352</v>
      </c>
      <c r="B146" s="78" t="s">
        <v>167</v>
      </c>
      <c r="C146" s="36">
        <f t="shared" si="9"/>
        <v>0</v>
      </c>
      <c r="D146" s="35"/>
      <c r="E146" s="35"/>
      <c r="F146" s="35"/>
      <c r="G146" s="37"/>
      <c r="H146" s="36">
        <f t="shared" si="10"/>
        <v>0</v>
      </c>
      <c r="I146" s="35">
        <v>0</v>
      </c>
      <c r="J146" s="35"/>
      <c r="K146" s="35"/>
      <c r="L146" s="34"/>
      <c r="M146" s="27"/>
    </row>
    <row r="147" spans="1:13" ht="24" hidden="1" x14ac:dyDescent="0.25">
      <c r="A147" s="74">
        <v>2353</v>
      </c>
      <c r="B147" s="78" t="s">
        <v>166</v>
      </c>
      <c r="C147" s="36">
        <f t="shared" si="9"/>
        <v>0</v>
      </c>
      <c r="D147" s="35"/>
      <c r="E147" s="35"/>
      <c r="F147" s="35"/>
      <c r="G147" s="37"/>
      <c r="H147" s="36">
        <f t="shared" si="10"/>
        <v>0</v>
      </c>
      <c r="I147" s="35">
        <v>0</v>
      </c>
      <c r="J147" s="35"/>
      <c r="K147" s="35"/>
      <c r="L147" s="34"/>
      <c r="M147" s="27"/>
    </row>
    <row r="148" spans="1:13" ht="24" hidden="1" x14ac:dyDescent="0.25">
      <c r="A148" s="74">
        <v>2354</v>
      </c>
      <c r="B148" s="78" t="s">
        <v>165</v>
      </c>
      <c r="C148" s="36">
        <f t="shared" si="9"/>
        <v>0</v>
      </c>
      <c r="D148" s="35"/>
      <c r="E148" s="35"/>
      <c r="F148" s="35"/>
      <c r="G148" s="37"/>
      <c r="H148" s="36">
        <f t="shared" si="10"/>
        <v>0</v>
      </c>
      <c r="I148" s="35">
        <v>0</v>
      </c>
      <c r="J148" s="35"/>
      <c r="K148" s="35"/>
      <c r="L148" s="34"/>
      <c r="M148" s="27"/>
    </row>
    <row r="149" spans="1:13" ht="24" hidden="1" x14ac:dyDescent="0.25">
      <c r="A149" s="74">
        <v>2355</v>
      </c>
      <c r="B149" s="78" t="s">
        <v>164</v>
      </c>
      <c r="C149" s="36">
        <f t="shared" si="9"/>
        <v>0</v>
      </c>
      <c r="D149" s="35"/>
      <c r="E149" s="35"/>
      <c r="F149" s="35"/>
      <c r="G149" s="37"/>
      <c r="H149" s="36">
        <f t="shared" si="10"/>
        <v>0</v>
      </c>
      <c r="I149" s="35">
        <v>0</v>
      </c>
      <c r="J149" s="35"/>
      <c r="K149" s="35"/>
      <c r="L149" s="34"/>
      <c r="M149" s="27"/>
    </row>
    <row r="150" spans="1:13" ht="24" hidden="1" x14ac:dyDescent="0.25">
      <c r="A150" s="74">
        <v>2359</v>
      </c>
      <c r="B150" s="78" t="s">
        <v>163</v>
      </c>
      <c r="C150" s="36">
        <f t="shared" si="9"/>
        <v>0</v>
      </c>
      <c r="D150" s="35"/>
      <c r="E150" s="35"/>
      <c r="F150" s="35"/>
      <c r="G150" s="37"/>
      <c r="H150" s="36">
        <f t="shared" si="10"/>
        <v>0</v>
      </c>
      <c r="I150" s="35">
        <v>0</v>
      </c>
      <c r="J150" s="35"/>
      <c r="K150" s="35"/>
      <c r="L150" s="34"/>
      <c r="M150" s="27"/>
    </row>
    <row r="151" spans="1:13" ht="24.75" hidden="1" customHeight="1" x14ac:dyDescent="0.25">
      <c r="A151" s="88">
        <v>2360</v>
      </c>
      <c r="B151" s="78" t="s">
        <v>162</v>
      </c>
      <c r="C151" s="36">
        <f t="shared" si="9"/>
        <v>0</v>
      </c>
      <c r="D151" s="76">
        <f>SUM(D152:D158)</f>
        <v>0</v>
      </c>
      <c r="E151" s="76">
        <f>SUM(E152:E158)</f>
        <v>0</v>
      </c>
      <c r="F151" s="76">
        <f>SUM(F152:F158)</f>
        <v>0</v>
      </c>
      <c r="G151" s="77">
        <f>SUM(G152:G158)</f>
        <v>0</v>
      </c>
      <c r="H151" s="36">
        <f t="shared" si="10"/>
        <v>0</v>
      </c>
      <c r="I151" s="76">
        <f>SUM(I152:I158)</f>
        <v>0</v>
      </c>
      <c r="J151" s="76">
        <f>SUM(J152:J158)</f>
        <v>0</v>
      </c>
      <c r="K151" s="76">
        <f>SUM(K152:K158)</f>
        <v>0</v>
      </c>
      <c r="L151" s="75">
        <f>SUM(L152:L158)</f>
        <v>0</v>
      </c>
    </row>
    <row r="152" spans="1:13" hidden="1" x14ac:dyDescent="0.25">
      <c r="A152" s="38">
        <v>2361</v>
      </c>
      <c r="B152" s="78" t="s">
        <v>161</v>
      </c>
      <c r="C152" s="36">
        <f t="shared" si="9"/>
        <v>0</v>
      </c>
      <c r="D152" s="35"/>
      <c r="E152" s="35"/>
      <c r="F152" s="35"/>
      <c r="G152" s="37"/>
      <c r="H152" s="36">
        <f t="shared" si="10"/>
        <v>0</v>
      </c>
      <c r="I152" s="35">
        <v>0</v>
      </c>
      <c r="J152" s="35"/>
      <c r="K152" s="35"/>
      <c r="L152" s="34"/>
      <c r="M152" s="27"/>
    </row>
    <row r="153" spans="1:13" ht="24" hidden="1" x14ac:dyDescent="0.25">
      <c r="A153" s="38">
        <v>2362</v>
      </c>
      <c r="B153" s="78" t="s">
        <v>160</v>
      </c>
      <c r="C153" s="36">
        <f t="shared" si="9"/>
        <v>0</v>
      </c>
      <c r="D153" s="35"/>
      <c r="E153" s="35"/>
      <c r="F153" s="35"/>
      <c r="G153" s="37"/>
      <c r="H153" s="36">
        <f t="shared" si="10"/>
        <v>0</v>
      </c>
      <c r="I153" s="35">
        <v>0</v>
      </c>
      <c r="J153" s="35"/>
      <c r="K153" s="35"/>
      <c r="L153" s="34"/>
      <c r="M153" s="27"/>
    </row>
    <row r="154" spans="1:13" hidden="1" x14ac:dyDescent="0.25">
      <c r="A154" s="38">
        <v>2363</v>
      </c>
      <c r="B154" s="78" t="s">
        <v>159</v>
      </c>
      <c r="C154" s="36">
        <f t="shared" si="9"/>
        <v>0</v>
      </c>
      <c r="D154" s="35"/>
      <c r="E154" s="35"/>
      <c r="F154" s="35"/>
      <c r="G154" s="37"/>
      <c r="H154" s="36">
        <f t="shared" si="10"/>
        <v>0</v>
      </c>
      <c r="I154" s="35">
        <v>0</v>
      </c>
      <c r="J154" s="35"/>
      <c r="K154" s="35"/>
      <c r="L154" s="34"/>
      <c r="M154" s="27"/>
    </row>
    <row r="155" spans="1:13" hidden="1" x14ac:dyDescent="0.25">
      <c r="A155" s="38">
        <v>2364</v>
      </c>
      <c r="B155" s="78" t="s">
        <v>158</v>
      </c>
      <c r="C155" s="36">
        <f t="shared" si="9"/>
        <v>0</v>
      </c>
      <c r="D155" s="35"/>
      <c r="E155" s="35"/>
      <c r="F155" s="35"/>
      <c r="G155" s="37"/>
      <c r="H155" s="36">
        <f t="shared" si="10"/>
        <v>0</v>
      </c>
      <c r="I155" s="35">
        <v>0</v>
      </c>
      <c r="J155" s="35"/>
      <c r="K155" s="35"/>
      <c r="L155" s="34"/>
      <c r="M155" s="27"/>
    </row>
    <row r="156" spans="1:13" ht="12.75" hidden="1" customHeight="1" x14ac:dyDescent="0.25">
      <c r="A156" s="38">
        <v>2365</v>
      </c>
      <c r="B156" s="78" t="s">
        <v>157</v>
      </c>
      <c r="C156" s="36">
        <f t="shared" si="9"/>
        <v>0</v>
      </c>
      <c r="D156" s="35"/>
      <c r="E156" s="35"/>
      <c r="F156" s="35"/>
      <c r="G156" s="37"/>
      <c r="H156" s="36">
        <f t="shared" si="10"/>
        <v>0</v>
      </c>
      <c r="I156" s="35">
        <v>0</v>
      </c>
      <c r="J156" s="35"/>
      <c r="K156" s="35"/>
      <c r="L156" s="34"/>
      <c r="M156" s="27"/>
    </row>
    <row r="157" spans="1:13" ht="36" hidden="1" x14ac:dyDescent="0.25">
      <c r="A157" s="38">
        <v>2366</v>
      </c>
      <c r="B157" s="78" t="s">
        <v>156</v>
      </c>
      <c r="C157" s="36">
        <f t="shared" si="9"/>
        <v>0</v>
      </c>
      <c r="D157" s="35"/>
      <c r="E157" s="35"/>
      <c r="F157" s="35"/>
      <c r="G157" s="37"/>
      <c r="H157" s="36">
        <f t="shared" si="10"/>
        <v>0</v>
      </c>
      <c r="I157" s="35">
        <v>0</v>
      </c>
      <c r="J157" s="35"/>
      <c r="K157" s="35"/>
      <c r="L157" s="34"/>
      <c r="M157" s="27"/>
    </row>
    <row r="158" spans="1:13" ht="48" hidden="1" x14ac:dyDescent="0.25">
      <c r="A158" s="38">
        <v>2369</v>
      </c>
      <c r="B158" s="78" t="s">
        <v>155</v>
      </c>
      <c r="C158" s="36">
        <f t="shared" si="9"/>
        <v>0</v>
      </c>
      <c r="D158" s="35"/>
      <c r="E158" s="35"/>
      <c r="F158" s="35"/>
      <c r="G158" s="37"/>
      <c r="H158" s="36">
        <f t="shared" si="10"/>
        <v>0</v>
      </c>
      <c r="I158" s="35">
        <v>0</v>
      </c>
      <c r="J158" s="35"/>
      <c r="K158" s="35"/>
      <c r="L158" s="34"/>
      <c r="M158" s="27"/>
    </row>
    <row r="159" spans="1:13" hidden="1" x14ac:dyDescent="0.25">
      <c r="A159" s="80">
        <v>2370</v>
      </c>
      <c r="B159" s="137" t="s">
        <v>154</v>
      </c>
      <c r="C159" s="134">
        <f t="shared" si="9"/>
        <v>0</v>
      </c>
      <c r="D159" s="133"/>
      <c r="E159" s="133"/>
      <c r="F159" s="133"/>
      <c r="G159" s="135"/>
      <c r="H159" s="134">
        <f t="shared" si="10"/>
        <v>0</v>
      </c>
      <c r="I159" s="133">
        <v>0</v>
      </c>
      <c r="J159" s="133"/>
      <c r="K159" s="133"/>
      <c r="L159" s="132"/>
      <c r="M159" s="27"/>
    </row>
    <row r="160" spans="1:13" hidden="1" x14ac:dyDescent="0.25">
      <c r="A160" s="80">
        <v>2380</v>
      </c>
      <c r="B160" s="137" t="s">
        <v>153</v>
      </c>
      <c r="C160" s="134">
        <f t="shared" si="9"/>
        <v>0</v>
      </c>
      <c r="D160" s="139">
        <f>SUM(D161:D162)</f>
        <v>0</v>
      </c>
      <c r="E160" s="139">
        <f>SUM(E161:E162)</f>
        <v>0</v>
      </c>
      <c r="F160" s="139">
        <f>SUM(F161:F162)</f>
        <v>0</v>
      </c>
      <c r="G160" s="140">
        <f>SUM(G161:G162)</f>
        <v>0</v>
      </c>
      <c r="H160" s="134">
        <f t="shared" si="10"/>
        <v>0</v>
      </c>
      <c r="I160" s="139">
        <f>SUM(I161:I162)</f>
        <v>0</v>
      </c>
      <c r="J160" s="139">
        <f>SUM(J161:J162)</f>
        <v>0</v>
      </c>
      <c r="K160" s="139">
        <f>SUM(K161:K162)</f>
        <v>0</v>
      </c>
      <c r="L160" s="138">
        <f>SUM(L161:L162)</f>
        <v>0</v>
      </c>
    </row>
    <row r="161" spans="1:13" hidden="1" x14ac:dyDescent="0.25">
      <c r="A161" s="163">
        <v>2381</v>
      </c>
      <c r="B161" s="79" t="s">
        <v>152</v>
      </c>
      <c r="C161" s="69">
        <f t="shared" ref="C161:C192" si="11">SUM(D161:G161)</f>
        <v>0</v>
      </c>
      <c r="D161" s="68"/>
      <c r="E161" s="68"/>
      <c r="F161" s="68"/>
      <c r="G161" s="70"/>
      <c r="H161" s="69">
        <f t="shared" ref="H161:H192" si="12">SUM(I161:L161)</f>
        <v>0</v>
      </c>
      <c r="I161" s="68">
        <v>0</v>
      </c>
      <c r="J161" s="68"/>
      <c r="K161" s="68"/>
      <c r="L161" s="67"/>
      <c r="M161" s="27"/>
    </row>
    <row r="162" spans="1:13" ht="24" hidden="1" x14ac:dyDescent="0.25">
      <c r="A162" s="38">
        <v>2389</v>
      </c>
      <c r="B162" s="78" t="s">
        <v>151</v>
      </c>
      <c r="C162" s="36">
        <f t="shared" si="11"/>
        <v>0</v>
      </c>
      <c r="D162" s="35"/>
      <c r="E162" s="35"/>
      <c r="F162" s="35"/>
      <c r="G162" s="37"/>
      <c r="H162" s="36">
        <f t="shared" si="12"/>
        <v>0</v>
      </c>
      <c r="I162" s="35">
        <v>0</v>
      </c>
      <c r="J162" s="35"/>
      <c r="K162" s="35"/>
      <c r="L162" s="34"/>
      <c r="M162" s="27"/>
    </row>
    <row r="163" spans="1:13" hidden="1" x14ac:dyDescent="0.25">
      <c r="A163" s="80">
        <v>2390</v>
      </c>
      <c r="B163" s="137" t="s">
        <v>150</v>
      </c>
      <c r="C163" s="134">
        <f t="shared" si="11"/>
        <v>0</v>
      </c>
      <c r="D163" s="133"/>
      <c r="E163" s="133"/>
      <c r="F163" s="133"/>
      <c r="G163" s="135"/>
      <c r="H163" s="134">
        <f t="shared" si="12"/>
        <v>0</v>
      </c>
      <c r="I163" s="133">
        <v>0</v>
      </c>
      <c r="J163" s="133"/>
      <c r="K163" s="133"/>
      <c r="L163" s="132"/>
      <c r="M163" s="27"/>
    </row>
    <row r="164" spans="1:13" hidden="1" x14ac:dyDescent="0.25">
      <c r="A164" s="97">
        <v>2400</v>
      </c>
      <c r="B164" s="96" t="s">
        <v>149</v>
      </c>
      <c r="C164" s="94">
        <f t="shared" si="11"/>
        <v>0</v>
      </c>
      <c r="D164" s="17"/>
      <c r="E164" s="17"/>
      <c r="F164" s="17"/>
      <c r="G164" s="19"/>
      <c r="H164" s="94">
        <f t="shared" si="12"/>
        <v>0</v>
      </c>
      <c r="I164" s="17">
        <v>0</v>
      </c>
      <c r="J164" s="17"/>
      <c r="K164" s="17"/>
      <c r="L164" s="16"/>
      <c r="M164" s="27"/>
    </row>
    <row r="165" spans="1:13" ht="24" hidden="1" x14ac:dyDescent="0.25">
      <c r="A165" s="97">
        <v>2500</v>
      </c>
      <c r="B165" s="96" t="s">
        <v>148</v>
      </c>
      <c r="C165" s="94">
        <f t="shared" si="11"/>
        <v>0</v>
      </c>
      <c r="D165" s="93">
        <f>SUM(D166,D171)</f>
        <v>0</v>
      </c>
      <c r="E165" s="93">
        <f>SUM(E166,E171)</f>
        <v>0</v>
      </c>
      <c r="F165" s="93">
        <f>SUM(F166,F171)</f>
        <v>0</v>
      </c>
      <c r="G165" s="93">
        <f>SUM(G166,G171)</f>
        <v>0</v>
      </c>
      <c r="H165" s="94">
        <f t="shared" si="12"/>
        <v>0</v>
      </c>
      <c r="I165" s="93">
        <f>SUM(I166,I171)</f>
        <v>0</v>
      </c>
      <c r="J165" s="93">
        <f>SUM(J166,J171)</f>
        <v>0</v>
      </c>
      <c r="K165" s="93">
        <f>SUM(K166,K171)</f>
        <v>0</v>
      </c>
      <c r="L165" s="92">
        <f>SUM(L166,L171)</f>
        <v>0</v>
      </c>
    </row>
    <row r="166" spans="1:13" ht="16.5" hidden="1" customHeight="1" x14ac:dyDescent="0.25">
      <c r="A166" s="91">
        <v>2510</v>
      </c>
      <c r="B166" s="79" t="s">
        <v>147</v>
      </c>
      <c r="C166" s="69">
        <f t="shared" si="11"/>
        <v>0</v>
      </c>
      <c r="D166" s="107">
        <f>SUM(D167:D170)</f>
        <v>0</v>
      </c>
      <c r="E166" s="107">
        <f>SUM(E167:E170)</f>
        <v>0</v>
      </c>
      <c r="F166" s="107">
        <f>SUM(F167:F170)</f>
        <v>0</v>
      </c>
      <c r="G166" s="107">
        <f>SUM(G167:G170)</f>
        <v>0</v>
      </c>
      <c r="H166" s="69">
        <f t="shared" si="12"/>
        <v>0</v>
      </c>
      <c r="I166" s="107">
        <f>SUM(I167:I170)</f>
        <v>0</v>
      </c>
      <c r="J166" s="107">
        <f>SUM(J167:J170)</f>
        <v>0</v>
      </c>
      <c r="K166" s="107">
        <f>SUM(K167:K170)</f>
        <v>0</v>
      </c>
      <c r="L166" s="106">
        <f>SUM(L167:L170)</f>
        <v>0</v>
      </c>
    </row>
    <row r="167" spans="1:13" ht="24" hidden="1" x14ac:dyDescent="0.25">
      <c r="A167" s="74">
        <v>2512</v>
      </c>
      <c r="B167" s="78" t="s">
        <v>146</v>
      </c>
      <c r="C167" s="36">
        <f t="shared" si="11"/>
        <v>0</v>
      </c>
      <c r="D167" s="35"/>
      <c r="E167" s="35"/>
      <c r="F167" s="35"/>
      <c r="G167" s="37"/>
      <c r="H167" s="36">
        <f t="shared" si="12"/>
        <v>0</v>
      </c>
      <c r="I167" s="35">
        <v>0</v>
      </c>
      <c r="J167" s="35"/>
      <c r="K167" s="35"/>
      <c r="L167" s="34"/>
      <c r="M167" s="27"/>
    </row>
    <row r="168" spans="1:13" ht="36" hidden="1" x14ac:dyDescent="0.25">
      <c r="A168" s="74">
        <v>2513</v>
      </c>
      <c r="B168" s="78" t="s">
        <v>145</v>
      </c>
      <c r="C168" s="36">
        <f t="shared" si="11"/>
        <v>0</v>
      </c>
      <c r="D168" s="35"/>
      <c r="E168" s="35"/>
      <c r="F168" s="35"/>
      <c r="G168" s="37"/>
      <c r="H168" s="36">
        <f t="shared" si="12"/>
        <v>0</v>
      </c>
      <c r="I168" s="35">
        <v>0</v>
      </c>
      <c r="J168" s="35"/>
      <c r="K168" s="35"/>
      <c r="L168" s="34"/>
      <c r="M168" s="27"/>
    </row>
    <row r="169" spans="1:13" ht="24" hidden="1" x14ac:dyDescent="0.25">
      <c r="A169" s="74">
        <v>2515</v>
      </c>
      <c r="B169" s="78" t="s">
        <v>144</v>
      </c>
      <c r="C169" s="36">
        <f t="shared" si="11"/>
        <v>0</v>
      </c>
      <c r="D169" s="35"/>
      <c r="E169" s="35"/>
      <c r="F169" s="35"/>
      <c r="G169" s="37"/>
      <c r="H169" s="36">
        <f t="shared" si="12"/>
        <v>0</v>
      </c>
      <c r="I169" s="35">
        <v>0</v>
      </c>
      <c r="J169" s="35"/>
      <c r="K169" s="35"/>
      <c r="L169" s="34"/>
      <c r="M169" s="27"/>
    </row>
    <row r="170" spans="1:13" ht="24" hidden="1" x14ac:dyDescent="0.25">
      <c r="A170" s="74">
        <v>2519</v>
      </c>
      <c r="B170" s="78" t="s">
        <v>143</v>
      </c>
      <c r="C170" s="36">
        <f t="shared" si="11"/>
        <v>0</v>
      </c>
      <c r="D170" s="35"/>
      <c r="E170" s="35"/>
      <c r="F170" s="35"/>
      <c r="G170" s="37"/>
      <c r="H170" s="36">
        <f t="shared" si="12"/>
        <v>0</v>
      </c>
      <c r="I170" s="35">
        <v>0</v>
      </c>
      <c r="J170" s="35"/>
      <c r="K170" s="35"/>
      <c r="L170" s="34"/>
      <c r="M170" s="27"/>
    </row>
    <row r="171" spans="1:13" ht="24" hidden="1" x14ac:dyDescent="0.25">
      <c r="A171" s="88">
        <v>2520</v>
      </c>
      <c r="B171" s="78" t="s">
        <v>142</v>
      </c>
      <c r="C171" s="36">
        <f t="shared" si="11"/>
        <v>0</v>
      </c>
      <c r="D171" s="35"/>
      <c r="E171" s="35"/>
      <c r="F171" s="35"/>
      <c r="G171" s="37"/>
      <c r="H171" s="36">
        <f t="shared" si="12"/>
        <v>0</v>
      </c>
      <c r="I171" s="35">
        <v>0</v>
      </c>
      <c r="J171" s="35"/>
      <c r="K171" s="35"/>
      <c r="L171" s="34"/>
      <c r="M171" s="27"/>
    </row>
    <row r="172" spans="1:13" s="158" customFormat="1" ht="48" hidden="1" x14ac:dyDescent="0.25">
      <c r="A172" s="147">
        <v>2800</v>
      </c>
      <c r="B172" s="79" t="s">
        <v>141</v>
      </c>
      <c r="C172" s="69">
        <f t="shared" si="11"/>
        <v>0</v>
      </c>
      <c r="D172" s="161"/>
      <c r="E172" s="161"/>
      <c r="F172" s="161"/>
      <c r="G172" s="162"/>
      <c r="H172" s="69">
        <f t="shared" si="12"/>
        <v>0</v>
      </c>
      <c r="I172" s="161">
        <v>0</v>
      </c>
      <c r="J172" s="161"/>
      <c r="K172" s="161"/>
      <c r="L172" s="160"/>
      <c r="M172" s="159"/>
    </row>
    <row r="173" spans="1:13" hidden="1" x14ac:dyDescent="0.25">
      <c r="A173" s="131">
        <v>3000</v>
      </c>
      <c r="B173" s="131" t="s">
        <v>140</v>
      </c>
      <c r="C173" s="128">
        <f t="shared" si="11"/>
        <v>0</v>
      </c>
      <c r="D173" s="127">
        <f>SUM(D174,D184)</f>
        <v>0</v>
      </c>
      <c r="E173" s="127">
        <f>SUM(E174,E184)</f>
        <v>0</v>
      </c>
      <c r="F173" s="127">
        <f>SUM(F174,F184)</f>
        <v>0</v>
      </c>
      <c r="G173" s="129">
        <f>SUM(G174,G184)</f>
        <v>0</v>
      </c>
      <c r="H173" s="128">
        <f t="shared" si="12"/>
        <v>0</v>
      </c>
      <c r="I173" s="127">
        <f>SUM(I174,I184)</f>
        <v>0</v>
      </c>
      <c r="J173" s="127">
        <f>SUM(J174,J184)</f>
        <v>0</v>
      </c>
      <c r="K173" s="127">
        <f>SUM(K174,K184)</f>
        <v>0</v>
      </c>
      <c r="L173" s="126">
        <f>SUM(L174,L184)</f>
        <v>0</v>
      </c>
    </row>
    <row r="174" spans="1:13" ht="24" hidden="1" x14ac:dyDescent="0.25">
      <c r="A174" s="97">
        <v>3200</v>
      </c>
      <c r="B174" s="124" t="s">
        <v>139</v>
      </c>
      <c r="C174" s="95">
        <f t="shared" si="11"/>
        <v>0</v>
      </c>
      <c r="D174" s="93">
        <f>SUM(D175,D179)</f>
        <v>0</v>
      </c>
      <c r="E174" s="93">
        <f>SUM(E175,E179)</f>
        <v>0</v>
      </c>
      <c r="F174" s="93">
        <f>SUM(F175,F179)</f>
        <v>0</v>
      </c>
      <c r="G174" s="93">
        <f>SUM(G175,G179)</f>
        <v>0</v>
      </c>
      <c r="H174" s="94">
        <f t="shared" si="12"/>
        <v>0</v>
      </c>
      <c r="I174" s="93">
        <f>SUM(I175,I179)</f>
        <v>0</v>
      </c>
      <c r="J174" s="93">
        <f>SUM(J175,J179)</f>
        <v>0</v>
      </c>
      <c r="K174" s="93">
        <f>SUM(K175,K179)</f>
        <v>0</v>
      </c>
      <c r="L174" s="92">
        <f>SUM(L175,L179)</f>
        <v>0</v>
      </c>
    </row>
    <row r="175" spans="1:13" ht="36" hidden="1" x14ac:dyDescent="0.25">
      <c r="A175" s="91">
        <v>3260</v>
      </c>
      <c r="B175" s="79" t="s">
        <v>138</v>
      </c>
      <c r="C175" s="69">
        <f t="shared" si="11"/>
        <v>0</v>
      </c>
      <c r="D175" s="107">
        <f>SUM(D176:D178)</f>
        <v>0</v>
      </c>
      <c r="E175" s="107">
        <f>SUM(E176:E178)</f>
        <v>0</v>
      </c>
      <c r="F175" s="107">
        <f>SUM(F176:F178)</f>
        <v>0</v>
      </c>
      <c r="G175" s="150">
        <f>SUM(G176:G178)</f>
        <v>0</v>
      </c>
      <c r="H175" s="69">
        <f t="shared" si="12"/>
        <v>0</v>
      </c>
      <c r="I175" s="107">
        <f>SUM(I176:I178)</f>
        <v>0</v>
      </c>
      <c r="J175" s="107">
        <f>SUM(J176:J178)</f>
        <v>0</v>
      </c>
      <c r="K175" s="107">
        <f>SUM(K176:K178)</f>
        <v>0</v>
      </c>
      <c r="L175" s="149">
        <f>SUM(L176:L178)</f>
        <v>0</v>
      </c>
    </row>
    <row r="176" spans="1:13" ht="24" hidden="1" x14ac:dyDescent="0.25">
      <c r="A176" s="74">
        <v>3261</v>
      </c>
      <c r="B176" s="78" t="s">
        <v>137</v>
      </c>
      <c r="C176" s="36">
        <f t="shared" si="11"/>
        <v>0</v>
      </c>
      <c r="D176" s="35"/>
      <c r="E176" s="35"/>
      <c r="F176" s="35"/>
      <c r="G176" s="37"/>
      <c r="H176" s="36">
        <f t="shared" si="12"/>
        <v>0</v>
      </c>
      <c r="I176" s="35">
        <v>0</v>
      </c>
      <c r="J176" s="35"/>
      <c r="K176" s="35"/>
      <c r="L176" s="34"/>
      <c r="M176" s="27"/>
    </row>
    <row r="177" spans="1:13" ht="36" hidden="1" x14ac:dyDescent="0.25">
      <c r="A177" s="74">
        <v>3262</v>
      </c>
      <c r="B177" s="78" t="s">
        <v>136</v>
      </c>
      <c r="C177" s="36">
        <f t="shared" si="11"/>
        <v>0</v>
      </c>
      <c r="D177" s="35"/>
      <c r="E177" s="35"/>
      <c r="F177" s="35"/>
      <c r="G177" s="37"/>
      <c r="H177" s="36">
        <f t="shared" si="12"/>
        <v>0</v>
      </c>
      <c r="I177" s="35">
        <v>0</v>
      </c>
      <c r="J177" s="35"/>
      <c r="K177" s="35"/>
      <c r="L177" s="34"/>
      <c r="M177" s="27"/>
    </row>
    <row r="178" spans="1:13" ht="24" hidden="1" x14ac:dyDescent="0.25">
      <c r="A178" s="74">
        <v>3263</v>
      </c>
      <c r="B178" s="78" t="s">
        <v>135</v>
      </c>
      <c r="C178" s="36">
        <f t="shared" si="11"/>
        <v>0</v>
      </c>
      <c r="D178" s="35"/>
      <c r="E178" s="35"/>
      <c r="F178" s="35"/>
      <c r="G178" s="37"/>
      <c r="H178" s="36">
        <f t="shared" si="12"/>
        <v>0</v>
      </c>
      <c r="I178" s="35">
        <v>0</v>
      </c>
      <c r="J178" s="35"/>
      <c r="K178" s="35"/>
      <c r="L178" s="34"/>
      <c r="M178" s="27"/>
    </row>
    <row r="179" spans="1:13" ht="84" hidden="1" x14ac:dyDescent="0.25">
      <c r="A179" s="91">
        <v>3290</v>
      </c>
      <c r="B179" s="79" t="s">
        <v>134</v>
      </c>
      <c r="C179" s="30">
        <f t="shared" si="11"/>
        <v>0</v>
      </c>
      <c r="D179" s="107">
        <f>SUM(D180:D183)</f>
        <v>0</v>
      </c>
      <c r="E179" s="107">
        <f>SUM(E180:E183)</f>
        <v>0</v>
      </c>
      <c r="F179" s="107">
        <f>SUM(F180:F183)</f>
        <v>0</v>
      </c>
      <c r="G179" s="107">
        <f>SUM(G180:G183)</f>
        <v>0</v>
      </c>
      <c r="H179" s="30">
        <f t="shared" si="12"/>
        <v>0</v>
      </c>
      <c r="I179" s="107">
        <f>SUM(I180:I183)</f>
        <v>0</v>
      </c>
      <c r="J179" s="107">
        <f>SUM(J180:J183)</f>
        <v>0</v>
      </c>
      <c r="K179" s="107">
        <f>SUM(K180:K183)</f>
        <v>0</v>
      </c>
      <c r="L179" s="117">
        <f>SUM(L180:L183)</f>
        <v>0</v>
      </c>
    </row>
    <row r="180" spans="1:13" ht="72" hidden="1" x14ac:dyDescent="0.25">
      <c r="A180" s="74">
        <v>3291</v>
      </c>
      <c r="B180" s="78" t="s">
        <v>133</v>
      </c>
      <c r="C180" s="36">
        <f t="shared" si="11"/>
        <v>0</v>
      </c>
      <c r="D180" s="35"/>
      <c r="E180" s="35"/>
      <c r="F180" s="35"/>
      <c r="G180" s="157"/>
      <c r="H180" s="36">
        <f t="shared" si="12"/>
        <v>0</v>
      </c>
      <c r="I180" s="35">
        <v>0</v>
      </c>
      <c r="J180" s="35"/>
      <c r="K180" s="35"/>
      <c r="L180" s="34"/>
      <c r="M180" s="27"/>
    </row>
    <row r="181" spans="1:13" ht="72" hidden="1" x14ac:dyDescent="0.25">
      <c r="A181" s="74">
        <v>3292</v>
      </c>
      <c r="B181" s="78" t="s">
        <v>132</v>
      </c>
      <c r="C181" s="36">
        <f t="shared" si="11"/>
        <v>0</v>
      </c>
      <c r="D181" s="35"/>
      <c r="E181" s="35"/>
      <c r="F181" s="35"/>
      <c r="G181" s="157"/>
      <c r="H181" s="36">
        <f t="shared" si="12"/>
        <v>0</v>
      </c>
      <c r="I181" s="35">
        <v>0</v>
      </c>
      <c r="J181" s="35"/>
      <c r="K181" s="35"/>
      <c r="L181" s="34"/>
      <c r="M181" s="27"/>
    </row>
    <row r="182" spans="1:13" ht="72" hidden="1" x14ac:dyDescent="0.25">
      <c r="A182" s="74">
        <v>3293</v>
      </c>
      <c r="B182" s="78" t="s">
        <v>131</v>
      </c>
      <c r="C182" s="36">
        <f t="shared" si="11"/>
        <v>0</v>
      </c>
      <c r="D182" s="35"/>
      <c r="E182" s="35"/>
      <c r="F182" s="35"/>
      <c r="G182" s="157"/>
      <c r="H182" s="36">
        <f t="shared" si="12"/>
        <v>0</v>
      </c>
      <c r="I182" s="35">
        <v>0</v>
      </c>
      <c r="J182" s="35"/>
      <c r="K182" s="35"/>
      <c r="L182" s="34"/>
      <c r="M182" s="27"/>
    </row>
    <row r="183" spans="1:13" ht="60" hidden="1" x14ac:dyDescent="0.25">
      <c r="A183" s="156">
        <v>3294</v>
      </c>
      <c r="B183" s="78" t="s">
        <v>130</v>
      </c>
      <c r="C183" s="30">
        <f t="shared" si="11"/>
        <v>0</v>
      </c>
      <c r="D183" s="29"/>
      <c r="E183" s="29"/>
      <c r="F183" s="29"/>
      <c r="G183" s="155"/>
      <c r="H183" s="30">
        <f t="shared" si="12"/>
        <v>0</v>
      </c>
      <c r="I183" s="29">
        <v>0</v>
      </c>
      <c r="J183" s="29"/>
      <c r="K183" s="29"/>
      <c r="L183" s="28"/>
      <c r="M183" s="27"/>
    </row>
    <row r="184" spans="1:13" ht="48" hidden="1" x14ac:dyDescent="0.25">
      <c r="A184" s="125">
        <v>3300</v>
      </c>
      <c r="B184" s="124" t="s">
        <v>129</v>
      </c>
      <c r="C184" s="122">
        <f t="shared" si="11"/>
        <v>0</v>
      </c>
      <c r="D184" s="121">
        <f>SUM(D185:D186)</f>
        <v>0</v>
      </c>
      <c r="E184" s="121">
        <f>SUM(E185:E186)</f>
        <v>0</v>
      </c>
      <c r="F184" s="121">
        <f>SUM(F185:F186)</f>
        <v>0</v>
      </c>
      <c r="G184" s="121">
        <f>SUM(G185:G186)</f>
        <v>0</v>
      </c>
      <c r="H184" s="122">
        <f t="shared" si="12"/>
        <v>0</v>
      </c>
      <c r="I184" s="121">
        <f>SUM(I185:I186)</f>
        <v>0</v>
      </c>
      <c r="J184" s="121">
        <f>SUM(J185:J186)</f>
        <v>0</v>
      </c>
      <c r="K184" s="121">
        <f>SUM(K185:K186)</f>
        <v>0</v>
      </c>
      <c r="L184" s="92">
        <f>SUM(L185:L186)</f>
        <v>0</v>
      </c>
    </row>
    <row r="185" spans="1:13" ht="48" hidden="1" x14ac:dyDescent="0.25">
      <c r="A185" s="154">
        <v>3310</v>
      </c>
      <c r="B185" s="137" t="s">
        <v>128</v>
      </c>
      <c r="C185" s="153">
        <f t="shared" si="11"/>
        <v>0</v>
      </c>
      <c r="D185" s="133"/>
      <c r="E185" s="133"/>
      <c r="F185" s="133"/>
      <c r="G185" s="135"/>
      <c r="H185" s="153">
        <f t="shared" si="12"/>
        <v>0</v>
      </c>
      <c r="I185" s="133">
        <v>0</v>
      </c>
      <c r="J185" s="133"/>
      <c r="K185" s="133"/>
      <c r="L185" s="132"/>
      <c r="M185" s="27"/>
    </row>
    <row r="186" spans="1:13" ht="60" hidden="1" x14ac:dyDescent="0.25">
      <c r="A186" s="114">
        <v>3320</v>
      </c>
      <c r="B186" s="79" t="s">
        <v>127</v>
      </c>
      <c r="C186" s="69">
        <f t="shared" si="11"/>
        <v>0</v>
      </c>
      <c r="D186" s="68"/>
      <c r="E186" s="68"/>
      <c r="F186" s="68"/>
      <c r="G186" s="70"/>
      <c r="H186" s="69">
        <f t="shared" si="12"/>
        <v>0</v>
      </c>
      <c r="I186" s="68">
        <v>0</v>
      </c>
      <c r="J186" s="68"/>
      <c r="K186" s="68"/>
      <c r="L186" s="67"/>
      <c r="M186" s="27"/>
    </row>
    <row r="187" spans="1:13" hidden="1" x14ac:dyDescent="0.25">
      <c r="A187" s="152">
        <v>4000</v>
      </c>
      <c r="B187" s="131" t="s">
        <v>126</v>
      </c>
      <c r="C187" s="128">
        <f t="shared" si="11"/>
        <v>0</v>
      </c>
      <c r="D187" s="127">
        <f>SUM(D188,D191)</f>
        <v>0</v>
      </c>
      <c r="E187" s="127">
        <f>SUM(E188,E191)</f>
        <v>0</v>
      </c>
      <c r="F187" s="127">
        <f>SUM(F188,F191)</f>
        <v>0</v>
      </c>
      <c r="G187" s="129">
        <f>SUM(G188,G191)</f>
        <v>0</v>
      </c>
      <c r="H187" s="128">
        <f t="shared" si="12"/>
        <v>0</v>
      </c>
      <c r="I187" s="127">
        <f>SUM(I188,I191)</f>
        <v>0</v>
      </c>
      <c r="J187" s="127">
        <f>SUM(J188,J191)</f>
        <v>0</v>
      </c>
      <c r="K187" s="127">
        <f>SUM(K188,K191)</f>
        <v>0</v>
      </c>
      <c r="L187" s="126">
        <f>SUM(L188,L191)</f>
        <v>0</v>
      </c>
    </row>
    <row r="188" spans="1:13" ht="24" hidden="1" x14ac:dyDescent="0.25">
      <c r="A188" s="151">
        <v>4200</v>
      </c>
      <c r="B188" s="96" t="s">
        <v>125</v>
      </c>
      <c r="C188" s="94">
        <f t="shared" si="11"/>
        <v>0</v>
      </c>
      <c r="D188" s="93">
        <f>SUM(D189,D190)</f>
        <v>0</v>
      </c>
      <c r="E188" s="93">
        <f>SUM(E189,E190)</f>
        <v>0</v>
      </c>
      <c r="F188" s="93">
        <f>SUM(F189,F190)</f>
        <v>0</v>
      </c>
      <c r="G188" s="142">
        <f>SUM(G189,G190)</f>
        <v>0</v>
      </c>
      <c r="H188" s="94">
        <f t="shared" si="12"/>
        <v>0</v>
      </c>
      <c r="I188" s="93">
        <f>SUM(I189,I190)</f>
        <v>0</v>
      </c>
      <c r="J188" s="93">
        <f>SUM(J189,J190)</f>
        <v>0</v>
      </c>
      <c r="K188" s="93">
        <f>SUM(K189,K190)</f>
        <v>0</v>
      </c>
      <c r="L188" s="141">
        <f>SUM(L189,L190)</f>
        <v>0</v>
      </c>
    </row>
    <row r="189" spans="1:13" ht="36" hidden="1" x14ac:dyDescent="0.25">
      <c r="A189" s="91">
        <v>4240</v>
      </c>
      <c r="B189" s="79" t="s">
        <v>124</v>
      </c>
      <c r="C189" s="69">
        <f t="shared" si="11"/>
        <v>0</v>
      </c>
      <c r="D189" s="68"/>
      <c r="E189" s="68"/>
      <c r="F189" s="68"/>
      <c r="G189" s="70"/>
      <c r="H189" s="69">
        <f t="shared" si="12"/>
        <v>0</v>
      </c>
      <c r="I189" s="68">
        <v>0</v>
      </c>
      <c r="J189" s="68"/>
      <c r="K189" s="68"/>
      <c r="L189" s="67"/>
      <c r="M189" s="27"/>
    </row>
    <row r="190" spans="1:13" ht="24" hidden="1" x14ac:dyDescent="0.25">
      <c r="A190" s="88">
        <v>4250</v>
      </c>
      <c r="B190" s="78" t="s">
        <v>123</v>
      </c>
      <c r="C190" s="36">
        <f t="shared" si="11"/>
        <v>0</v>
      </c>
      <c r="D190" s="35"/>
      <c r="E190" s="35"/>
      <c r="F190" s="35"/>
      <c r="G190" s="37"/>
      <c r="H190" s="36">
        <f t="shared" si="12"/>
        <v>0</v>
      </c>
      <c r="I190" s="35">
        <v>0</v>
      </c>
      <c r="J190" s="35"/>
      <c r="K190" s="35"/>
      <c r="L190" s="34"/>
      <c r="M190" s="27"/>
    </row>
    <row r="191" spans="1:13" hidden="1" x14ac:dyDescent="0.25">
      <c r="A191" s="97">
        <v>4300</v>
      </c>
      <c r="B191" s="96" t="s">
        <v>122</v>
      </c>
      <c r="C191" s="94">
        <f t="shared" si="11"/>
        <v>0</v>
      </c>
      <c r="D191" s="93">
        <f>SUM(D192)</f>
        <v>0</v>
      </c>
      <c r="E191" s="93">
        <f>SUM(E192)</f>
        <v>0</v>
      </c>
      <c r="F191" s="93">
        <f>SUM(F192)</f>
        <v>0</v>
      </c>
      <c r="G191" s="142">
        <f>SUM(G192)</f>
        <v>0</v>
      </c>
      <c r="H191" s="94">
        <f t="shared" si="12"/>
        <v>0</v>
      </c>
      <c r="I191" s="93">
        <f>SUM(I192)</f>
        <v>0</v>
      </c>
      <c r="J191" s="93">
        <f>SUM(J192)</f>
        <v>0</v>
      </c>
      <c r="K191" s="93">
        <f>SUM(K192)</f>
        <v>0</v>
      </c>
      <c r="L191" s="141">
        <f>SUM(L192)</f>
        <v>0</v>
      </c>
    </row>
    <row r="192" spans="1:13" ht="24" hidden="1" x14ac:dyDescent="0.25">
      <c r="A192" s="91">
        <v>4310</v>
      </c>
      <c r="B192" s="79" t="s">
        <v>121</v>
      </c>
      <c r="C192" s="69">
        <f t="shared" si="11"/>
        <v>0</v>
      </c>
      <c r="D192" s="107">
        <f>SUM(D193:D193)</f>
        <v>0</v>
      </c>
      <c r="E192" s="107">
        <f>SUM(E193:E193)</f>
        <v>0</v>
      </c>
      <c r="F192" s="107">
        <f>SUM(F193:F193)</f>
        <v>0</v>
      </c>
      <c r="G192" s="150">
        <f>SUM(G193:G193)</f>
        <v>0</v>
      </c>
      <c r="H192" s="69">
        <f t="shared" si="12"/>
        <v>0</v>
      </c>
      <c r="I192" s="107">
        <f>SUM(I193:I193)</f>
        <v>0</v>
      </c>
      <c r="J192" s="107">
        <f>SUM(J193:J193)</f>
        <v>0</v>
      </c>
      <c r="K192" s="107">
        <f>SUM(K193:K193)</f>
        <v>0</v>
      </c>
      <c r="L192" s="149">
        <f>SUM(L193:L193)</f>
        <v>0</v>
      </c>
    </row>
    <row r="193" spans="1:13" ht="36" hidden="1" x14ac:dyDescent="0.25">
      <c r="A193" s="74">
        <v>4311</v>
      </c>
      <c r="B193" s="78" t="s">
        <v>120</v>
      </c>
      <c r="C193" s="36">
        <f t="shared" ref="C193:C224" si="13">SUM(D193:G193)</f>
        <v>0</v>
      </c>
      <c r="D193" s="35"/>
      <c r="E193" s="35"/>
      <c r="F193" s="35"/>
      <c r="G193" s="37"/>
      <c r="H193" s="36">
        <f t="shared" ref="H193:H224" si="14">SUM(I193:L193)</f>
        <v>0</v>
      </c>
      <c r="I193" s="35">
        <v>0</v>
      </c>
      <c r="J193" s="35"/>
      <c r="K193" s="35"/>
      <c r="L193" s="34"/>
      <c r="M193" s="27"/>
    </row>
    <row r="194" spans="1:13" s="14" customFormat="1" ht="24" x14ac:dyDescent="0.25">
      <c r="A194" s="148"/>
      <c r="B194" s="147" t="s">
        <v>119</v>
      </c>
      <c r="C194" s="146">
        <f t="shared" si="13"/>
        <v>40332</v>
      </c>
      <c r="D194" s="145">
        <f>SUM(D195,D230,D268)</f>
        <v>40332</v>
      </c>
      <c r="E194" s="145">
        <f>SUM(E195,E230,E268)</f>
        <v>0</v>
      </c>
      <c r="F194" s="145">
        <f>SUM(F195,F230,F268)</f>
        <v>0</v>
      </c>
      <c r="G194" s="145">
        <f>SUM(G195,G230,G268)</f>
        <v>0</v>
      </c>
      <c r="H194" s="146">
        <f t="shared" si="14"/>
        <v>40366</v>
      </c>
      <c r="I194" s="145">
        <f>SUM(I195,I230,I268)</f>
        <v>40366</v>
      </c>
      <c r="J194" s="145">
        <f>SUM(J195,J230,J268)</f>
        <v>0</v>
      </c>
      <c r="K194" s="145">
        <f>SUM(K195,K230,K268)</f>
        <v>0</v>
      </c>
      <c r="L194" s="144">
        <f>SUM(L195,L230,L268)</f>
        <v>0</v>
      </c>
    </row>
    <row r="195" spans="1:13" x14ac:dyDescent="0.25">
      <c r="A195" s="131">
        <v>5000</v>
      </c>
      <c r="B195" s="131" t="s">
        <v>118</v>
      </c>
      <c r="C195" s="128">
        <f t="shared" si="13"/>
        <v>40332</v>
      </c>
      <c r="D195" s="127">
        <f>D196+D204</f>
        <v>40332</v>
      </c>
      <c r="E195" s="127">
        <f>E196+E204</f>
        <v>0</v>
      </c>
      <c r="F195" s="127">
        <f>F196+F204</f>
        <v>0</v>
      </c>
      <c r="G195" s="127">
        <f>G196+G204</f>
        <v>0</v>
      </c>
      <c r="H195" s="128">
        <f t="shared" si="14"/>
        <v>40366</v>
      </c>
      <c r="I195" s="127">
        <f>I196+I204</f>
        <v>40366</v>
      </c>
      <c r="J195" s="127">
        <f>J196+J204</f>
        <v>0</v>
      </c>
      <c r="K195" s="127">
        <f>K196+K204</f>
        <v>0</v>
      </c>
      <c r="L195" s="143">
        <f>L196+L204</f>
        <v>0</v>
      </c>
    </row>
    <row r="196" spans="1:13" hidden="1" x14ac:dyDescent="0.25">
      <c r="A196" s="97">
        <v>5100</v>
      </c>
      <c r="B196" s="96" t="s">
        <v>117</v>
      </c>
      <c r="C196" s="94">
        <f t="shared" si="13"/>
        <v>0</v>
      </c>
      <c r="D196" s="93">
        <f>D197+D198+D201+D202+D203</f>
        <v>0</v>
      </c>
      <c r="E196" s="93">
        <f>E197+E198+E201+E202+E203</f>
        <v>0</v>
      </c>
      <c r="F196" s="93">
        <f>F197+F198+F201+F202+F203</f>
        <v>0</v>
      </c>
      <c r="G196" s="142">
        <f>G197+G198+G201+G202+G203</f>
        <v>0</v>
      </c>
      <c r="H196" s="94">
        <f t="shared" si="14"/>
        <v>0</v>
      </c>
      <c r="I196" s="93">
        <f>I197+I198+I201+I202+I203</f>
        <v>0</v>
      </c>
      <c r="J196" s="93">
        <f>J197+J198+J201+J202+J203</f>
        <v>0</v>
      </c>
      <c r="K196" s="93">
        <f>K197+K198+K201+K202+K203</f>
        <v>0</v>
      </c>
      <c r="L196" s="141">
        <f>L197+L198+L201+L202+L203</f>
        <v>0</v>
      </c>
    </row>
    <row r="197" spans="1:13" hidden="1" x14ac:dyDescent="0.25">
      <c r="A197" s="91">
        <v>5110</v>
      </c>
      <c r="B197" s="79" t="s">
        <v>116</v>
      </c>
      <c r="C197" s="69">
        <f t="shared" si="13"/>
        <v>0</v>
      </c>
      <c r="D197" s="68"/>
      <c r="E197" s="68"/>
      <c r="F197" s="68"/>
      <c r="G197" s="70"/>
      <c r="H197" s="69">
        <f t="shared" si="14"/>
        <v>0</v>
      </c>
      <c r="I197" s="68">
        <v>0</v>
      </c>
      <c r="J197" s="68"/>
      <c r="K197" s="68"/>
      <c r="L197" s="67"/>
      <c r="M197" s="27"/>
    </row>
    <row r="198" spans="1:13" ht="24" hidden="1" x14ac:dyDescent="0.25">
      <c r="A198" s="88">
        <v>5120</v>
      </c>
      <c r="B198" s="78" t="s">
        <v>115</v>
      </c>
      <c r="C198" s="36">
        <f t="shared" si="13"/>
        <v>0</v>
      </c>
      <c r="D198" s="76">
        <f>D199+D200</f>
        <v>0</v>
      </c>
      <c r="E198" s="76">
        <f>E199+E200</f>
        <v>0</v>
      </c>
      <c r="F198" s="76">
        <f>F199+F200</f>
        <v>0</v>
      </c>
      <c r="G198" s="77">
        <f>G199+G200</f>
        <v>0</v>
      </c>
      <c r="H198" s="36">
        <f t="shared" si="14"/>
        <v>0</v>
      </c>
      <c r="I198" s="76">
        <f>I199+I200</f>
        <v>0</v>
      </c>
      <c r="J198" s="76">
        <f>J199+J200</f>
        <v>0</v>
      </c>
      <c r="K198" s="76">
        <f>K199+K200</f>
        <v>0</v>
      </c>
      <c r="L198" s="75">
        <f>L199+L200</f>
        <v>0</v>
      </c>
    </row>
    <row r="199" spans="1:13" hidden="1" x14ac:dyDescent="0.25">
      <c r="A199" s="74">
        <v>5121</v>
      </c>
      <c r="B199" s="78" t="s">
        <v>114</v>
      </c>
      <c r="C199" s="36">
        <f t="shared" si="13"/>
        <v>0</v>
      </c>
      <c r="D199" s="35"/>
      <c r="E199" s="35"/>
      <c r="F199" s="35"/>
      <c r="G199" s="37"/>
      <c r="H199" s="36">
        <f t="shared" si="14"/>
        <v>0</v>
      </c>
      <c r="I199" s="35">
        <v>0</v>
      </c>
      <c r="J199" s="35"/>
      <c r="K199" s="35"/>
      <c r="L199" s="34"/>
      <c r="M199" s="27"/>
    </row>
    <row r="200" spans="1:13" ht="24" hidden="1" x14ac:dyDescent="0.25">
      <c r="A200" s="74">
        <v>5129</v>
      </c>
      <c r="B200" s="78" t="s">
        <v>113</v>
      </c>
      <c r="C200" s="36">
        <f t="shared" si="13"/>
        <v>0</v>
      </c>
      <c r="D200" s="35"/>
      <c r="E200" s="35"/>
      <c r="F200" s="35"/>
      <c r="G200" s="37"/>
      <c r="H200" s="36">
        <f t="shared" si="14"/>
        <v>0</v>
      </c>
      <c r="I200" s="35">
        <v>0</v>
      </c>
      <c r="J200" s="35"/>
      <c r="K200" s="35"/>
      <c r="L200" s="34"/>
      <c r="M200" s="27"/>
    </row>
    <row r="201" spans="1:13" hidden="1" x14ac:dyDescent="0.25">
      <c r="A201" s="88">
        <v>5130</v>
      </c>
      <c r="B201" s="78" t="s">
        <v>112</v>
      </c>
      <c r="C201" s="36">
        <f t="shared" si="13"/>
        <v>0</v>
      </c>
      <c r="D201" s="35"/>
      <c r="E201" s="35"/>
      <c r="F201" s="35"/>
      <c r="G201" s="37"/>
      <c r="H201" s="36">
        <f t="shared" si="14"/>
        <v>0</v>
      </c>
      <c r="I201" s="35">
        <v>0</v>
      </c>
      <c r="J201" s="35"/>
      <c r="K201" s="35"/>
      <c r="L201" s="34"/>
      <c r="M201" s="27"/>
    </row>
    <row r="202" spans="1:13" hidden="1" x14ac:dyDescent="0.25">
      <c r="A202" s="88">
        <v>5140</v>
      </c>
      <c r="B202" s="78" t="s">
        <v>111</v>
      </c>
      <c r="C202" s="36">
        <f t="shared" si="13"/>
        <v>0</v>
      </c>
      <c r="D202" s="35"/>
      <c r="E202" s="35"/>
      <c r="F202" s="35"/>
      <c r="G202" s="37"/>
      <c r="H202" s="36">
        <f t="shared" si="14"/>
        <v>0</v>
      </c>
      <c r="I202" s="35">
        <v>0</v>
      </c>
      <c r="J202" s="35"/>
      <c r="K202" s="35"/>
      <c r="L202" s="34"/>
      <c r="M202" s="27"/>
    </row>
    <row r="203" spans="1:13" ht="24" hidden="1" x14ac:dyDescent="0.25">
      <c r="A203" s="88">
        <v>5170</v>
      </c>
      <c r="B203" s="78" t="s">
        <v>110</v>
      </c>
      <c r="C203" s="36">
        <f t="shared" si="13"/>
        <v>0</v>
      </c>
      <c r="D203" s="35"/>
      <c r="E203" s="35"/>
      <c r="F203" s="35"/>
      <c r="G203" s="37"/>
      <c r="H203" s="36">
        <f t="shared" si="14"/>
        <v>0</v>
      </c>
      <c r="I203" s="35">
        <v>0</v>
      </c>
      <c r="J203" s="35"/>
      <c r="K203" s="35"/>
      <c r="L203" s="34"/>
      <c r="M203" s="27"/>
    </row>
    <row r="204" spans="1:13" x14ac:dyDescent="0.25">
      <c r="A204" s="97">
        <v>5200</v>
      </c>
      <c r="B204" s="96" t="s">
        <v>109</v>
      </c>
      <c r="C204" s="94">
        <f t="shared" si="13"/>
        <v>40332</v>
      </c>
      <c r="D204" s="93">
        <f>D205+D215+D216+D225+D226+D227+D229</f>
        <v>40332</v>
      </c>
      <c r="E204" s="93">
        <f>E205+E215+E216+E225+E226+E227+E229</f>
        <v>0</v>
      </c>
      <c r="F204" s="93">
        <f>F205+F215+F216+F225+F226+F227+F229</f>
        <v>0</v>
      </c>
      <c r="G204" s="142">
        <f>G205+G215+G216+G225+G226+G227+G229</f>
        <v>0</v>
      </c>
      <c r="H204" s="94">
        <f t="shared" si="14"/>
        <v>40366</v>
      </c>
      <c r="I204" s="93">
        <f>I205+I215+I216+I225+I226+I227+I229</f>
        <v>40366</v>
      </c>
      <c r="J204" s="93">
        <f>J205+J215+J216+J225+J226+J227+J229</f>
        <v>0</v>
      </c>
      <c r="K204" s="93">
        <f>K205+K215+K216+K225+K226+K227+K229</f>
        <v>0</v>
      </c>
      <c r="L204" s="141">
        <f>L205+L215+L216+L225+L226+L227+L229</f>
        <v>0</v>
      </c>
    </row>
    <row r="205" spans="1:13" hidden="1" x14ac:dyDescent="0.25">
      <c r="A205" s="80">
        <v>5210</v>
      </c>
      <c r="B205" s="137" t="s">
        <v>108</v>
      </c>
      <c r="C205" s="134">
        <f t="shared" si="13"/>
        <v>0</v>
      </c>
      <c r="D205" s="139">
        <f>SUM(D206:D214)</f>
        <v>0</v>
      </c>
      <c r="E205" s="139">
        <f>SUM(E206:E214)</f>
        <v>0</v>
      </c>
      <c r="F205" s="139">
        <f>SUM(F206:F214)</f>
        <v>0</v>
      </c>
      <c r="G205" s="140">
        <f>SUM(G206:G214)</f>
        <v>0</v>
      </c>
      <c r="H205" s="134">
        <f t="shared" si="14"/>
        <v>0</v>
      </c>
      <c r="I205" s="139">
        <f>SUM(I206:I214)</f>
        <v>0</v>
      </c>
      <c r="J205" s="139">
        <f>SUM(J206:J214)</f>
        <v>0</v>
      </c>
      <c r="K205" s="139">
        <f>SUM(K206:K214)</f>
        <v>0</v>
      </c>
      <c r="L205" s="138">
        <f>SUM(L206:L214)</f>
        <v>0</v>
      </c>
    </row>
    <row r="206" spans="1:13" hidden="1" x14ac:dyDescent="0.25">
      <c r="A206" s="114">
        <v>5211</v>
      </c>
      <c r="B206" s="79" t="s">
        <v>107</v>
      </c>
      <c r="C206" s="69">
        <f t="shared" si="13"/>
        <v>0</v>
      </c>
      <c r="D206" s="68"/>
      <c r="E206" s="68"/>
      <c r="F206" s="68"/>
      <c r="G206" s="70"/>
      <c r="H206" s="69">
        <f t="shared" si="14"/>
        <v>0</v>
      </c>
      <c r="I206" s="68">
        <v>0</v>
      </c>
      <c r="J206" s="68"/>
      <c r="K206" s="68"/>
      <c r="L206" s="67"/>
      <c r="M206" s="27"/>
    </row>
    <row r="207" spans="1:13" hidden="1" x14ac:dyDescent="0.25">
      <c r="A207" s="74">
        <v>5212</v>
      </c>
      <c r="B207" s="78" t="s">
        <v>106</v>
      </c>
      <c r="C207" s="36">
        <f t="shared" si="13"/>
        <v>0</v>
      </c>
      <c r="D207" s="35"/>
      <c r="E207" s="35"/>
      <c r="F207" s="35"/>
      <c r="G207" s="37"/>
      <c r="H207" s="36">
        <f t="shared" si="14"/>
        <v>0</v>
      </c>
      <c r="I207" s="35">
        <v>0</v>
      </c>
      <c r="J207" s="35"/>
      <c r="K207" s="35"/>
      <c r="L207" s="34"/>
      <c r="M207" s="27"/>
    </row>
    <row r="208" spans="1:13" hidden="1" x14ac:dyDescent="0.25">
      <c r="A208" s="74">
        <v>5213</v>
      </c>
      <c r="B208" s="78" t="s">
        <v>105</v>
      </c>
      <c r="C208" s="36">
        <f t="shared" si="13"/>
        <v>0</v>
      </c>
      <c r="D208" s="35"/>
      <c r="E208" s="35"/>
      <c r="F208" s="35"/>
      <c r="G208" s="37"/>
      <c r="H208" s="36">
        <f t="shared" si="14"/>
        <v>0</v>
      </c>
      <c r="I208" s="35">
        <v>0</v>
      </c>
      <c r="J208" s="35"/>
      <c r="K208" s="35"/>
      <c r="L208" s="34"/>
      <c r="M208" s="27"/>
    </row>
    <row r="209" spans="1:13" hidden="1" x14ac:dyDescent="0.25">
      <c r="A209" s="74">
        <v>5214</v>
      </c>
      <c r="B209" s="78" t="s">
        <v>104</v>
      </c>
      <c r="C209" s="36">
        <f t="shared" si="13"/>
        <v>0</v>
      </c>
      <c r="D209" s="35"/>
      <c r="E209" s="35"/>
      <c r="F209" s="35"/>
      <c r="G209" s="37"/>
      <c r="H209" s="36">
        <f t="shared" si="14"/>
        <v>0</v>
      </c>
      <c r="I209" s="35">
        <v>0</v>
      </c>
      <c r="J209" s="35"/>
      <c r="K209" s="35"/>
      <c r="L209" s="34"/>
      <c r="M209" s="27"/>
    </row>
    <row r="210" spans="1:13" hidden="1" x14ac:dyDescent="0.25">
      <c r="A210" s="74">
        <v>5215</v>
      </c>
      <c r="B210" s="78" t="s">
        <v>103</v>
      </c>
      <c r="C210" s="36">
        <f t="shared" si="13"/>
        <v>0</v>
      </c>
      <c r="D210" s="35"/>
      <c r="E210" s="35"/>
      <c r="F210" s="35"/>
      <c r="G210" s="37"/>
      <c r="H210" s="36">
        <f t="shared" si="14"/>
        <v>0</v>
      </c>
      <c r="I210" s="35">
        <v>0</v>
      </c>
      <c r="J210" s="35"/>
      <c r="K210" s="35"/>
      <c r="L210" s="34"/>
      <c r="M210" s="27"/>
    </row>
    <row r="211" spans="1:13" ht="24" hidden="1" x14ac:dyDescent="0.25">
      <c r="A211" s="74">
        <v>5216</v>
      </c>
      <c r="B211" s="78" t="s">
        <v>102</v>
      </c>
      <c r="C211" s="36">
        <f t="shared" si="13"/>
        <v>0</v>
      </c>
      <c r="D211" s="35"/>
      <c r="E211" s="35"/>
      <c r="F211" s="35"/>
      <c r="G211" s="37"/>
      <c r="H211" s="36">
        <f t="shared" si="14"/>
        <v>0</v>
      </c>
      <c r="I211" s="35">
        <v>0</v>
      </c>
      <c r="J211" s="35"/>
      <c r="K211" s="35"/>
      <c r="L211" s="34"/>
      <c r="M211" s="27"/>
    </row>
    <row r="212" spans="1:13" hidden="1" x14ac:dyDescent="0.25">
      <c r="A212" s="74">
        <v>5217</v>
      </c>
      <c r="B212" s="78" t="s">
        <v>101</v>
      </c>
      <c r="C212" s="36">
        <f t="shared" si="13"/>
        <v>0</v>
      </c>
      <c r="D212" s="35"/>
      <c r="E212" s="35"/>
      <c r="F212" s="35"/>
      <c r="G212" s="37"/>
      <c r="H212" s="36">
        <f t="shared" si="14"/>
        <v>0</v>
      </c>
      <c r="I212" s="35">
        <v>0</v>
      </c>
      <c r="J212" s="35"/>
      <c r="K212" s="35"/>
      <c r="L212" s="34"/>
      <c r="M212" s="27"/>
    </row>
    <row r="213" spans="1:13" hidden="1" x14ac:dyDescent="0.25">
      <c r="A213" s="74">
        <v>5218</v>
      </c>
      <c r="B213" s="78" t="s">
        <v>100</v>
      </c>
      <c r="C213" s="36">
        <f t="shared" si="13"/>
        <v>0</v>
      </c>
      <c r="D213" s="35"/>
      <c r="E213" s="35"/>
      <c r="F213" s="35"/>
      <c r="G213" s="37"/>
      <c r="H213" s="36">
        <f t="shared" si="14"/>
        <v>0</v>
      </c>
      <c r="I213" s="35">
        <v>0</v>
      </c>
      <c r="J213" s="35"/>
      <c r="K213" s="35"/>
      <c r="L213" s="34"/>
      <c r="M213" s="27"/>
    </row>
    <row r="214" spans="1:13" hidden="1" x14ac:dyDescent="0.25">
      <c r="A214" s="74">
        <v>5219</v>
      </c>
      <c r="B214" s="78" t="s">
        <v>99</v>
      </c>
      <c r="C214" s="36">
        <f t="shared" si="13"/>
        <v>0</v>
      </c>
      <c r="D214" s="35"/>
      <c r="E214" s="35"/>
      <c r="F214" s="35"/>
      <c r="G214" s="37"/>
      <c r="H214" s="36">
        <f t="shared" si="14"/>
        <v>0</v>
      </c>
      <c r="I214" s="35">
        <v>0</v>
      </c>
      <c r="J214" s="35"/>
      <c r="K214" s="35"/>
      <c r="L214" s="34"/>
      <c r="M214" s="27"/>
    </row>
    <row r="215" spans="1:13" ht="13.5" hidden="1" customHeight="1" x14ac:dyDescent="0.25">
      <c r="A215" s="88">
        <v>5220</v>
      </c>
      <c r="B215" s="78" t="s">
        <v>98</v>
      </c>
      <c r="C215" s="36">
        <f t="shared" si="13"/>
        <v>0</v>
      </c>
      <c r="D215" s="35"/>
      <c r="E215" s="35"/>
      <c r="F215" s="35"/>
      <c r="G215" s="37"/>
      <c r="H215" s="36">
        <f t="shared" si="14"/>
        <v>0</v>
      </c>
      <c r="I215" s="35">
        <v>0</v>
      </c>
      <c r="J215" s="35"/>
      <c r="K215" s="35"/>
      <c r="L215" s="34"/>
      <c r="M215" s="27"/>
    </row>
    <row r="216" spans="1:13" hidden="1" x14ac:dyDescent="0.25">
      <c r="A216" s="88">
        <v>5230</v>
      </c>
      <c r="B216" s="78" t="s">
        <v>97</v>
      </c>
      <c r="C216" s="36">
        <f t="shared" si="13"/>
        <v>0</v>
      </c>
      <c r="D216" s="76">
        <f>SUM(D217:D224)</f>
        <v>0</v>
      </c>
      <c r="E216" s="76">
        <f>SUM(E217:E224)</f>
        <v>0</v>
      </c>
      <c r="F216" s="76">
        <f>SUM(F217:F224)</f>
        <v>0</v>
      </c>
      <c r="G216" s="77">
        <f>SUM(G217:G224)</f>
        <v>0</v>
      </c>
      <c r="H216" s="36">
        <f t="shared" si="14"/>
        <v>0</v>
      </c>
      <c r="I216" s="76">
        <f>SUM(I217:I224)</f>
        <v>0</v>
      </c>
      <c r="J216" s="76">
        <f>SUM(J217:J224)</f>
        <v>0</v>
      </c>
      <c r="K216" s="76">
        <f>SUM(K217:K224)</f>
        <v>0</v>
      </c>
      <c r="L216" s="75">
        <f>SUM(L217:L224)</f>
        <v>0</v>
      </c>
    </row>
    <row r="217" spans="1:13" hidden="1" x14ac:dyDescent="0.25">
      <c r="A217" s="74">
        <v>5231</v>
      </c>
      <c r="B217" s="78" t="s">
        <v>96</v>
      </c>
      <c r="C217" s="36">
        <f t="shared" si="13"/>
        <v>0</v>
      </c>
      <c r="D217" s="35"/>
      <c r="E217" s="35"/>
      <c r="F217" s="35"/>
      <c r="G217" s="37"/>
      <c r="H217" s="36">
        <f t="shared" si="14"/>
        <v>0</v>
      </c>
      <c r="I217" s="35">
        <v>0</v>
      </c>
      <c r="J217" s="35"/>
      <c r="K217" s="35"/>
      <c r="L217" s="34"/>
      <c r="M217" s="27"/>
    </row>
    <row r="218" spans="1:13" hidden="1" x14ac:dyDescent="0.25">
      <c r="A218" s="74">
        <v>5232</v>
      </c>
      <c r="B218" s="78" t="s">
        <v>95</v>
      </c>
      <c r="C218" s="36">
        <f t="shared" si="13"/>
        <v>0</v>
      </c>
      <c r="D218" s="35"/>
      <c r="E218" s="35"/>
      <c r="F218" s="35"/>
      <c r="G218" s="37"/>
      <c r="H218" s="36">
        <f t="shared" si="14"/>
        <v>0</v>
      </c>
      <c r="I218" s="35">
        <v>0</v>
      </c>
      <c r="J218" s="35"/>
      <c r="K218" s="35"/>
      <c r="L218" s="34"/>
      <c r="M218" s="27"/>
    </row>
    <row r="219" spans="1:13" hidden="1" x14ac:dyDescent="0.25">
      <c r="A219" s="74">
        <v>5233</v>
      </c>
      <c r="B219" s="78" t="s">
        <v>94</v>
      </c>
      <c r="C219" s="73">
        <f t="shared" si="13"/>
        <v>0</v>
      </c>
      <c r="D219" s="35"/>
      <c r="E219" s="35"/>
      <c r="F219" s="35"/>
      <c r="G219" s="37"/>
      <c r="H219" s="36">
        <f t="shared" si="14"/>
        <v>0</v>
      </c>
      <c r="I219" s="35">
        <v>0</v>
      </c>
      <c r="J219" s="35"/>
      <c r="K219" s="35"/>
      <c r="L219" s="34"/>
      <c r="M219" s="27"/>
    </row>
    <row r="220" spans="1:13" ht="24" hidden="1" x14ac:dyDescent="0.25">
      <c r="A220" s="74">
        <v>5234</v>
      </c>
      <c r="B220" s="78" t="s">
        <v>93</v>
      </c>
      <c r="C220" s="73">
        <f t="shared" si="13"/>
        <v>0</v>
      </c>
      <c r="D220" s="35"/>
      <c r="E220" s="35"/>
      <c r="F220" s="35"/>
      <c r="G220" s="37"/>
      <c r="H220" s="36">
        <f t="shared" si="14"/>
        <v>0</v>
      </c>
      <c r="I220" s="35">
        <v>0</v>
      </c>
      <c r="J220" s="35"/>
      <c r="K220" s="35"/>
      <c r="L220" s="34"/>
      <c r="M220" s="27"/>
    </row>
    <row r="221" spans="1:13" ht="14.25" hidden="1" customHeight="1" x14ac:dyDescent="0.25">
      <c r="A221" s="74">
        <v>5236</v>
      </c>
      <c r="B221" s="78" t="s">
        <v>92</v>
      </c>
      <c r="C221" s="73">
        <f t="shared" si="13"/>
        <v>0</v>
      </c>
      <c r="D221" s="35"/>
      <c r="E221" s="35"/>
      <c r="F221" s="35"/>
      <c r="G221" s="37"/>
      <c r="H221" s="36">
        <f t="shared" si="14"/>
        <v>0</v>
      </c>
      <c r="I221" s="35">
        <v>0</v>
      </c>
      <c r="J221" s="35"/>
      <c r="K221" s="35"/>
      <c r="L221" s="34"/>
      <c r="M221" s="27"/>
    </row>
    <row r="222" spans="1:13" ht="14.25" hidden="1" customHeight="1" x14ac:dyDescent="0.25">
      <c r="A222" s="74">
        <v>5237</v>
      </c>
      <c r="B222" s="78" t="s">
        <v>91</v>
      </c>
      <c r="C222" s="73">
        <f t="shared" si="13"/>
        <v>0</v>
      </c>
      <c r="D222" s="35"/>
      <c r="E222" s="35"/>
      <c r="F222" s="35"/>
      <c r="G222" s="37"/>
      <c r="H222" s="36">
        <f t="shared" si="14"/>
        <v>0</v>
      </c>
      <c r="I222" s="35">
        <v>0</v>
      </c>
      <c r="J222" s="35"/>
      <c r="K222" s="35"/>
      <c r="L222" s="34"/>
      <c r="M222" s="27"/>
    </row>
    <row r="223" spans="1:13" ht="24" hidden="1" x14ac:dyDescent="0.25">
      <c r="A223" s="74">
        <v>5238</v>
      </c>
      <c r="B223" s="78" t="s">
        <v>90</v>
      </c>
      <c r="C223" s="73">
        <f t="shared" si="13"/>
        <v>0</v>
      </c>
      <c r="D223" s="35"/>
      <c r="E223" s="35"/>
      <c r="F223" s="35"/>
      <c r="G223" s="37"/>
      <c r="H223" s="36">
        <f t="shared" si="14"/>
        <v>0</v>
      </c>
      <c r="I223" s="35">
        <v>0</v>
      </c>
      <c r="J223" s="35"/>
      <c r="K223" s="35"/>
      <c r="L223" s="34"/>
      <c r="M223" s="27"/>
    </row>
    <row r="224" spans="1:13" ht="24" hidden="1" x14ac:dyDescent="0.25">
      <c r="A224" s="74">
        <v>5239</v>
      </c>
      <c r="B224" s="78" t="s">
        <v>89</v>
      </c>
      <c r="C224" s="73">
        <f t="shared" si="13"/>
        <v>0</v>
      </c>
      <c r="D224" s="35"/>
      <c r="E224" s="35"/>
      <c r="F224" s="35"/>
      <c r="G224" s="37"/>
      <c r="H224" s="36">
        <f t="shared" si="14"/>
        <v>0</v>
      </c>
      <c r="I224" s="35">
        <v>0</v>
      </c>
      <c r="J224" s="35"/>
      <c r="K224" s="35"/>
      <c r="L224" s="34"/>
      <c r="M224" s="27"/>
    </row>
    <row r="225" spans="1:13" ht="24" hidden="1" x14ac:dyDescent="0.25">
      <c r="A225" s="88">
        <v>5240</v>
      </c>
      <c r="B225" s="78" t="s">
        <v>88</v>
      </c>
      <c r="C225" s="73">
        <f t="shared" ref="C225:C256" si="15">SUM(D225:G225)</f>
        <v>0</v>
      </c>
      <c r="D225" s="35"/>
      <c r="E225" s="35"/>
      <c r="F225" s="35"/>
      <c r="G225" s="37"/>
      <c r="H225" s="36">
        <f t="shared" ref="H225:H256" si="16">SUM(I225:L225)</f>
        <v>0</v>
      </c>
      <c r="I225" s="35">
        <v>0</v>
      </c>
      <c r="J225" s="35"/>
      <c r="K225" s="35"/>
      <c r="L225" s="34"/>
      <c r="M225" s="27"/>
    </row>
    <row r="226" spans="1:13" x14ac:dyDescent="0.25">
      <c r="A226" s="88">
        <v>5250</v>
      </c>
      <c r="B226" s="78" t="s">
        <v>87</v>
      </c>
      <c r="C226" s="73">
        <f t="shared" si="15"/>
        <v>40332</v>
      </c>
      <c r="D226" s="35">
        <f>10566+29766</f>
        <v>40332</v>
      </c>
      <c r="E226" s="35"/>
      <c r="F226" s="35"/>
      <c r="G226" s="37"/>
      <c r="H226" s="36">
        <f t="shared" si="16"/>
        <v>40366</v>
      </c>
      <c r="I226" s="35">
        <v>40366</v>
      </c>
      <c r="J226" s="35"/>
      <c r="K226" s="35"/>
      <c r="L226" s="34"/>
      <c r="M226" s="27"/>
    </row>
    <row r="227" spans="1:13" hidden="1" x14ac:dyDescent="0.25">
      <c r="A227" s="88">
        <v>5260</v>
      </c>
      <c r="B227" s="78" t="s">
        <v>86</v>
      </c>
      <c r="C227" s="73">
        <f t="shared" si="15"/>
        <v>0</v>
      </c>
      <c r="D227" s="76">
        <f>SUM(D228)</f>
        <v>0</v>
      </c>
      <c r="E227" s="76">
        <f>SUM(E228)</f>
        <v>0</v>
      </c>
      <c r="F227" s="76">
        <f>SUM(F228)</f>
        <v>0</v>
      </c>
      <c r="G227" s="77">
        <f>SUM(G228)</f>
        <v>0</v>
      </c>
      <c r="H227" s="36">
        <f t="shared" si="16"/>
        <v>0</v>
      </c>
      <c r="I227" s="76">
        <f>SUM(I228)</f>
        <v>0</v>
      </c>
      <c r="J227" s="76">
        <f>SUM(J228)</f>
        <v>0</v>
      </c>
      <c r="K227" s="76">
        <f>SUM(K228)</f>
        <v>0</v>
      </c>
      <c r="L227" s="75">
        <f>SUM(L228)</f>
        <v>0</v>
      </c>
    </row>
    <row r="228" spans="1:13" ht="24" hidden="1" x14ac:dyDescent="0.25">
      <c r="A228" s="74">
        <v>5269</v>
      </c>
      <c r="B228" s="78" t="s">
        <v>85</v>
      </c>
      <c r="C228" s="73">
        <f t="shared" si="15"/>
        <v>0</v>
      </c>
      <c r="D228" s="35"/>
      <c r="E228" s="35"/>
      <c r="F228" s="35"/>
      <c r="G228" s="37"/>
      <c r="H228" s="36">
        <f t="shared" si="16"/>
        <v>0</v>
      </c>
      <c r="I228" s="35">
        <v>0</v>
      </c>
      <c r="J228" s="35"/>
      <c r="K228" s="35"/>
      <c r="L228" s="34"/>
      <c r="M228" s="27"/>
    </row>
    <row r="229" spans="1:13" ht="24" hidden="1" x14ac:dyDescent="0.25">
      <c r="A229" s="80">
        <v>5270</v>
      </c>
      <c r="B229" s="137" t="s">
        <v>84</v>
      </c>
      <c r="C229" s="136">
        <f t="shared" si="15"/>
        <v>0</v>
      </c>
      <c r="D229" s="133"/>
      <c r="E229" s="133"/>
      <c r="F229" s="133"/>
      <c r="G229" s="135"/>
      <c r="H229" s="134">
        <f t="shared" si="16"/>
        <v>0</v>
      </c>
      <c r="I229" s="133">
        <v>0</v>
      </c>
      <c r="J229" s="133"/>
      <c r="K229" s="133"/>
      <c r="L229" s="132"/>
      <c r="M229" s="27"/>
    </row>
    <row r="230" spans="1:13" hidden="1" x14ac:dyDescent="0.25">
      <c r="A230" s="131">
        <v>6000</v>
      </c>
      <c r="B230" s="131" t="s">
        <v>83</v>
      </c>
      <c r="C230" s="130">
        <f t="shared" si="15"/>
        <v>0</v>
      </c>
      <c r="D230" s="127">
        <f>D231+D251+D258</f>
        <v>0</v>
      </c>
      <c r="E230" s="127">
        <f>E231+E251+E258</f>
        <v>0</v>
      </c>
      <c r="F230" s="127">
        <f>F231+F251+F258</f>
        <v>0</v>
      </c>
      <c r="G230" s="129">
        <f>G231+G251+G258</f>
        <v>0</v>
      </c>
      <c r="H230" s="128">
        <f t="shared" si="16"/>
        <v>0</v>
      </c>
      <c r="I230" s="127">
        <f>I231+I251+I258</f>
        <v>0</v>
      </c>
      <c r="J230" s="127">
        <f>J231+J251+J258</f>
        <v>0</v>
      </c>
      <c r="K230" s="127">
        <f>K231+K251+K258</f>
        <v>0</v>
      </c>
      <c r="L230" s="126">
        <f>L231+L251+L258</f>
        <v>0</v>
      </c>
    </row>
    <row r="231" spans="1:13" ht="14.25" hidden="1" customHeight="1" x14ac:dyDescent="0.25">
      <c r="A231" s="125">
        <v>6200</v>
      </c>
      <c r="B231" s="124" t="s">
        <v>82</v>
      </c>
      <c r="C231" s="123">
        <f t="shared" si="15"/>
        <v>0</v>
      </c>
      <c r="D231" s="121">
        <f>SUM(D232,D233,D235,D238,D244,D245,D246)</f>
        <v>0</v>
      </c>
      <c r="E231" s="121">
        <f>SUM(E232,E233,E235,E238,E244,E245,E246)</f>
        <v>0</v>
      </c>
      <c r="F231" s="121">
        <f>SUM(F232,F233,F235,F238,F244,F245,F246)</f>
        <v>0</v>
      </c>
      <c r="G231" s="121">
        <f>SUM(G232,G233,G235,G238,G244,G245,G246)</f>
        <v>0</v>
      </c>
      <c r="H231" s="122">
        <f t="shared" si="16"/>
        <v>0</v>
      </c>
      <c r="I231" s="121">
        <f>SUM(I232,I233,I235,I238,I244,I245,I246)</f>
        <v>0</v>
      </c>
      <c r="J231" s="121">
        <f>SUM(J232,J233,J235,J238,J244,J245,J246)</f>
        <v>0</v>
      </c>
      <c r="K231" s="121">
        <f>SUM(K232,K233,K235,K238,K244,K245,K246)</f>
        <v>0</v>
      </c>
      <c r="L231" s="92">
        <f>SUM(L232,L233,L235,L238,L244,L245,L246)</f>
        <v>0</v>
      </c>
    </row>
    <row r="232" spans="1:13" ht="24" hidden="1" x14ac:dyDescent="0.25">
      <c r="A232" s="91">
        <v>6220</v>
      </c>
      <c r="B232" s="79" t="s">
        <v>81</v>
      </c>
      <c r="C232" s="71">
        <f t="shared" si="15"/>
        <v>0</v>
      </c>
      <c r="D232" s="68"/>
      <c r="E232" s="68"/>
      <c r="F232" s="68"/>
      <c r="G232" s="120"/>
      <c r="H232" s="119">
        <f t="shared" si="16"/>
        <v>0</v>
      </c>
      <c r="I232" s="68">
        <v>0</v>
      </c>
      <c r="J232" s="68"/>
      <c r="K232" s="68"/>
      <c r="L232" s="67"/>
      <c r="M232" s="27"/>
    </row>
    <row r="233" spans="1:13" hidden="1" x14ac:dyDescent="0.25">
      <c r="A233" s="88">
        <v>6230</v>
      </c>
      <c r="B233" s="78" t="s">
        <v>80</v>
      </c>
      <c r="C233" s="73">
        <f t="shared" si="15"/>
        <v>0</v>
      </c>
      <c r="D233" s="76">
        <f>SUM(D234)</f>
        <v>0</v>
      </c>
      <c r="E233" s="76">
        <f>SUM(E234)</f>
        <v>0</v>
      </c>
      <c r="F233" s="76">
        <f>SUM(F234)</f>
        <v>0</v>
      </c>
      <c r="G233" s="77">
        <f>SUM(G234)</f>
        <v>0</v>
      </c>
      <c r="H233" s="103">
        <f t="shared" si="16"/>
        <v>0</v>
      </c>
      <c r="I233" s="76">
        <f>SUM(I234)</f>
        <v>0</v>
      </c>
      <c r="J233" s="76">
        <f>SUM(J234)</f>
        <v>0</v>
      </c>
      <c r="K233" s="76">
        <f>SUM(K234)</f>
        <v>0</v>
      </c>
      <c r="L233" s="75">
        <f>SUM(L234)</f>
        <v>0</v>
      </c>
    </row>
    <row r="234" spans="1:13" ht="24" hidden="1" x14ac:dyDescent="0.25">
      <c r="A234" s="74">
        <v>6239</v>
      </c>
      <c r="B234" s="79" t="s">
        <v>79</v>
      </c>
      <c r="C234" s="73">
        <f t="shared" si="15"/>
        <v>0</v>
      </c>
      <c r="D234" s="68"/>
      <c r="E234" s="68"/>
      <c r="F234" s="68"/>
      <c r="G234" s="70"/>
      <c r="H234" s="103">
        <f t="shared" si="16"/>
        <v>0</v>
      </c>
      <c r="I234" s="68">
        <v>0</v>
      </c>
      <c r="J234" s="68"/>
      <c r="K234" s="68"/>
      <c r="L234" s="67"/>
      <c r="M234" s="27"/>
    </row>
    <row r="235" spans="1:13" ht="24" hidden="1" x14ac:dyDescent="0.25">
      <c r="A235" s="88">
        <v>6240</v>
      </c>
      <c r="B235" s="78" t="s">
        <v>78</v>
      </c>
      <c r="C235" s="73">
        <f t="shared" si="15"/>
        <v>0</v>
      </c>
      <c r="D235" s="76">
        <f>SUM(D236:D237)</f>
        <v>0</v>
      </c>
      <c r="E235" s="76">
        <f>SUM(E236:E237)</f>
        <v>0</v>
      </c>
      <c r="F235" s="76">
        <f>SUM(F236:F237)</f>
        <v>0</v>
      </c>
      <c r="G235" s="77">
        <f>SUM(G236:G237)</f>
        <v>0</v>
      </c>
      <c r="H235" s="103">
        <f t="shared" si="16"/>
        <v>0</v>
      </c>
      <c r="I235" s="76">
        <f>SUM(I236:I237)</f>
        <v>0</v>
      </c>
      <c r="J235" s="76">
        <f>SUM(J236:J237)</f>
        <v>0</v>
      </c>
      <c r="K235" s="76">
        <f>SUM(K236:K237)</f>
        <v>0</v>
      </c>
      <c r="L235" s="75">
        <f>SUM(L236:L237)</f>
        <v>0</v>
      </c>
    </row>
    <row r="236" spans="1:13" hidden="1" x14ac:dyDescent="0.25">
      <c r="A236" s="74">
        <v>6241</v>
      </c>
      <c r="B236" s="78" t="s">
        <v>77</v>
      </c>
      <c r="C236" s="73">
        <f t="shared" si="15"/>
        <v>0</v>
      </c>
      <c r="D236" s="35"/>
      <c r="E236" s="35"/>
      <c r="F236" s="35"/>
      <c r="G236" s="37"/>
      <c r="H236" s="103">
        <f t="shared" si="16"/>
        <v>0</v>
      </c>
      <c r="I236" s="35">
        <v>0</v>
      </c>
      <c r="J236" s="35"/>
      <c r="K236" s="35"/>
      <c r="L236" s="34"/>
      <c r="M236" s="27"/>
    </row>
    <row r="237" spans="1:13" hidden="1" x14ac:dyDescent="0.25">
      <c r="A237" s="74">
        <v>6242</v>
      </c>
      <c r="B237" s="78" t="s">
        <v>76</v>
      </c>
      <c r="C237" s="73">
        <f t="shared" si="15"/>
        <v>0</v>
      </c>
      <c r="D237" s="35"/>
      <c r="E237" s="35"/>
      <c r="F237" s="35"/>
      <c r="G237" s="37"/>
      <c r="H237" s="103">
        <f t="shared" si="16"/>
        <v>0</v>
      </c>
      <c r="I237" s="35">
        <v>0</v>
      </c>
      <c r="J237" s="35"/>
      <c r="K237" s="35"/>
      <c r="L237" s="34"/>
      <c r="M237" s="27"/>
    </row>
    <row r="238" spans="1:13" ht="25.5" hidden="1" customHeight="1" x14ac:dyDescent="0.25">
      <c r="A238" s="88">
        <v>6250</v>
      </c>
      <c r="B238" s="78" t="s">
        <v>75</v>
      </c>
      <c r="C238" s="73">
        <f t="shared" si="15"/>
        <v>0</v>
      </c>
      <c r="D238" s="76">
        <f>SUM(D239:D243)</f>
        <v>0</v>
      </c>
      <c r="E238" s="76">
        <f>SUM(E239:E243)</f>
        <v>0</v>
      </c>
      <c r="F238" s="76">
        <f>SUM(F239:F243)</f>
        <v>0</v>
      </c>
      <c r="G238" s="77">
        <f>SUM(G239:G243)</f>
        <v>0</v>
      </c>
      <c r="H238" s="103">
        <f t="shared" si="16"/>
        <v>0</v>
      </c>
      <c r="I238" s="76">
        <f>SUM(I239:I243)</f>
        <v>0</v>
      </c>
      <c r="J238" s="76">
        <f>SUM(J239:J243)</f>
        <v>0</v>
      </c>
      <c r="K238" s="76">
        <f>SUM(K239:K243)</f>
        <v>0</v>
      </c>
      <c r="L238" s="75">
        <f>SUM(L239:L243)</f>
        <v>0</v>
      </c>
    </row>
    <row r="239" spans="1:13" ht="14.25" hidden="1" customHeight="1" x14ac:dyDescent="0.25">
      <c r="A239" s="74">
        <v>6252</v>
      </c>
      <c r="B239" s="78" t="s">
        <v>74</v>
      </c>
      <c r="C239" s="73">
        <f t="shared" si="15"/>
        <v>0</v>
      </c>
      <c r="D239" s="35"/>
      <c r="E239" s="35"/>
      <c r="F239" s="35"/>
      <c r="G239" s="37"/>
      <c r="H239" s="103">
        <f t="shared" si="16"/>
        <v>0</v>
      </c>
      <c r="I239" s="35">
        <v>0</v>
      </c>
      <c r="J239" s="35"/>
      <c r="K239" s="35"/>
      <c r="L239" s="34"/>
      <c r="M239" s="27"/>
    </row>
    <row r="240" spans="1:13" ht="14.25" hidden="1" customHeight="1" x14ac:dyDescent="0.25">
      <c r="A240" s="74">
        <v>6253</v>
      </c>
      <c r="B240" s="78" t="s">
        <v>73</v>
      </c>
      <c r="C240" s="73">
        <f t="shared" si="15"/>
        <v>0</v>
      </c>
      <c r="D240" s="35"/>
      <c r="E240" s="35"/>
      <c r="F240" s="35"/>
      <c r="G240" s="37"/>
      <c r="H240" s="103">
        <f t="shared" si="16"/>
        <v>0</v>
      </c>
      <c r="I240" s="35">
        <v>0</v>
      </c>
      <c r="J240" s="35"/>
      <c r="K240" s="35"/>
      <c r="L240" s="34"/>
      <c r="M240" s="27"/>
    </row>
    <row r="241" spans="1:13" ht="24" hidden="1" x14ac:dyDescent="0.25">
      <c r="A241" s="74">
        <v>6254</v>
      </c>
      <c r="B241" s="78" t="s">
        <v>72</v>
      </c>
      <c r="C241" s="73">
        <f t="shared" si="15"/>
        <v>0</v>
      </c>
      <c r="D241" s="35"/>
      <c r="E241" s="35"/>
      <c r="F241" s="35"/>
      <c r="G241" s="37"/>
      <c r="H241" s="103">
        <f t="shared" si="16"/>
        <v>0</v>
      </c>
      <c r="I241" s="35">
        <v>0</v>
      </c>
      <c r="J241" s="35"/>
      <c r="K241" s="35"/>
      <c r="L241" s="34"/>
      <c r="M241" s="27"/>
    </row>
    <row r="242" spans="1:13" ht="24" hidden="1" x14ac:dyDescent="0.25">
      <c r="A242" s="74">
        <v>6255</v>
      </c>
      <c r="B242" s="78" t="s">
        <v>71</v>
      </c>
      <c r="C242" s="73">
        <f t="shared" si="15"/>
        <v>0</v>
      </c>
      <c r="D242" s="35"/>
      <c r="E242" s="35"/>
      <c r="F242" s="35"/>
      <c r="G242" s="37"/>
      <c r="H242" s="103">
        <f t="shared" si="16"/>
        <v>0</v>
      </c>
      <c r="I242" s="35">
        <v>0</v>
      </c>
      <c r="J242" s="35"/>
      <c r="K242" s="35"/>
      <c r="L242" s="34"/>
      <c r="M242" s="27"/>
    </row>
    <row r="243" spans="1:13" hidden="1" x14ac:dyDescent="0.25">
      <c r="A243" s="74">
        <v>6259</v>
      </c>
      <c r="B243" s="78" t="s">
        <v>70</v>
      </c>
      <c r="C243" s="73">
        <f t="shared" si="15"/>
        <v>0</v>
      </c>
      <c r="D243" s="35"/>
      <c r="E243" s="35"/>
      <c r="F243" s="35"/>
      <c r="G243" s="37"/>
      <c r="H243" s="103">
        <f t="shared" si="16"/>
        <v>0</v>
      </c>
      <c r="I243" s="35">
        <v>0</v>
      </c>
      <c r="J243" s="35"/>
      <c r="K243" s="35"/>
      <c r="L243" s="34"/>
      <c r="M243" s="27"/>
    </row>
    <row r="244" spans="1:13" ht="24" hidden="1" x14ac:dyDescent="0.25">
      <c r="A244" s="88">
        <v>6260</v>
      </c>
      <c r="B244" s="78" t="s">
        <v>69</v>
      </c>
      <c r="C244" s="73">
        <f t="shared" si="15"/>
        <v>0</v>
      </c>
      <c r="D244" s="35"/>
      <c r="E244" s="35"/>
      <c r="F244" s="35"/>
      <c r="G244" s="37"/>
      <c r="H244" s="103">
        <f t="shared" si="16"/>
        <v>0</v>
      </c>
      <c r="I244" s="35">
        <v>0</v>
      </c>
      <c r="J244" s="35"/>
      <c r="K244" s="35"/>
      <c r="L244" s="34"/>
      <c r="M244" s="27"/>
    </row>
    <row r="245" spans="1:13" hidden="1" x14ac:dyDescent="0.25">
      <c r="A245" s="88">
        <v>6270</v>
      </c>
      <c r="B245" s="78" t="s">
        <v>68</v>
      </c>
      <c r="C245" s="73">
        <f t="shared" si="15"/>
        <v>0</v>
      </c>
      <c r="D245" s="35"/>
      <c r="E245" s="35"/>
      <c r="F245" s="35"/>
      <c r="G245" s="37"/>
      <c r="H245" s="103">
        <f t="shared" si="16"/>
        <v>0</v>
      </c>
      <c r="I245" s="35">
        <v>0</v>
      </c>
      <c r="J245" s="35"/>
      <c r="K245" s="35"/>
      <c r="L245" s="34"/>
      <c r="M245" s="27"/>
    </row>
    <row r="246" spans="1:13" ht="24" hidden="1" x14ac:dyDescent="0.25">
      <c r="A246" s="91">
        <v>6290</v>
      </c>
      <c r="B246" s="79" t="s">
        <v>67</v>
      </c>
      <c r="C246" s="110">
        <f t="shared" si="15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118">
        <f>SUM(G247:G250)</f>
        <v>0</v>
      </c>
      <c r="H246" s="110">
        <f t="shared" si="16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17">
        <f>SUM(L247:L250)</f>
        <v>0</v>
      </c>
    </row>
    <row r="247" spans="1:13" hidden="1" x14ac:dyDescent="0.25">
      <c r="A247" s="74">
        <v>6291</v>
      </c>
      <c r="B247" s="78" t="s">
        <v>66</v>
      </c>
      <c r="C247" s="73">
        <f t="shared" si="15"/>
        <v>0</v>
      </c>
      <c r="D247" s="35"/>
      <c r="E247" s="35"/>
      <c r="F247" s="35"/>
      <c r="G247" s="111"/>
      <c r="H247" s="73">
        <f t="shared" si="16"/>
        <v>0</v>
      </c>
      <c r="I247" s="35">
        <v>0</v>
      </c>
      <c r="J247" s="35"/>
      <c r="K247" s="35"/>
      <c r="L247" s="34"/>
      <c r="M247" s="27"/>
    </row>
    <row r="248" spans="1:13" hidden="1" x14ac:dyDescent="0.25">
      <c r="A248" s="74">
        <v>6292</v>
      </c>
      <c r="B248" s="78" t="s">
        <v>65</v>
      </c>
      <c r="C248" s="73">
        <f t="shared" si="15"/>
        <v>0</v>
      </c>
      <c r="D248" s="35"/>
      <c r="E248" s="35"/>
      <c r="F248" s="35"/>
      <c r="G248" s="111"/>
      <c r="H248" s="73">
        <f t="shared" si="16"/>
        <v>0</v>
      </c>
      <c r="I248" s="35">
        <v>0</v>
      </c>
      <c r="J248" s="35"/>
      <c r="K248" s="35"/>
      <c r="L248" s="34"/>
      <c r="M248" s="27"/>
    </row>
    <row r="249" spans="1:13" ht="72" hidden="1" x14ac:dyDescent="0.25">
      <c r="A249" s="74">
        <v>6296</v>
      </c>
      <c r="B249" s="78" t="s">
        <v>64</v>
      </c>
      <c r="C249" s="73">
        <f t="shared" si="15"/>
        <v>0</v>
      </c>
      <c r="D249" s="35"/>
      <c r="E249" s="35"/>
      <c r="F249" s="35"/>
      <c r="G249" s="111"/>
      <c r="H249" s="73">
        <f t="shared" si="16"/>
        <v>0</v>
      </c>
      <c r="I249" s="35">
        <v>0</v>
      </c>
      <c r="J249" s="35"/>
      <c r="K249" s="35"/>
      <c r="L249" s="34"/>
      <c r="M249" s="27"/>
    </row>
    <row r="250" spans="1:13" ht="39.75" hidden="1" customHeight="1" x14ac:dyDescent="0.25">
      <c r="A250" s="74">
        <v>6299</v>
      </c>
      <c r="B250" s="78" t="s">
        <v>63</v>
      </c>
      <c r="C250" s="73">
        <f t="shared" si="15"/>
        <v>0</v>
      </c>
      <c r="D250" s="35"/>
      <c r="E250" s="35"/>
      <c r="F250" s="35"/>
      <c r="G250" s="111"/>
      <c r="H250" s="73">
        <f t="shared" si="16"/>
        <v>0</v>
      </c>
      <c r="I250" s="35">
        <v>0</v>
      </c>
      <c r="J250" s="35"/>
      <c r="K250" s="35"/>
      <c r="L250" s="34"/>
      <c r="M250" s="27"/>
    </row>
    <row r="251" spans="1:13" hidden="1" x14ac:dyDescent="0.25">
      <c r="A251" s="97">
        <v>6300</v>
      </c>
      <c r="B251" s="96" t="s">
        <v>62</v>
      </c>
      <c r="C251" s="95">
        <f t="shared" si="15"/>
        <v>0</v>
      </c>
      <c r="D251" s="93">
        <f>SUM(D252,D256,D257)</f>
        <v>0</v>
      </c>
      <c r="E251" s="93">
        <f>SUM(E252,E256,E257)</f>
        <v>0</v>
      </c>
      <c r="F251" s="93">
        <f>SUM(F252,F256,F257)</f>
        <v>0</v>
      </c>
      <c r="G251" s="93">
        <f>SUM(G252,G256,G257)</f>
        <v>0</v>
      </c>
      <c r="H251" s="94">
        <f t="shared" si="16"/>
        <v>0</v>
      </c>
      <c r="I251" s="93">
        <f>SUM(I252,I256,I257)</f>
        <v>0</v>
      </c>
      <c r="J251" s="93">
        <f>SUM(J252,J256,J257)</f>
        <v>0</v>
      </c>
      <c r="K251" s="93">
        <f>SUM(K252,K256,K257)</f>
        <v>0</v>
      </c>
      <c r="L251" s="109">
        <f>SUM(L252,L256,L257)</f>
        <v>0</v>
      </c>
    </row>
    <row r="252" spans="1:13" ht="24" hidden="1" x14ac:dyDescent="0.25">
      <c r="A252" s="91">
        <v>6320</v>
      </c>
      <c r="B252" s="79" t="s">
        <v>61</v>
      </c>
      <c r="C252" s="110">
        <f t="shared" si="15"/>
        <v>0</v>
      </c>
      <c r="D252" s="107">
        <f>SUM(D253:D255)</f>
        <v>0</v>
      </c>
      <c r="E252" s="107">
        <f>SUM(E253:E255)</f>
        <v>0</v>
      </c>
      <c r="F252" s="107">
        <f>SUM(F253:F255)</f>
        <v>0</v>
      </c>
      <c r="G252" s="116">
        <f>SUM(G253:G255)</f>
        <v>0</v>
      </c>
      <c r="H252" s="110">
        <f t="shared" si="16"/>
        <v>0</v>
      </c>
      <c r="I252" s="107">
        <f>SUM(I253:I255)</f>
        <v>0</v>
      </c>
      <c r="J252" s="107">
        <f>SUM(J253:J255)</f>
        <v>0</v>
      </c>
      <c r="K252" s="107">
        <f>SUM(K253:K255)</f>
        <v>0</v>
      </c>
      <c r="L252" s="115">
        <f>SUM(L253:L255)</f>
        <v>0</v>
      </c>
    </row>
    <row r="253" spans="1:13" hidden="1" x14ac:dyDescent="0.25">
      <c r="A253" s="74">
        <v>6322</v>
      </c>
      <c r="B253" s="78" t="s">
        <v>60</v>
      </c>
      <c r="C253" s="73">
        <f t="shared" si="15"/>
        <v>0</v>
      </c>
      <c r="D253" s="35"/>
      <c r="E253" s="35"/>
      <c r="F253" s="35"/>
      <c r="G253" s="111"/>
      <c r="H253" s="73">
        <f t="shared" si="16"/>
        <v>0</v>
      </c>
      <c r="I253" s="35">
        <v>0</v>
      </c>
      <c r="J253" s="35"/>
      <c r="K253" s="35"/>
      <c r="L253" s="34"/>
      <c r="M253" s="27"/>
    </row>
    <row r="254" spans="1:13" ht="24" hidden="1" x14ac:dyDescent="0.25">
      <c r="A254" s="74">
        <v>6323</v>
      </c>
      <c r="B254" s="78" t="s">
        <v>59</v>
      </c>
      <c r="C254" s="73">
        <f t="shared" si="15"/>
        <v>0</v>
      </c>
      <c r="D254" s="35"/>
      <c r="E254" s="35"/>
      <c r="F254" s="35"/>
      <c r="G254" s="111"/>
      <c r="H254" s="73">
        <f t="shared" si="16"/>
        <v>0</v>
      </c>
      <c r="I254" s="35">
        <v>0</v>
      </c>
      <c r="J254" s="35"/>
      <c r="K254" s="35"/>
      <c r="L254" s="34"/>
      <c r="M254" s="27"/>
    </row>
    <row r="255" spans="1:13" ht="24" hidden="1" x14ac:dyDescent="0.25">
      <c r="A255" s="114">
        <v>6324</v>
      </c>
      <c r="B255" s="79" t="s">
        <v>58</v>
      </c>
      <c r="C255" s="71">
        <f t="shared" si="15"/>
        <v>0</v>
      </c>
      <c r="D255" s="68"/>
      <c r="E255" s="68"/>
      <c r="F255" s="68"/>
      <c r="G255" s="113"/>
      <c r="H255" s="71">
        <f t="shared" si="16"/>
        <v>0</v>
      </c>
      <c r="I255" s="68">
        <v>0</v>
      </c>
      <c r="J255" s="68"/>
      <c r="K255" s="68"/>
      <c r="L255" s="67"/>
      <c r="M255" s="27"/>
    </row>
    <row r="256" spans="1:13" ht="24" hidden="1" x14ac:dyDescent="0.25">
      <c r="A256" s="87">
        <v>6330</v>
      </c>
      <c r="B256" s="112" t="s">
        <v>57</v>
      </c>
      <c r="C256" s="110">
        <f t="shared" si="15"/>
        <v>0</v>
      </c>
      <c r="D256" s="29"/>
      <c r="E256" s="29"/>
      <c r="F256" s="29"/>
      <c r="G256" s="111"/>
      <c r="H256" s="110">
        <f t="shared" si="16"/>
        <v>0</v>
      </c>
      <c r="I256" s="29">
        <v>0</v>
      </c>
      <c r="J256" s="29"/>
      <c r="K256" s="29"/>
      <c r="L256" s="28"/>
      <c r="M256" s="27"/>
    </row>
    <row r="257" spans="1:13" hidden="1" x14ac:dyDescent="0.25">
      <c r="A257" s="88">
        <v>6360</v>
      </c>
      <c r="B257" s="78" t="s">
        <v>56</v>
      </c>
      <c r="C257" s="73">
        <f t="shared" ref="C257:C283" si="17">SUM(D257:G257)</f>
        <v>0</v>
      </c>
      <c r="D257" s="35"/>
      <c r="E257" s="35"/>
      <c r="F257" s="35"/>
      <c r="G257" s="37"/>
      <c r="H257" s="103">
        <f t="shared" ref="H257:H283" si="18">SUM(I257:L257)</f>
        <v>0</v>
      </c>
      <c r="I257" s="35">
        <v>0</v>
      </c>
      <c r="J257" s="35"/>
      <c r="K257" s="35"/>
      <c r="L257" s="34"/>
      <c r="M257" s="27"/>
    </row>
    <row r="258" spans="1:13" ht="36" hidden="1" x14ac:dyDescent="0.25">
      <c r="A258" s="97">
        <v>6400</v>
      </c>
      <c r="B258" s="96" t="s">
        <v>55</v>
      </c>
      <c r="C258" s="95">
        <f t="shared" si="17"/>
        <v>0</v>
      </c>
      <c r="D258" s="93">
        <f>SUM(D259,D263)</f>
        <v>0</v>
      </c>
      <c r="E258" s="93">
        <f>SUM(E259,E263)</f>
        <v>0</v>
      </c>
      <c r="F258" s="93">
        <f>SUM(F259,F263)</f>
        <v>0</v>
      </c>
      <c r="G258" s="93">
        <f>SUM(G259,G263)</f>
        <v>0</v>
      </c>
      <c r="H258" s="94">
        <f t="shared" si="18"/>
        <v>0</v>
      </c>
      <c r="I258" s="93">
        <f>SUM(I259,I263)</f>
        <v>0</v>
      </c>
      <c r="J258" s="93">
        <f>SUM(J259,J263)</f>
        <v>0</v>
      </c>
      <c r="K258" s="93">
        <f>SUM(K259,K263)</f>
        <v>0</v>
      </c>
      <c r="L258" s="109">
        <f>SUM(L259,L263)</f>
        <v>0</v>
      </c>
    </row>
    <row r="259" spans="1:13" ht="24" hidden="1" x14ac:dyDescent="0.25">
      <c r="A259" s="91">
        <v>6410</v>
      </c>
      <c r="B259" s="79" t="s">
        <v>54</v>
      </c>
      <c r="C259" s="71">
        <f t="shared" si="17"/>
        <v>0</v>
      </c>
      <c r="D259" s="107">
        <f>SUM(D260:D262)</f>
        <v>0</v>
      </c>
      <c r="E259" s="107">
        <f>SUM(E260:E262)</f>
        <v>0</v>
      </c>
      <c r="F259" s="107">
        <f>SUM(F260:F262)</f>
        <v>0</v>
      </c>
      <c r="G259" s="108">
        <f>SUM(G260:G262)</f>
        <v>0</v>
      </c>
      <c r="H259" s="71">
        <f t="shared" si="18"/>
        <v>0</v>
      </c>
      <c r="I259" s="107">
        <f>SUM(I260:I262)</f>
        <v>0</v>
      </c>
      <c r="J259" s="107">
        <f>SUM(J260:J262)</f>
        <v>0</v>
      </c>
      <c r="K259" s="107">
        <f>SUM(K260:K262)</f>
        <v>0</v>
      </c>
      <c r="L259" s="106">
        <f>SUM(L260:L262)</f>
        <v>0</v>
      </c>
    </row>
    <row r="260" spans="1:13" hidden="1" x14ac:dyDescent="0.25">
      <c r="A260" s="74">
        <v>6411</v>
      </c>
      <c r="B260" s="39" t="s">
        <v>53</v>
      </c>
      <c r="C260" s="73">
        <f t="shared" si="17"/>
        <v>0</v>
      </c>
      <c r="D260" s="35"/>
      <c r="E260" s="35"/>
      <c r="F260" s="35"/>
      <c r="G260" s="37"/>
      <c r="H260" s="103">
        <f t="shared" si="18"/>
        <v>0</v>
      </c>
      <c r="I260" s="35">
        <v>0</v>
      </c>
      <c r="J260" s="35"/>
      <c r="K260" s="35"/>
      <c r="L260" s="34"/>
      <c r="M260" s="27"/>
    </row>
    <row r="261" spans="1:13" ht="36" hidden="1" x14ac:dyDescent="0.25">
      <c r="A261" s="74">
        <v>6412</v>
      </c>
      <c r="B261" s="78" t="s">
        <v>52</v>
      </c>
      <c r="C261" s="73">
        <f t="shared" si="17"/>
        <v>0</v>
      </c>
      <c r="D261" s="35"/>
      <c r="E261" s="35"/>
      <c r="F261" s="35"/>
      <c r="G261" s="37"/>
      <c r="H261" s="103">
        <f t="shared" si="18"/>
        <v>0</v>
      </c>
      <c r="I261" s="35">
        <v>0</v>
      </c>
      <c r="J261" s="35"/>
      <c r="K261" s="35"/>
      <c r="L261" s="34"/>
      <c r="M261" s="27"/>
    </row>
    <row r="262" spans="1:13" ht="36" hidden="1" x14ac:dyDescent="0.25">
      <c r="A262" s="74">
        <v>6419</v>
      </c>
      <c r="B262" s="78" t="s">
        <v>51</v>
      </c>
      <c r="C262" s="73">
        <f t="shared" si="17"/>
        <v>0</v>
      </c>
      <c r="D262" s="35"/>
      <c r="E262" s="35"/>
      <c r="F262" s="35"/>
      <c r="G262" s="37"/>
      <c r="H262" s="103">
        <f t="shared" si="18"/>
        <v>0</v>
      </c>
      <c r="I262" s="35">
        <v>0</v>
      </c>
      <c r="J262" s="35"/>
      <c r="K262" s="35"/>
      <c r="L262" s="34"/>
      <c r="M262" s="27"/>
    </row>
    <row r="263" spans="1:13" ht="36" hidden="1" x14ac:dyDescent="0.25">
      <c r="A263" s="88">
        <v>6420</v>
      </c>
      <c r="B263" s="78" t="s">
        <v>50</v>
      </c>
      <c r="C263" s="73">
        <f t="shared" si="17"/>
        <v>0</v>
      </c>
      <c r="D263" s="76">
        <f>SUM(D264:D267)</f>
        <v>0</v>
      </c>
      <c r="E263" s="76">
        <f>SUM(E264:E267)</f>
        <v>0</v>
      </c>
      <c r="F263" s="76">
        <f>SUM(F264:F267)</f>
        <v>0</v>
      </c>
      <c r="G263" s="105">
        <f>SUM(G264:G267)</f>
        <v>0</v>
      </c>
      <c r="H263" s="73">
        <f t="shared" si="18"/>
        <v>0</v>
      </c>
      <c r="I263" s="76">
        <f>SUM(I264:I267)</f>
        <v>0</v>
      </c>
      <c r="J263" s="76">
        <f>SUM(J264:J267)</f>
        <v>0</v>
      </c>
      <c r="K263" s="76">
        <f>SUM(K264:K267)</f>
        <v>0</v>
      </c>
      <c r="L263" s="104">
        <f>SUM(L264:L267)</f>
        <v>0</v>
      </c>
    </row>
    <row r="264" spans="1:13" hidden="1" x14ac:dyDescent="0.25">
      <c r="A264" s="74">
        <v>6421</v>
      </c>
      <c r="B264" s="78" t="s">
        <v>49</v>
      </c>
      <c r="C264" s="73">
        <f t="shared" si="17"/>
        <v>0</v>
      </c>
      <c r="D264" s="35"/>
      <c r="E264" s="35"/>
      <c r="F264" s="35"/>
      <c r="G264" s="37"/>
      <c r="H264" s="103">
        <f t="shared" si="18"/>
        <v>0</v>
      </c>
      <c r="I264" s="35">
        <v>0</v>
      </c>
      <c r="J264" s="35"/>
      <c r="K264" s="35"/>
      <c r="L264" s="34"/>
      <c r="M264" s="27"/>
    </row>
    <row r="265" spans="1:13" hidden="1" x14ac:dyDescent="0.25">
      <c r="A265" s="74">
        <v>6422</v>
      </c>
      <c r="B265" s="78" t="s">
        <v>48</v>
      </c>
      <c r="C265" s="73">
        <f t="shared" si="17"/>
        <v>0</v>
      </c>
      <c r="D265" s="35"/>
      <c r="E265" s="35"/>
      <c r="F265" s="35"/>
      <c r="G265" s="37"/>
      <c r="H265" s="103">
        <f t="shared" si="18"/>
        <v>0</v>
      </c>
      <c r="I265" s="35">
        <v>0</v>
      </c>
      <c r="J265" s="35"/>
      <c r="K265" s="35"/>
      <c r="L265" s="34"/>
      <c r="M265" s="27"/>
    </row>
    <row r="266" spans="1:13" ht="24" hidden="1" x14ac:dyDescent="0.25">
      <c r="A266" s="74">
        <v>6423</v>
      </c>
      <c r="B266" s="78" t="s">
        <v>47</v>
      </c>
      <c r="C266" s="73">
        <f t="shared" si="17"/>
        <v>0</v>
      </c>
      <c r="D266" s="35"/>
      <c r="E266" s="35"/>
      <c r="F266" s="35"/>
      <c r="G266" s="37"/>
      <c r="H266" s="103">
        <f t="shared" si="18"/>
        <v>0</v>
      </c>
      <c r="I266" s="35">
        <v>0</v>
      </c>
      <c r="J266" s="35"/>
      <c r="K266" s="35"/>
      <c r="L266" s="34"/>
      <c r="M266" s="27"/>
    </row>
    <row r="267" spans="1:13" ht="36" hidden="1" x14ac:dyDescent="0.25">
      <c r="A267" s="74">
        <v>6424</v>
      </c>
      <c r="B267" s="78" t="s">
        <v>46</v>
      </c>
      <c r="C267" s="73">
        <f t="shared" si="17"/>
        <v>0</v>
      </c>
      <c r="D267" s="35"/>
      <c r="E267" s="35"/>
      <c r="F267" s="35"/>
      <c r="G267" s="37"/>
      <c r="H267" s="103">
        <f t="shared" si="18"/>
        <v>0</v>
      </c>
      <c r="I267" s="35">
        <v>0</v>
      </c>
      <c r="J267" s="35"/>
      <c r="K267" s="35"/>
      <c r="L267" s="34"/>
      <c r="M267" s="90"/>
    </row>
    <row r="268" spans="1:13" ht="36" hidden="1" x14ac:dyDescent="0.25">
      <c r="A268" s="102">
        <v>7000</v>
      </c>
      <c r="B268" s="102" t="s">
        <v>45</v>
      </c>
      <c r="C268" s="101">
        <f t="shared" si="17"/>
        <v>0</v>
      </c>
      <c r="D268" s="99">
        <f>SUM(D269,D279)</f>
        <v>0</v>
      </c>
      <c r="E268" s="99">
        <f>SUM(E269,E279)</f>
        <v>0</v>
      </c>
      <c r="F268" s="99">
        <f>SUM(F269,F279)</f>
        <v>0</v>
      </c>
      <c r="G268" s="99">
        <f>SUM(G269,G279)</f>
        <v>0</v>
      </c>
      <c r="H268" s="100">
        <f t="shared" si="18"/>
        <v>0</v>
      </c>
      <c r="I268" s="99">
        <f>SUM(I269,I279)</f>
        <v>0</v>
      </c>
      <c r="J268" s="99">
        <f>SUM(J269,J279)</f>
        <v>0</v>
      </c>
      <c r="K268" s="99">
        <f>SUM(K269,K279)</f>
        <v>0</v>
      </c>
      <c r="L268" s="98">
        <f>SUM(L269,L279)</f>
        <v>0</v>
      </c>
    </row>
    <row r="269" spans="1:13" ht="24" hidden="1" x14ac:dyDescent="0.25">
      <c r="A269" s="97">
        <v>7200</v>
      </c>
      <c r="B269" s="96" t="s">
        <v>44</v>
      </c>
      <c r="C269" s="95">
        <f t="shared" si="17"/>
        <v>0</v>
      </c>
      <c r="D269" s="93">
        <f>SUM(D270,D271,D274,D275,D278)</f>
        <v>0</v>
      </c>
      <c r="E269" s="93">
        <f>SUM(E270,E271,E274,E275,E278)</f>
        <v>0</v>
      </c>
      <c r="F269" s="93">
        <f>SUM(F270,F271,F274,F275,F278)</f>
        <v>0</v>
      </c>
      <c r="G269" s="93">
        <f>SUM(G270,G271,G274,G275,G278)</f>
        <v>0</v>
      </c>
      <c r="H269" s="94">
        <f t="shared" si="18"/>
        <v>0</v>
      </c>
      <c r="I269" s="93">
        <f>SUM(I270,I271,I274,I275,I278)</f>
        <v>0</v>
      </c>
      <c r="J269" s="93">
        <f>SUM(J270,J271,J274,J275,J278)</f>
        <v>0</v>
      </c>
      <c r="K269" s="93">
        <f>SUM(K270,K271,K274,K275,K278)</f>
        <v>0</v>
      </c>
      <c r="L269" s="92">
        <f>SUM(L270,L271,L274,L275,L278)</f>
        <v>0</v>
      </c>
    </row>
    <row r="270" spans="1:13" ht="24" hidden="1" x14ac:dyDescent="0.25">
      <c r="A270" s="91">
        <v>7210</v>
      </c>
      <c r="B270" s="79" t="s">
        <v>43</v>
      </c>
      <c r="C270" s="71">
        <f t="shared" si="17"/>
        <v>0</v>
      </c>
      <c r="D270" s="68"/>
      <c r="E270" s="68"/>
      <c r="F270" s="68"/>
      <c r="G270" s="70"/>
      <c r="H270" s="69">
        <f t="shared" si="18"/>
        <v>0</v>
      </c>
      <c r="I270" s="68">
        <v>0</v>
      </c>
      <c r="J270" s="68"/>
      <c r="K270" s="68"/>
      <c r="L270" s="67"/>
      <c r="M270" s="27"/>
    </row>
    <row r="271" spans="1:13" s="89" customFormat="1" ht="36" hidden="1" x14ac:dyDescent="0.25">
      <c r="A271" s="88">
        <v>7220</v>
      </c>
      <c r="B271" s="78" t="s">
        <v>42</v>
      </c>
      <c r="C271" s="73">
        <f t="shared" si="17"/>
        <v>0</v>
      </c>
      <c r="D271" s="76">
        <f>SUM(D272:D273)</f>
        <v>0</v>
      </c>
      <c r="E271" s="76">
        <f>SUM(E272:E273)</f>
        <v>0</v>
      </c>
      <c r="F271" s="76">
        <f>SUM(F272:F273)</f>
        <v>0</v>
      </c>
      <c r="G271" s="76">
        <f>SUM(G272:G273)</f>
        <v>0</v>
      </c>
      <c r="H271" s="36">
        <f t="shared" si="18"/>
        <v>0</v>
      </c>
      <c r="I271" s="76">
        <f>SUM(I272:I273)</f>
        <v>0</v>
      </c>
      <c r="J271" s="76">
        <f>SUM(J272:J273)</f>
        <v>0</v>
      </c>
      <c r="K271" s="76">
        <f>SUM(K272:K273)</f>
        <v>0</v>
      </c>
      <c r="L271" s="75">
        <f>SUM(L272:L273)</f>
        <v>0</v>
      </c>
    </row>
    <row r="272" spans="1:13" s="89" customFormat="1" ht="36" hidden="1" x14ac:dyDescent="0.25">
      <c r="A272" s="74">
        <v>7221</v>
      </c>
      <c r="B272" s="78" t="s">
        <v>41</v>
      </c>
      <c r="C272" s="73">
        <f t="shared" si="17"/>
        <v>0</v>
      </c>
      <c r="D272" s="35"/>
      <c r="E272" s="35"/>
      <c r="F272" s="35"/>
      <c r="G272" s="37"/>
      <c r="H272" s="36">
        <f t="shared" si="18"/>
        <v>0</v>
      </c>
      <c r="I272" s="35">
        <v>0</v>
      </c>
      <c r="J272" s="35"/>
      <c r="K272" s="35"/>
      <c r="L272" s="34"/>
      <c r="M272" s="90"/>
    </row>
    <row r="273" spans="1:13" s="89" customFormat="1" ht="36" hidden="1" x14ac:dyDescent="0.25">
      <c r="A273" s="74">
        <v>7222</v>
      </c>
      <c r="B273" s="78" t="s">
        <v>40</v>
      </c>
      <c r="C273" s="73">
        <f t="shared" si="17"/>
        <v>0</v>
      </c>
      <c r="D273" s="35"/>
      <c r="E273" s="35"/>
      <c r="F273" s="35"/>
      <c r="G273" s="37"/>
      <c r="H273" s="36">
        <f t="shared" si="18"/>
        <v>0</v>
      </c>
      <c r="I273" s="35">
        <v>0</v>
      </c>
      <c r="J273" s="35"/>
      <c r="K273" s="35"/>
      <c r="L273" s="34"/>
      <c r="M273" s="90"/>
    </row>
    <row r="274" spans="1:13" ht="24" hidden="1" x14ac:dyDescent="0.25">
      <c r="A274" s="88">
        <v>7230</v>
      </c>
      <c r="B274" s="78" t="s">
        <v>39</v>
      </c>
      <c r="C274" s="73">
        <f t="shared" si="17"/>
        <v>0</v>
      </c>
      <c r="D274" s="35"/>
      <c r="E274" s="35"/>
      <c r="F274" s="35"/>
      <c r="G274" s="37"/>
      <c r="H274" s="36">
        <f t="shared" si="18"/>
        <v>0</v>
      </c>
      <c r="I274" s="35">
        <v>0</v>
      </c>
      <c r="J274" s="35"/>
      <c r="K274" s="35"/>
      <c r="L274" s="34"/>
      <c r="M274" s="27"/>
    </row>
    <row r="275" spans="1:13" ht="24" hidden="1" x14ac:dyDescent="0.25">
      <c r="A275" s="88">
        <v>7240</v>
      </c>
      <c r="B275" s="78" t="s">
        <v>38</v>
      </c>
      <c r="C275" s="73">
        <f t="shared" si="17"/>
        <v>0</v>
      </c>
      <c r="D275" s="76">
        <f>SUM(D276:D277)</f>
        <v>0</v>
      </c>
      <c r="E275" s="76">
        <f>SUM(E276:E277)</f>
        <v>0</v>
      </c>
      <c r="F275" s="76">
        <f>SUM(F276:F277)</f>
        <v>0</v>
      </c>
      <c r="G275" s="77">
        <f>SUM(G276:G277)</f>
        <v>0</v>
      </c>
      <c r="H275" s="36">
        <f t="shared" si="18"/>
        <v>0</v>
      </c>
      <c r="I275" s="76">
        <f>SUM(I276:I277)</f>
        <v>0</v>
      </c>
      <c r="J275" s="76">
        <f>SUM(J276:J277)</f>
        <v>0</v>
      </c>
      <c r="K275" s="76">
        <f>SUM(K276:K277)</f>
        <v>0</v>
      </c>
      <c r="L275" s="75">
        <f>SUM(L276:L277)</f>
        <v>0</v>
      </c>
    </row>
    <row r="276" spans="1:13" ht="48" hidden="1" x14ac:dyDescent="0.25">
      <c r="A276" s="74">
        <v>7245</v>
      </c>
      <c r="B276" s="78" t="s">
        <v>37</v>
      </c>
      <c r="C276" s="73">
        <f t="shared" si="17"/>
        <v>0</v>
      </c>
      <c r="D276" s="35"/>
      <c r="E276" s="35"/>
      <c r="F276" s="35"/>
      <c r="G276" s="37"/>
      <c r="H276" s="36">
        <f t="shared" si="18"/>
        <v>0</v>
      </c>
      <c r="I276" s="35">
        <v>0</v>
      </c>
      <c r="J276" s="35"/>
      <c r="K276" s="35"/>
      <c r="L276" s="34"/>
      <c r="M276" s="27"/>
    </row>
    <row r="277" spans="1:13" ht="96" hidden="1" x14ac:dyDescent="0.25">
      <c r="A277" s="74">
        <v>7246</v>
      </c>
      <c r="B277" s="78" t="s">
        <v>36</v>
      </c>
      <c r="C277" s="73">
        <f t="shared" si="17"/>
        <v>0</v>
      </c>
      <c r="D277" s="35"/>
      <c r="E277" s="35"/>
      <c r="F277" s="35"/>
      <c r="G277" s="37"/>
      <c r="H277" s="36">
        <f t="shared" si="18"/>
        <v>0</v>
      </c>
      <c r="I277" s="35">
        <v>0</v>
      </c>
      <c r="J277" s="35"/>
      <c r="K277" s="35"/>
      <c r="L277" s="34"/>
      <c r="M277" s="27"/>
    </row>
    <row r="278" spans="1:13" ht="24" hidden="1" x14ac:dyDescent="0.25">
      <c r="A278" s="87">
        <v>7260</v>
      </c>
      <c r="B278" s="79" t="s">
        <v>35</v>
      </c>
      <c r="C278" s="71">
        <f t="shared" si="17"/>
        <v>0</v>
      </c>
      <c r="D278" s="68"/>
      <c r="E278" s="68"/>
      <c r="F278" s="68"/>
      <c r="G278" s="70"/>
      <c r="H278" s="69">
        <f t="shared" si="18"/>
        <v>0</v>
      </c>
      <c r="I278" s="68">
        <v>0</v>
      </c>
      <c r="J278" s="68"/>
      <c r="K278" s="68"/>
      <c r="L278" s="67"/>
      <c r="M278" s="27"/>
    </row>
    <row r="279" spans="1:13" hidden="1" x14ac:dyDescent="0.25">
      <c r="A279" s="86">
        <v>7700</v>
      </c>
      <c r="B279" s="85" t="s">
        <v>34</v>
      </c>
      <c r="C279" s="83">
        <f t="shared" si="17"/>
        <v>0</v>
      </c>
      <c r="D279" s="82">
        <f>D280</f>
        <v>0</v>
      </c>
      <c r="E279" s="82">
        <f>E280</f>
        <v>0</v>
      </c>
      <c r="F279" s="82">
        <f>F280</f>
        <v>0</v>
      </c>
      <c r="G279" s="84">
        <f>G280</f>
        <v>0</v>
      </c>
      <c r="H279" s="83">
        <f t="shared" si="18"/>
        <v>0</v>
      </c>
      <c r="I279" s="82">
        <f>I280</f>
        <v>0</v>
      </c>
      <c r="J279" s="82">
        <f>J280</f>
        <v>0</v>
      </c>
      <c r="K279" s="82">
        <f>K280</f>
        <v>0</v>
      </c>
      <c r="L279" s="81">
        <f>L280</f>
        <v>0</v>
      </c>
    </row>
    <row r="280" spans="1:13" hidden="1" x14ac:dyDescent="0.25">
      <c r="A280" s="80">
        <v>7720</v>
      </c>
      <c r="B280" s="79" t="s">
        <v>33</v>
      </c>
      <c r="C280" s="42">
        <f t="shared" si="17"/>
        <v>0</v>
      </c>
      <c r="D280" s="41"/>
      <c r="E280" s="41"/>
      <c r="F280" s="41"/>
      <c r="G280" s="43"/>
      <c r="H280" s="42">
        <f t="shared" si="18"/>
        <v>0</v>
      </c>
      <c r="I280" s="41">
        <v>0</v>
      </c>
      <c r="J280" s="41"/>
      <c r="K280" s="41"/>
      <c r="L280" s="40"/>
      <c r="M280" s="27"/>
    </row>
    <row r="281" spans="1:13" hidden="1" x14ac:dyDescent="0.25">
      <c r="A281" s="39"/>
      <c r="B281" s="78" t="s">
        <v>32</v>
      </c>
      <c r="C281" s="73">
        <f t="shared" si="17"/>
        <v>0</v>
      </c>
      <c r="D281" s="76">
        <f>SUM(D282:D283)</f>
        <v>0</v>
      </c>
      <c r="E281" s="76">
        <f>SUM(E282:E283)</f>
        <v>0</v>
      </c>
      <c r="F281" s="76">
        <f>SUM(F282:F283)</f>
        <v>0</v>
      </c>
      <c r="G281" s="77">
        <f>SUM(G282:G283)</f>
        <v>0</v>
      </c>
      <c r="H281" s="36">
        <f t="shared" si="18"/>
        <v>0</v>
      </c>
      <c r="I281" s="76">
        <f>SUM(I282:I283)</f>
        <v>0</v>
      </c>
      <c r="J281" s="76">
        <f>SUM(J282:J283)</f>
        <v>0</v>
      </c>
      <c r="K281" s="76">
        <f>SUM(K282:K283)</f>
        <v>0</v>
      </c>
      <c r="L281" s="75">
        <f>SUM(L282:L283)</f>
        <v>0</v>
      </c>
    </row>
    <row r="282" spans="1:13" hidden="1" x14ac:dyDescent="0.25">
      <c r="A282" s="39" t="s">
        <v>31</v>
      </c>
      <c r="B282" s="74" t="s">
        <v>30</v>
      </c>
      <c r="C282" s="73">
        <f t="shared" si="17"/>
        <v>0</v>
      </c>
      <c r="D282" s="35"/>
      <c r="E282" s="35"/>
      <c r="F282" s="35"/>
      <c r="G282" s="37"/>
      <c r="H282" s="36">
        <f t="shared" si="18"/>
        <v>0</v>
      </c>
      <c r="I282" s="35"/>
      <c r="J282" s="35"/>
      <c r="K282" s="35"/>
      <c r="L282" s="34"/>
      <c r="M282" s="27"/>
    </row>
    <row r="283" spans="1:13" ht="24" hidden="1" x14ac:dyDescent="0.25">
      <c r="A283" s="39" t="s">
        <v>29</v>
      </c>
      <c r="B283" s="72" t="s">
        <v>28</v>
      </c>
      <c r="C283" s="71">
        <f t="shared" si="17"/>
        <v>0</v>
      </c>
      <c r="D283" s="68"/>
      <c r="E283" s="68"/>
      <c r="F283" s="68"/>
      <c r="G283" s="70"/>
      <c r="H283" s="69">
        <f t="shared" si="18"/>
        <v>0</v>
      </c>
      <c r="I283" s="68"/>
      <c r="J283" s="68"/>
      <c r="K283" s="68"/>
      <c r="L283" s="67"/>
      <c r="M283" s="27"/>
    </row>
    <row r="284" spans="1:13" ht="12.75" thickBot="1" x14ac:dyDescent="0.3">
      <c r="A284" s="66"/>
      <c r="B284" s="66" t="s">
        <v>27</v>
      </c>
      <c r="C284" s="63">
        <f t="shared" ref="C284:L284" si="19">SUM(C281,C268,C230,C195,C187,C173,C75,C53)</f>
        <v>52291</v>
      </c>
      <c r="D284" s="63">
        <f t="shared" si="19"/>
        <v>52291</v>
      </c>
      <c r="E284" s="63">
        <f t="shared" si="19"/>
        <v>0</v>
      </c>
      <c r="F284" s="63">
        <f t="shared" si="19"/>
        <v>0</v>
      </c>
      <c r="G284" s="65">
        <f t="shared" si="19"/>
        <v>0</v>
      </c>
      <c r="H284" s="64">
        <f t="shared" si="19"/>
        <v>40366</v>
      </c>
      <c r="I284" s="63">
        <f t="shared" si="19"/>
        <v>40366</v>
      </c>
      <c r="J284" s="63">
        <f t="shared" si="19"/>
        <v>0</v>
      </c>
      <c r="K284" s="63">
        <f t="shared" si="19"/>
        <v>0</v>
      </c>
      <c r="L284" s="62">
        <f t="shared" si="19"/>
        <v>0</v>
      </c>
    </row>
    <row r="285" spans="1:13" s="14" customFormat="1" ht="13.5" hidden="1" thickTop="1" thickBot="1" x14ac:dyDescent="0.3">
      <c r="A285" s="291" t="s">
        <v>26</v>
      </c>
      <c r="B285" s="292"/>
      <c r="C285" s="60">
        <f>SUM(D285:G285)</f>
        <v>0</v>
      </c>
      <c r="D285" s="59">
        <f>SUM(D25,D26,D42)-D51</f>
        <v>0</v>
      </c>
      <c r="E285" s="59">
        <f>SUM(E25,E26,E42)-E51</f>
        <v>0</v>
      </c>
      <c r="F285" s="59">
        <f>(F27+F43)-F51</f>
        <v>0</v>
      </c>
      <c r="G285" s="61">
        <f>G45-G51</f>
        <v>0</v>
      </c>
      <c r="H285" s="60">
        <f>SUM(I285:L285)</f>
        <v>0</v>
      </c>
      <c r="I285" s="59">
        <f>SUM(I25,I26,I42)-I51</f>
        <v>0</v>
      </c>
      <c r="J285" s="59">
        <f>SUM(J25,J26,J42)-J51</f>
        <v>0</v>
      </c>
      <c r="K285" s="59">
        <f>(K27+K43)-K51</f>
        <v>0</v>
      </c>
      <c r="L285" s="58">
        <f>L45-L51</f>
        <v>0</v>
      </c>
    </row>
    <row r="286" spans="1:13" s="14" customFormat="1" ht="12.75" hidden="1" thickTop="1" x14ac:dyDescent="0.25">
      <c r="A286" s="285" t="s">
        <v>25</v>
      </c>
      <c r="B286" s="286"/>
      <c r="C286" s="50">
        <f t="shared" ref="C286:L286" si="20">SUM(C287,C288)-C295+C296</f>
        <v>0</v>
      </c>
      <c r="D286" s="47">
        <f t="shared" si="20"/>
        <v>0</v>
      </c>
      <c r="E286" s="47">
        <f t="shared" si="20"/>
        <v>0</v>
      </c>
      <c r="F286" s="47">
        <f t="shared" si="20"/>
        <v>0</v>
      </c>
      <c r="G286" s="57">
        <f t="shared" si="20"/>
        <v>0</v>
      </c>
      <c r="H286" s="48">
        <f t="shared" si="20"/>
        <v>0</v>
      </c>
      <c r="I286" s="47">
        <f t="shared" si="20"/>
        <v>0</v>
      </c>
      <c r="J286" s="47">
        <f t="shared" si="20"/>
        <v>0</v>
      </c>
      <c r="K286" s="47">
        <f t="shared" si="20"/>
        <v>0</v>
      </c>
      <c r="L286" s="46">
        <f t="shared" si="20"/>
        <v>0</v>
      </c>
    </row>
    <row r="287" spans="1:13" s="14" customFormat="1" ht="13.5" hidden="1" thickTop="1" thickBot="1" x14ac:dyDescent="0.3">
      <c r="A287" s="56" t="s">
        <v>24</v>
      </c>
      <c r="B287" s="56" t="s">
        <v>23</v>
      </c>
      <c r="C287" s="55">
        <f t="shared" ref="C287:L287" si="21">C22-C281</f>
        <v>0</v>
      </c>
      <c r="D287" s="52">
        <f t="shared" si="21"/>
        <v>0</v>
      </c>
      <c r="E287" s="52">
        <f t="shared" si="21"/>
        <v>0</v>
      </c>
      <c r="F287" s="52">
        <f t="shared" si="21"/>
        <v>0</v>
      </c>
      <c r="G287" s="54">
        <f t="shared" si="21"/>
        <v>0</v>
      </c>
      <c r="H287" s="53">
        <f t="shared" si="21"/>
        <v>0</v>
      </c>
      <c r="I287" s="52">
        <f t="shared" si="21"/>
        <v>0</v>
      </c>
      <c r="J287" s="52">
        <f t="shared" si="21"/>
        <v>0</v>
      </c>
      <c r="K287" s="52">
        <f t="shared" si="21"/>
        <v>0</v>
      </c>
      <c r="L287" s="51">
        <f t="shared" si="21"/>
        <v>0</v>
      </c>
    </row>
    <row r="288" spans="1:13" s="14" customFormat="1" ht="12.75" hidden="1" thickTop="1" x14ac:dyDescent="0.25">
      <c r="A288" s="21" t="s">
        <v>22</v>
      </c>
      <c r="B288" s="21" t="s">
        <v>21</v>
      </c>
      <c r="C288" s="50">
        <f t="shared" ref="C288:L288" si="22">SUM(C289,C291,C293)-SUM(C290,C292,C294)</f>
        <v>0</v>
      </c>
      <c r="D288" s="47">
        <f t="shared" si="22"/>
        <v>0</v>
      </c>
      <c r="E288" s="47">
        <f t="shared" si="22"/>
        <v>0</v>
      </c>
      <c r="F288" s="47">
        <f t="shared" si="22"/>
        <v>0</v>
      </c>
      <c r="G288" s="49">
        <f t="shared" si="22"/>
        <v>0</v>
      </c>
      <c r="H288" s="48">
        <f t="shared" si="22"/>
        <v>0</v>
      </c>
      <c r="I288" s="47">
        <f t="shared" si="22"/>
        <v>0</v>
      </c>
      <c r="J288" s="47">
        <f t="shared" si="22"/>
        <v>0</v>
      </c>
      <c r="K288" s="47">
        <f t="shared" si="22"/>
        <v>0</v>
      </c>
      <c r="L288" s="46">
        <f t="shared" si="22"/>
        <v>0</v>
      </c>
    </row>
    <row r="289" spans="1:13" ht="12.75" hidden="1" thickTop="1" x14ac:dyDescent="0.25">
      <c r="A289" s="45" t="s">
        <v>20</v>
      </c>
      <c r="B289" s="44" t="s">
        <v>19</v>
      </c>
      <c r="C289" s="42">
        <f t="shared" ref="C289:C296" si="23">SUM(D289:G289)</f>
        <v>0</v>
      </c>
      <c r="D289" s="41"/>
      <c r="E289" s="41"/>
      <c r="F289" s="41"/>
      <c r="G289" s="43"/>
      <c r="H289" s="42">
        <f t="shared" ref="H289:H296" si="24">SUM(I289:L289)</f>
        <v>0</v>
      </c>
      <c r="I289" s="41"/>
      <c r="J289" s="41"/>
      <c r="K289" s="41"/>
      <c r="L289" s="40"/>
      <c r="M289" s="27"/>
    </row>
    <row r="290" spans="1:13" ht="24.75" hidden="1" thickTop="1" x14ac:dyDescent="0.25">
      <c r="A290" s="39" t="s">
        <v>18</v>
      </c>
      <c r="B290" s="38" t="s">
        <v>17</v>
      </c>
      <c r="C290" s="36">
        <f t="shared" si="23"/>
        <v>0</v>
      </c>
      <c r="D290" s="35"/>
      <c r="E290" s="35"/>
      <c r="F290" s="35"/>
      <c r="G290" s="37"/>
      <c r="H290" s="36">
        <f t="shared" si="24"/>
        <v>0</v>
      </c>
      <c r="I290" s="35"/>
      <c r="J290" s="35"/>
      <c r="K290" s="35"/>
      <c r="L290" s="34"/>
      <c r="M290" s="27"/>
    </row>
    <row r="291" spans="1:13" ht="12.75" hidden="1" thickTop="1" x14ac:dyDescent="0.25">
      <c r="A291" s="39" t="s">
        <v>16</v>
      </c>
      <c r="B291" s="38" t="s">
        <v>15</v>
      </c>
      <c r="C291" s="36">
        <f t="shared" si="23"/>
        <v>0</v>
      </c>
      <c r="D291" s="35"/>
      <c r="E291" s="35"/>
      <c r="F291" s="35"/>
      <c r="G291" s="37"/>
      <c r="H291" s="36">
        <f t="shared" si="24"/>
        <v>0</v>
      </c>
      <c r="I291" s="35"/>
      <c r="J291" s="35"/>
      <c r="K291" s="35"/>
      <c r="L291" s="34"/>
      <c r="M291" s="27"/>
    </row>
    <row r="292" spans="1:13" ht="24.75" hidden="1" thickTop="1" x14ac:dyDescent="0.25">
      <c r="A292" s="39" t="s">
        <v>14</v>
      </c>
      <c r="B292" s="38" t="s">
        <v>13</v>
      </c>
      <c r="C292" s="36">
        <f t="shared" si="23"/>
        <v>0</v>
      </c>
      <c r="D292" s="35"/>
      <c r="E292" s="35"/>
      <c r="F292" s="35"/>
      <c r="G292" s="37"/>
      <c r="H292" s="36">
        <f t="shared" si="24"/>
        <v>0</v>
      </c>
      <c r="I292" s="35"/>
      <c r="J292" s="35"/>
      <c r="K292" s="35"/>
      <c r="L292" s="34"/>
      <c r="M292" s="27"/>
    </row>
    <row r="293" spans="1:13" ht="12.75" hidden="1" thickTop="1" x14ac:dyDescent="0.25">
      <c r="A293" s="39" t="s">
        <v>12</v>
      </c>
      <c r="B293" s="38" t="s">
        <v>11</v>
      </c>
      <c r="C293" s="36">
        <f t="shared" si="23"/>
        <v>0</v>
      </c>
      <c r="D293" s="35"/>
      <c r="E293" s="35"/>
      <c r="F293" s="35"/>
      <c r="G293" s="37"/>
      <c r="H293" s="36">
        <f t="shared" si="24"/>
        <v>0</v>
      </c>
      <c r="I293" s="35"/>
      <c r="J293" s="35"/>
      <c r="K293" s="35"/>
      <c r="L293" s="34"/>
      <c r="M293" s="27"/>
    </row>
    <row r="294" spans="1:13" ht="24.75" hidden="1" thickTop="1" x14ac:dyDescent="0.25">
      <c r="A294" s="33" t="s">
        <v>10</v>
      </c>
      <c r="B294" s="32" t="s">
        <v>9</v>
      </c>
      <c r="C294" s="30">
        <f t="shared" si="23"/>
        <v>0</v>
      </c>
      <c r="D294" s="29"/>
      <c r="E294" s="29"/>
      <c r="F294" s="29"/>
      <c r="G294" s="31"/>
      <c r="H294" s="30">
        <f t="shared" si="24"/>
        <v>0</v>
      </c>
      <c r="I294" s="29"/>
      <c r="J294" s="29"/>
      <c r="K294" s="29"/>
      <c r="L294" s="28"/>
      <c r="M294" s="27"/>
    </row>
    <row r="295" spans="1:13" s="14" customFormat="1" ht="13.5" hidden="1" thickTop="1" thickBot="1" x14ac:dyDescent="0.3">
      <c r="A295" s="26" t="s">
        <v>8</v>
      </c>
      <c r="B295" s="26" t="s">
        <v>7</v>
      </c>
      <c r="C295" s="24">
        <f t="shared" si="23"/>
        <v>0</v>
      </c>
      <c r="D295" s="23"/>
      <c r="E295" s="23"/>
      <c r="F295" s="23"/>
      <c r="G295" s="25"/>
      <c r="H295" s="24">
        <f t="shared" si="24"/>
        <v>0</v>
      </c>
      <c r="I295" s="23"/>
      <c r="J295" s="23"/>
      <c r="K295" s="23"/>
      <c r="L295" s="22"/>
      <c r="M295" s="15"/>
    </row>
    <row r="296" spans="1:13" s="14" customFormat="1" ht="48.75" hidden="1" thickTop="1" x14ac:dyDescent="0.25">
      <c r="A296" s="21" t="s">
        <v>6</v>
      </c>
      <c r="B296" s="20" t="s">
        <v>5</v>
      </c>
      <c r="C296" s="18">
        <f t="shared" si="23"/>
        <v>0</v>
      </c>
      <c r="D296" s="17"/>
      <c r="E296" s="17"/>
      <c r="F296" s="17"/>
      <c r="G296" s="19"/>
      <c r="H296" s="18">
        <f t="shared" si="24"/>
        <v>0</v>
      </c>
      <c r="I296" s="17"/>
      <c r="J296" s="17"/>
      <c r="K296" s="17"/>
      <c r="L296" s="16"/>
      <c r="M296" s="15"/>
    </row>
    <row r="297" spans="1:13" ht="12.75" thickTop="1" x14ac:dyDescent="0.2">
      <c r="A297" s="13" t="s">
        <v>4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1"/>
    </row>
    <row r="298" spans="1:13" ht="12.75" hidden="1" customHeight="1" x14ac:dyDescent="0.25">
      <c r="A298" s="9" t="s">
        <v>3</v>
      </c>
      <c r="B298" s="10"/>
      <c r="C298" s="8"/>
      <c r="D298" s="8" t="s">
        <v>2</v>
      </c>
      <c r="E298" s="8"/>
      <c r="F298" s="8"/>
      <c r="G298" s="8"/>
      <c r="H298" s="8"/>
      <c r="I298" s="8"/>
      <c r="J298" s="8"/>
      <c r="K298" s="8"/>
      <c r="L298" s="7"/>
    </row>
    <row r="299" spans="1:13" hidden="1" x14ac:dyDescent="0.25">
      <c r="A299" s="9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7"/>
    </row>
    <row r="300" spans="1:13" hidden="1" x14ac:dyDescent="0.25">
      <c r="A300" s="9" t="s">
        <v>1</v>
      </c>
      <c r="B300" s="10"/>
      <c r="C300" s="8"/>
      <c r="D300" s="8" t="s">
        <v>0</v>
      </c>
      <c r="E300" s="8"/>
      <c r="F300" s="8"/>
      <c r="G300" s="8"/>
      <c r="H300" s="8"/>
      <c r="I300" s="8"/>
      <c r="J300" s="8"/>
      <c r="K300" s="8"/>
      <c r="L300" s="7"/>
    </row>
    <row r="301" spans="1:13" ht="12.75" thickBot="1" x14ac:dyDescent="0.3">
      <c r="A301" s="6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4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3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3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">
      <c r="A311" s="1"/>
      <c r="B311" s="1"/>
      <c r="C311" s="3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</sheetData>
  <sheetProtection algorithmName="SHA-512" hashValue="UUZdtnD6Zrc9BBhI2715Si+Rzw0DssujT/r0fYtu/HUxBwVzFr704vfUCNWWh7k/v8mBBKP28S3M+VmNCvJ7xA==" saltValue="Bkbb+I4n6ho8MoffHghNvg==" spinCount="100000" sheet="1" objects="1" scenarios="1" formatCells="0" formatColumns="0" formatRows="0"/>
  <autoFilter ref="A19:M297">
    <filterColumn colId="7">
      <filters>
        <filter val="40 366"/>
      </filters>
    </filterColumn>
  </autoFilter>
  <mergeCells count="29">
    <mergeCell ref="D17:D18"/>
    <mergeCell ref="E17:E18"/>
    <mergeCell ref="F17:F18"/>
    <mergeCell ref="G17:G18"/>
    <mergeCell ref="A286:B286"/>
    <mergeCell ref="H17:H18"/>
    <mergeCell ref="C11:L11"/>
    <mergeCell ref="C12:L12"/>
    <mergeCell ref="L17:L18"/>
    <mergeCell ref="A285:B285"/>
    <mergeCell ref="C14:L14"/>
    <mergeCell ref="A16:A18"/>
    <mergeCell ref="B16:B18"/>
    <mergeCell ref="C16:G16"/>
    <mergeCell ref="H16:L16"/>
    <mergeCell ref="C17:C18"/>
    <mergeCell ref="C13:L13"/>
    <mergeCell ref="I17:I18"/>
    <mergeCell ref="J17:J18"/>
    <mergeCell ref="K17:K18"/>
    <mergeCell ref="C6:L6"/>
    <mergeCell ref="C7:L7"/>
    <mergeCell ref="C9:L9"/>
    <mergeCell ref="C10:L10"/>
    <mergeCell ref="A1:L1"/>
    <mergeCell ref="A2:L2"/>
    <mergeCell ref="C3:L3"/>
    <mergeCell ref="C4:L4"/>
    <mergeCell ref="C5:L5"/>
  </mergeCells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&amp;L&amp;"Times New Roman,Regular"&amp;10&amp;D; &amp;T&amp;R&amp;"Times New Roman,Regular"&amp;10&amp;P (&amp;N)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M323"/>
  <sheetViews>
    <sheetView showGridLines="0" view="pageLayout" zoomScaleNormal="100" workbookViewId="0">
      <selection activeCell="C12" sqref="C12:L12"/>
    </sheetView>
  </sheetViews>
  <sheetFormatPr defaultRowHeight="12" x14ac:dyDescent="0.25"/>
  <cols>
    <col min="1" max="1" width="10.85546875" style="2" customWidth="1"/>
    <col min="2" max="2" width="28" style="2" customWidth="1"/>
    <col min="3" max="3" width="9.7109375" style="2" hidden="1" customWidth="1"/>
    <col min="4" max="4" width="9.5703125" style="2" hidden="1" customWidth="1"/>
    <col min="5" max="6" width="8.7109375" style="2" hidden="1" customWidth="1"/>
    <col min="7" max="7" width="8.28515625" style="2" hidden="1" customWidth="1"/>
    <col min="8" max="11" width="8.7109375" style="2" customWidth="1"/>
    <col min="12" max="12" width="7.5703125" style="2" customWidth="1"/>
    <col min="13" max="13" width="0" style="1" hidden="1" customWidth="1"/>
    <col min="14" max="16384" width="9.140625" style="1"/>
  </cols>
  <sheetData>
    <row r="1" spans="1:12" x14ac:dyDescent="0.25">
      <c r="A1" s="281" t="s">
        <v>351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35.25" customHeight="1" x14ac:dyDescent="0.25">
      <c r="A2" s="282" t="s">
        <v>320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/>
    </row>
    <row r="3" spans="1:12" ht="12.75" customHeight="1" x14ac:dyDescent="0.25">
      <c r="A3" s="266" t="s">
        <v>319</v>
      </c>
      <c r="B3" s="265"/>
      <c r="C3" s="324" t="s">
        <v>341</v>
      </c>
      <c r="D3" s="324"/>
      <c r="E3" s="324"/>
      <c r="F3" s="324"/>
      <c r="G3" s="324"/>
      <c r="H3" s="324"/>
      <c r="I3" s="324"/>
      <c r="J3" s="324"/>
      <c r="K3" s="324"/>
      <c r="L3" s="325"/>
    </row>
    <row r="4" spans="1:12" ht="12.75" customHeight="1" x14ac:dyDescent="0.25">
      <c r="A4" s="266" t="s">
        <v>317</v>
      </c>
      <c r="B4" s="265"/>
      <c r="C4" s="324" t="s">
        <v>340</v>
      </c>
      <c r="D4" s="324"/>
      <c r="E4" s="324"/>
      <c r="F4" s="324"/>
      <c r="G4" s="324"/>
      <c r="H4" s="324"/>
      <c r="I4" s="324"/>
      <c r="J4" s="324"/>
      <c r="K4" s="324"/>
      <c r="L4" s="325"/>
    </row>
    <row r="5" spans="1:12" ht="12.75" customHeight="1" x14ac:dyDescent="0.25">
      <c r="A5" s="261" t="s">
        <v>315</v>
      </c>
      <c r="B5" s="260"/>
      <c r="C5" s="322" t="s">
        <v>350</v>
      </c>
      <c r="D5" s="275"/>
      <c r="E5" s="275"/>
      <c r="F5" s="275"/>
      <c r="G5" s="275"/>
      <c r="H5" s="275"/>
      <c r="I5" s="275"/>
      <c r="J5" s="275"/>
      <c r="K5" s="275"/>
      <c r="L5" s="276"/>
    </row>
    <row r="6" spans="1:12" ht="12.75" customHeight="1" x14ac:dyDescent="0.25">
      <c r="A6" s="261" t="s">
        <v>313</v>
      </c>
      <c r="B6" s="260"/>
      <c r="C6" s="322" t="s">
        <v>344</v>
      </c>
      <c r="D6" s="275"/>
      <c r="E6" s="275"/>
      <c r="F6" s="275"/>
      <c r="G6" s="275"/>
      <c r="H6" s="275"/>
      <c r="I6" s="275"/>
      <c r="J6" s="275"/>
      <c r="K6" s="275"/>
      <c r="L6" s="276"/>
    </row>
    <row r="7" spans="1:12" ht="23.25" customHeight="1" x14ac:dyDescent="0.25">
      <c r="A7" s="261" t="s">
        <v>311</v>
      </c>
      <c r="B7" s="260"/>
      <c r="C7" s="326" t="s">
        <v>349</v>
      </c>
      <c r="D7" s="277"/>
      <c r="E7" s="277"/>
      <c r="F7" s="277"/>
      <c r="G7" s="277"/>
      <c r="H7" s="277"/>
      <c r="I7" s="277"/>
      <c r="J7" s="277"/>
      <c r="K7" s="277"/>
      <c r="L7" s="278"/>
    </row>
    <row r="8" spans="1:12" x14ac:dyDescent="0.25">
      <c r="A8" s="261" t="s">
        <v>309</v>
      </c>
      <c r="B8" s="260"/>
      <c r="C8" s="315" t="s">
        <v>338</v>
      </c>
      <c r="D8" s="315"/>
      <c r="E8" s="315"/>
      <c r="F8" s="315"/>
      <c r="G8" s="315"/>
      <c r="H8" s="315"/>
      <c r="I8" s="315"/>
      <c r="J8" s="315"/>
      <c r="K8" s="315"/>
      <c r="L8" s="316"/>
    </row>
    <row r="9" spans="1:12" ht="12.75" customHeight="1" x14ac:dyDescent="0.25">
      <c r="A9" s="262" t="s">
        <v>308</v>
      </c>
      <c r="B9" s="260"/>
      <c r="C9" s="279"/>
      <c r="D9" s="279"/>
      <c r="E9" s="279"/>
      <c r="F9" s="279"/>
      <c r="G9" s="279"/>
      <c r="H9" s="279"/>
      <c r="I9" s="279"/>
      <c r="J9" s="279"/>
      <c r="K9" s="279"/>
      <c r="L9" s="280"/>
    </row>
    <row r="10" spans="1:12" ht="12.75" customHeight="1" x14ac:dyDescent="0.25">
      <c r="A10" s="261"/>
      <c r="B10" s="260" t="s">
        <v>307</v>
      </c>
      <c r="C10" s="279" t="s">
        <v>337</v>
      </c>
      <c r="D10" s="279"/>
      <c r="E10" s="279"/>
      <c r="F10" s="279"/>
      <c r="G10" s="279"/>
      <c r="H10" s="279"/>
      <c r="I10" s="279"/>
      <c r="J10" s="279"/>
      <c r="K10" s="279"/>
      <c r="L10" s="280"/>
    </row>
    <row r="11" spans="1:12" ht="12.75" customHeight="1" x14ac:dyDescent="0.25">
      <c r="A11" s="261"/>
      <c r="B11" s="260" t="s">
        <v>305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6"/>
    </row>
    <row r="12" spans="1:12" ht="12.75" customHeight="1" x14ac:dyDescent="0.25">
      <c r="A12" s="261"/>
      <c r="B12" s="260" t="s">
        <v>304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80"/>
    </row>
    <row r="13" spans="1:12" ht="12.75" customHeight="1" x14ac:dyDescent="0.25">
      <c r="A13" s="261"/>
      <c r="B13" s="260" t="s">
        <v>303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ht="12.75" customHeight="1" x14ac:dyDescent="0.25">
      <c r="A14" s="261"/>
      <c r="B14" s="260" t="s">
        <v>302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6"/>
    </row>
    <row r="15" spans="1:12" ht="12.75" customHeight="1" x14ac:dyDescent="0.25">
      <c r="A15" s="259"/>
      <c r="B15" s="258"/>
      <c r="C15" s="257"/>
      <c r="D15" s="257"/>
      <c r="E15" s="257"/>
      <c r="F15" s="257"/>
      <c r="G15" s="257"/>
      <c r="H15" s="257"/>
      <c r="I15" s="257"/>
      <c r="J15" s="257"/>
      <c r="K15" s="257"/>
      <c r="L15" s="256"/>
    </row>
    <row r="16" spans="1:12" s="255" customFormat="1" ht="12.75" customHeight="1" x14ac:dyDescent="0.25">
      <c r="A16" s="293" t="s">
        <v>301</v>
      </c>
      <c r="B16" s="296" t="s">
        <v>300</v>
      </c>
      <c r="C16" s="298" t="s">
        <v>299</v>
      </c>
      <c r="D16" s="299"/>
      <c r="E16" s="299"/>
      <c r="F16" s="299"/>
      <c r="G16" s="300"/>
      <c r="H16" s="298" t="s">
        <v>298</v>
      </c>
      <c r="I16" s="299"/>
      <c r="J16" s="299"/>
      <c r="K16" s="299"/>
      <c r="L16" s="301"/>
    </row>
    <row r="17" spans="1:12" s="255" customFormat="1" ht="12.75" customHeight="1" x14ac:dyDescent="0.25">
      <c r="A17" s="294"/>
      <c r="B17" s="297"/>
      <c r="C17" s="287" t="s">
        <v>297</v>
      </c>
      <c r="D17" s="302" t="s">
        <v>296</v>
      </c>
      <c r="E17" s="304" t="s">
        <v>295</v>
      </c>
      <c r="F17" s="306" t="s">
        <v>294</v>
      </c>
      <c r="G17" s="310" t="s">
        <v>293</v>
      </c>
      <c r="H17" s="287" t="s">
        <v>297</v>
      </c>
      <c r="I17" s="302" t="s">
        <v>296</v>
      </c>
      <c r="J17" s="304" t="s">
        <v>295</v>
      </c>
      <c r="K17" s="306" t="s">
        <v>294</v>
      </c>
      <c r="L17" s="289" t="s">
        <v>293</v>
      </c>
    </row>
    <row r="18" spans="1:12" s="249" customFormat="1" ht="61.5" customHeight="1" thickBot="1" x14ac:dyDescent="0.3">
      <c r="A18" s="295"/>
      <c r="B18" s="297"/>
      <c r="C18" s="287"/>
      <c r="D18" s="308"/>
      <c r="E18" s="309"/>
      <c r="F18" s="307"/>
      <c r="G18" s="310"/>
      <c r="H18" s="288"/>
      <c r="I18" s="303"/>
      <c r="J18" s="305"/>
      <c r="K18" s="307"/>
      <c r="L18" s="290"/>
    </row>
    <row r="19" spans="1:12" s="249" customFormat="1" ht="9.75" customHeight="1" thickTop="1" x14ac:dyDescent="0.25">
      <c r="A19" s="254" t="s">
        <v>292</v>
      </c>
      <c r="B19" s="254">
        <v>2</v>
      </c>
      <c r="C19" s="252">
        <v>3</v>
      </c>
      <c r="D19" s="251">
        <v>4</v>
      </c>
      <c r="E19" s="251">
        <v>5</v>
      </c>
      <c r="F19" s="251">
        <v>6</v>
      </c>
      <c r="G19" s="253">
        <v>7</v>
      </c>
      <c r="H19" s="252">
        <v>8</v>
      </c>
      <c r="I19" s="251">
        <v>9</v>
      </c>
      <c r="J19" s="251">
        <v>10</v>
      </c>
      <c r="K19" s="251">
        <v>11</v>
      </c>
      <c r="L19" s="250">
        <v>12</v>
      </c>
    </row>
    <row r="20" spans="1:12" s="14" customFormat="1" x14ac:dyDescent="0.25">
      <c r="A20" s="168"/>
      <c r="B20" s="147" t="s">
        <v>291</v>
      </c>
      <c r="C20" s="247"/>
      <c r="D20" s="246"/>
      <c r="E20" s="246"/>
      <c r="F20" s="246"/>
      <c r="G20" s="248"/>
      <c r="H20" s="247"/>
      <c r="I20" s="246"/>
      <c r="J20" s="246"/>
      <c r="K20" s="246"/>
      <c r="L20" s="245"/>
    </row>
    <row r="21" spans="1:12" s="14" customFormat="1" ht="12.75" thickBot="1" x14ac:dyDescent="0.3">
      <c r="A21" s="177"/>
      <c r="B21" s="244" t="s">
        <v>290</v>
      </c>
      <c r="C21" s="242">
        <f t="shared" ref="C21:C47" si="0">SUM(D21:G21)</f>
        <v>75465.933741999994</v>
      </c>
      <c r="D21" s="241">
        <f>SUM(D22,D25,D26,D42,D43)</f>
        <v>75465.933741999994</v>
      </c>
      <c r="E21" s="241">
        <f>SUM(E22,E25,E43)</f>
        <v>0</v>
      </c>
      <c r="F21" s="241">
        <f>SUM(F22,F27,F43)</f>
        <v>0</v>
      </c>
      <c r="G21" s="243">
        <f>SUM(G22,G45)</f>
        <v>0</v>
      </c>
      <c r="H21" s="242">
        <f t="shared" ref="H21:H47" si="1">SUM(I21:L21)</f>
        <v>78015</v>
      </c>
      <c r="I21" s="241">
        <f>SUM(I22,I25,I26,I42,I43)</f>
        <v>78015</v>
      </c>
      <c r="J21" s="241">
        <f>SUM(J22,J25,J43)</f>
        <v>0</v>
      </c>
      <c r="K21" s="241">
        <f>SUM(K22,K27,K43)</f>
        <v>0</v>
      </c>
      <c r="L21" s="240">
        <f>SUM(L22,L45)</f>
        <v>0</v>
      </c>
    </row>
    <row r="22" spans="1:12" ht="12.75" hidden="1" thickTop="1" x14ac:dyDescent="0.25">
      <c r="A22" s="239"/>
      <c r="B22" s="238" t="s">
        <v>289</v>
      </c>
      <c r="C22" s="236">
        <f t="shared" si="0"/>
        <v>0</v>
      </c>
      <c r="D22" s="235">
        <f>SUM(D23:D24)</f>
        <v>0</v>
      </c>
      <c r="E22" s="235">
        <f>SUM(E23:E24)</f>
        <v>0</v>
      </c>
      <c r="F22" s="235">
        <f>SUM(F23:F24)</f>
        <v>0</v>
      </c>
      <c r="G22" s="237">
        <f>SUM(G23:G24)</f>
        <v>0</v>
      </c>
      <c r="H22" s="236">
        <f t="shared" si="1"/>
        <v>0</v>
      </c>
      <c r="I22" s="235">
        <f>SUM(I23:I24)</f>
        <v>0</v>
      </c>
      <c r="J22" s="235">
        <f>SUM(J23:J24)</f>
        <v>0</v>
      </c>
      <c r="K22" s="235">
        <f>SUM(K23:K24)</f>
        <v>0</v>
      </c>
      <c r="L22" s="234">
        <f>SUM(L23:L24)</f>
        <v>0</v>
      </c>
    </row>
    <row r="23" spans="1:12" ht="12.75" hidden="1" thickTop="1" x14ac:dyDescent="0.25">
      <c r="A23" s="163"/>
      <c r="B23" s="114" t="s">
        <v>288</v>
      </c>
      <c r="C23" s="233">
        <f t="shared" si="0"/>
        <v>0</v>
      </c>
      <c r="D23" s="161"/>
      <c r="E23" s="161"/>
      <c r="F23" s="161"/>
      <c r="G23" s="162"/>
      <c r="H23" s="233">
        <f t="shared" si="1"/>
        <v>0</v>
      </c>
      <c r="I23" s="161"/>
      <c r="J23" s="161"/>
      <c r="K23" s="161"/>
      <c r="L23" s="160"/>
    </row>
    <row r="24" spans="1:12" ht="12.75" hidden="1" thickTop="1" x14ac:dyDescent="0.25">
      <c r="A24" s="38"/>
      <c r="B24" s="74" t="s">
        <v>287</v>
      </c>
      <c r="C24" s="231">
        <f t="shared" si="0"/>
        <v>0</v>
      </c>
      <c r="D24" s="230"/>
      <c r="E24" s="230"/>
      <c r="F24" s="230"/>
      <c r="G24" s="232"/>
      <c r="H24" s="231">
        <f t="shared" si="1"/>
        <v>0</v>
      </c>
      <c r="I24" s="230"/>
      <c r="J24" s="230"/>
      <c r="K24" s="230"/>
      <c r="L24" s="229"/>
    </row>
    <row r="25" spans="1:12" s="14" customFormat="1" ht="25.5" thickTop="1" thickBot="1" x14ac:dyDescent="0.3">
      <c r="A25" s="228">
        <v>19300</v>
      </c>
      <c r="B25" s="228" t="s">
        <v>286</v>
      </c>
      <c r="C25" s="226">
        <f t="shared" si="0"/>
        <v>75465.933741999994</v>
      </c>
      <c r="D25" s="225">
        <f>D50</f>
        <v>75465.933741999994</v>
      </c>
      <c r="E25" s="225"/>
      <c r="F25" s="224" t="s">
        <v>263</v>
      </c>
      <c r="G25" s="227" t="s">
        <v>263</v>
      </c>
      <c r="H25" s="226">
        <f t="shared" si="1"/>
        <v>78015</v>
      </c>
      <c r="I25" s="225">
        <f>I51</f>
        <v>78015</v>
      </c>
      <c r="J25" s="225">
        <f>J51</f>
        <v>0</v>
      </c>
      <c r="K25" s="224" t="s">
        <v>263</v>
      </c>
      <c r="L25" s="223" t="s">
        <v>263</v>
      </c>
    </row>
    <row r="26" spans="1:12" s="14" customFormat="1" ht="24.75" hidden="1" thickTop="1" x14ac:dyDescent="0.25">
      <c r="A26" s="97"/>
      <c r="B26" s="97" t="s">
        <v>285</v>
      </c>
      <c r="C26" s="94">
        <f t="shared" si="0"/>
        <v>0</v>
      </c>
      <c r="D26" s="209"/>
      <c r="E26" s="196" t="s">
        <v>263</v>
      </c>
      <c r="F26" s="196" t="s">
        <v>263</v>
      </c>
      <c r="G26" s="207" t="s">
        <v>263</v>
      </c>
      <c r="H26" s="94">
        <f t="shared" si="1"/>
        <v>0</v>
      </c>
      <c r="I26" s="222"/>
      <c r="J26" s="196" t="s">
        <v>263</v>
      </c>
      <c r="K26" s="196" t="s">
        <v>263</v>
      </c>
      <c r="L26" s="204" t="s">
        <v>263</v>
      </c>
    </row>
    <row r="27" spans="1:12" s="14" customFormat="1" ht="36.75" hidden="1" thickTop="1" x14ac:dyDescent="0.25">
      <c r="A27" s="97">
        <v>21300</v>
      </c>
      <c r="B27" s="97" t="s">
        <v>284</v>
      </c>
      <c r="C27" s="94">
        <f t="shared" si="0"/>
        <v>0</v>
      </c>
      <c r="D27" s="196" t="s">
        <v>263</v>
      </c>
      <c r="E27" s="196" t="s">
        <v>263</v>
      </c>
      <c r="F27" s="93">
        <f>SUM(F28,F32,F34,F37)</f>
        <v>0</v>
      </c>
      <c r="G27" s="207" t="s">
        <v>263</v>
      </c>
      <c r="H27" s="94">
        <f t="shared" si="1"/>
        <v>0</v>
      </c>
      <c r="I27" s="196" t="s">
        <v>263</v>
      </c>
      <c r="J27" s="196" t="s">
        <v>263</v>
      </c>
      <c r="K27" s="93">
        <f>SUM(K28,K32,K34,K37)</f>
        <v>0</v>
      </c>
      <c r="L27" s="204" t="s">
        <v>263</v>
      </c>
    </row>
    <row r="28" spans="1:12" s="14" customFormat="1" ht="24.75" hidden="1" thickTop="1" x14ac:dyDescent="0.25">
      <c r="A28" s="210">
        <v>21350</v>
      </c>
      <c r="B28" s="97" t="s">
        <v>283</v>
      </c>
      <c r="C28" s="94">
        <f t="shared" si="0"/>
        <v>0</v>
      </c>
      <c r="D28" s="196" t="s">
        <v>263</v>
      </c>
      <c r="E28" s="196" t="s">
        <v>263</v>
      </c>
      <c r="F28" s="93">
        <f>SUM(F29:F31)</f>
        <v>0</v>
      </c>
      <c r="G28" s="207" t="s">
        <v>263</v>
      </c>
      <c r="H28" s="94">
        <f t="shared" si="1"/>
        <v>0</v>
      </c>
      <c r="I28" s="196" t="s">
        <v>263</v>
      </c>
      <c r="J28" s="196" t="s">
        <v>263</v>
      </c>
      <c r="K28" s="93">
        <f>SUM(K29:K31)</f>
        <v>0</v>
      </c>
      <c r="L28" s="204" t="s">
        <v>263</v>
      </c>
    </row>
    <row r="29" spans="1:12" ht="12.75" hidden="1" thickTop="1" x14ac:dyDescent="0.25">
      <c r="A29" s="163">
        <v>21351</v>
      </c>
      <c r="B29" s="79" t="s">
        <v>282</v>
      </c>
      <c r="C29" s="69">
        <f t="shared" si="0"/>
        <v>0</v>
      </c>
      <c r="D29" s="215" t="s">
        <v>263</v>
      </c>
      <c r="E29" s="215" t="s">
        <v>263</v>
      </c>
      <c r="F29" s="68"/>
      <c r="G29" s="216" t="s">
        <v>263</v>
      </c>
      <c r="H29" s="69">
        <f t="shared" si="1"/>
        <v>0</v>
      </c>
      <c r="I29" s="215" t="s">
        <v>263</v>
      </c>
      <c r="J29" s="215" t="s">
        <v>263</v>
      </c>
      <c r="K29" s="68"/>
      <c r="L29" s="214" t="s">
        <v>263</v>
      </c>
    </row>
    <row r="30" spans="1:12" ht="12.75" hidden="1" thickTop="1" x14ac:dyDescent="0.25">
      <c r="A30" s="38">
        <v>21352</v>
      </c>
      <c r="B30" s="78" t="s">
        <v>281</v>
      </c>
      <c r="C30" s="36">
        <f t="shared" si="0"/>
        <v>0</v>
      </c>
      <c r="D30" s="212" t="s">
        <v>263</v>
      </c>
      <c r="E30" s="212" t="s">
        <v>263</v>
      </c>
      <c r="F30" s="35"/>
      <c r="G30" s="213" t="s">
        <v>263</v>
      </c>
      <c r="H30" s="36">
        <f t="shared" si="1"/>
        <v>0</v>
      </c>
      <c r="I30" s="212" t="s">
        <v>263</v>
      </c>
      <c r="J30" s="212" t="s">
        <v>263</v>
      </c>
      <c r="K30" s="35"/>
      <c r="L30" s="211" t="s">
        <v>263</v>
      </c>
    </row>
    <row r="31" spans="1:12" ht="24.75" hidden="1" thickTop="1" x14ac:dyDescent="0.25">
      <c r="A31" s="38">
        <v>21359</v>
      </c>
      <c r="B31" s="78" t="s">
        <v>280</v>
      </c>
      <c r="C31" s="36">
        <f t="shared" si="0"/>
        <v>0</v>
      </c>
      <c r="D31" s="212" t="s">
        <v>263</v>
      </c>
      <c r="E31" s="212" t="s">
        <v>263</v>
      </c>
      <c r="F31" s="35"/>
      <c r="G31" s="213" t="s">
        <v>263</v>
      </c>
      <c r="H31" s="36">
        <f t="shared" si="1"/>
        <v>0</v>
      </c>
      <c r="I31" s="212" t="s">
        <v>263</v>
      </c>
      <c r="J31" s="212" t="s">
        <v>263</v>
      </c>
      <c r="K31" s="35"/>
      <c r="L31" s="211" t="s">
        <v>263</v>
      </c>
    </row>
    <row r="32" spans="1:12" s="14" customFormat="1" ht="36.75" hidden="1" thickTop="1" x14ac:dyDescent="0.25">
      <c r="A32" s="210">
        <v>21370</v>
      </c>
      <c r="B32" s="97" t="s">
        <v>279</v>
      </c>
      <c r="C32" s="94">
        <f t="shared" si="0"/>
        <v>0</v>
      </c>
      <c r="D32" s="196" t="s">
        <v>263</v>
      </c>
      <c r="E32" s="196" t="s">
        <v>263</v>
      </c>
      <c r="F32" s="93">
        <f>SUM(F33)</f>
        <v>0</v>
      </c>
      <c r="G32" s="207" t="s">
        <v>263</v>
      </c>
      <c r="H32" s="94">
        <f t="shared" si="1"/>
        <v>0</v>
      </c>
      <c r="I32" s="196" t="s">
        <v>263</v>
      </c>
      <c r="J32" s="196" t="s">
        <v>263</v>
      </c>
      <c r="K32" s="93">
        <f>SUM(K33)</f>
        <v>0</v>
      </c>
      <c r="L32" s="204" t="s">
        <v>263</v>
      </c>
    </row>
    <row r="33" spans="1:12" ht="36.75" hidden="1" thickTop="1" x14ac:dyDescent="0.25">
      <c r="A33" s="221">
        <v>21379</v>
      </c>
      <c r="B33" s="220" t="s">
        <v>278</v>
      </c>
      <c r="C33" s="42">
        <f t="shared" si="0"/>
        <v>0</v>
      </c>
      <c r="D33" s="218" t="s">
        <v>263</v>
      </c>
      <c r="E33" s="218" t="s">
        <v>263</v>
      </c>
      <c r="F33" s="41"/>
      <c r="G33" s="219" t="s">
        <v>263</v>
      </c>
      <c r="H33" s="42">
        <f t="shared" si="1"/>
        <v>0</v>
      </c>
      <c r="I33" s="218" t="s">
        <v>263</v>
      </c>
      <c r="J33" s="218" t="s">
        <v>263</v>
      </c>
      <c r="K33" s="41"/>
      <c r="L33" s="217" t="s">
        <v>263</v>
      </c>
    </row>
    <row r="34" spans="1:12" s="14" customFormat="1" ht="12.75" hidden="1" thickTop="1" x14ac:dyDescent="0.25">
      <c r="A34" s="210">
        <v>21380</v>
      </c>
      <c r="B34" s="97" t="s">
        <v>277</v>
      </c>
      <c r="C34" s="94">
        <f t="shared" si="0"/>
        <v>0</v>
      </c>
      <c r="D34" s="196" t="s">
        <v>263</v>
      </c>
      <c r="E34" s="196" t="s">
        <v>263</v>
      </c>
      <c r="F34" s="93">
        <f>SUM(F35:F36)</f>
        <v>0</v>
      </c>
      <c r="G34" s="207" t="s">
        <v>263</v>
      </c>
      <c r="H34" s="94">
        <f t="shared" si="1"/>
        <v>0</v>
      </c>
      <c r="I34" s="196" t="s">
        <v>263</v>
      </c>
      <c r="J34" s="196" t="s">
        <v>263</v>
      </c>
      <c r="K34" s="93">
        <f>SUM(K35:K36)</f>
        <v>0</v>
      </c>
      <c r="L34" s="204" t="s">
        <v>263</v>
      </c>
    </row>
    <row r="35" spans="1:12" ht="12.75" hidden="1" thickTop="1" x14ac:dyDescent="0.25">
      <c r="A35" s="114">
        <v>21381</v>
      </c>
      <c r="B35" s="79" t="s">
        <v>276</v>
      </c>
      <c r="C35" s="69">
        <f t="shared" si="0"/>
        <v>0</v>
      </c>
      <c r="D35" s="215" t="s">
        <v>263</v>
      </c>
      <c r="E35" s="215" t="s">
        <v>263</v>
      </c>
      <c r="F35" s="68"/>
      <c r="G35" s="216" t="s">
        <v>263</v>
      </c>
      <c r="H35" s="69">
        <f t="shared" si="1"/>
        <v>0</v>
      </c>
      <c r="I35" s="215" t="s">
        <v>263</v>
      </c>
      <c r="J35" s="215" t="s">
        <v>263</v>
      </c>
      <c r="K35" s="68"/>
      <c r="L35" s="214" t="s">
        <v>263</v>
      </c>
    </row>
    <row r="36" spans="1:12" ht="24.75" hidden="1" thickTop="1" x14ac:dyDescent="0.25">
      <c r="A36" s="74">
        <v>21383</v>
      </c>
      <c r="B36" s="78" t="s">
        <v>275</v>
      </c>
      <c r="C36" s="36">
        <f t="shared" si="0"/>
        <v>0</v>
      </c>
      <c r="D36" s="212" t="s">
        <v>263</v>
      </c>
      <c r="E36" s="212" t="s">
        <v>263</v>
      </c>
      <c r="F36" s="35"/>
      <c r="G36" s="213" t="s">
        <v>263</v>
      </c>
      <c r="H36" s="36">
        <f t="shared" si="1"/>
        <v>0</v>
      </c>
      <c r="I36" s="212" t="s">
        <v>263</v>
      </c>
      <c r="J36" s="212" t="s">
        <v>263</v>
      </c>
      <c r="K36" s="35"/>
      <c r="L36" s="211" t="s">
        <v>263</v>
      </c>
    </row>
    <row r="37" spans="1:12" s="14" customFormat="1" ht="24.75" hidden="1" thickTop="1" x14ac:dyDescent="0.25">
      <c r="A37" s="210">
        <v>21390</v>
      </c>
      <c r="B37" s="97" t="s">
        <v>274</v>
      </c>
      <c r="C37" s="94">
        <f t="shared" si="0"/>
        <v>0</v>
      </c>
      <c r="D37" s="196" t="s">
        <v>263</v>
      </c>
      <c r="E37" s="196" t="s">
        <v>263</v>
      </c>
      <c r="F37" s="93">
        <f>SUM(F38:F41)</f>
        <v>0</v>
      </c>
      <c r="G37" s="207" t="s">
        <v>263</v>
      </c>
      <c r="H37" s="94">
        <f t="shared" si="1"/>
        <v>0</v>
      </c>
      <c r="I37" s="196" t="s">
        <v>263</v>
      </c>
      <c r="J37" s="196" t="s">
        <v>263</v>
      </c>
      <c r="K37" s="93">
        <f>SUM(K38:K41)</f>
        <v>0</v>
      </c>
      <c r="L37" s="204" t="s">
        <v>263</v>
      </c>
    </row>
    <row r="38" spans="1:12" ht="24.75" hidden="1" thickTop="1" x14ac:dyDescent="0.25">
      <c r="A38" s="114">
        <v>21391</v>
      </c>
      <c r="B38" s="79" t="s">
        <v>273</v>
      </c>
      <c r="C38" s="69">
        <f t="shared" si="0"/>
        <v>0</v>
      </c>
      <c r="D38" s="215" t="s">
        <v>263</v>
      </c>
      <c r="E38" s="215" t="s">
        <v>263</v>
      </c>
      <c r="F38" s="68"/>
      <c r="G38" s="216" t="s">
        <v>263</v>
      </c>
      <c r="H38" s="69">
        <f t="shared" si="1"/>
        <v>0</v>
      </c>
      <c r="I38" s="215" t="s">
        <v>263</v>
      </c>
      <c r="J38" s="215" t="s">
        <v>263</v>
      </c>
      <c r="K38" s="68"/>
      <c r="L38" s="214" t="s">
        <v>263</v>
      </c>
    </row>
    <row r="39" spans="1:12" ht="12.75" hidden="1" thickTop="1" x14ac:dyDescent="0.25">
      <c r="A39" s="74">
        <v>21393</v>
      </c>
      <c r="B39" s="78" t="s">
        <v>272</v>
      </c>
      <c r="C39" s="36">
        <f t="shared" si="0"/>
        <v>0</v>
      </c>
      <c r="D39" s="212" t="s">
        <v>263</v>
      </c>
      <c r="E39" s="212" t="s">
        <v>263</v>
      </c>
      <c r="F39" s="35"/>
      <c r="G39" s="213" t="s">
        <v>263</v>
      </c>
      <c r="H39" s="36">
        <f t="shared" si="1"/>
        <v>0</v>
      </c>
      <c r="I39" s="212" t="s">
        <v>263</v>
      </c>
      <c r="J39" s="212" t="s">
        <v>263</v>
      </c>
      <c r="K39" s="35"/>
      <c r="L39" s="211" t="s">
        <v>263</v>
      </c>
    </row>
    <row r="40" spans="1:12" ht="12.75" hidden="1" thickTop="1" x14ac:dyDescent="0.25">
      <c r="A40" s="74">
        <v>21395</v>
      </c>
      <c r="B40" s="78" t="s">
        <v>271</v>
      </c>
      <c r="C40" s="36">
        <f t="shared" si="0"/>
        <v>0</v>
      </c>
      <c r="D40" s="212" t="s">
        <v>263</v>
      </c>
      <c r="E40" s="212" t="s">
        <v>263</v>
      </c>
      <c r="F40" s="35"/>
      <c r="G40" s="213" t="s">
        <v>263</v>
      </c>
      <c r="H40" s="36">
        <f t="shared" si="1"/>
        <v>0</v>
      </c>
      <c r="I40" s="212" t="s">
        <v>263</v>
      </c>
      <c r="J40" s="212" t="s">
        <v>263</v>
      </c>
      <c r="K40" s="35"/>
      <c r="L40" s="211" t="s">
        <v>263</v>
      </c>
    </row>
    <row r="41" spans="1:12" ht="24.75" hidden="1" thickTop="1" x14ac:dyDescent="0.25">
      <c r="A41" s="74">
        <v>21399</v>
      </c>
      <c r="B41" s="78" t="s">
        <v>270</v>
      </c>
      <c r="C41" s="36">
        <f t="shared" si="0"/>
        <v>0</v>
      </c>
      <c r="D41" s="212" t="s">
        <v>263</v>
      </c>
      <c r="E41" s="212" t="s">
        <v>263</v>
      </c>
      <c r="F41" s="35"/>
      <c r="G41" s="213" t="s">
        <v>263</v>
      </c>
      <c r="H41" s="36">
        <f t="shared" si="1"/>
        <v>0</v>
      </c>
      <c r="I41" s="212" t="s">
        <v>263</v>
      </c>
      <c r="J41" s="212" t="s">
        <v>263</v>
      </c>
      <c r="K41" s="35"/>
      <c r="L41" s="211" t="s">
        <v>263</v>
      </c>
    </row>
    <row r="42" spans="1:12" s="14" customFormat="1" ht="36.75" hidden="1" customHeight="1" x14ac:dyDescent="0.25">
      <c r="A42" s="210">
        <v>21420</v>
      </c>
      <c r="B42" s="97" t="s">
        <v>269</v>
      </c>
      <c r="C42" s="94">
        <f t="shared" si="0"/>
        <v>0</v>
      </c>
      <c r="D42" s="209"/>
      <c r="E42" s="196" t="s">
        <v>263</v>
      </c>
      <c r="F42" s="196" t="s">
        <v>263</v>
      </c>
      <c r="G42" s="207" t="s">
        <v>263</v>
      </c>
      <c r="H42" s="206">
        <f t="shared" si="1"/>
        <v>0</v>
      </c>
      <c r="I42" s="209"/>
      <c r="J42" s="196" t="s">
        <v>263</v>
      </c>
      <c r="K42" s="196" t="s">
        <v>263</v>
      </c>
      <c r="L42" s="204" t="s">
        <v>263</v>
      </c>
    </row>
    <row r="43" spans="1:12" s="14" customFormat="1" ht="24.75" hidden="1" thickTop="1" x14ac:dyDescent="0.25">
      <c r="A43" s="208">
        <v>21490</v>
      </c>
      <c r="B43" s="125" t="s">
        <v>268</v>
      </c>
      <c r="C43" s="94">
        <f t="shared" si="0"/>
        <v>0</v>
      </c>
      <c r="D43" s="205">
        <f>D44</f>
        <v>0</v>
      </c>
      <c r="E43" s="205">
        <f>E44</f>
        <v>0</v>
      </c>
      <c r="F43" s="205">
        <f>F44</f>
        <v>0</v>
      </c>
      <c r="G43" s="207" t="s">
        <v>263</v>
      </c>
      <c r="H43" s="206">
        <f t="shared" si="1"/>
        <v>0</v>
      </c>
      <c r="I43" s="205">
        <f>I44</f>
        <v>0</v>
      </c>
      <c r="J43" s="205">
        <f>J44</f>
        <v>0</v>
      </c>
      <c r="K43" s="205">
        <f>K44</f>
        <v>0</v>
      </c>
      <c r="L43" s="204" t="s">
        <v>263</v>
      </c>
    </row>
    <row r="44" spans="1:12" s="14" customFormat="1" ht="24.75" hidden="1" thickTop="1" x14ac:dyDescent="0.25">
      <c r="A44" s="74">
        <v>21499</v>
      </c>
      <c r="B44" s="78" t="s">
        <v>267</v>
      </c>
      <c r="C44" s="42">
        <f t="shared" si="0"/>
        <v>0</v>
      </c>
      <c r="D44" s="203"/>
      <c r="E44" s="202"/>
      <c r="F44" s="202"/>
      <c r="G44" s="201" t="s">
        <v>263</v>
      </c>
      <c r="H44" s="200">
        <f t="shared" si="1"/>
        <v>0</v>
      </c>
      <c r="I44" s="161"/>
      <c r="J44" s="199"/>
      <c r="K44" s="199"/>
      <c r="L44" s="198" t="s">
        <v>263</v>
      </c>
    </row>
    <row r="45" spans="1:12" ht="24.75" hidden="1" thickTop="1" x14ac:dyDescent="0.25">
      <c r="A45" s="197">
        <v>23000</v>
      </c>
      <c r="B45" s="86" t="s">
        <v>266</v>
      </c>
      <c r="C45" s="194">
        <f t="shared" si="0"/>
        <v>0</v>
      </c>
      <c r="D45" s="196" t="s">
        <v>263</v>
      </c>
      <c r="E45" s="196" t="s">
        <v>263</v>
      </c>
      <c r="F45" s="196" t="s">
        <v>263</v>
      </c>
      <c r="G45" s="195">
        <f>SUM(G46:G47)</f>
        <v>0</v>
      </c>
      <c r="H45" s="194">
        <f t="shared" si="1"/>
        <v>0</v>
      </c>
      <c r="I45" s="193" t="s">
        <v>263</v>
      </c>
      <c r="J45" s="193" t="s">
        <v>263</v>
      </c>
      <c r="K45" s="193" t="s">
        <v>263</v>
      </c>
      <c r="L45" s="192">
        <f>SUM(L46:L47)</f>
        <v>0</v>
      </c>
    </row>
    <row r="46" spans="1:12" ht="24.75" hidden="1" thickTop="1" x14ac:dyDescent="0.25">
      <c r="A46" s="154">
        <v>23410</v>
      </c>
      <c r="B46" s="137" t="s">
        <v>265</v>
      </c>
      <c r="C46" s="191">
        <f t="shared" si="0"/>
        <v>0</v>
      </c>
      <c r="D46" s="186" t="s">
        <v>263</v>
      </c>
      <c r="E46" s="186" t="s">
        <v>263</v>
      </c>
      <c r="F46" s="186" t="s">
        <v>263</v>
      </c>
      <c r="G46" s="190"/>
      <c r="H46" s="191">
        <f t="shared" si="1"/>
        <v>0</v>
      </c>
      <c r="I46" s="186" t="s">
        <v>263</v>
      </c>
      <c r="J46" s="186" t="s">
        <v>263</v>
      </c>
      <c r="K46" s="186" t="s">
        <v>263</v>
      </c>
      <c r="L46" s="188"/>
    </row>
    <row r="47" spans="1:12" ht="24.75" hidden="1" thickTop="1" x14ac:dyDescent="0.25">
      <c r="A47" s="154">
        <v>23510</v>
      </c>
      <c r="B47" s="137" t="s">
        <v>264</v>
      </c>
      <c r="C47" s="189">
        <f t="shared" si="0"/>
        <v>0</v>
      </c>
      <c r="D47" s="186" t="s">
        <v>263</v>
      </c>
      <c r="E47" s="186" t="s">
        <v>263</v>
      </c>
      <c r="F47" s="186" t="s">
        <v>263</v>
      </c>
      <c r="G47" s="190"/>
      <c r="H47" s="189">
        <f t="shared" si="1"/>
        <v>0</v>
      </c>
      <c r="I47" s="186" t="s">
        <v>263</v>
      </c>
      <c r="J47" s="186" t="s">
        <v>263</v>
      </c>
      <c r="K47" s="186" t="s">
        <v>263</v>
      </c>
      <c r="L47" s="188"/>
    </row>
    <row r="48" spans="1:12" ht="12.75" thickTop="1" x14ac:dyDescent="0.25">
      <c r="A48" s="44"/>
      <c r="B48" s="137"/>
      <c r="C48" s="134"/>
      <c r="D48" s="186"/>
      <c r="E48" s="186"/>
      <c r="F48" s="185"/>
      <c r="G48" s="187"/>
      <c r="H48" s="134"/>
      <c r="I48" s="186"/>
      <c r="J48" s="186"/>
      <c r="K48" s="185"/>
      <c r="L48" s="184"/>
    </row>
    <row r="49" spans="1:12" s="14" customFormat="1" x14ac:dyDescent="0.25">
      <c r="A49" s="183"/>
      <c r="B49" s="182" t="s">
        <v>262</v>
      </c>
      <c r="C49" s="180"/>
      <c r="D49" s="179"/>
      <c r="E49" s="179"/>
      <c r="F49" s="179"/>
      <c r="G49" s="181"/>
      <c r="H49" s="180"/>
      <c r="I49" s="179"/>
      <c r="J49" s="179"/>
      <c r="K49" s="179"/>
      <c r="L49" s="178"/>
    </row>
    <row r="50" spans="1:12" s="14" customFormat="1" ht="12.75" thickBot="1" x14ac:dyDescent="0.3">
      <c r="A50" s="56"/>
      <c r="B50" s="177" t="s">
        <v>261</v>
      </c>
      <c r="C50" s="176">
        <f t="shared" ref="C50:C81" si="2">SUM(D50:G50)</f>
        <v>75465.933741999994</v>
      </c>
      <c r="D50" s="52">
        <f>SUM(D51,D281)</f>
        <v>75465.933741999994</v>
      </c>
      <c r="E50" s="52">
        <f>SUM(E51,E281)</f>
        <v>0</v>
      </c>
      <c r="F50" s="52">
        <f>SUM(F51,F281)</f>
        <v>0</v>
      </c>
      <c r="G50" s="54">
        <f>SUM(G51,G281)</f>
        <v>0</v>
      </c>
      <c r="H50" s="176">
        <f t="shared" ref="H50:H81" si="3">SUM(I50:L50)</f>
        <v>78015</v>
      </c>
      <c r="I50" s="52">
        <f>SUM(I51,I281)</f>
        <v>78015</v>
      </c>
      <c r="J50" s="52">
        <f>SUM(J51,J281)</f>
        <v>0</v>
      </c>
      <c r="K50" s="52">
        <f>SUM(K51,K281)</f>
        <v>0</v>
      </c>
      <c r="L50" s="51">
        <f>SUM(L51,L281)</f>
        <v>0</v>
      </c>
    </row>
    <row r="51" spans="1:12" s="14" customFormat="1" ht="36.75" thickTop="1" x14ac:dyDescent="0.25">
      <c r="A51" s="175"/>
      <c r="B51" s="174" t="s">
        <v>260</v>
      </c>
      <c r="C51" s="172">
        <f t="shared" si="2"/>
        <v>75465.933741999994</v>
      </c>
      <c r="D51" s="171">
        <f>SUM(D52,D194)</f>
        <v>75465.933741999994</v>
      </c>
      <c r="E51" s="171">
        <f>SUM(E52,E194)</f>
        <v>0</v>
      </c>
      <c r="F51" s="171">
        <f>SUM(F52,F194)</f>
        <v>0</v>
      </c>
      <c r="G51" s="173">
        <f>SUM(G52,G194)</f>
        <v>0</v>
      </c>
      <c r="H51" s="172">
        <f t="shared" si="3"/>
        <v>78015</v>
      </c>
      <c r="I51" s="171">
        <f>SUM(I52,I194)</f>
        <v>78015</v>
      </c>
      <c r="J51" s="171">
        <f>SUM(J52,J194)</f>
        <v>0</v>
      </c>
      <c r="K51" s="171">
        <f>SUM(K52,K194)</f>
        <v>0</v>
      </c>
      <c r="L51" s="170">
        <f>SUM(L52,L194)</f>
        <v>0</v>
      </c>
    </row>
    <row r="52" spans="1:12" s="14" customFormat="1" ht="24" x14ac:dyDescent="0.25">
      <c r="A52" s="169"/>
      <c r="B52" s="168" t="s">
        <v>259</v>
      </c>
      <c r="C52" s="146">
        <f t="shared" si="2"/>
        <v>74363.933741999994</v>
      </c>
      <c r="D52" s="145">
        <f>SUM(D53,D75,D173,D187)</f>
        <v>74363.933741999994</v>
      </c>
      <c r="E52" s="145">
        <f>SUM(E53,E75,E173,E187)</f>
        <v>0</v>
      </c>
      <c r="F52" s="145">
        <f>SUM(F53,F75,F173,F187)</f>
        <v>0</v>
      </c>
      <c r="G52" s="167">
        <f>SUM(G53,G75,G173,G187)</f>
        <v>0</v>
      </c>
      <c r="H52" s="146">
        <f t="shared" si="3"/>
        <v>77493</v>
      </c>
      <c r="I52" s="145">
        <f>SUM(I53,I75,I173,I187)</f>
        <v>77493</v>
      </c>
      <c r="J52" s="145">
        <f>SUM(J53,J75,J173,J187)</f>
        <v>0</v>
      </c>
      <c r="K52" s="145">
        <f>SUM(K53,K75,K173,K187)</f>
        <v>0</v>
      </c>
      <c r="L52" s="166">
        <f>SUM(L53,L75,L173,L187)</f>
        <v>0</v>
      </c>
    </row>
    <row r="53" spans="1:12" s="14" customFormat="1" x14ac:dyDescent="0.25">
      <c r="A53" s="131">
        <v>1000</v>
      </c>
      <c r="B53" s="131" t="s">
        <v>258</v>
      </c>
      <c r="C53" s="128">
        <f t="shared" si="2"/>
        <v>54176.333742000003</v>
      </c>
      <c r="D53" s="127">
        <f>SUM(D54,D67)</f>
        <v>54176.333742000003</v>
      </c>
      <c r="E53" s="127">
        <f>SUM(E54,E67)</f>
        <v>0</v>
      </c>
      <c r="F53" s="127">
        <f>SUM(F54,F67)</f>
        <v>0</v>
      </c>
      <c r="G53" s="129">
        <f>SUM(G54,G67)</f>
        <v>0</v>
      </c>
      <c r="H53" s="128">
        <f t="shared" si="3"/>
        <v>59373</v>
      </c>
      <c r="I53" s="127">
        <f>SUM(I54,I67)</f>
        <v>59373</v>
      </c>
      <c r="J53" s="127">
        <f>SUM(J54,J67)</f>
        <v>0</v>
      </c>
      <c r="K53" s="127">
        <f>SUM(K54,K67)</f>
        <v>0</v>
      </c>
      <c r="L53" s="126">
        <f>SUM(L54,L67)</f>
        <v>0</v>
      </c>
    </row>
    <row r="54" spans="1:12" x14ac:dyDescent="0.25">
      <c r="A54" s="97">
        <v>1100</v>
      </c>
      <c r="B54" s="96" t="s">
        <v>257</v>
      </c>
      <c r="C54" s="94">
        <f t="shared" si="2"/>
        <v>40950.85</v>
      </c>
      <c r="D54" s="93">
        <f>SUM(D55,D58,D66)</f>
        <v>40950.85</v>
      </c>
      <c r="E54" s="93">
        <f>SUM(E55,E58,E66)</f>
        <v>0</v>
      </c>
      <c r="F54" s="93">
        <f>SUM(F55,F58,F66)</f>
        <v>0</v>
      </c>
      <c r="G54" s="165">
        <f>SUM(G55,G58,G66)</f>
        <v>0</v>
      </c>
      <c r="H54" s="94">
        <f t="shared" si="3"/>
        <v>44781</v>
      </c>
      <c r="I54" s="93">
        <f>SUM(I55,I58,I66)</f>
        <v>44781</v>
      </c>
      <c r="J54" s="93">
        <f>SUM(J55,J58,J66)</f>
        <v>0</v>
      </c>
      <c r="K54" s="93">
        <f>SUM(K55,K58,K66)</f>
        <v>0</v>
      </c>
      <c r="L54" s="92">
        <f>SUM(L55,L58,L66)</f>
        <v>0</v>
      </c>
    </row>
    <row r="55" spans="1:12" x14ac:dyDescent="0.25">
      <c r="A55" s="80">
        <v>1110</v>
      </c>
      <c r="B55" s="137" t="s">
        <v>256</v>
      </c>
      <c r="C55" s="134">
        <f t="shared" si="2"/>
        <v>35778.75</v>
      </c>
      <c r="D55" s="139">
        <f>SUM(D56:D57)</f>
        <v>35778.75</v>
      </c>
      <c r="E55" s="139">
        <f>SUM(E56:E57)</f>
        <v>0</v>
      </c>
      <c r="F55" s="139">
        <f>SUM(F56:F57)</f>
        <v>0</v>
      </c>
      <c r="G55" s="140">
        <f>SUM(G56:G57)</f>
        <v>0</v>
      </c>
      <c r="H55" s="134">
        <f t="shared" si="3"/>
        <v>34751</v>
      </c>
      <c r="I55" s="139">
        <f>SUM(I56:I57)</f>
        <v>34751</v>
      </c>
      <c r="J55" s="139">
        <f>SUM(J56:J57)</f>
        <v>0</v>
      </c>
      <c r="K55" s="139">
        <f>SUM(K56:K57)</f>
        <v>0</v>
      </c>
      <c r="L55" s="138">
        <f>SUM(L56:L57)</f>
        <v>0</v>
      </c>
    </row>
    <row r="56" spans="1:12" hidden="1" x14ac:dyDescent="0.25">
      <c r="A56" s="114">
        <v>1111</v>
      </c>
      <c r="B56" s="79" t="s">
        <v>255</v>
      </c>
      <c r="C56" s="69">
        <f t="shared" si="2"/>
        <v>0</v>
      </c>
      <c r="D56" s="68"/>
      <c r="E56" s="68"/>
      <c r="F56" s="68"/>
      <c r="G56" s="70"/>
      <c r="H56" s="69">
        <f t="shared" si="3"/>
        <v>0</v>
      </c>
      <c r="I56" s="68"/>
      <c r="J56" s="68"/>
      <c r="K56" s="68"/>
      <c r="L56" s="67"/>
    </row>
    <row r="57" spans="1:12" ht="24" customHeight="1" x14ac:dyDescent="0.25">
      <c r="A57" s="74">
        <v>1119</v>
      </c>
      <c r="B57" s="78" t="s">
        <v>254</v>
      </c>
      <c r="C57" s="36">
        <f t="shared" si="2"/>
        <v>35778.75</v>
      </c>
      <c r="D57" s="35">
        <f>33294+3084.75-600</f>
        <v>35778.75</v>
      </c>
      <c r="E57" s="35"/>
      <c r="F57" s="35"/>
      <c r="G57" s="37"/>
      <c r="H57" s="36">
        <f t="shared" si="3"/>
        <v>34751</v>
      </c>
      <c r="I57" s="35">
        <v>34751</v>
      </c>
      <c r="J57" s="35"/>
      <c r="K57" s="35"/>
      <c r="L57" s="34"/>
    </row>
    <row r="58" spans="1:12" ht="25.5" customHeight="1" x14ac:dyDescent="0.25">
      <c r="A58" s="88">
        <v>1140</v>
      </c>
      <c r="B58" s="78" t="s">
        <v>253</v>
      </c>
      <c r="C58" s="36">
        <f t="shared" si="2"/>
        <v>5172.0999999999995</v>
      </c>
      <c r="D58" s="76">
        <f>SUM(D59:D65)</f>
        <v>5172.0999999999995</v>
      </c>
      <c r="E58" s="76">
        <f>SUM(E59:E65)</f>
        <v>0</v>
      </c>
      <c r="F58" s="76">
        <f>SUM(F59:F65)</f>
        <v>0</v>
      </c>
      <c r="G58" s="77">
        <f>SUM(G59:G65)</f>
        <v>0</v>
      </c>
      <c r="H58" s="36">
        <f t="shared" si="3"/>
        <v>10030</v>
      </c>
      <c r="I58" s="76">
        <f>SUM(I59:I65)</f>
        <v>10030</v>
      </c>
      <c r="J58" s="76">
        <f>SUM(J59:J65)</f>
        <v>0</v>
      </c>
      <c r="K58" s="76">
        <f>SUM(K59:K65)</f>
        <v>0</v>
      </c>
      <c r="L58" s="75">
        <f>SUM(L59:L65)</f>
        <v>0</v>
      </c>
    </row>
    <row r="59" spans="1:12" x14ac:dyDescent="0.25">
      <c r="A59" s="74">
        <v>1141</v>
      </c>
      <c r="B59" s="78" t="s">
        <v>252</v>
      </c>
      <c r="C59" s="36">
        <f t="shared" si="2"/>
        <v>3978.4</v>
      </c>
      <c r="D59" s="35">
        <v>3978.4</v>
      </c>
      <c r="E59" s="35"/>
      <c r="F59" s="35"/>
      <c r="G59" s="37"/>
      <c r="H59" s="36">
        <f t="shared" si="3"/>
        <v>3979</v>
      </c>
      <c r="I59" s="35">
        <v>3979</v>
      </c>
      <c r="J59" s="35"/>
      <c r="K59" s="35"/>
      <c r="L59" s="34"/>
    </row>
    <row r="60" spans="1:12" ht="24.75" customHeight="1" x14ac:dyDescent="0.25">
      <c r="A60" s="74">
        <v>1142</v>
      </c>
      <c r="B60" s="78" t="s">
        <v>251</v>
      </c>
      <c r="C60" s="36">
        <f t="shared" si="2"/>
        <v>978.3</v>
      </c>
      <c r="D60" s="35">
        <v>978.3</v>
      </c>
      <c r="E60" s="35"/>
      <c r="F60" s="35"/>
      <c r="G60" s="37"/>
      <c r="H60" s="36">
        <f t="shared" si="3"/>
        <v>979</v>
      </c>
      <c r="I60" s="35">
        <v>979</v>
      </c>
      <c r="J60" s="35"/>
      <c r="K60" s="35"/>
      <c r="L60" s="34"/>
    </row>
    <row r="61" spans="1:12" ht="24" hidden="1" x14ac:dyDescent="0.25">
      <c r="A61" s="74">
        <v>1145</v>
      </c>
      <c r="B61" s="78" t="s">
        <v>250</v>
      </c>
      <c r="C61" s="36">
        <f t="shared" si="2"/>
        <v>0</v>
      </c>
      <c r="D61" s="35"/>
      <c r="E61" s="35"/>
      <c r="F61" s="35"/>
      <c r="G61" s="37"/>
      <c r="H61" s="36">
        <f t="shared" si="3"/>
        <v>0</v>
      </c>
      <c r="I61" s="35"/>
      <c r="J61" s="35"/>
      <c r="K61" s="35"/>
      <c r="L61" s="34"/>
    </row>
    <row r="62" spans="1:12" ht="27.75" customHeight="1" x14ac:dyDescent="0.25">
      <c r="A62" s="74">
        <v>1146</v>
      </c>
      <c r="B62" s="78" t="s">
        <v>249</v>
      </c>
      <c r="C62" s="36">
        <f t="shared" si="2"/>
        <v>0</v>
      </c>
      <c r="D62" s="35"/>
      <c r="E62" s="35"/>
      <c r="F62" s="35"/>
      <c r="G62" s="37"/>
      <c r="H62" s="36">
        <f t="shared" si="3"/>
        <v>2775</v>
      </c>
      <c r="I62" s="35">
        <v>2775</v>
      </c>
      <c r="J62" s="35"/>
      <c r="K62" s="35"/>
      <c r="L62" s="34"/>
    </row>
    <row r="63" spans="1:12" x14ac:dyDescent="0.25">
      <c r="A63" s="74">
        <v>1147</v>
      </c>
      <c r="B63" s="78" t="s">
        <v>248</v>
      </c>
      <c r="C63" s="36">
        <f t="shared" si="2"/>
        <v>215.4</v>
      </c>
      <c r="D63" s="35">
        <v>215.4</v>
      </c>
      <c r="E63" s="35"/>
      <c r="F63" s="35"/>
      <c r="G63" s="37"/>
      <c r="H63" s="36">
        <f t="shared" si="3"/>
        <v>216</v>
      </c>
      <c r="I63" s="35">
        <v>216</v>
      </c>
      <c r="J63" s="35"/>
      <c r="K63" s="35"/>
      <c r="L63" s="34"/>
    </row>
    <row r="64" spans="1:12" x14ac:dyDescent="0.25">
      <c r="A64" s="74">
        <v>1148</v>
      </c>
      <c r="B64" s="78" t="s">
        <v>247</v>
      </c>
      <c r="C64" s="36">
        <f t="shared" si="2"/>
        <v>0</v>
      </c>
      <c r="D64" s="35"/>
      <c r="E64" s="35"/>
      <c r="F64" s="35"/>
      <c r="G64" s="37"/>
      <c r="H64" s="36">
        <f t="shared" si="3"/>
        <v>2081</v>
      </c>
      <c r="I64" s="35">
        <v>2081</v>
      </c>
      <c r="J64" s="35"/>
      <c r="K64" s="35"/>
      <c r="L64" s="34"/>
    </row>
    <row r="65" spans="1:12" ht="36" hidden="1" x14ac:dyDescent="0.25">
      <c r="A65" s="74">
        <v>1149</v>
      </c>
      <c r="B65" s="78" t="s">
        <v>246</v>
      </c>
      <c r="C65" s="36">
        <f t="shared" si="2"/>
        <v>0</v>
      </c>
      <c r="D65" s="35"/>
      <c r="E65" s="35"/>
      <c r="F65" s="35"/>
      <c r="G65" s="37"/>
      <c r="H65" s="36">
        <f t="shared" si="3"/>
        <v>0</v>
      </c>
      <c r="I65" s="35"/>
      <c r="J65" s="35"/>
      <c r="K65" s="35"/>
      <c r="L65" s="34"/>
    </row>
    <row r="66" spans="1:12" ht="36" hidden="1" x14ac:dyDescent="0.25">
      <c r="A66" s="80">
        <v>1150</v>
      </c>
      <c r="B66" s="137" t="s">
        <v>245</v>
      </c>
      <c r="C66" s="134">
        <f t="shared" si="2"/>
        <v>0</v>
      </c>
      <c r="D66" s="133"/>
      <c r="E66" s="133"/>
      <c r="F66" s="133"/>
      <c r="G66" s="135"/>
      <c r="H66" s="134">
        <f t="shared" si="3"/>
        <v>0</v>
      </c>
      <c r="I66" s="133"/>
      <c r="J66" s="133"/>
      <c r="K66" s="133"/>
      <c r="L66" s="132"/>
    </row>
    <row r="67" spans="1:12" ht="36" x14ac:dyDescent="0.25">
      <c r="A67" s="97">
        <v>1200</v>
      </c>
      <c r="B67" s="96" t="s">
        <v>244</v>
      </c>
      <c r="C67" s="94">
        <f t="shared" si="2"/>
        <v>13225.483742</v>
      </c>
      <c r="D67" s="93">
        <f>SUM(D68:D69)</f>
        <v>13225.483742</v>
      </c>
      <c r="E67" s="93">
        <f>SUM(E68:E69)</f>
        <v>0</v>
      </c>
      <c r="F67" s="93">
        <f>SUM(F68:F69)</f>
        <v>0</v>
      </c>
      <c r="G67" s="142">
        <f>SUM(G68:G69)</f>
        <v>0</v>
      </c>
      <c r="H67" s="94">
        <f t="shared" si="3"/>
        <v>14592</v>
      </c>
      <c r="I67" s="93">
        <f>SUM(I68:I69)</f>
        <v>14592</v>
      </c>
      <c r="J67" s="93">
        <f>SUM(J68:J69)</f>
        <v>0</v>
      </c>
      <c r="K67" s="93">
        <f>SUM(K68:K69)</f>
        <v>0</v>
      </c>
      <c r="L67" s="141">
        <f>SUM(L68:L69)</f>
        <v>0</v>
      </c>
    </row>
    <row r="68" spans="1:12" ht="24" x14ac:dyDescent="0.25">
      <c r="A68" s="91">
        <v>1210</v>
      </c>
      <c r="B68" s="79" t="s">
        <v>243</v>
      </c>
      <c r="C68" s="69">
        <f t="shared" si="2"/>
        <v>10096.373742</v>
      </c>
      <c r="D68" s="68">
        <f>SUM(D54+D70)*0.2359</f>
        <v>10096.373742</v>
      </c>
      <c r="E68" s="68"/>
      <c r="F68" s="68"/>
      <c r="G68" s="70"/>
      <c r="H68" s="69">
        <f t="shared" si="3"/>
        <v>11000</v>
      </c>
      <c r="I68" s="68">
        <v>11000</v>
      </c>
      <c r="J68" s="68"/>
      <c r="K68" s="68"/>
      <c r="L68" s="67"/>
    </row>
    <row r="69" spans="1:12" ht="24" x14ac:dyDescent="0.25">
      <c r="A69" s="88">
        <v>1220</v>
      </c>
      <c r="B69" s="78" t="s">
        <v>242</v>
      </c>
      <c r="C69" s="36">
        <f t="shared" si="2"/>
        <v>3129.1099999999997</v>
      </c>
      <c r="D69" s="76">
        <f>SUM(D70:D74)</f>
        <v>3129.1099999999997</v>
      </c>
      <c r="E69" s="76">
        <f>SUM(E70:E74)</f>
        <v>0</v>
      </c>
      <c r="F69" s="76">
        <f>SUM(F70:F74)</f>
        <v>0</v>
      </c>
      <c r="G69" s="77">
        <f>SUM(G70:G74)</f>
        <v>0</v>
      </c>
      <c r="H69" s="36">
        <f t="shared" si="3"/>
        <v>3592</v>
      </c>
      <c r="I69" s="76">
        <f>SUM(I70:I74)</f>
        <v>3592</v>
      </c>
      <c r="J69" s="76">
        <f>SUM(J70:J74)</f>
        <v>0</v>
      </c>
      <c r="K69" s="76">
        <f>SUM(K70:K74)</f>
        <v>0</v>
      </c>
      <c r="L69" s="75">
        <f>SUM(L70:L74)</f>
        <v>0</v>
      </c>
    </row>
    <row r="70" spans="1:12" ht="60" x14ac:dyDescent="0.25">
      <c r="A70" s="74">
        <v>1221</v>
      </c>
      <c r="B70" s="78" t="s">
        <v>241</v>
      </c>
      <c r="C70" s="36">
        <f t="shared" si="2"/>
        <v>1848.53</v>
      </c>
      <c r="D70" s="35">
        <f>1248.53+600</f>
        <v>1848.53</v>
      </c>
      <c r="E70" s="35"/>
      <c r="F70" s="35"/>
      <c r="G70" s="37"/>
      <c r="H70" s="36">
        <f t="shared" si="3"/>
        <v>2005</v>
      </c>
      <c r="I70" s="35">
        <f>1849+156</f>
        <v>2005</v>
      </c>
      <c r="J70" s="35"/>
      <c r="K70" s="35"/>
      <c r="L70" s="34"/>
    </row>
    <row r="71" spans="1:12" hidden="1" x14ac:dyDescent="0.25">
      <c r="A71" s="74">
        <v>1223</v>
      </c>
      <c r="B71" s="78" t="s">
        <v>240</v>
      </c>
      <c r="C71" s="36">
        <f t="shared" si="2"/>
        <v>0</v>
      </c>
      <c r="D71" s="35"/>
      <c r="E71" s="35"/>
      <c r="F71" s="35"/>
      <c r="G71" s="37"/>
      <c r="H71" s="36">
        <f t="shared" si="3"/>
        <v>0</v>
      </c>
      <c r="I71" s="35"/>
      <c r="J71" s="35"/>
      <c r="K71" s="35"/>
      <c r="L71" s="34"/>
    </row>
    <row r="72" spans="1:12" hidden="1" x14ac:dyDescent="0.25">
      <c r="A72" s="74">
        <v>1225</v>
      </c>
      <c r="B72" s="78" t="s">
        <v>239</v>
      </c>
      <c r="C72" s="36">
        <f t="shared" si="2"/>
        <v>0</v>
      </c>
      <c r="D72" s="35"/>
      <c r="E72" s="35"/>
      <c r="F72" s="35"/>
      <c r="G72" s="37"/>
      <c r="H72" s="36">
        <f t="shared" si="3"/>
        <v>0</v>
      </c>
      <c r="I72" s="35"/>
      <c r="J72" s="35"/>
      <c r="K72" s="35"/>
      <c r="L72" s="34"/>
    </row>
    <row r="73" spans="1:12" ht="36" x14ac:dyDescent="0.25">
      <c r="A73" s="74">
        <v>1227</v>
      </c>
      <c r="B73" s="78" t="s">
        <v>238</v>
      </c>
      <c r="C73" s="36">
        <f t="shared" si="2"/>
        <v>1280.58</v>
      </c>
      <c r="D73" s="35">
        <f>6*213.43</f>
        <v>1280.58</v>
      </c>
      <c r="E73" s="35"/>
      <c r="F73" s="35"/>
      <c r="G73" s="37"/>
      <c r="H73" s="36">
        <f t="shared" si="3"/>
        <v>1373</v>
      </c>
      <c r="I73" s="35">
        <f>1281+92</f>
        <v>1373</v>
      </c>
      <c r="J73" s="35"/>
      <c r="K73" s="35"/>
      <c r="L73" s="34"/>
    </row>
    <row r="74" spans="1:12" ht="60" x14ac:dyDescent="0.25">
      <c r="A74" s="74">
        <v>1228</v>
      </c>
      <c r="B74" s="78" t="s">
        <v>237</v>
      </c>
      <c r="C74" s="36">
        <f t="shared" si="2"/>
        <v>0</v>
      </c>
      <c r="D74" s="35"/>
      <c r="E74" s="35"/>
      <c r="F74" s="35"/>
      <c r="G74" s="37"/>
      <c r="H74" s="36">
        <f t="shared" si="3"/>
        <v>214</v>
      </c>
      <c r="I74" s="35">
        <v>214</v>
      </c>
      <c r="J74" s="35"/>
      <c r="K74" s="35"/>
      <c r="L74" s="34"/>
    </row>
    <row r="75" spans="1:12" x14ac:dyDescent="0.25">
      <c r="A75" s="131">
        <v>2000</v>
      </c>
      <c r="B75" s="131" t="s">
        <v>236</v>
      </c>
      <c r="C75" s="128">
        <f t="shared" si="2"/>
        <v>20187.599999999999</v>
      </c>
      <c r="D75" s="127">
        <f>SUM(D76,D83,D130,D164,D165,D172)</f>
        <v>20187.599999999999</v>
      </c>
      <c r="E75" s="127">
        <f>SUM(E76,E83,E130,E164,E165,E172)</f>
        <v>0</v>
      </c>
      <c r="F75" s="127">
        <f>SUM(F76,F83,F130,F164,F165,F172)</f>
        <v>0</v>
      </c>
      <c r="G75" s="129">
        <f>SUM(G76,G83,G130,G164,G165,G172)</f>
        <v>0</v>
      </c>
      <c r="H75" s="128">
        <f t="shared" si="3"/>
        <v>18120</v>
      </c>
      <c r="I75" s="127">
        <f>SUM(I76,I83,I130,I164,I165,I172)</f>
        <v>18120</v>
      </c>
      <c r="J75" s="127">
        <f>SUM(J76,J83,J130,J164,J165,J172)</f>
        <v>0</v>
      </c>
      <c r="K75" s="127">
        <f>SUM(K76,K83,K130,K164,K165,K172)</f>
        <v>0</v>
      </c>
      <c r="L75" s="126">
        <f>SUM(L76,L83,L130,L164,L165,L172)</f>
        <v>0</v>
      </c>
    </row>
    <row r="76" spans="1:12" ht="24" hidden="1" x14ac:dyDescent="0.25">
      <c r="A76" s="97">
        <v>2100</v>
      </c>
      <c r="B76" s="96" t="s">
        <v>235</v>
      </c>
      <c r="C76" s="94">
        <f t="shared" si="2"/>
        <v>0</v>
      </c>
      <c r="D76" s="93">
        <f>SUM(D77,D80)</f>
        <v>0</v>
      </c>
      <c r="E76" s="93">
        <f>SUM(E77,E80)</f>
        <v>0</v>
      </c>
      <c r="F76" s="93">
        <f>SUM(F77,F80)</f>
        <v>0</v>
      </c>
      <c r="G76" s="142">
        <f>SUM(G77,G80)</f>
        <v>0</v>
      </c>
      <c r="H76" s="94">
        <f t="shared" si="3"/>
        <v>0</v>
      </c>
      <c r="I76" s="93">
        <f>SUM(I77,I80)</f>
        <v>0</v>
      </c>
      <c r="J76" s="93">
        <f>SUM(J77,J80)</f>
        <v>0</v>
      </c>
      <c r="K76" s="93">
        <f>SUM(K77,K80)</f>
        <v>0</v>
      </c>
      <c r="L76" s="141">
        <f>SUM(L77,L80)</f>
        <v>0</v>
      </c>
    </row>
    <row r="77" spans="1:12" ht="24" hidden="1" x14ac:dyDescent="0.25">
      <c r="A77" s="91">
        <v>2110</v>
      </c>
      <c r="B77" s="79" t="s">
        <v>234</v>
      </c>
      <c r="C77" s="69">
        <f t="shared" si="2"/>
        <v>0</v>
      </c>
      <c r="D77" s="107">
        <f>SUM(D78:D79)</f>
        <v>0</v>
      </c>
      <c r="E77" s="107">
        <f>SUM(E78:E79)</f>
        <v>0</v>
      </c>
      <c r="F77" s="107">
        <f>SUM(F78:F79)</f>
        <v>0</v>
      </c>
      <c r="G77" s="150">
        <f>SUM(G78:G79)</f>
        <v>0</v>
      </c>
      <c r="H77" s="69">
        <f t="shared" si="3"/>
        <v>0</v>
      </c>
      <c r="I77" s="107">
        <f>SUM(I78:I79)</f>
        <v>0</v>
      </c>
      <c r="J77" s="107">
        <f>SUM(J78:J79)</f>
        <v>0</v>
      </c>
      <c r="K77" s="107">
        <f>SUM(K78:K79)</f>
        <v>0</v>
      </c>
      <c r="L77" s="149">
        <f>SUM(L78:L79)</f>
        <v>0</v>
      </c>
    </row>
    <row r="78" spans="1:12" hidden="1" x14ac:dyDescent="0.25">
      <c r="A78" s="74">
        <v>2111</v>
      </c>
      <c r="B78" s="78" t="s">
        <v>232</v>
      </c>
      <c r="C78" s="36">
        <f t="shared" si="2"/>
        <v>0</v>
      </c>
      <c r="D78" s="35"/>
      <c r="E78" s="35"/>
      <c r="F78" s="35"/>
      <c r="G78" s="37"/>
      <c r="H78" s="36">
        <f t="shared" si="3"/>
        <v>0</v>
      </c>
      <c r="I78" s="35"/>
      <c r="J78" s="35"/>
      <c r="K78" s="35"/>
      <c r="L78" s="34"/>
    </row>
    <row r="79" spans="1:12" ht="24" hidden="1" x14ac:dyDescent="0.25">
      <c r="A79" s="74">
        <v>2112</v>
      </c>
      <c r="B79" s="78" t="s">
        <v>231</v>
      </c>
      <c r="C79" s="36">
        <f t="shared" si="2"/>
        <v>0</v>
      </c>
      <c r="D79" s="35"/>
      <c r="E79" s="35"/>
      <c r="F79" s="35"/>
      <c r="G79" s="37"/>
      <c r="H79" s="36">
        <f t="shared" si="3"/>
        <v>0</v>
      </c>
      <c r="I79" s="35"/>
      <c r="J79" s="35"/>
      <c r="K79" s="35"/>
      <c r="L79" s="34"/>
    </row>
    <row r="80" spans="1:12" ht="24" hidden="1" x14ac:dyDescent="0.25">
      <c r="A80" s="88">
        <v>2120</v>
      </c>
      <c r="B80" s="78" t="s">
        <v>233</v>
      </c>
      <c r="C80" s="36">
        <f t="shared" si="2"/>
        <v>0</v>
      </c>
      <c r="D80" s="76">
        <f>SUM(D81:D82)</f>
        <v>0</v>
      </c>
      <c r="E80" s="76">
        <f>SUM(E81:E82)</f>
        <v>0</v>
      </c>
      <c r="F80" s="76">
        <f>SUM(F81:F82)</f>
        <v>0</v>
      </c>
      <c r="G80" s="77">
        <f>SUM(G81:G82)</f>
        <v>0</v>
      </c>
      <c r="H80" s="36">
        <f t="shared" si="3"/>
        <v>0</v>
      </c>
      <c r="I80" s="76">
        <f>SUM(I81:I82)</f>
        <v>0</v>
      </c>
      <c r="J80" s="76">
        <f>SUM(J81:J82)</f>
        <v>0</v>
      </c>
      <c r="K80" s="76">
        <f>SUM(K81:K82)</f>
        <v>0</v>
      </c>
      <c r="L80" s="75">
        <f>SUM(L81:L82)</f>
        <v>0</v>
      </c>
    </row>
    <row r="81" spans="1:12" hidden="1" x14ac:dyDescent="0.25">
      <c r="A81" s="74">
        <v>2121</v>
      </c>
      <c r="B81" s="78" t="s">
        <v>232</v>
      </c>
      <c r="C81" s="36">
        <f t="shared" si="2"/>
        <v>0</v>
      </c>
      <c r="D81" s="35"/>
      <c r="E81" s="35"/>
      <c r="F81" s="35"/>
      <c r="G81" s="37"/>
      <c r="H81" s="36">
        <f t="shared" si="3"/>
        <v>0</v>
      </c>
      <c r="I81" s="35"/>
      <c r="J81" s="35"/>
      <c r="K81" s="35"/>
      <c r="L81" s="34"/>
    </row>
    <row r="82" spans="1:12" ht="24" hidden="1" x14ac:dyDescent="0.25">
      <c r="A82" s="74">
        <v>2122</v>
      </c>
      <c r="B82" s="78" t="s">
        <v>231</v>
      </c>
      <c r="C82" s="36">
        <f t="shared" ref="C82:C113" si="4">SUM(D82:G82)</f>
        <v>0</v>
      </c>
      <c r="D82" s="35"/>
      <c r="E82" s="35"/>
      <c r="F82" s="35"/>
      <c r="G82" s="37"/>
      <c r="H82" s="36">
        <f t="shared" ref="H82:H113" si="5">SUM(I82:L82)</f>
        <v>0</v>
      </c>
      <c r="I82" s="35"/>
      <c r="J82" s="35"/>
      <c r="K82" s="35"/>
      <c r="L82" s="34"/>
    </row>
    <row r="83" spans="1:12" x14ac:dyDescent="0.25">
      <c r="A83" s="97">
        <v>2200</v>
      </c>
      <c r="B83" s="96" t="s">
        <v>230</v>
      </c>
      <c r="C83" s="94">
        <f t="shared" si="4"/>
        <v>11979.6</v>
      </c>
      <c r="D83" s="93">
        <f>SUM(D84,D89,D95,D103,D112,D116,D122,D128)</f>
        <v>11979.6</v>
      </c>
      <c r="E83" s="93">
        <f>SUM(E84,E89,E95,E103,E112,E116,E122,E128)</f>
        <v>0</v>
      </c>
      <c r="F83" s="93">
        <f>SUM(F84,F89,F95,F103,F112,F116,F122,F128)</f>
        <v>0</v>
      </c>
      <c r="G83" s="142">
        <f>SUM(G84,G89,G95,G103,G112,G116,G122,G128)</f>
        <v>0</v>
      </c>
      <c r="H83" s="94">
        <f t="shared" si="5"/>
        <v>12806</v>
      </c>
      <c r="I83" s="93">
        <f>SUM(I84,I89,I95,I103,I112,I116,I122,I128)</f>
        <v>12806</v>
      </c>
      <c r="J83" s="93">
        <f>SUM(J84,J89,J95,J103,J112,J116,J122,J128)</f>
        <v>0</v>
      </c>
      <c r="K83" s="93">
        <f>SUM(K84,K89,K95,K103,K112,K116,K122,K128)</f>
        <v>0</v>
      </c>
      <c r="L83" s="109">
        <f>SUM(L84,L89,L95,L103,L112,L116,L122,L128)</f>
        <v>0</v>
      </c>
    </row>
    <row r="84" spans="1:12" ht="24" x14ac:dyDescent="0.25">
      <c r="A84" s="80">
        <v>2210</v>
      </c>
      <c r="B84" s="137" t="s">
        <v>229</v>
      </c>
      <c r="C84" s="134">
        <f t="shared" si="4"/>
        <v>895</v>
      </c>
      <c r="D84" s="139">
        <f>SUM(D85:D88)</f>
        <v>895</v>
      </c>
      <c r="E84" s="139">
        <f>SUM(E85:E88)</f>
        <v>0</v>
      </c>
      <c r="F84" s="139">
        <f>SUM(F85:F88)</f>
        <v>0</v>
      </c>
      <c r="G84" s="139">
        <f>SUM(G85:G88)</f>
        <v>0</v>
      </c>
      <c r="H84" s="134">
        <f t="shared" si="5"/>
        <v>895</v>
      </c>
      <c r="I84" s="139">
        <f>SUM(I85:I88)</f>
        <v>895</v>
      </c>
      <c r="J84" s="139">
        <f>SUM(J85:J88)</f>
        <v>0</v>
      </c>
      <c r="K84" s="139">
        <f>SUM(K85:K88)</f>
        <v>0</v>
      </c>
      <c r="L84" s="138">
        <f>SUM(L85:L88)</f>
        <v>0</v>
      </c>
    </row>
    <row r="85" spans="1:12" ht="24" hidden="1" x14ac:dyDescent="0.25">
      <c r="A85" s="114">
        <v>2211</v>
      </c>
      <c r="B85" s="79" t="s">
        <v>228</v>
      </c>
      <c r="C85" s="69">
        <f t="shared" si="4"/>
        <v>0</v>
      </c>
      <c r="D85" s="68"/>
      <c r="E85" s="68"/>
      <c r="F85" s="68"/>
      <c r="G85" s="70"/>
      <c r="H85" s="69">
        <f t="shared" si="5"/>
        <v>0</v>
      </c>
      <c r="I85" s="68"/>
      <c r="J85" s="68"/>
      <c r="K85" s="68"/>
      <c r="L85" s="67"/>
    </row>
    <row r="86" spans="1:12" ht="36" x14ac:dyDescent="0.25">
      <c r="A86" s="74">
        <v>2212</v>
      </c>
      <c r="B86" s="78" t="s">
        <v>227</v>
      </c>
      <c r="C86" s="36">
        <f t="shared" si="4"/>
        <v>825</v>
      </c>
      <c r="D86" s="35">
        <v>825</v>
      </c>
      <c r="E86" s="35"/>
      <c r="F86" s="35"/>
      <c r="G86" s="37"/>
      <c r="H86" s="36">
        <f t="shared" si="5"/>
        <v>825</v>
      </c>
      <c r="I86" s="35">
        <v>825</v>
      </c>
      <c r="J86" s="35"/>
      <c r="K86" s="35"/>
      <c r="L86" s="34"/>
    </row>
    <row r="87" spans="1:12" ht="24" x14ac:dyDescent="0.25">
      <c r="A87" s="74">
        <v>2214</v>
      </c>
      <c r="B87" s="78" t="s">
        <v>226</v>
      </c>
      <c r="C87" s="36">
        <f t="shared" si="4"/>
        <v>70</v>
      </c>
      <c r="D87" s="35">
        <v>70</v>
      </c>
      <c r="E87" s="35"/>
      <c r="F87" s="35"/>
      <c r="G87" s="37"/>
      <c r="H87" s="36">
        <f t="shared" si="5"/>
        <v>70</v>
      </c>
      <c r="I87" s="35">
        <v>70</v>
      </c>
      <c r="J87" s="35"/>
      <c r="K87" s="35"/>
      <c r="L87" s="34"/>
    </row>
    <row r="88" spans="1:12" hidden="1" x14ac:dyDescent="0.25">
      <c r="A88" s="74">
        <v>2219</v>
      </c>
      <c r="B88" s="78" t="s">
        <v>225</v>
      </c>
      <c r="C88" s="36">
        <f t="shared" si="4"/>
        <v>0</v>
      </c>
      <c r="D88" s="35"/>
      <c r="E88" s="35"/>
      <c r="F88" s="35"/>
      <c r="G88" s="37"/>
      <c r="H88" s="36">
        <f t="shared" si="5"/>
        <v>0</v>
      </c>
      <c r="I88" s="35"/>
      <c r="J88" s="35"/>
      <c r="K88" s="35"/>
      <c r="L88" s="34"/>
    </row>
    <row r="89" spans="1:12" ht="24" x14ac:dyDescent="0.25">
      <c r="A89" s="88">
        <v>2220</v>
      </c>
      <c r="B89" s="78" t="s">
        <v>224</v>
      </c>
      <c r="C89" s="36">
        <f t="shared" si="4"/>
        <v>11010</v>
      </c>
      <c r="D89" s="76">
        <f>SUM(D90:D94)</f>
        <v>11010</v>
      </c>
      <c r="E89" s="76">
        <f>SUM(E90:E94)</f>
        <v>0</v>
      </c>
      <c r="F89" s="76">
        <f>SUM(F90:F94)</f>
        <v>0</v>
      </c>
      <c r="G89" s="77">
        <f>SUM(G90:G94)</f>
        <v>0</v>
      </c>
      <c r="H89" s="36">
        <f t="shared" si="5"/>
        <v>11836</v>
      </c>
      <c r="I89" s="76">
        <f>SUM(I90:I94)</f>
        <v>11836</v>
      </c>
      <c r="J89" s="76">
        <f>SUM(J90:J94)</f>
        <v>0</v>
      </c>
      <c r="K89" s="76">
        <f>SUM(K90:K94)</f>
        <v>0</v>
      </c>
      <c r="L89" s="75">
        <f>SUM(L90:L94)</f>
        <v>0</v>
      </c>
    </row>
    <row r="90" spans="1:12" x14ac:dyDescent="0.25">
      <c r="A90" s="74">
        <v>2221</v>
      </c>
      <c r="B90" s="78" t="s">
        <v>223</v>
      </c>
      <c r="C90" s="36">
        <f t="shared" si="4"/>
        <v>5355</v>
      </c>
      <c r="D90" s="35">
        <v>5355</v>
      </c>
      <c r="E90" s="35"/>
      <c r="F90" s="35"/>
      <c r="G90" s="37"/>
      <c r="H90" s="36">
        <f t="shared" si="5"/>
        <v>6018</v>
      </c>
      <c r="I90" s="35">
        <v>6018</v>
      </c>
      <c r="J90" s="35"/>
      <c r="K90" s="35"/>
      <c r="L90" s="34"/>
    </row>
    <row r="91" spans="1:12" x14ac:dyDescent="0.25">
      <c r="A91" s="74">
        <v>2222</v>
      </c>
      <c r="B91" s="78" t="s">
        <v>222</v>
      </c>
      <c r="C91" s="36">
        <f t="shared" si="4"/>
        <v>1713</v>
      </c>
      <c r="D91" s="35">
        <v>1713</v>
      </c>
      <c r="E91" s="35"/>
      <c r="F91" s="35"/>
      <c r="G91" s="37"/>
      <c r="H91" s="36">
        <f t="shared" si="5"/>
        <v>1833</v>
      </c>
      <c r="I91" s="35">
        <v>1833</v>
      </c>
      <c r="J91" s="35"/>
      <c r="K91" s="35"/>
      <c r="L91" s="34"/>
    </row>
    <row r="92" spans="1:12" x14ac:dyDescent="0.25">
      <c r="A92" s="74">
        <v>2223</v>
      </c>
      <c r="B92" s="78" t="s">
        <v>221</v>
      </c>
      <c r="C92" s="36">
        <f t="shared" si="4"/>
        <v>3726</v>
      </c>
      <c r="D92" s="35">
        <v>3726</v>
      </c>
      <c r="E92" s="35"/>
      <c r="F92" s="35"/>
      <c r="G92" s="37"/>
      <c r="H92" s="36">
        <f t="shared" si="5"/>
        <v>3726</v>
      </c>
      <c r="I92" s="35">
        <v>3726</v>
      </c>
      <c r="J92" s="35"/>
      <c r="K92" s="35"/>
      <c r="L92" s="34"/>
    </row>
    <row r="93" spans="1:12" ht="48" x14ac:dyDescent="0.25">
      <c r="A93" s="74">
        <v>2224</v>
      </c>
      <c r="B93" s="78" t="s">
        <v>220</v>
      </c>
      <c r="C93" s="36">
        <f t="shared" si="4"/>
        <v>216</v>
      </c>
      <c r="D93" s="35">
        <f>18*12</f>
        <v>216</v>
      </c>
      <c r="E93" s="35"/>
      <c r="F93" s="35"/>
      <c r="G93" s="37"/>
      <c r="H93" s="36">
        <f t="shared" si="5"/>
        <v>259</v>
      </c>
      <c r="I93" s="35">
        <v>259</v>
      </c>
      <c r="J93" s="35"/>
      <c r="K93" s="35"/>
      <c r="L93" s="34"/>
    </row>
    <row r="94" spans="1:12" ht="24" hidden="1" x14ac:dyDescent="0.25">
      <c r="A94" s="74">
        <v>2229</v>
      </c>
      <c r="B94" s="78" t="s">
        <v>219</v>
      </c>
      <c r="C94" s="36">
        <f t="shared" si="4"/>
        <v>0</v>
      </c>
      <c r="D94" s="35"/>
      <c r="E94" s="35"/>
      <c r="F94" s="35"/>
      <c r="G94" s="37"/>
      <c r="H94" s="36">
        <f t="shared" si="5"/>
        <v>0</v>
      </c>
      <c r="I94" s="35"/>
      <c r="J94" s="35"/>
      <c r="K94" s="35"/>
      <c r="L94" s="34"/>
    </row>
    <row r="95" spans="1:12" ht="36" x14ac:dyDescent="0.25">
      <c r="A95" s="88">
        <v>2230</v>
      </c>
      <c r="B95" s="78" t="s">
        <v>218</v>
      </c>
      <c r="C95" s="36">
        <f t="shared" si="4"/>
        <v>47</v>
      </c>
      <c r="D95" s="76">
        <f>SUM(D96:D102)</f>
        <v>47</v>
      </c>
      <c r="E95" s="76">
        <f>SUM(E96:E102)</f>
        <v>0</v>
      </c>
      <c r="F95" s="76">
        <f>SUM(F96:F102)</f>
        <v>0</v>
      </c>
      <c r="G95" s="77">
        <f>SUM(G96:G102)</f>
        <v>0</v>
      </c>
      <c r="H95" s="36">
        <f t="shared" si="5"/>
        <v>47</v>
      </c>
      <c r="I95" s="76">
        <f>SUM(I96:I102)</f>
        <v>47</v>
      </c>
      <c r="J95" s="76">
        <f>SUM(J96:J102)</f>
        <v>0</v>
      </c>
      <c r="K95" s="76">
        <f>SUM(K96:K102)</f>
        <v>0</v>
      </c>
      <c r="L95" s="75">
        <f>SUM(L96:L102)</f>
        <v>0</v>
      </c>
    </row>
    <row r="96" spans="1:12" ht="24" hidden="1" x14ac:dyDescent="0.25">
      <c r="A96" s="74">
        <v>2231</v>
      </c>
      <c r="B96" s="78" t="s">
        <v>217</v>
      </c>
      <c r="C96" s="36">
        <f t="shared" si="4"/>
        <v>0</v>
      </c>
      <c r="D96" s="35"/>
      <c r="E96" s="35"/>
      <c r="F96" s="35"/>
      <c r="G96" s="37"/>
      <c r="H96" s="36">
        <f t="shared" si="5"/>
        <v>0</v>
      </c>
      <c r="I96" s="35"/>
      <c r="J96" s="35"/>
      <c r="K96" s="35"/>
      <c r="L96" s="34"/>
    </row>
    <row r="97" spans="1:12" ht="36" hidden="1" x14ac:dyDescent="0.25">
      <c r="A97" s="74">
        <v>2232</v>
      </c>
      <c r="B97" s="78" t="s">
        <v>216</v>
      </c>
      <c r="C97" s="36">
        <f t="shared" si="4"/>
        <v>0</v>
      </c>
      <c r="D97" s="35"/>
      <c r="E97" s="35"/>
      <c r="F97" s="35"/>
      <c r="G97" s="37"/>
      <c r="H97" s="36">
        <f t="shared" si="5"/>
        <v>0</v>
      </c>
      <c r="I97" s="35"/>
      <c r="J97" s="35"/>
      <c r="K97" s="35"/>
      <c r="L97" s="34"/>
    </row>
    <row r="98" spans="1:12" ht="24" hidden="1" x14ac:dyDescent="0.25">
      <c r="A98" s="114">
        <v>2233</v>
      </c>
      <c r="B98" s="79" t="s">
        <v>215</v>
      </c>
      <c r="C98" s="69">
        <f t="shared" si="4"/>
        <v>0</v>
      </c>
      <c r="D98" s="68"/>
      <c r="E98" s="68"/>
      <c r="F98" s="68"/>
      <c r="G98" s="70"/>
      <c r="H98" s="69">
        <f t="shared" si="5"/>
        <v>0</v>
      </c>
      <c r="I98" s="68"/>
      <c r="J98" s="68"/>
      <c r="K98" s="68"/>
      <c r="L98" s="67"/>
    </row>
    <row r="99" spans="1:12" ht="36" hidden="1" x14ac:dyDescent="0.25">
      <c r="A99" s="74">
        <v>2234</v>
      </c>
      <c r="B99" s="78" t="s">
        <v>214</v>
      </c>
      <c r="C99" s="36">
        <f t="shared" si="4"/>
        <v>0</v>
      </c>
      <c r="D99" s="35"/>
      <c r="E99" s="35"/>
      <c r="F99" s="35"/>
      <c r="G99" s="37"/>
      <c r="H99" s="36">
        <f t="shared" si="5"/>
        <v>0</v>
      </c>
      <c r="I99" s="35"/>
      <c r="J99" s="35"/>
      <c r="K99" s="35"/>
      <c r="L99" s="34"/>
    </row>
    <row r="100" spans="1:12" ht="24" hidden="1" x14ac:dyDescent="0.25">
      <c r="A100" s="74">
        <v>2235</v>
      </c>
      <c r="B100" s="78" t="s">
        <v>213</v>
      </c>
      <c r="C100" s="36">
        <f t="shared" si="4"/>
        <v>0</v>
      </c>
      <c r="D100" s="35"/>
      <c r="E100" s="35"/>
      <c r="F100" s="35"/>
      <c r="G100" s="37"/>
      <c r="H100" s="36">
        <f t="shared" si="5"/>
        <v>0</v>
      </c>
      <c r="I100" s="35"/>
      <c r="J100" s="35"/>
      <c r="K100" s="35"/>
      <c r="L100" s="34"/>
    </row>
    <row r="101" spans="1:12" hidden="1" x14ac:dyDescent="0.25">
      <c r="A101" s="74">
        <v>2236</v>
      </c>
      <c r="B101" s="78" t="s">
        <v>212</v>
      </c>
      <c r="C101" s="36">
        <f t="shared" si="4"/>
        <v>0</v>
      </c>
      <c r="D101" s="35"/>
      <c r="E101" s="35"/>
      <c r="F101" s="35"/>
      <c r="G101" s="37"/>
      <c r="H101" s="36">
        <f t="shared" si="5"/>
        <v>0</v>
      </c>
      <c r="I101" s="35"/>
      <c r="J101" s="35"/>
      <c r="K101" s="35"/>
      <c r="L101" s="34"/>
    </row>
    <row r="102" spans="1:12" ht="24" x14ac:dyDescent="0.25">
      <c r="A102" s="74">
        <v>2239</v>
      </c>
      <c r="B102" s="78" t="s">
        <v>211</v>
      </c>
      <c r="C102" s="36">
        <f t="shared" si="4"/>
        <v>47</v>
      </c>
      <c r="D102" s="35">
        <v>47</v>
      </c>
      <c r="E102" s="35"/>
      <c r="F102" s="35"/>
      <c r="G102" s="37"/>
      <c r="H102" s="36">
        <f t="shared" si="5"/>
        <v>47</v>
      </c>
      <c r="I102" s="35">
        <v>47</v>
      </c>
      <c r="J102" s="35"/>
      <c r="K102" s="35"/>
      <c r="L102" s="34"/>
    </row>
    <row r="103" spans="1:12" ht="36" hidden="1" x14ac:dyDescent="0.25">
      <c r="A103" s="88">
        <v>2240</v>
      </c>
      <c r="B103" s="78" t="s">
        <v>210</v>
      </c>
      <c r="C103" s="36">
        <f t="shared" si="4"/>
        <v>0</v>
      </c>
      <c r="D103" s="76">
        <f>SUM(D104:D111)</f>
        <v>0</v>
      </c>
      <c r="E103" s="76">
        <f>SUM(E104:E111)</f>
        <v>0</v>
      </c>
      <c r="F103" s="76">
        <f>SUM(F104:F111)</f>
        <v>0</v>
      </c>
      <c r="G103" s="77">
        <f>SUM(G104:G111)</f>
        <v>0</v>
      </c>
      <c r="H103" s="36">
        <f t="shared" si="5"/>
        <v>0</v>
      </c>
      <c r="I103" s="76">
        <f>SUM(I104:I111)</f>
        <v>0</v>
      </c>
      <c r="J103" s="76">
        <f>SUM(J104:J111)</f>
        <v>0</v>
      </c>
      <c r="K103" s="76">
        <f>SUM(K104:K111)</f>
        <v>0</v>
      </c>
      <c r="L103" s="75">
        <f>SUM(L104:L111)</f>
        <v>0</v>
      </c>
    </row>
    <row r="104" spans="1:12" hidden="1" x14ac:dyDescent="0.25">
      <c r="A104" s="74">
        <v>2241</v>
      </c>
      <c r="B104" s="78" t="s">
        <v>209</v>
      </c>
      <c r="C104" s="36">
        <f t="shared" si="4"/>
        <v>0</v>
      </c>
      <c r="D104" s="35"/>
      <c r="E104" s="35"/>
      <c r="F104" s="35"/>
      <c r="G104" s="37"/>
      <c r="H104" s="36">
        <f t="shared" si="5"/>
        <v>0</v>
      </c>
      <c r="I104" s="35"/>
      <c r="J104" s="35"/>
      <c r="K104" s="35"/>
      <c r="L104" s="34"/>
    </row>
    <row r="105" spans="1:12" ht="24" hidden="1" x14ac:dyDescent="0.25">
      <c r="A105" s="74">
        <v>2242</v>
      </c>
      <c r="B105" s="78" t="s">
        <v>208</v>
      </c>
      <c r="C105" s="36">
        <f t="shared" si="4"/>
        <v>0</v>
      </c>
      <c r="D105" s="35"/>
      <c r="E105" s="35"/>
      <c r="F105" s="35"/>
      <c r="G105" s="37"/>
      <c r="H105" s="36">
        <f t="shared" si="5"/>
        <v>0</v>
      </c>
      <c r="I105" s="35"/>
      <c r="J105" s="35"/>
      <c r="K105" s="35"/>
      <c r="L105" s="34"/>
    </row>
    <row r="106" spans="1:12" ht="24" hidden="1" x14ac:dyDescent="0.25">
      <c r="A106" s="74">
        <v>2243</v>
      </c>
      <c r="B106" s="78" t="s">
        <v>207</v>
      </c>
      <c r="C106" s="36">
        <f t="shared" si="4"/>
        <v>0</v>
      </c>
      <c r="D106" s="35"/>
      <c r="E106" s="35"/>
      <c r="F106" s="35"/>
      <c r="G106" s="37"/>
      <c r="H106" s="36">
        <f t="shared" si="5"/>
        <v>0</v>
      </c>
      <c r="I106" s="35"/>
      <c r="J106" s="35"/>
      <c r="K106" s="35"/>
      <c r="L106" s="34"/>
    </row>
    <row r="107" spans="1:12" hidden="1" x14ac:dyDescent="0.25">
      <c r="A107" s="74">
        <v>2244</v>
      </c>
      <c r="B107" s="78" t="s">
        <v>206</v>
      </c>
      <c r="C107" s="36">
        <f t="shared" si="4"/>
        <v>0</v>
      </c>
      <c r="D107" s="35"/>
      <c r="E107" s="35"/>
      <c r="F107" s="35"/>
      <c r="G107" s="37"/>
      <c r="H107" s="36">
        <f t="shared" si="5"/>
        <v>0</v>
      </c>
      <c r="I107" s="35"/>
      <c r="J107" s="35"/>
      <c r="K107" s="35"/>
      <c r="L107" s="34"/>
    </row>
    <row r="108" spans="1:12" ht="24" hidden="1" x14ac:dyDescent="0.25">
      <c r="A108" s="74">
        <v>2246</v>
      </c>
      <c r="B108" s="78" t="s">
        <v>205</v>
      </c>
      <c r="C108" s="36">
        <f t="shared" si="4"/>
        <v>0</v>
      </c>
      <c r="D108" s="35"/>
      <c r="E108" s="35"/>
      <c r="F108" s="35"/>
      <c r="G108" s="37"/>
      <c r="H108" s="36">
        <f t="shared" si="5"/>
        <v>0</v>
      </c>
      <c r="I108" s="35"/>
      <c r="J108" s="35"/>
      <c r="K108" s="35"/>
      <c r="L108" s="34"/>
    </row>
    <row r="109" spans="1:12" hidden="1" x14ac:dyDescent="0.25">
      <c r="A109" s="74">
        <v>2247</v>
      </c>
      <c r="B109" s="78" t="s">
        <v>204</v>
      </c>
      <c r="C109" s="36">
        <f t="shared" si="4"/>
        <v>0</v>
      </c>
      <c r="D109" s="35"/>
      <c r="E109" s="35"/>
      <c r="F109" s="35"/>
      <c r="G109" s="37"/>
      <c r="H109" s="36">
        <f t="shared" si="5"/>
        <v>0</v>
      </c>
      <c r="I109" s="35"/>
      <c r="J109" s="35"/>
      <c r="K109" s="35"/>
      <c r="L109" s="34"/>
    </row>
    <row r="110" spans="1:12" ht="24" hidden="1" x14ac:dyDescent="0.25">
      <c r="A110" s="74">
        <v>2248</v>
      </c>
      <c r="B110" s="78" t="s">
        <v>203</v>
      </c>
      <c r="C110" s="36">
        <f t="shared" si="4"/>
        <v>0</v>
      </c>
      <c r="D110" s="35"/>
      <c r="E110" s="35"/>
      <c r="F110" s="35"/>
      <c r="G110" s="37"/>
      <c r="H110" s="36">
        <f t="shared" si="5"/>
        <v>0</v>
      </c>
      <c r="I110" s="35"/>
      <c r="J110" s="35"/>
      <c r="K110" s="35"/>
      <c r="L110" s="34"/>
    </row>
    <row r="111" spans="1:12" ht="24" hidden="1" x14ac:dyDescent="0.25">
      <c r="A111" s="74">
        <v>2249</v>
      </c>
      <c r="B111" s="78" t="s">
        <v>202</v>
      </c>
      <c r="C111" s="36">
        <f t="shared" si="4"/>
        <v>0</v>
      </c>
      <c r="D111" s="35"/>
      <c r="E111" s="35"/>
      <c r="F111" s="35"/>
      <c r="G111" s="37"/>
      <c r="H111" s="36">
        <f t="shared" si="5"/>
        <v>0</v>
      </c>
      <c r="I111" s="35"/>
      <c r="J111" s="35"/>
      <c r="K111" s="35"/>
      <c r="L111" s="34"/>
    </row>
    <row r="112" spans="1:12" hidden="1" x14ac:dyDescent="0.25">
      <c r="A112" s="88">
        <v>2250</v>
      </c>
      <c r="B112" s="78" t="s">
        <v>201</v>
      </c>
      <c r="C112" s="36">
        <f t="shared" si="4"/>
        <v>0</v>
      </c>
      <c r="D112" s="76">
        <f>SUM(D113:D115)</f>
        <v>0</v>
      </c>
      <c r="E112" s="76">
        <f>SUM(E113:E115)</f>
        <v>0</v>
      </c>
      <c r="F112" s="76">
        <f>SUM(F113:F115)</f>
        <v>0</v>
      </c>
      <c r="G112" s="164">
        <f>SUM(G113:G115)</f>
        <v>0</v>
      </c>
      <c r="H112" s="36">
        <f t="shared" si="5"/>
        <v>0</v>
      </c>
      <c r="I112" s="76">
        <f>SUM(I113:I115)</f>
        <v>0</v>
      </c>
      <c r="J112" s="76">
        <f>SUM(J113:J115)</f>
        <v>0</v>
      </c>
      <c r="K112" s="76">
        <f>SUM(K113:K115)</f>
        <v>0</v>
      </c>
      <c r="L112" s="75">
        <f>SUM(L113:L115)</f>
        <v>0</v>
      </c>
    </row>
    <row r="113" spans="1:12" hidden="1" x14ac:dyDescent="0.25">
      <c r="A113" s="74">
        <v>2251</v>
      </c>
      <c r="B113" s="78" t="s">
        <v>200</v>
      </c>
      <c r="C113" s="36">
        <f t="shared" si="4"/>
        <v>0</v>
      </c>
      <c r="D113" s="35"/>
      <c r="E113" s="35"/>
      <c r="F113" s="35"/>
      <c r="G113" s="37"/>
      <c r="H113" s="36">
        <f t="shared" si="5"/>
        <v>0</v>
      </c>
      <c r="I113" s="35"/>
      <c r="J113" s="35"/>
      <c r="K113" s="35"/>
      <c r="L113" s="34"/>
    </row>
    <row r="114" spans="1:12" ht="24" hidden="1" x14ac:dyDescent="0.25">
      <c r="A114" s="74">
        <v>2252</v>
      </c>
      <c r="B114" s="78" t="s">
        <v>199</v>
      </c>
      <c r="C114" s="36">
        <f t="shared" ref="C114:C127" si="6">SUM(D114:G114)</f>
        <v>0</v>
      </c>
      <c r="D114" s="35"/>
      <c r="E114" s="35"/>
      <c r="F114" s="35"/>
      <c r="G114" s="37"/>
      <c r="H114" s="36">
        <f t="shared" ref="H114:H127" si="7">SUM(I114:L114)</f>
        <v>0</v>
      </c>
      <c r="I114" s="35"/>
      <c r="J114" s="35"/>
      <c r="K114" s="35"/>
      <c r="L114" s="34"/>
    </row>
    <row r="115" spans="1:12" ht="24" hidden="1" x14ac:dyDescent="0.25">
      <c r="A115" s="74">
        <v>2259</v>
      </c>
      <c r="B115" s="78" t="s">
        <v>198</v>
      </c>
      <c r="C115" s="36">
        <f t="shared" si="6"/>
        <v>0</v>
      </c>
      <c r="D115" s="35"/>
      <c r="E115" s="35"/>
      <c r="F115" s="35"/>
      <c r="G115" s="37"/>
      <c r="H115" s="36">
        <f t="shared" si="7"/>
        <v>0</v>
      </c>
      <c r="I115" s="35"/>
      <c r="J115" s="35"/>
      <c r="K115" s="35"/>
      <c r="L115" s="34"/>
    </row>
    <row r="116" spans="1:12" x14ac:dyDescent="0.25">
      <c r="A116" s="88">
        <v>2260</v>
      </c>
      <c r="B116" s="78" t="s">
        <v>197</v>
      </c>
      <c r="C116" s="36">
        <f t="shared" si="6"/>
        <v>27.599999999999998</v>
      </c>
      <c r="D116" s="76">
        <f>SUM(D117:D121)</f>
        <v>27.599999999999998</v>
      </c>
      <c r="E116" s="76">
        <f>SUM(E117:E121)</f>
        <v>0</v>
      </c>
      <c r="F116" s="76">
        <f>SUM(F117:F121)</f>
        <v>0</v>
      </c>
      <c r="G116" s="77">
        <f>SUM(G117:G121)</f>
        <v>0</v>
      </c>
      <c r="H116" s="36">
        <f t="shared" si="7"/>
        <v>28</v>
      </c>
      <c r="I116" s="76">
        <f>SUM(I117:I121)</f>
        <v>28</v>
      </c>
      <c r="J116" s="76">
        <f>SUM(J117:J121)</f>
        <v>0</v>
      </c>
      <c r="K116" s="76">
        <f>SUM(K117:K121)</f>
        <v>0</v>
      </c>
      <c r="L116" s="75">
        <f>SUM(L117:L121)</f>
        <v>0</v>
      </c>
    </row>
    <row r="117" spans="1:12" hidden="1" x14ac:dyDescent="0.25">
      <c r="A117" s="74">
        <v>2261</v>
      </c>
      <c r="B117" s="78" t="s">
        <v>196</v>
      </c>
      <c r="C117" s="36">
        <f t="shared" si="6"/>
        <v>0</v>
      </c>
      <c r="D117" s="35"/>
      <c r="E117" s="35"/>
      <c r="F117" s="35"/>
      <c r="G117" s="37"/>
      <c r="H117" s="36">
        <f t="shared" si="7"/>
        <v>0</v>
      </c>
      <c r="I117" s="35"/>
      <c r="J117" s="35"/>
      <c r="K117" s="35"/>
      <c r="L117" s="34"/>
    </row>
    <row r="118" spans="1:12" hidden="1" x14ac:dyDescent="0.25">
      <c r="A118" s="74">
        <v>2262</v>
      </c>
      <c r="B118" s="78" t="s">
        <v>195</v>
      </c>
      <c r="C118" s="36">
        <f t="shared" si="6"/>
        <v>0</v>
      </c>
      <c r="D118" s="35"/>
      <c r="E118" s="35"/>
      <c r="F118" s="35"/>
      <c r="G118" s="37"/>
      <c r="H118" s="36">
        <f t="shared" si="7"/>
        <v>0</v>
      </c>
      <c r="I118" s="35"/>
      <c r="J118" s="35"/>
      <c r="K118" s="35"/>
      <c r="L118" s="34"/>
    </row>
    <row r="119" spans="1:12" hidden="1" x14ac:dyDescent="0.25">
      <c r="A119" s="74">
        <v>2263</v>
      </c>
      <c r="B119" s="78" t="s">
        <v>194</v>
      </c>
      <c r="C119" s="36">
        <f t="shared" si="6"/>
        <v>0</v>
      </c>
      <c r="D119" s="35"/>
      <c r="E119" s="35"/>
      <c r="F119" s="35"/>
      <c r="G119" s="37"/>
      <c r="H119" s="36">
        <f t="shared" si="7"/>
        <v>0</v>
      </c>
      <c r="I119" s="35"/>
      <c r="J119" s="35"/>
      <c r="K119" s="35"/>
      <c r="L119" s="34"/>
    </row>
    <row r="120" spans="1:12" ht="24" hidden="1" x14ac:dyDescent="0.25">
      <c r="A120" s="74">
        <v>2264</v>
      </c>
      <c r="B120" s="78" t="s">
        <v>193</v>
      </c>
      <c r="C120" s="36">
        <f t="shared" si="6"/>
        <v>0</v>
      </c>
      <c r="D120" s="35"/>
      <c r="E120" s="35"/>
      <c r="F120" s="35"/>
      <c r="G120" s="37"/>
      <c r="H120" s="36">
        <f t="shared" si="7"/>
        <v>0</v>
      </c>
      <c r="I120" s="35"/>
      <c r="J120" s="35"/>
      <c r="K120" s="35"/>
      <c r="L120" s="34"/>
    </row>
    <row r="121" spans="1:12" x14ac:dyDescent="0.25">
      <c r="A121" s="74">
        <v>2269</v>
      </c>
      <c r="B121" s="78" t="s">
        <v>192</v>
      </c>
      <c r="C121" s="36">
        <f t="shared" si="6"/>
        <v>27.599999999999998</v>
      </c>
      <c r="D121" s="35">
        <f>2.3*12</f>
        <v>27.599999999999998</v>
      </c>
      <c r="E121" s="35"/>
      <c r="F121" s="35"/>
      <c r="G121" s="37"/>
      <c r="H121" s="36">
        <f t="shared" si="7"/>
        <v>28</v>
      </c>
      <c r="I121" s="35">
        <v>28</v>
      </c>
      <c r="J121" s="35"/>
      <c r="K121" s="35"/>
      <c r="L121" s="34"/>
    </row>
    <row r="122" spans="1:12" hidden="1" x14ac:dyDescent="0.25">
      <c r="A122" s="88">
        <v>2270</v>
      </c>
      <c r="B122" s="78" t="s">
        <v>191</v>
      </c>
      <c r="C122" s="36">
        <f t="shared" si="6"/>
        <v>0</v>
      </c>
      <c r="D122" s="76">
        <f>SUM(D123:D127)</f>
        <v>0</v>
      </c>
      <c r="E122" s="76">
        <f>SUM(E123:E127)</f>
        <v>0</v>
      </c>
      <c r="F122" s="76">
        <f>SUM(F123:F127)</f>
        <v>0</v>
      </c>
      <c r="G122" s="77">
        <f>SUM(G123:G127)</f>
        <v>0</v>
      </c>
      <c r="H122" s="36">
        <f t="shared" si="7"/>
        <v>0</v>
      </c>
      <c r="I122" s="76">
        <f>SUM(I123:I127)</f>
        <v>0</v>
      </c>
      <c r="J122" s="76">
        <f>SUM(J123:J127)</f>
        <v>0</v>
      </c>
      <c r="K122" s="76">
        <f>SUM(K123:K127)</f>
        <v>0</v>
      </c>
      <c r="L122" s="75">
        <f>SUM(L123:L127)</f>
        <v>0</v>
      </c>
    </row>
    <row r="123" spans="1:12" hidden="1" x14ac:dyDescent="0.25">
      <c r="A123" s="74">
        <v>2272</v>
      </c>
      <c r="B123" s="1" t="s">
        <v>190</v>
      </c>
      <c r="C123" s="36">
        <f t="shared" si="6"/>
        <v>0</v>
      </c>
      <c r="D123" s="35"/>
      <c r="E123" s="35"/>
      <c r="F123" s="35"/>
      <c r="G123" s="37"/>
      <c r="H123" s="36">
        <f t="shared" si="7"/>
        <v>0</v>
      </c>
      <c r="I123" s="35"/>
      <c r="J123" s="35"/>
      <c r="K123" s="35"/>
      <c r="L123" s="34"/>
    </row>
    <row r="124" spans="1:12" ht="24" hidden="1" x14ac:dyDescent="0.25">
      <c r="A124" s="74">
        <v>2275</v>
      </c>
      <c r="B124" s="78" t="s">
        <v>189</v>
      </c>
      <c r="C124" s="36">
        <f t="shared" si="6"/>
        <v>0</v>
      </c>
      <c r="D124" s="35"/>
      <c r="E124" s="35"/>
      <c r="F124" s="35"/>
      <c r="G124" s="37"/>
      <c r="H124" s="36">
        <f t="shared" si="7"/>
        <v>0</v>
      </c>
      <c r="I124" s="35"/>
      <c r="J124" s="35"/>
      <c r="K124" s="35"/>
      <c r="L124" s="34"/>
    </row>
    <row r="125" spans="1:12" ht="36" hidden="1" x14ac:dyDescent="0.25">
      <c r="A125" s="74">
        <v>2276</v>
      </c>
      <c r="B125" s="78" t="s">
        <v>188</v>
      </c>
      <c r="C125" s="36">
        <f t="shared" si="6"/>
        <v>0</v>
      </c>
      <c r="D125" s="35"/>
      <c r="E125" s="35"/>
      <c r="F125" s="35"/>
      <c r="G125" s="37"/>
      <c r="H125" s="36">
        <f t="shared" si="7"/>
        <v>0</v>
      </c>
      <c r="I125" s="35"/>
      <c r="J125" s="35"/>
      <c r="K125" s="35"/>
      <c r="L125" s="34"/>
    </row>
    <row r="126" spans="1:12" ht="24" hidden="1" customHeight="1" x14ac:dyDescent="0.25">
      <c r="A126" s="74">
        <v>2278</v>
      </c>
      <c r="B126" s="78" t="s">
        <v>187</v>
      </c>
      <c r="C126" s="36">
        <f t="shared" si="6"/>
        <v>0</v>
      </c>
      <c r="D126" s="35"/>
      <c r="E126" s="35"/>
      <c r="F126" s="35"/>
      <c r="G126" s="37"/>
      <c r="H126" s="36">
        <f t="shared" si="7"/>
        <v>0</v>
      </c>
      <c r="I126" s="35"/>
      <c r="J126" s="35"/>
      <c r="K126" s="35"/>
      <c r="L126" s="34"/>
    </row>
    <row r="127" spans="1:12" ht="24" hidden="1" x14ac:dyDescent="0.25">
      <c r="A127" s="74">
        <v>2279</v>
      </c>
      <c r="B127" s="78" t="s">
        <v>186</v>
      </c>
      <c r="C127" s="36">
        <f t="shared" si="6"/>
        <v>0</v>
      </c>
      <c r="D127" s="35"/>
      <c r="E127" s="35"/>
      <c r="F127" s="35"/>
      <c r="G127" s="37"/>
      <c r="H127" s="36">
        <f t="shared" si="7"/>
        <v>0</v>
      </c>
      <c r="I127" s="35"/>
      <c r="J127" s="35"/>
      <c r="K127" s="35"/>
      <c r="L127" s="34"/>
    </row>
    <row r="128" spans="1:12" ht="24" hidden="1" x14ac:dyDescent="0.25">
      <c r="A128" s="91">
        <v>2280</v>
      </c>
      <c r="B128" s="79" t="s">
        <v>185</v>
      </c>
      <c r="C128" s="69">
        <f t="shared" ref="C128:L128" si="8">SUM(C129)</f>
        <v>0</v>
      </c>
      <c r="D128" s="107">
        <f t="shared" si="8"/>
        <v>0</v>
      </c>
      <c r="E128" s="107">
        <f t="shared" si="8"/>
        <v>0</v>
      </c>
      <c r="F128" s="107">
        <f t="shared" si="8"/>
        <v>0</v>
      </c>
      <c r="G128" s="107">
        <f t="shared" si="8"/>
        <v>0</v>
      </c>
      <c r="H128" s="69">
        <f t="shared" si="8"/>
        <v>0</v>
      </c>
      <c r="I128" s="107">
        <f t="shared" si="8"/>
        <v>0</v>
      </c>
      <c r="J128" s="107">
        <f t="shared" si="8"/>
        <v>0</v>
      </c>
      <c r="K128" s="107">
        <f t="shared" si="8"/>
        <v>0</v>
      </c>
      <c r="L128" s="104">
        <f t="shared" si="8"/>
        <v>0</v>
      </c>
    </row>
    <row r="129" spans="1:12" ht="24" hidden="1" x14ac:dyDescent="0.25">
      <c r="A129" s="74">
        <v>2283</v>
      </c>
      <c r="B129" s="78" t="s">
        <v>184</v>
      </c>
      <c r="C129" s="36">
        <f t="shared" ref="C129:C160" si="9">SUM(D129:G129)</f>
        <v>0</v>
      </c>
      <c r="D129" s="35"/>
      <c r="E129" s="35"/>
      <c r="F129" s="35"/>
      <c r="G129" s="37"/>
      <c r="H129" s="36">
        <f t="shared" ref="H129:H160" si="10">SUM(I129:L129)</f>
        <v>0</v>
      </c>
      <c r="I129" s="35"/>
      <c r="J129" s="35"/>
      <c r="K129" s="35"/>
      <c r="L129" s="34"/>
    </row>
    <row r="130" spans="1:12" ht="38.25" customHeight="1" x14ac:dyDescent="0.25">
      <c r="A130" s="97">
        <v>2300</v>
      </c>
      <c r="B130" s="96" t="s">
        <v>183</v>
      </c>
      <c r="C130" s="94">
        <f t="shared" si="9"/>
        <v>8208</v>
      </c>
      <c r="D130" s="93">
        <f>SUM(D131,D136,D140,D141,D144,D151,D159,D160,D163)</f>
        <v>8208</v>
      </c>
      <c r="E130" s="93">
        <f>SUM(E131,E136,E140,E141,E144,E151,E159,E160,E163)</f>
        <v>0</v>
      </c>
      <c r="F130" s="93">
        <f>SUM(F131,F136,F140,F141,F144,F151,F159,F160,F163)</f>
        <v>0</v>
      </c>
      <c r="G130" s="142">
        <f>SUM(G131,G136,G140,G141,G144,G151,G159,G160,G163)</f>
        <v>0</v>
      </c>
      <c r="H130" s="94">
        <f t="shared" si="10"/>
        <v>5314</v>
      </c>
      <c r="I130" s="93">
        <f>SUM(I131,I136,I140,I141,I144,I151,I159,I160,I163)</f>
        <v>5314</v>
      </c>
      <c r="J130" s="93">
        <f>SUM(J131,J136,J140,J141,J144,J151,J159,J160,J163)</f>
        <v>0</v>
      </c>
      <c r="K130" s="93">
        <f>SUM(K131,K136,K140,K141,K144,K151,K159,K160,K163)</f>
        <v>0</v>
      </c>
      <c r="L130" s="141">
        <f>SUM(L131,L136,L140,L141,L144,L151,L159,L160,L163)</f>
        <v>0</v>
      </c>
    </row>
    <row r="131" spans="1:12" ht="24" x14ac:dyDescent="0.25">
      <c r="A131" s="91">
        <v>2310</v>
      </c>
      <c r="B131" s="79" t="s">
        <v>182</v>
      </c>
      <c r="C131" s="69">
        <f t="shared" si="9"/>
        <v>4949</v>
      </c>
      <c r="D131" s="107">
        <f>SUM(D132:D135)</f>
        <v>4949</v>
      </c>
      <c r="E131" s="107">
        <f>SUM(E132:E135)</f>
        <v>0</v>
      </c>
      <c r="F131" s="107">
        <f>SUM(F132:F135)</f>
        <v>0</v>
      </c>
      <c r="G131" s="150">
        <f>SUM(G132:G135)</f>
        <v>0</v>
      </c>
      <c r="H131" s="69">
        <f t="shared" si="10"/>
        <v>2880</v>
      </c>
      <c r="I131" s="107">
        <f>SUM(I132:I135)</f>
        <v>2880</v>
      </c>
      <c r="J131" s="107">
        <f>SUM(J132:J135)</f>
        <v>0</v>
      </c>
      <c r="K131" s="107">
        <f>SUM(K132:K135)</f>
        <v>0</v>
      </c>
      <c r="L131" s="149">
        <f>SUM(L132:L135)</f>
        <v>0</v>
      </c>
    </row>
    <row r="132" spans="1:12" x14ac:dyDescent="0.25">
      <c r="A132" s="74">
        <v>2311</v>
      </c>
      <c r="B132" s="78" t="s">
        <v>181</v>
      </c>
      <c r="C132" s="36">
        <f t="shared" si="9"/>
        <v>144</v>
      </c>
      <c r="D132" s="35">
        <f>12*12</f>
        <v>144</v>
      </c>
      <c r="E132" s="35"/>
      <c r="F132" s="35"/>
      <c r="G132" s="37"/>
      <c r="H132" s="36">
        <f t="shared" si="10"/>
        <v>70</v>
      </c>
      <c r="I132" s="35">
        <v>70</v>
      </c>
      <c r="J132" s="35"/>
      <c r="K132" s="35"/>
      <c r="L132" s="34"/>
    </row>
    <row r="133" spans="1:12" x14ac:dyDescent="0.25">
      <c r="A133" s="74">
        <v>2312</v>
      </c>
      <c r="B133" s="78" t="s">
        <v>180</v>
      </c>
      <c r="C133" s="36">
        <f t="shared" si="9"/>
        <v>4805</v>
      </c>
      <c r="D133" s="35">
        <v>4805</v>
      </c>
      <c r="E133" s="35"/>
      <c r="F133" s="35"/>
      <c r="G133" s="37"/>
      <c r="H133" s="36">
        <f t="shared" si="10"/>
        <v>2810</v>
      </c>
      <c r="I133" s="35">
        <v>2810</v>
      </c>
      <c r="J133" s="35"/>
      <c r="K133" s="35"/>
      <c r="L133" s="34"/>
    </row>
    <row r="134" spans="1:12" hidden="1" x14ac:dyDescent="0.25">
      <c r="A134" s="74">
        <v>2313</v>
      </c>
      <c r="B134" s="78" t="s">
        <v>179</v>
      </c>
      <c r="C134" s="36">
        <f t="shared" si="9"/>
        <v>0</v>
      </c>
      <c r="D134" s="35"/>
      <c r="E134" s="35"/>
      <c r="F134" s="35"/>
      <c r="G134" s="37"/>
      <c r="H134" s="36">
        <f t="shared" si="10"/>
        <v>0</v>
      </c>
      <c r="I134" s="35"/>
      <c r="J134" s="35"/>
      <c r="K134" s="35"/>
      <c r="L134" s="34"/>
    </row>
    <row r="135" spans="1:12" ht="36" hidden="1" x14ac:dyDescent="0.25">
      <c r="A135" s="74">
        <v>2314</v>
      </c>
      <c r="B135" s="78" t="s">
        <v>178</v>
      </c>
      <c r="C135" s="36">
        <f t="shared" si="9"/>
        <v>0</v>
      </c>
      <c r="D135" s="35"/>
      <c r="E135" s="35"/>
      <c r="F135" s="35"/>
      <c r="G135" s="37"/>
      <c r="H135" s="36">
        <f t="shared" si="10"/>
        <v>0</v>
      </c>
      <c r="I135" s="35"/>
      <c r="J135" s="35"/>
      <c r="K135" s="35"/>
      <c r="L135" s="34"/>
    </row>
    <row r="136" spans="1:12" hidden="1" x14ac:dyDescent="0.25">
      <c r="A136" s="88">
        <v>2320</v>
      </c>
      <c r="B136" s="78" t="s">
        <v>177</v>
      </c>
      <c r="C136" s="36">
        <f t="shared" si="9"/>
        <v>0</v>
      </c>
      <c r="D136" s="76">
        <f>SUM(D137:D139)</f>
        <v>0</v>
      </c>
      <c r="E136" s="76">
        <f>SUM(E137:E139)</f>
        <v>0</v>
      </c>
      <c r="F136" s="76">
        <f>SUM(F137:F139)</f>
        <v>0</v>
      </c>
      <c r="G136" s="77">
        <f>SUM(G137:G139)</f>
        <v>0</v>
      </c>
      <c r="H136" s="36">
        <f t="shared" si="10"/>
        <v>0</v>
      </c>
      <c r="I136" s="76">
        <f>SUM(I137:I139)</f>
        <v>0</v>
      </c>
      <c r="J136" s="76">
        <f>SUM(J137:J139)</f>
        <v>0</v>
      </c>
      <c r="K136" s="76">
        <f>SUM(K137:K139)</f>
        <v>0</v>
      </c>
      <c r="L136" s="75">
        <f>SUM(L137:L139)</f>
        <v>0</v>
      </c>
    </row>
    <row r="137" spans="1:12" hidden="1" x14ac:dyDescent="0.25">
      <c r="A137" s="74">
        <v>2321</v>
      </c>
      <c r="B137" s="78" t="s">
        <v>176</v>
      </c>
      <c r="C137" s="36">
        <f t="shared" si="9"/>
        <v>0</v>
      </c>
      <c r="D137" s="35"/>
      <c r="E137" s="35"/>
      <c r="F137" s="35"/>
      <c r="G137" s="37"/>
      <c r="H137" s="36">
        <f t="shared" si="10"/>
        <v>0</v>
      </c>
      <c r="I137" s="35"/>
      <c r="J137" s="35"/>
      <c r="K137" s="35"/>
      <c r="L137" s="34"/>
    </row>
    <row r="138" spans="1:12" hidden="1" x14ac:dyDescent="0.25">
      <c r="A138" s="74">
        <v>2322</v>
      </c>
      <c r="B138" s="78" t="s">
        <v>175</v>
      </c>
      <c r="C138" s="36">
        <f t="shared" si="9"/>
        <v>0</v>
      </c>
      <c r="D138" s="35"/>
      <c r="E138" s="35"/>
      <c r="F138" s="35"/>
      <c r="G138" s="37"/>
      <c r="H138" s="36">
        <f t="shared" si="10"/>
        <v>0</v>
      </c>
      <c r="I138" s="35"/>
      <c r="J138" s="35"/>
      <c r="K138" s="35"/>
      <c r="L138" s="34"/>
    </row>
    <row r="139" spans="1:12" ht="10.5" hidden="1" customHeight="1" x14ac:dyDescent="0.25">
      <c r="A139" s="74">
        <v>2329</v>
      </c>
      <c r="B139" s="78" t="s">
        <v>174</v>
      </c>
      <c r="C139" s="36">
        <f t="shared" si="9"/>
        <v>0</v>
      </c>
      <c r="D139" s="35"/>
      <c r="E139" s="35"/>
      <c r="F139" s="35"/>
      <c r="G139" s="37"/>
      <c r="H139" s="36">
        <f t="shared" si="10"/>
        <v>0</v>
      </c>
      <c r="I139" s="35"/>
      <c r="J139" s="35"/>
      <c r="K139" s="35"/>
      <c r="L139" s="34"/>
    </row>
    <row r="140" spans="1:12" hidden="1" x14ac:dyDescent="0.25">
      <c r="A140" s="88">
        <v>2330</v>
      </c>
      <c r="B140" s="78" t="s">
        <v>173</v>
      </c>
      <c r="C140" s="36">
        <f t="shared" si="9"/>
        <v>0</v>
      </c>
      <c r="D140" s="35"/>
      <c r="E140" s="35"/>
      <c r="F140" s="35"/>
      <c r="G140" s="37"/>
      <c r="H140" s="36">
        <f t="shared" si="10"/>
        <v>0</v>
      </c>
      <c r="I140" s="35"/>
      <c r="J140" s="35"/>
      <c r="K140" s="35"/>
      <c r="L140" s="34"/>
    </row>
    <row r="141" spans="1:12" ht="48" x14ac:dyDescent="0.25">
      <c r="A141" s="88">
        <v>2340</v>
      </c>
      <c r="B141" s="78" t="s">
        <v>172</v>
      </c>
      <c r="C141" s="36">
        <f t="shared" si="9"/>
        <v>300</v>
      </c>
      <c r="D141" s="76">
        <f>SUM(D142:D143)</f>
        <v>300</v>
      </c>
      <c r="E141" s="76">
        <f>SUM(E142:E143)</f>
        <v>0</v>
      </c>
      <c r="F141" s="76">
        <f>SUM(F142:F143)</f>
        <v>0</v>
      </c>
      <c r="G141" s="77">
        <f>SUM(G142:G143)</f>
        <v>0</v>
      </c>
      <c r="H141" s="36">
        <f t="shared" si="10"/>
        <v>200</v>
      </c>
      <c r="I141" s="76">
        <f>SUM(I142:I143)</f>
        <v>200</v>
      </c>
      <c r="J141" s="76">
        <f>SUM(J142:J143)</f>
        <v>0</v>
      </c>
      <c r="K141" s="76">
        <f>SUM(K142:K143)</f>
        <v>0</v>
      </c>
      <c r="L141" s="75">
        <f>SUM(L142:L143)</f>
        <v>0</v>
      </c>
    </row>
    <row r="142" spans="1:12" x14ac:dyDescent="0.25">
      <c r="A142" s="74">
        <v>2341</v>
      </c>
      <c r="B142" s="78" t="s">
        <v>171</v>
      </c>
      <c r="C142" s="36">
        <f t="shared" si="9"/>
        <v>300</v>
      </c>
      <c r="D142" s="35">
        <v>300</v>
      </c>
      <c r="E142" s="35"/>
      <c r="F142" s="35"/>
      <c r="G142" s="37"/>
      <c r="H142" s="36">
        <f t="shared" si="10"/>
        <v>200</v>
      </c>
      <c r="I142" s="35">
        <v>200</v>
      </c>
      <c r="J142" s="35"/>
      <c r="K142" s="35"/>
      <c r="L142" s="34"/>
    </row>
    <row r="143" spans="1:12" ht="24" hidden="1" x14ac:dyDescent="0.25">
      <c r="A143" s="74">
        <v>2344</v>
      </c>
      <c r="B143" s="78" t="s">
        <v>170</v>
      </c>
      <c r="C143" s="36">
        <f t="shared" si="9"/>
        <v>0</v>
      </c>
      <c r="D143" s="35"/>
      <c r="E143" s="35"/>
      <c r="F143" s="35"/>
      <c r="G143" s="37"/>
      <c r="H143" s="36">
        <f t="shared" si="10"/>
        <v>0</v>
      </c>
      <c r="I143" s="35"/>
      <c r="J143" s="35"/>
      <c r="K143" s="35"/>
      <c r="L143" s="34"/>
    </row>
    <row r="144" spans="1:12" ht="24" x14ac:dyDescent="0.25">
      <c r="A144" s="80">
        <v>2350</v>
      </c>
      <c r="B144" s="137" t="s">
        <v>169</v>
      </c>
      <c r="C144" s="134">
        <f t="shared" si="9"/>
        <v>780</v>
      </c>
      <c r="D144" s="139">
        <f>SUM(D145:D150)</f>
        <v>780</v>
      </c>
      <c r="E144" s="139">
        <f>SUM(E145:E150)</f>
        <v>0</v>
      </c>
      <c r="F144" s="139">
        <f>SUM(F145:F150)</f>
        <v>0</v>
      </c>
      <c r="G144" s="140">
        <f>SUM(G145:G150)</f>
        <v>0</v>
      </c>
      <c r="H144" s="134">
        <f t="shared" si="10"/>
        <v>780</v>
      </c>
      <c r="I144" s="139">
        <f>SUM(I145:I150)</f>
        <v>780</v>
      </c>
      <c r="J144" s="139">
        <f>SUM(J145:J150)</f>
        <v>0</v>
      </c>
      <c r="K144" s="139">
        <f>SUM(K145:K150)</f>
        <v>0</v>
      </c>
      <c r="L144" s="138">
        <f>SUM(L145:L150)</f>
        <v>0</v>
      </c>
    </row>
    <row r="145" spans="1:12" x14ac:dyDescent="0.25">
      <c r="A145" s="114">
        <v>2351</v>
      </c>
      <c r="B145" s="79" t="s">
        <v>168</v>
      </c>
      <c r="C145" s="69">
        <f t="shared" si="9"/>
        <v>360</v>
      </c>
      <c r="D145" s="68">
        <v>360</v>
      </c>
      <c r="E145" s="68"/>
      <c r="F145" s="68"/>
      <c r="G145" s="70"/>
      <c r="H145" s="69">
        <f t="shared" si="10"/>
        <v>360</v>
      </c>
      <c r="I145" s="68">
        <v>360</v>
      </c>
      <c r="J145" s="68"/>
      <c r="K145" s="68"/>
      <c r="L145" s="67"/>
    </row>
    <row r="146" spans="1:12" x14ac:dyDescent="0.25">
      <c r="A146" s="74">
        <v>2352</v>
      </c>
      <c r="B146" s="78" t="s">
        <v>167</v>
      </c>
      <c r="C146" s="36">
        <f t="shared" si="9"/>
        <v>420</v>
      </c>
      <c r="D146" s="35">
        <v>420</v>
      </c>
      <c r="E146" s="35"/>
      <c r="F146" s="35"/>
      <c r="G146" s="37"/>
      <c r="H146" s="36">
        <f t="shared" si="10"/>
        <v>420</v>
      </c>
      <c r="I146" s="35">
        <v>420</v>
      </c>
      <c r="J146" s="35"/>
      <c r="K146" s="35"/>
      <c r="L146" s="34"/>
    </row>
    <row r="147" spans="1:12" ht="24" hidden="1" x14ac:dyDescent="0.25">
      <c r="A147" s="74">
        <v>2353</v>
      </c>
      <c r="B147" s="78" t="s">
        <v>166</v>
      </c>
      <c r="C147" s="36">
        <f t="shared" si="9"/>
        <v>0</v>
      </c>
      <c r="D147" s="35"/>
      <c r="E147" s="35"/>
      <c r="F147" s="35"/>
      <c r="G147" s="37"/>
      <c r="H147" s="36">
        <f t="shared" si="10"/>
        <v>0</v>
      </c>
      <c r="I147" s="35"/>
      <c r="J147" s="35"/>
      <c r="K147" s="35"/>
      <c r="L147" s="34"/>
    </row>
    <row r="148" spans="1:12" ht="24" hidden="1" x14ac:dyDescent="0.25">
      <c r="A148" s="74">
        <v>2354</v>
      </c>
      <c r="B148" s="78" t="s">
        <v>165</v>
      </c>
      <c r="C148" s="36">
        <f t="shared" si="9"/>
        <v>0</v>
      </c>
      <c r="D148" s="35"/>
      <c r="E148" s="35"/>
      <c r="F148" s="35"/>
      <c r="G148" s="37"/>
      <c r="H148" s="36">
        <f t="shared" si="10"/>
        <v>0</v>
      </c>
      <c r="I148" s="35"/>
      <c r="J148" s="35"/>
      <c r="K148" s="35"/>
      <c r="L148" s="34"/>
    </row>
    <row r="149" spans="1:12" ht="24" hidden="1" x14ac:dyDescent="0.25">
      <c r="A149" s="74">
        <v>2355</v>
      </c>
      <c r="B149" s="78" t="s">
        <v>164</v>
      </c>
      <c r="C149" s="36">
        <f t="shared" si="9"/>
        <v>0</v>
      </c>
      <c r="D149" s="35"/>
      <c r="E149" s="35"/>
      <c r="F149" s="35"/>
      <c r="G149" s="37"/>
      <c r="H149" s="36">
        <f t="shared" si="10"/>
        <v>0</v>
      </c>
      <c r="I149" s="35"/>
      <c r="J149" s="35"/>
      <c r="K149" s="35"/>
      <c r="L149" s="34"/>
    </row>
    <row r="150" spans="1:12" ht="24" hidden="1" x14ac:dyDescent="0.25">
      <c r="A150" s="74">
        <v>2359</v>
      </c>
      <c r="B150" s="78" t="s">
        <v>163</v>
      </c>
      <c r="C150" s="36">
        <f t="shared" si="9"/>
        <v>0</v>
      </c>
      <c r="D150" s="35"/>
      <c r="E150" s="35"/>
      <c r="F150" s="35"/>
      <c r="G150" s="37"/>
      <c r="H150" s="36">
        <f t="shared" si="10"/>
        <v>0</v>
      </c>
      <c r="I150" s="35"/>
      <c r="J150" s="35"/>
      <c r="K150" s="35"/>
      <c r="L150" s="34"/>
    </row>
    <row r="151" spans="1:12" ht="24.75" customHeight="1" x14ac:dyDescent="0.25">
      <c r="A151" s="88">
        <v>2360</v>
      </c>
      <c r="B151" s="78" t="s">
        <v>162</v>
      </c>
      <c r="C151" s="36">
        <f t="shared" si="9"/>
        <v>2179</v>
      </c>
      <c r="D151" s="76">
        <f>SUM(D152:D158)</f>
        <v>2179</v>
      </c>
      <c r="E151" s="76">
        <f>SUM(E152:E158)</f>
        <v>0</v>
      </c>
      <c r="F151" s="76">
        <f>SUM(F152:F158)</f>
        <v>0</v>
      </c>
      <c r="G151" s="77">
        <f>SUM(G152:G158)</f>
        <v>0</v>
      </c>
      <c r="H151" s="36">
        <f t="shared" si="10"/>
        <v>1454</v>
      </c>
      <c r="I151" s="76">
        <f>SUM(I152:I158)</f>
        <v>1454</v>
      </c>
      <c r="J151" s="76">
        <f>SUM(J152:J158)</f>
        <v>0</v>
      </c>
      <c r="K151" s="76">
        <f>SUM(K152:K158)</f>
        <v>0</v>
      </c>
      <c r="L151" s="75">
        <f>SUM(L152:L158)</f>
        <v>0</v>
      </c>
    </row>
    <row r="152" spans="1:12" x14ac:dyDescent="0.25">
      <c r="A152" s="38">
        <v>2361</v>
      </c>
      <c r="B152" s="78" t="s">
        <v>161</v>
      </c>
      <c r="C152" s="36">
        <f t="shared" si="9"/>
        <v>1453</v>
      </c>
      <c r="D152" s="35">
        <v>1453</v>
      </c>
      <c r="E152" s="35"/>
      <c r="F152" s="35"/>
      <c r="G152" s="37"/>
      <c r="H152" s="36">
        <f t="shared" si="10"/>
        <v>1000</v>
      </c>
      <c r="I152" s="35">
        <v>1000</v>
      </c>
      <c r="J152" s="35"/>
      <c r="K152" s="35"/>
      <c r="L152" s="34"/>
    </row>
    <row r="153" spans="1:12" ht="24" x14ac:dyDescent="0.25">
      <c r="A153" s="38">
        <v>2362</v>
      </c>
      <c r="B153" s="78" t="s">
        <v>160</v>
      </c>
      <c r="C153" s="36">
        <f t="shared" si="9"/>
        <v>726</v>
      </c>
      <c r="D153" s="35">
        <v>726</v>
      </c>
      <c r="E153" s="35"/>
      <c r="F153" s="35"/>
      <c r="G153" s="37"/>
      <c r="H153" s="36">
        <f t="shared" si="10"/>
        <v>454</v>
      </c>
      <c r="I153" s="35">
        <v>454</v>
      </c>
      <c r="J153" s="35"/>
      <c r="K153" s="35"/>
      <c r="L153" s="34"/>
    </row>
    <row r="154" spans="1:12" hidden="1" x14ac:dyDescent="0.25">
      <c r="A154" s="38">
        <v>2363</v>
      </c>
      <c r="B154" s="78" t="s">
        <v>159</v>
      </c>
      <c r="C154" s="36">
        <f t="shared" si="9"/>
        <v>0</v>
      </c>
      <c r="D154" s="35"/>
      <c r="E154" s="35"/>
      <c r="F154" s="35"/>
      <c r="G154" s="37"/>
      <c r="H154" s="36">
        <f t="shared" si="10"/>
        <v>0</v>
      </c>
      <c r="I154" s="35"/>
      <c r="J154" s="35"/>
      <c r="K154" s="35"/>
      <c r="L154" s="34"/>
    </row>
    <row r="155" spans="1:12" hidden="1" x14ac:dyDescent="0.25">
      <c r="A155" s="38">
        <v>2364</v>
      </c>
      <c r="B155" s="78" t="s">
        <v>158</v>
      </c>
      <c r="C155" s="36">
        <f t="shared" si="9"/>
        <v>0</v>
      </c>
      <c r="D155" s="35"/>
      <c r="E155" s="35"/>
      <c r="F155" s="35"/>
      <c r="G155" s="37"/>
      <c r="H155" s="36">
        <f t="shared" si="10"/>
        <v>0</v>
      </c>
      <c r="I155" s="35"/>
      <c r="J155" s="35"/>
      <c r="K155" s="35"/>
      <c r="L155" s="34"/>
    </row>
    <row r="156" spans="1:12" ht="12.75" hidden="1" customHeight="1" x14ac:dyDescent="0.25">
      <c r="A156" s="38">
        <v>2365</v>
      </c>
      <c r="B156" s="78" t="s">
        <v>157</v>
      </c>
      <c r="C156" s="36">
        <f t="shared" si="9"/>
        <v>0</v>
      </c>
      <c r="D156" s="35"/>
      <c r="E156" s="35"/>
      <c r="F156" s="35"/>
      <c r="G156" s="37"/>
      <c r="H156" s="36">
        <f t="shared" si="10"/>
        <v>0</v>
      </c>
      <c r="I156" s="35"/>
      <c r="J156" s="35"/>
      <c r="K156" s="35"/>
      <c r="L156" s="34"/>
    </row>
    <row r="157" spans="1:12" ht="36" hidden="1" x14ac:dyDescent="0.25">
      <c r="A157" s="38">
        <v>2366</v>
      </c>
      <c r="B157" s="78" t="s">
        <v>156</v>
      </c>
      <c r="C157" s="36">
        <f t="shared" si="9"/>
        <v>0</v>
      </c>
      <c r="D157" s="35"/>
      <c r="E157" s="35"/>
      <c r="F157" s="35"/>
      <c r="G157" s="37"/>
      <c r="H157" s="36">
        <f t="shared" si="10"/>
        <v>0</v>
      </c>
      <c r="I157" s="35"/>
      <c r="J157" s="35"/>
      <c r="K157" s="35"/>
      <c r="L157" s="34"/>
    </row>
    <row r="158" spans="1:12" ht="48" hidden="1" x14ac:dyDescent="0.25">
      <c r="A158" s="38">
        <v>2369</v>
      </c>
      <c r="B158" s="78" t="s">
        <v>155</v>
      </c>
      <c r="C158" s="36">
        <f t="shared" si="9"/>
        <v>0</v>
      </c>
      <c r="D158" s="35"/>
      <c r="E158" s="35"/>
      <c r="F158" s="35"/>
      <c r="G158" s="37"/>
      <c r="H158" s="36">
        <f t="shared" si="10"/>
        <v>0</v>
      </c>
      <c r="I158" s="35"/>
      <c r="J158" s="35"/>
      <c r="K158" s="35"/>
      <c r="L158" s="34"/>
    </row>
    <row r="159" spans="1:12" hidden="1" x14ac:dyDescent="0.25">
      <c r="A159" s="80">
        <v>2370</v>
      </c>
      <c r="B159" s="137" t="s">
        <v>154</v>
      </c>
      <c r="C159" s="134">
        <f t="shared" si="9"/>
        <v>0</v>
      </c>
      <c r="D159" s="133"/>
      <c r="E159" s="133"/>
      <c r="F159" s="133"/>
      <c r="G159" s="135"/>
      <c r="H159" s="134">
        <f t="shared" si="10"/>
        <v>0</v>
      </c>
      <c r="I159" s="133"/>
      <c r="J159" s="133"/>
      <c r="K159" s="133"/>
      <c r="L159" s="132"/>
    </row>
    <row r="160" spans="1:12" hidden="1" x14ac:dyDescent="0.25">
      <c r="A160" s="80">
        <v>2380</v>
      </c>
      <c r="B160" s="137" t="s">
        <v>153</v>
      </c>
      <c r="C160" s="134">
        <f t="shared" si="9"/>
        <v>0</v>
      </c>
      <c r="D160" s="139">
        <f>SUM(D161:D162)</f>
        <v>0</v>
      </c>
      <c r="E160" s="139">
        <f>SUM(E161:E162)</f>
        <v>0</v>
      </c>
      <c r="F160" s="139">
        <f>SUM(F161:F162)</f>
        <v>0</v>
      </c>
      <c r="G160" s="140">
        <f>SUM(G161:G162)</f>
        <v>0</v>
      </c>
      <c r="H160" s="134">
        <f t="shared" si="10"/>
        <v>0</v>
      </c>
      <c r="I160" s="139">
        <f>SUM(I161:I162)</f>
        <v>0</v>
      </c>
      <c r="J160" s="139">
        <f>SUM(J161:J162)</f>
        <v>0</v>
      </c>
      <c r="K160" s="139">
        <f>SUM(K161:K162)</f>
        <v>0</v>
      </c>
      <c r="L160" s="138">
        <f>SUM(L161:L162)</f>
        <v>0</v>
      </c>
    </row>
    <row r="161" spans="1:12" hidden="1" x14ac:dyDescent="0.25">
      <c r="A161" s="163">
        <v>2381</v>
      </c>
      <c r="B161" s="79" t="s">
        <v>152</v>
      </c>
      <c r="C161" s="69">
        <f t="shared" ref="C161:C192" si="11">SUM(D161:G161)</f>
        <v>0</v>
      </c>
      <c r="D161" s="68"/>
      <c r="E161" s="68"/>
      <c r="F161" s="68"/>
      <c r="G161" s="70"/>
      <c r="H161" s="69">
        <f t="shared" ref="H161:H192" si="12">SUM(I161:L161)</f>
        <v>0</v>
      </c>
      <c r="I161" s="68"/>
      <c r="J161" s="68"/>
      <c r="K161" s="68"/>
      <c r="L161" s="67"/>
    </row>
    <row r="162" spans="1:12" ht="24" hidden="1" x14ac:dyDescent="0.25">
      <c r="A162" s="38">
        <v>2389</v>
      </c>
      <c r="B162" s="78" t="s">
        <v>151</v>
      </c>
      <c r="C162" s="36">
        <f t="shared" si="11"/>
        <v>0</v>
      </c>
      <c r="D162" s="35"/>
      <c r="E162" s="35"/>
      <c r="F162" s="35"/>
      <c r="G162" s="37"/>
      <c r="H162" s="36">
        <f t="shared" si="12"/>
        <v>0</v>
      </c>
      <c r="I162" s="35"/>
      <c r="J162" s="35"/>
      <c r="K162" s="35"/>
      <c r="L162" s="34"/>
    </row>
    <row r="163" spans="1:12" hidden="1" x14ac:dyDescent="0.25">
      <c r="A163" s="80">
        <v>2390</v>
      </c>
      <c r="B163" s="137" t="s">
        <v>150</v>
      </c>
      <c r="C163" s="134">
        <f t="shared" si="11"/>
        <v>0</v>
      </c>
      <c r="D163" s="133"/>
      <c r="E163" s="133"/>
      <c r="F163" s="133"/>
      <c r="G163" s="135"/>
      <c r="H163" s="134">
        <f t="shared" si="12"/>
        <v>0</v>
      </c>
      <c r="I163" s="133"/>
      <c r="J163" s="133"/>
      <c r="K163" s="133"/>
      <c r="L163" s="132"/>
    </row>
    <row r="164" spans="1:12" hidden="1" x14ac:dyDescent="0.25">
      <c r="A164" s="97">
        <v>2400</v>
      </c>
      <c r="B164" s="96" t="s">
        <v>149</v>
      </c>
      <c r="C164" s="94">
        <f t="shared" si="11"/>
        <v>0</v>
      </c>
      <c r="D164" s="17"/>
      <c r="E164" s="17"/>
      <c r="F164" s="17"/>
      <c r="G164" s="19"/>
      <c r="H164" s="94">
        <f t="shared" si="12"/>
        <v>0</v>
      </c>
      <c r="I164" s="17"/>
      <c r="J164" s="17"/>
      <c r="K164" s="17"/>
      <c r="L164" s="16"/>
    </row>
    <row r="165" spans="1:12" ht="24" hidden="1" x14ac:dyDescent="0.25">
      <c r="A165" s="97">
        <v>2500</v>
      </c>
      <c r="B165" s="96" t="s">
        <v>148</v>
      </c>
      <c r="C165" s="94">
        <f t="shared" si="11"/>
        <v>0</v>
      </c>
      <c r="D165" s="93">
        <f>SUM(D166,D171)</f>
        <v>0</v>
      </c>
      <c r="E165" s="93">
        <f>SUM(E166,E171)</f>
        <v>0</v>
      </c>
      <c r="F165" s="93">
        <f>SUM(F166,F171)</f>
        <v>0</v>
      </c>
      <c r="G165" s="93">
        <f>SUM(G166,G171)</f>
        <v>0</v>
      </c>
      <c r="H165" s="94">
        <f t="shared" si="12"/>
        <v>0</v>
      </c>
      <c r="I165" s="93">
        <f>SUM(I166,I171)</f>
        <v>0</v>
      </c>
      <c r="J165" s="93">
        <f>SUM(J166,J171)</f>
        <v>0</v>
      </c>
      <c r="K165" s="93">
        <f>SUM(K166,K171)</f>
        <v>0</v>
      </c>
      <c r="L165" s="92">
        <f>SUM(L166,L171)</f>
        <v>0</v>
      </c>
    </row>
    <row r="166" spans="1:12" ht="16.5" hidden="1" customHeight="1" x14ac:dyDescent="0.25">
      <c r="A166" s="91">
        <v>2510</v>
      </c>
      <c r="B166" s="79" t="s">
        <v>147</v>
      </c>
      <c r="C166" s="69">
        <f t="shared" si="11"/>
        <v>0</v>
      </c>
      <c r="D166" s="107">
        <f>SUM(D167:D170)</f>
        <v>0</v>
      </c>
      <c r="E166" s="107">
        <f>SUM(E167:E170)</f>
        <v>0</v>
      </c>
      <c r="F166" s="107">
        <f>SUM(F167:F170)</f>
        <v>0</v>
      </c>
      <c r="G166" s="107">
        <f>SUM(G167:G170)</f>
        <v>0</v>
      </c>
      <c r="H166" s="69">
        <f t="shared" si="12"/>
        <v>0</v>
      </c>
      <c r="I166" s="107">
        <f>SUM(I167:I170)</f>
        <v>0</v>
      </c>
      <c r="J166" s="107">
        <f>SUM(J167:J170)</f>
        <v>0</v>
      </c>
      <c r="K166" s="107">
        <f>SUM(K167:K170)</f>
        <v>0</v>
      </c>
      <c r="L166" s="106">
        <f>SUM(L167:L170)</f>
        <v>0</v>
      </c>
    </row>
    <row r="167" spans="1:12" ht="24" hidden="1" x14ac:dyDescent="0.25">
      <c r="A167" s="74">
        <v>2512</v>
      </c>
      <c r="B167" s="78" t="s">
        <v>146</v>
      </c>
      <c r="C167" s="36">
        <f t="shared" si="11"/>
        <v>0</v>
      </c>
      <c r="D167" s="35"/>
      <c r="E167" s="35"/>
      <c r="F167" s="35"/>
      <c r="G167" s="37"/>
      <c r="H167" s="36">
        <f t="shared" si="12"/>
        <v>0</v>
      </c>
      <c r="I167" s="35"/>
      <c r="J167" s="35"/>
      <c r="K167" s="35"/>
      <c r="L167" s="34"/>
    </row>
    <row r="168" spans="1:12" ht="36" hidden="1" x14ac:dyDescent="0.25">
      <c r="A168" s="74">
        <v>2513</v>
      </c>
      <c r="B168" s="78" t="s">
        <v>145</v>
      </c>
      <c r="C168" s="36">
        <f t="shared" si="11"/>
        <v>0</v>
      </c>
      <c r="D168" s="35"/>
      <c r="E168" s="35"/>
      <c r="F168" s="35"/>
      <c r="G168" s="37"/>
      <c r="H168" s="36">
        <f t="shared" si="12"/>
        <v>0</v>
      </c>
      <c r="I168" s="35"/>
      <c r="J168" s="35"/>
      <c r="K168" s="35"/>
      <c r="L168" s="34"/>
    </row>
    <row r="169" spans="1:12" ht="24" hidden="1" x14ac:dyDescent="0.25">
      <c r="A169" s="74">
        <v>2515</v>
      </c>
      <c r="B169" s="78" t="s">
        <v>144</v>
      </c>
      <c r="C169" s="36">
        <f t="shared" si="11"/>
        <v>0</v>
      </c>
      <c r="D169" s="35"/>
      <c r="E169" s="35"/>
      <c r="F169" s="35"/>
      <c r="G169" s="37"/>
      <c r="H169" s="36">
        <f t="shared" si="12"/>
        <v>0</v>
      </c>
      <c r="I169" s="35"/>
      <c r="J169" s="35"/>
      <c r="K169" s="35"/>
      <c r="L169" s="34"/>
    </row>
    <row r="170" spans="1:12" ht="24" hidden="1" x14ac:dyDescent="0.25">
      <c r="A170" s="74">
        <v>2519</v>
      </c>
      <c r="B170" s="78" t="s">
        <v>143</v>
      </c>
      <c r="C170" s="36">
        <f t="shared" si="11"/>
        <v>0</v>
      </c>
      <c r="D170" s="35"/>
      <c r="E170" s="35"/>
      <c r="F170" s="35"/>
      <c r="G170" s="37"/>
      <c r="H170" s="36">
        <f t="shared" si="12"/>
        <v>0</v>
      </c>
      <c r="I170" s="35"/>
      <c r="J170" s="35"/>
      <c r="K170" s="35"/>
      <c r="L170" s="34"/>
    </row>
    <row r="171" spans="1:12" ht="24" hidden="1" x14ac:dyDescent="0.25">
      <c r="A171" s="88">
        <v>2520</v>
      </c>
      <c r="B171" s="78" t="s">
        <v>142</v>
      </c>
      <c r="C171" s="36">
        <f t="shared" si="11"/>
        <v>0</v>
      </c>
      <c r="D171" s="35"/>
      <c r="E171" s="35"/>
      <c r="F171" s="35"/>
      <c r="G171" s="37"/>
      <c r="H171" s="36">
        <f t="shared" si="12"/>
        <v>0</v>
      </c>
      <c r="I171" s="35"/>
      <c r="J171" s="35"/>
      <c r="K171" s="35"/>
      <c r="L171" s="34"/>
    </row>
    <row r="172" spans="1:12" s="158" customFormat="1" ht="48" hidden="1" x14ac:dyDescent="0.25">
      <c r="A172" s="147">
        <v>2800</v>
      </c>
      <c r="B172" s="79" t="s">
        <v>141</v>
      </c>
      <c r="C172" s="69">
        <f t="shared" si="11"/>
        <v>0</v>
      </c>
      <c r="D172" s="161"/>
      <c r="E172" s="161"/>
      <c r="F172" s="161"/>
      <c r="G172" s="162"/>
      <c r="H172" s="69">
        <f t="shared" si="12"/>
        <v>0</v>
      </c>
      <c r="I172" s="161"/>
      <c r="J172" s="161"/>
      <c r="K172" s="161"/>
      <c r="L172" s="160"/>
    </row>
    <row r="173" spans="1:12" hidden="1" x14ac:dyDescent="0.25">
      <c r="A173" s="131">
        <v>3000</v>
      </c>
      <c r="B173" s="131" t="s">
        <v>140</v>
      </c>
      <c r="C173" s="128">
        <f t="shared" si="11"/>
        <v>0</v>
      </c>
      <c r="D173" s="127">
        <f>SUM(D174,D184)</f>
        <v>0</v>
      </c>
      <c r="E173" s="127">
        <f>SUM(E174,E184)</f>
        <v>0</v>
      </c>
      <c r="F173" s="127">
        <f>SUM(F174,F184)</f>
        <v>0</v>
      </c>
      <c r="G173" s="129">
        <f>SUM(G174,G184)</f>
        <v>0</v>
      </c>
      <c r="H173" s="128">
        <f t="shared" si="12"/>
        <v>0</v>
      </c>
      <c r="I173" s="127">
        <f>SUM(I174,I184)</f>
        <v>0</v>
      </c>
      <c r="J173" s="127">
        <f>SUM(J174,J184)</f>
        <v>0</v>
      </c>
      <c r="K173" s="127">
        <f>SUM(K174,K184)</f>
        <v>0</v>
      </c>
      <c r="L173" s="126">
        <f>SUM(L174,L184)</f>
        <v>0</v>
      </c>
    </row>
    <row r="174" spans="1:12" ht="24" hidden="1" x14ac:dyDescent="0.25">
      <c r="A174" s="97">
        <v>3200</v>
      </c>
      <c r="B174" s="124" t="s">
        <v>139</v>
      </c>
      <c r="C174" s="95">
        <f t="shared" si="11"/>
        <v>0</v>
      </c>
      <c r="D174" s="93">
        <f>SUM(D175,D179)</f>
        <v>0</v>
      </c>
      <c r="E174" s="93">
        <f>SUM(E175,E179)</f>
        <v>0</v>
      </c>
      <c r="F174" s="93">
        <f>SUM(F175,F179)</f>
        <v>0</v>
      </c>
      <c r="G174" s="93">
        <f>SUM(G175,G179)</f>
        <v>0</v>
      </c>
      <c r="H174" s="94">
        <f t="shared" si="12"/>
        <v>0</v>
      </c>
      <c r="I174" s="93">
        <f>SUM(I175,I179)</f>
        <v>0</v>
      </c>
      <c r="J174" s="93">
        <f>SUM(J175,J179)</f>
        <v>0</v>
      </c>
      <c r="K174" s="93">
        <f>SUM(K175,K179)</f>
        <v>0</v>
      </c>
      <c r="L174" s="92">
        <f>SUM(L175,L179)</f>
        <v>0</v>
      </c>
    </row>
    <row r="175" spans="1:12" ht="36" hidden="1" x14ac:dyDescent="0.25">
      <c r="A175" s="91">
        <v>3260</v>
      </c>
      <c r="B175" s="79" t="s">
        <v>138</v>
      </c>
      <c r="C175" s="69">
        <f t="shared" si="11"/>
        <v>0</v>
      </c>
      <c r="D175" s="107">
        <f>SUM(D176:D178)</f>
        <v>0</v>
      </c>
      <c r="E175" s="107">
        <f>SUM(E176:E178)</f>
        <v>0</v>
      </c>
      <c r="F175" s="107">
        <f>SUM(F176:F178)</f>
        <v>0</v>
      </c>
      <c r="G175" s="150">
        <f>SUM(G176:G178)</f>
        <v>0</v>
      </c>
      <c r="H175" s="69">
        <f t="shared" si="12"/>
        <v>0</v>
      </c>
      <c r="I175" s="107">
        <f>SUM(I176:I178)</f>
        <v>0</v>
      </c>
      <c r="J175" s="107">
        <f>SUM(J176:J178)</f>
        <v>0</v>
      </c>
      <c r="K175" s="107">
        <f>SUM(K176:K178)</f>
        <v>0</v>
      </c>
      <c r="L175" s="149">
        <f>SUM(L176:L178)</f>
        <v>0</v>
      </c>
    </row>
    <row r="176" spans="1:12" ht="24" hidden="1" x14ac:dyDescent="0.25">
      <c r="A176" s="74">
        <v>3261</v>
      </c>
      <c r="B176" s="78" t="s">
        <v>137</v>
      </c>
      <c r="C176" s="36">
        <f t="shared" si="11"/>
        <v>0</v>
      </c>
      <c r="D176" s="35"/>
      <c r="E176" s="35"/>
      <c r="F176" s="35"/>
      <c r="G176" s="37"/>
      <c r="H176" s="36">
        <f t="shared" si="12"/>
        <v>0</v>
      </c>
      <c r="I176" s="35"/>
      <c r="J176" s="35"/>
      <c r="K176" s="35"/>
      <c r="L176" s="34"/>
    </row>
    <row r="177" spans="1:12" ht="36" hidden="1" x14ac:dyDescent="0.25">
      <c r="A177" s="74">
        <v>3262</v>
      </c>
      <c r="B177" s="78" t="s">
        <v>136</v>
      </c>
      <c r="C177" s="36">
        <f t="shared" si="11"/>
        <v>0</v>
      </c>
      <c r="D177" s="35"/>
      <c r="E177" s="35"/>
      <c r="F177" s="35"/>
      <c r="G177" s="37"/>
      <c r="H177" s="36">
        <f t="shared" si="12"/>
        <v>0</v>
      </c>
      <c r="I177" s="35"/>
      <c r="J177" s="35"/>
      <c r="K177" s="35"/>
      <c r="L177" s="34"/>
    </row>
    <row r="178" spans="1:12" ht="24" hidden="1" x14ac:dyDescent="0.25">
      <c r="A178" s="74">
        <v>3263</v>
      </c>
      <c r="B178" s="78" t="s">
        <v>135</v>
      </c>
      <c r="C178" s="36">
        <f t="shared" si="11"/>
        <v>0</v>
      </c>
      <c r="D178" s="35"/>
      <c r="E178" s="35"/>
      <c r="F178" s="35"/>
      <c r="G178" s="37"/>
      <c r="H178" s="36">
        <f t="shared" si="12"/>
        <v>0</v>
      </c>
      <c r="I178" s="35"/>
      <c r="J178" s="35"/>
      <c r="K178" s="35"/>
      <c r="L178" s="34"/>
    </row>
    <row r="179" spans="1:12" ht="84" hidden="1" x14ac:dyDescent="0.25">
      <c r="A179" s="91">
        <v>3290</v>
      </c>
      <c r="B179" s="79" t="s">
        <v>134</v>
      </c>
      <c r="C179" s="30">
        <f t="shared" si="11"/>
        <v>0</v>
      </c>
      <c r="D179" s="107">
        <f>SUM(D180:D183)</f>
        <v>0</v>
      </c>
      <c r="E179" s="107">
        <f>SUM(E180:E183)</f>
        <v>0</v>
      </c>
      <c r="F179" s="107">
        <f>SUM(F180:F183)</f>
        <v>0</v>
      </c>
      <c r="G179" s="107">
        <f>SUM(G180:G183)</f>
        <v>0</v>
      </c>
      <c r="H179" s="30">
        <f t="shared" si="12"/>
        <v>0</v>
      </c>
      <c r="I179" s="107">
        <f>SUM(I180:I183)</f>
        <v>0</v>
      </c>
      <c r="J179" s="107">
        <f>SUM(J180:J183)</f>
        <v>0</v>
      </c>
      <c r="K179" s="107">
        <f>SUM(K180:K183)</f>
        <v>0</v>
      </c>
      <c r="L179" s="117">
        <f>SUM(L180:L183)</f>
        <v>0</v>
      </c>
    </row>
    <row r="180" spans="1:12" ht="72" hidden="1" x14ac:dyDescent="0.25">
      <c r="A180" s="74">
        <v>3291</v>
      </c>
      <c r="B180" s="78" t="s">
        <v>133</v>
      </c>
      <c r="C180" s="36">
        <f t="shared" si="11"/>
        <v>0</v>
      </c>
      <c r="D180" s="35"/>
      <c r="E180" s="35"/>
      <c r="F180" s="35"/>
      <c r="G180" s="157"/>
      <c r="H180" s="36">
        <f t="shared" si="12"/>
        <v>0</v>
      </c>
      <c r="I180" s="35"/>
      <c r="J180" s="35"/>
      <c r="K180" s="35"/>
      <c r="L180" s="34"/>
    </row>
    <row r="181" spans="1:12" ht="72" hidden="1" x14ac:dyDescent="0.25">
      <c r="A181" s="74">
        <v>3292</v>
      </c>
      <c r="B181" s="78" t="s">
        <v>132</v>
      </c>
      <c r="C181" s="36">
        <f t="shared" si="11"/>
        <v>0</v>
      </c>
      <c r="D181" s="35"/>
      <c r="E181" s="35"/>
      <c r="F181" s="35"/>
      <c r="G181" s="157"/>
      <c r="H181" s="36">
        <f t="shared" si="12"/>
        <v>0</v>
      </c>
      <c r="I181" s="35"/>
      <c r="J181" s="35"/>
      <c r="K181" s="35"/>
      <c r="L181" s="34"/>
    </row>
    <row r="182" spans="1:12" ht="72" hidden="1" x14ac:dyDescent="0.25">
      <c r="A182" s="74">
        <v>3293</v>
      </c>
      <c r="B182" s="78" t="s">
        <v>131</v>
      </c>
      <c r="C182" s="36">
        <f t="shared" si="11"/>
        <v>0</v>
      </c>
      <c r="D182" s="35"/>
      <c r="E182" s="35"/>
      <c r="F182" s="35"/>
      <c r="G182" s="157"/>
      <c r="H182" s="36">
        <f t="shared" si="12"/>
        <v>0</v>
      </c>
      <c r="I182" s="35"/>
      <c r="J182" s="35"/>
      <c r="K182" s="35"/>
      <c r="L182" s="34"/>
    </row>
    <row r="183" spans="1:12" ht="60" hidden="1" x14ac:dyDescent="0.25">
      <c r="A183" s="156">
        <v>3294</v>
      </c>
      <c r="B183" s="78" t="s">
        <v>130</v>
      </c>
      <c r="C183" s="30">
        <f t="shared" si="11"/>
        <v>0</v>
      </c>
      <c r="D183" s="29"/>
      <c r="E183" s="29"/>
      <c r="F183" s="29"/>
      <c r="G183" s="155"/>
      <c r="H183" s="30">
        <f t="shared" si="12"/>
        <v>0</v>
      </c>
      <c r="I183" s="29"/>
      <c r="J183" s="29"/>
      <c r="K183" s="29"/>
      <c r="L183" s="28"/>
    </row>
    <row r="184" spans="1:12" ht="48" hidden="1" x14ac:dyDescent="0.25">
      <c r="A184" s="125">
        <v>3300</v>
      </c>
      <c r="B184" s="124" t="s">
        <v>129</v>
      </c>
      <c r="C184" s="122">
        <f t="shared" si="11"/>
        <v>0</v>
      </c>
      <c r="D184" s="121">
        <f>SUM(D185:D186)</f>
        <v>0</v>
      </c>
      <c r="E184" s="121">
        <f>SUM(E185:E186)</f>
        <v>0</v>
      </c>
      <c r="F184" s="121">
        <f>SUM(F185:F186)</f>
        <v>0</v>
      </c>
      <c r="G184" s="121">
        <f>SUM(G185:G186)</f>
        <v>0</v>
      </c>
      <c r="H184" s="122">
        <f t="shared" si="12"/>
        <v>0</v>
      </c>
      <c r="I184" s="121">
        <f>SUM(I185:I186)</f>
        <v>0</v>
      </c>
      <c r="J184" s="121">
        <f>SUM(J185:J186)</f>
        <v>0</v>
      </c>
      <c r="K184" s="121">
        <f>SUM(K185:K186)</f>
        <v>0</v>
      </c>
      <c r="L184" s="92">
        <f>SUM(L185:L186)</f>
        <v>0</v>
      </c>
    </row>
    <row r="185" spans="1:12" ht="48" hidden="1" x14ac:dyDescent="0.25">
      <c r="A185" s="154">
        <v>3310</v>
      </c>
      <c r="B185" s="137" t="s">
        <v>128</v>
      </c>
      <c r="C185" s="153">
        <f t="shared" si="11"/>
        <v>0</v>
      </c>
      <c r="D185" s="133"/>
      <c r="E185" s="133"/>
      <c r="F185" s="133"/>
      <c r="G185" s="135"/>
      <c r="H185" s="153">
        <f t="shared" si="12"/>
        <v>0</v>
      </c>
      <c r="I185" s="133"/>
      <c r="J185" s="133"/>
      <c r="K185" s="133"/>
      <c r="L185" s="132"/>
    </row>
    <row r="186" spans="1:12" ht="60" hidden="1" x14ac:dyDescent="0.25">
      <c r="A186" s="114">
        <v>3320</v>
      </c>
      <c r="B186" s="79" t="s">
        <v>127</v>
      </c>
      <c r="C186" s="69">
        <f t="shared" si="11"/>
        <v>0</v>
      </c>
      <c r="D186" s="68"/>
      <c r="E186" s="68"/>
      <c r="F186" s="68"/>
      <c r="G186" s="70"/>
      <c r="H186" s="69">
        <f t="shared" si="12"/>
        <v>0</v>
      </c>
      <c r="I186" s="68"/>
      <c r="J186" s="68"/>
      <c r="K186" s="68"/>
      <c r="L186" s="67"/>
    </row>
    <row r="187" spans="1:12" hidden="1" x14ac:dyDescent="0.25">
      <c r="A187" s="152">
        <v>4000</v>
      </c>
      <c r="B187" s="131" t="s">
        <v>126</v>
      </c>
      <c r="C187" s="128">
        <f t="shared" si="11"/>
        <v>0</v>
      </c>
      <c r="D187" s="127">
        <f>SUM(D188,D191)</f>
        <v>0</v>
      </c>
      <c r="E187" s="127">
        <f>SUM(E188,E191)</f>
        <v>0</v>
      </c>
      <c r="F187" s="127">
        <f>SUM(F188,F191)</f>
        <v>0</v>
      </c>
      <c r="G187" s="129">
        <f>SUM(G188,G191)</f>
        <v>0</v>
      </c>
      <c r="H187" s="128">
        <f t="shared" si="12"/>
        <v>0</v>
      </c>
      <c r="I187" s="127">
        <f>SUM(I188,I191)</f>
        <v>0</v>
      </c>
      <c r="J187" s="127">
        <f>SUM(J188,J191)</f>
        <v>0</v>
      </c>
      <c r="K187" s="127">
        <f>SUM(K188,K191)</f>
        <v>0</v>
      </c>
      <c r="L187" s="126">
        <f>SUM(L188,L191)</f>
        <v>0</v>
      </c>
    </row>
    <row r="188" spans="1:12" ht="24" hidden="1" x14ac:dyDescent="0.25">
      <c r="A188" s="151">
        <v>4200</v>
      </c>
      <c r="B188" s="96" t="s">
        <v>125</v>
      </c>
      <c r="C188" s="94">
        <f t="shared" si="11"/>
        <v>0</v>
      </c>
      <c r="D188" s="93">
        <f>SUM(D189,D190)</f>
        <v>0</v>
      </c>
      <c r="E188" s="93">
        <f>SUM(E189,E190)</f>
        <v>0</v>
      </c>
      <c r="F188" s="93">
        <f>SUM(F189,F190)</f>
        <v>0</v>
      </c>
      <c r="G188" s="142">
        <f>SUM(G189,G190)</f>
        <v>0</v>
      </c>
      <c r="H188" s="94">
        <f t="shared" si="12"/>
        <v>0</v>
      </c>
      <c r="I188" s="93">
        <f>SUM(I189,I190)</f>
        <v>0</v>
      </c>
      <c r="J188" s="93">
        <f>SUM(J189,J190)</f>
        <v>0</v>
      </c>
      <c r="K188" s="93">
        <f>SUM(K189,K190)</f>
        <v>0</v>
      </c>
      <c r="L188" s="141">
        <f>SUM(L189,L190)</f>
        <v>0</v>
      </c>
    </row>
    <row r="189" spans="1:12" ht="36" hidden="1" x14ac:dyDescent="0.25">
      <c r="A189" s="91">
        <v>4240</v>
      </c>
      <c r="B189" s="79" t="s">
        <v>124</v>
      </c>
      <c r="C189" s="69">
        <f t="shared" si="11"/>
        <v>0</v>
      </c>
      <c r="D189" s="68"/>
      <c r="E189" s="68"/>
      <c r="F189" s="68"/>
      <c r="G189" s="70"/>
      <c r="H189" s="69">
        <f t="shared" si="12"/>
        <v>0</v>
      </c>
      <c r="I189" s="68"/>
      <c r="J189" s="68"/>
      <c r="K189" s="68"/>
      <c r="L189" s="67"/>
    </row>
    <row r="190" spans="1:12" ht="24" hidden="1" x14ac:dyDescent="0.25">
      <c r="A190" s="88">
        <v>4250</v>
      </c>
      <c r="B190" s="78" t="s">
        <v>123</v>
      </c>
      <c r="C190" s="36">
        <f t="shared" si="11"/>
        <v>0</v>
      </c>
      <c r="D190" s="35"/>
      <c r="E190" s="35"/>
      <c r="F190" s="35"/>
      <c r="G190" s="37"/>
      <c r="H190" s="36">
        <f t="shared" si="12"/>
        <v>0</v>
      </c>
      <c r="I190" s="35"/>
      <c r="J190" s="35"/>
      <c r="K190" s="35"/>
      <c r="L190" s="34"/>
    </row>
    <row r="191" spans="1:12" hidden="1" x14ac:dyDescent="0.25">
      <c r="A191" s="97">
        <v>4300</v>
      </c>
      <c r="B191" s="96" t="s">
        <v>122</v>
      </c>
      <c r="C191" s="94">
        <f t="shared" si="11"/>
        <v>0</v>
      </c>
      <c r="D191" s="93">
        <f>SUM(D192)</f>
        <v>0</v>
      </c>
      <c r="E191" s="93">
        <f>SUM(E192)</f>
        <v>0</v>
      </c>
      <c r="F191" s="93">
        <f>SUM(F192)</f>
        <v>0</v>
      </c>
      <c r="G191" s="142">
        <f>SUM(G192)</f>
        <v>0</v>
      </c>
      <c r="H191" s="94">
        <f t="shared" si="12"/>
        <v>0</v>
      </c>
      <c r="I191" s="93">
        <f>SUM(I192)</f>
        <v>0</v>
      </c>
      <c r="J191" s="93">
        <f>SUM(J192)</f>
        <v>0</v>
      </c>
      <c r="K191" s="93">
        <f>SUM(K192)</f>
        <v>0</v>
      </c>
      <c r="L191" s="141">
        <f>SUM(L192)</f>
        <v>0</v>
      </c>
    </row>
    <row r="192" spans="1:12" ht="24" hidden="1" x14ac:dyDescent="0.25">
      <c r="A192" s="91">
        <v>4310</v>
      </c>
      <c r="B192" s="79" t="s">
        <v>121</v>
      </c>
      <c r="C192" s="69">
        <f t="shared" si="11"/>
        <v>0</v>
      </c>
      <c r="D192" s="107">
        <f>SUM(D193:D193)</f>
        <v>0</v>
      </c>
      <c r="E192" s="107">
        <f>SUM(E193:E193)</f>
        <v>0</v>
      </c>
      <c r="F192" s="107">
        <f>SUM(F193:F193)</f>
        <v>0</v>
      </c>
      <c r="G192" s="150">
        <f>SUM(G193:G193)</f>
        <v>0</v>
      </c>
      <c r="H192" s="69">
        <f t="shared" si="12"/>
        <v>0</v>
      </c>
      <c r="I192" s="107">
        <f>SUM(I193:I193)</f>
        <v>0</v>
      </c>
      <c r="J192" s="107">
        <f>SUM(J193:J193)</f>
        <v>0</v>
      </c>
      <c r="K192" s="107">
        <f>SUM(K193:K193)</f>
        <v>0</v>
      </c>
      <c r="L192" s="149">
        <f>SUM(L193:L193)</f>
        <v>0</v>
      </c>
    </row>
    <row r="193" spans="1:12" ht="36" hidden="1" x14ac:dyDescent="0.25">
      <c r="A193" s="74">
        <v>4311</v>
      </c>
      <c r="B193" s="78" t="s">
        <v>120</v>
      </c>
      <c r="C193" s="36">
        <f t="shared" ref="C193:C224" si="13">SUM(D193:G193)</f>
        <v>0</v>
      </c>
      <c r="D193" s="35"/>
      <c r="E193" s="35"/>
      <c r="F193" s="35"/>
      <c r="G193" s="37"/>
      <c r="H193" s="36">
        <f t="shared" ref="H193:H224" si="14">SUM(I193:L193)</f>
        <v>0</v>
      </c>
      <c r="I193" s="35"/>
      <c r="J193" s="35"/>
      <c r="K193" s="35"/>
      <c r="L193" s="34"/>
    </row>
    <row r="194" spans="1:12" s="14" customFormat="1" ht="24" x14ac:dyDescent="0.25">
      <c r="A194" s="148"/>
      <c r="B194" s="147" t="s">
        <v>119</v>
      </c>
      <c r="C194" s="146">
        <f t="shared" si="13"/>
        <v>1102</v>
      </c>
      <c r="D194" s="145">
        <f>SUM(D195,D230,D268)</f>
        <v>1102</v>
      </c>
      <c r="E194" s="145">
        <f>SUM(E195,E230,E268)</f>
        <v>0</v>
      </c>
      <c r="F194" s="145">
        <f>SUM(F195,F230,F268)</f>
        <v>0</v>
      </c>
      <c r="G194" s="145">
        <f>SUM(G195,G230,G268)</f>
        <v>0</v>
      </c>
      <c r="H194" s="146">
        <f t="shared" si="14"/>
        <v>522</v>
      </c>
      <c r="I194" s="145">
        <f>SUM(I195,I230,I268)</f>
        <v>522</v>
      </c>
      <c r="J194" s="145">
        <f>SUM(J195,J230,J268)</f>
        <v>0</v>
      </c>
      <c r="K194" s="145">
        <f>SUM(K195,K230,K268)</f>
        <v>0</v>
      </c>
      <c r="L194" s="144">
        <f>SUM(L195,L230,L268)</f>
        <v>0</v>
      </c>
    </row>
    <row r="195" spans="1:12" x14ac:dyDescent="0.25">
      <c r="A195" s="131">
        <v>5000</v>
      </c>
      <c r="B195" s="131" t="s">
        <v>118</v>
      </c>
      <c r="C195" s="128">
        <f t="shared" si="13"/>
        <v>1102</v>
      </c>
      <c r="D195" s="127">
        <f>D196+D204</f>
        <v>1102</v>
      </c>
      <c r="E195" s="127">
        <f>E196+E204</f>
        <v>0</v>
      </c>
      <c r="F195" s="127">
        <f>F196+F204</f>
        <v>0</v>
      </c>
      <c r="G195" s="127">
        <f>G196+G204</f>
        <v>0</v>
      </c>
      <c r="H195" s="128">
        <f t="shared" si="14"/>
        <v>522</v>
      </c>
      <c r="I195" s="127">
        <f>I196+I204</f>
        <v>522</v>
      </c>
      <c r="J195" s="127">
        <f>J196+J204</f>
        <v>0</v>
      </c>
      <c r="K195" s="127">
        <f>K196+K204</f>
        <v>0</v>
      </c>
      <c r="L195" s="143">
        <f>L196+L204</f>
        <v>0</v>
      </c>
    </row>
    <row r="196" spans="1:12" hidden="1" x14ac:dyDescent="0.25">
      <c r="A196" s="97">
        <v>5100</v>
      </c>
      <c r="B196" s="96" t="s">
        <v>117</v>
      </c>
      <c r="C196" s="94">
        <f t="shared" si="13"/>
        <v>0</v>
      </c>
      <c r="D196" s="93">
        <f>D197+D198+D201+D202+D203</f>
        <v>0</v>
      </c>
      <c r="E196" s="93">
        <f>E197+E198+E201+E202+E203</f>
        <v>0</v>
      </c>
      <c r="F196" s="93">
        <f>F197+F198+F201+F202+F203</f>
        <v>0</v>
      </c>
      <c r="G196" s="142">
        <f>G197+G198+G201+G202+G203</f>
        <v>0</v>
      </c>
      <c r="H196" s="94">
        <f t="shared" si="14"/>
        <v>0</v>
      </c>
      <c r="I196" s="93">
        <f>I197+I198+I201+I202+I203</f>
        <v>0</v>
      </c>
      <c r="J196" s="93">
        <f>J197+J198+J201+J202+J203</f>
        <v>0</v>
      </c>
      <c r="K196" s="93">
        <f>K197+K198+K201+K202+K203</f>
        <v>0</v>
      </c>
      <c r="L196" s="141">
        <f>L197+L198+L201+L202+L203</f>
        <v>0</v>
      </c>
    </row>
    <row r="197" spans="1:12" hidden="1" x14ac:dyDescent="0.25">
      <c r="A197" s="91">
        <v>5110</v>
      </c>
      <c r="B197" s="79" t="s">
        <v>116</v>
      </c>
      <c r="C197" s="69">
        <f t="shared" si="13"/>
        <v>0</v>
      </c>
      <c r="D197" s="68"/>
      <c r="E197" s="68"/>
      <c r="F197" s="68"/>
      <c r="G197" s="70"/>
      <c r="H197" s="69">
        <f t="shared" si="14"/>
        <v>0</v>
      </c>
      <c r="I197" s="68"/>
      <c r="J197" s="68"/>
      <c r="K197" s="68"/>
      <c r="L197" s="67"/>
    </row>
    <row r="198" spans="1:12" ht="24" hidden="1" x14ac:dyDescent="0.25">
      <c r="A198" s="88">
        <v>5120</v>
      </c>
      <c r="B198" s="78" t="s">
        <v>115</v>
      </c>
      <c r="C198" s="36">
        <f t="shared" si="13"/>
        <v>0</v>
      </c>
      <c r="D198" s="76">
        <f>D199+D200</f>
        <v>0</v>
      </c>
      <c r="E198" s="76">
        <f>E199+E200</f>
        <v>0</v>
      </c>
      <c r="F198" s="76">
        <f>F199+F200</f>
        <v>0</v>
      </c>
      <c r="G198" s="77">
        <f>G199+G200</f>
        <v>0</v>
      </c>
      <c r="H198" s="36">
        <f t="shared" si="14"/>
        <v>0</v>
      </c>
      <c r="I198" s="76">
        <f>I199+I200</f>
        <v>0</v>
      </c>
      <c r="J198" s="76">
        <f>J199+J200</f>
        <v>0</v>
      </c>
      <c r="K198" s="76">
        <f>K199+K200</f>
        <v>0</v>
      </c>
      <c r="L198" s="75">
        <f>L199+L200</f>
        <v>0</v>
      </c>
    </row>
    <row r="199" spans="1:12" hidden="1" x14ac:dyDescent="0.25">
      <c r="A199" s="74">
        <v>5121</v>
      </c>
      <c r="B199" s="78" t="s">
        <v>114</v>
      </c>
      <c r="C199" s="36">
        <f t="shared" si="13"/>
        <v>0</v>
      </c>
      <c r="D199" s="35"/>
      <c r="E199" s="35"/>
      <c r="F199" s="35"/>
      <c r="G199" s="37"/>
      <c r="H199" s="36">
        <f t="shared" si="14"/>
        <v>0</v>
      </c>
      <c r="I199" s="35"/>
      <c r="J199" s="35"/>
      <c r="K199" s="35"/>
      <c r="L199" s="34"/>
    </row>
    <row r="200" spans="1:12" ht="24" hidden="1" x14ac:dyDescent="0.25">
      <c r="A200" s="74">
        <v>5129</v>
      </c>
      <c r="B200" s="78" t="s">
        <v>113</v>
      </c>
      <c r="C200" s="36">
        <f t="shared" si="13"/>
        <v>0</v>
      </c>
      <c r="D200" s="35"/>
      <c r="E200" s="35"/>
      <c r="F200" s="35"/>
      <c r="G200" s="37"/>
      <c r="H200" s="36">
        <f t="shared" si="14"/>
        <v>0</v>
      </c>
      <c r="I200" s="35"/>
      <c r="J200" s="35"/>
      <c r="K200" s="35"/>
      <c r="L200" s="34"/>
    </row>
    <row r="201" spans="1:12" hidden="1" x14ac:dyDescent="0.25">
      <c r="A201" s="88">
        <v>5130</v>
      </c>
      <c r="B201" s="78" t="s">
        <v>112</v>
      </c>
      <c r="C201" s="36">
        <f t="shared" si="13"/>
        <v>0</v>
      </c>
      <c r="D201" s="35"/>
      <c r="E201" s="35"/>
      <c r="F201" s="35"/>
      <c r="G201" s="37"/>
      <c r="H201" s="36">
        <f t="shared" si="14"/>
        <v>0</v>
      </c>
      <c r="I201" s="35"/>
      <c r="J201" s="35"/>
      <c r="K201" s="35"/>
      <c r="L201" s="34"/>
    </row>
    <row r="202" spans="1:12" hidden="1" x14ac:dyDescent="0.25">
      <c r="A202" s="88">
        <v>5140</v>
      </c>
      <c r="B202" s="78" t="s">
        <v>111</v>
      </c>
      <c r="C202" s="36">
        <f t="shared" si="13"/>
        <v>0</v>
      </c>
      <c r="D202" s="35"/>
      <c r="E202" s="35"/>
      <c r="F202" s="35"/>
      <c r="G202" s="37"/>
      <c r="H202" s="36">
        <f t="shared" si="14"/>
        <v>0</v>
      </c>
      <c r="I202" s="35"/>
      <c r="J202" s="35"/>
      <c r="K202" s="35"/>
      <c r="L202" s="34"/>
    </row>
    <row r="203" spans="1:12" ht="24" hidden="1" x14ac:dyDescent="0.25">
      <c r="A203" s="88">
        <v>5170</v>
      </c>
      <c r="B203" s="78" t="s">
        <v>110</v>
      </c>
      <c r="C203" s="36">
        <f t="shared" si="13"/>
        <v>0</v>
      </c>
      <c r="D203" s="35"/>
      <c r="E203" s="35"/>
      <c r="F203" s="35"/>
      <c r="G203" s="37"/>
      <c r="H203" s="36">
        <f t="shared" si="14"/>
        <v>0</v>
      </c>
      <c r="I203" s="35"/>
      <c r="J203" s="35"/>
      <c r="K203" s="35"/>
      <c r="L203" s="34"/>
    </row>
    <row r="204" spans="1:12" x14ac:dyDescent="0.25">
      <c r="A204" s="97">
        <v>5200</v>
      </c>
      <c r="B204" s="96" t="s">
        <v>109</v>
      </c>
      <c r="C204" s="94">
        <f t="shared" si="13"/>
        <v>1102</v>
      </c>
      <c r="D204" s="93">
        <f>D205+D215+D216+D225+D226+D227+D229</f>
        <v>1102</v>
      </c>
      <c r="E204" s="93">
        <f>E205+E215+E216+E225+E226+E227+E229</f>
        <v>0</v>
      </c>
      <c r="F204" s="93">
        <f>F205+F215+F216+F225+F226+F227+F229</f>
        <v>0</v>
      </c>
      <c r="G204" s="142">
        <f>G205+G215+G216+G225+G226+G227+G229</f>
        <v>0</v>
      </c>
      <c r="H204" s="94">
        <f t="shared" si="14"/>
        <v>522</v>
      </c>
      <c r="I204" s="93">
        <f>I205+I215+I216+I225+I226+I227+I229</f>
        <v>522</v>
      </c>
      <c r="J204" s="93">
        <f>J205+J215+J216+J225+J226+J227+J229</f>
        <v>0</v>
      </c>
      <c r="K204" s="93">
        <f>K205+K215+K216+K225+K226+K227+K229</f>
        <v>0</v>
      </c>
      <c r="L204" s="141">
        <f>L205+L215+L216+L225+L226+L227+L229</f>
        <v>0</v>
      </c>
    </row>
    <row r="205" spans="1:12" hidden="1" x14ac:dyDescent="0.25">
      <c r="A205" s="80">
        <v>5210</v>
      </c>
      <c r="B205" s="137" t="s">
        <v>108</v>
      </c>
      <c r="C205" s="134">
        <f t="shared" si="13"/>
        <v>0</v>
      </c>
      <c r="D205" s="139">
        <f>SUM(D206:D214)</f>
        <v>0</v>
      </c>
      <c r="E205" s="139">
        <f>SUM(E206:E214)</f>
        <v>0</v>
      </c>
      <c r="F205" s="139">
        <f>SUM(F206:F214)</f>
        <v>0</v>
      </c>
      <c r="G205" s="140">
        <f>SUM(G206:G214)</f>
        <v>0</v>
      </c>
      <c r="H205" s="134">
        <f t="shared" si="14"/>
        <v>0</v>
      </c>
      <c r="I205" s="139">
        <f>SUM(I206:I214)</f>
        <v>0</v>
      </c>
      <c r="J205" s="139">
        <f>SUM(J206:J214)</f>
        <v>0</v>
      </c>
      <c r="K205" s="139">
        <f>SUM(K206:K214)</f>
        <v>0</v>
      </c>
      <c r="L205" s="138">
        <f>SUM(L206:L214)</f>
        <v>0</v>
      </c>
    </row>
    <row r="206" spans="1:12" hidden="1" x14ac:dyDescent="0.25">
      <c r="A206" s="114">
        <v>5211</v>
      </c>
      <c r="B206" s="79" t="s">
        <v>107</v>
      </c>
      <c r="C206" s="69">
        <f t="shared" si="13"/>
        <v>0</v>
      </c>
      <c r="D206" s="68"/>
      <c r="E206" s="68"/>
      <c r="F206" s="68"/>
      <c r="G206" s="70"/>
      <c r="H206" s="69">
        <f t="shared" si="14"/>
        <v>0</v>
      </c>
      <c r="I206" s="68"/>
      <c r="J206" s="68"/>
      <c r="K206" s="68"/>
      <c r="L206" s="67"/>
    </row>
    <row r="207" spans="1:12" hidden="1" x14ac:dyDescent="0.25">
      <c r="A207" s="74">
        <v>5212</v>
      </c>
      <c r="B207" s="78" t="s">
        <v>106</v>
      </c>
      <c r="C207" s="36">
        <f t="shared" si="13"/>
        <v>0</v>
      </c>
      <c r="D207" s="35"/>
      <c r="E207" s="35"/>
      <c r="F207" s="35"/>
      <c r="G207" s="37"/>
      <c r="H207" s="36">
        <f t="shared" si="14"/>
        <v>0</v>
      </c>
      <c r="I207" s="35"/>
      <c r="J207" s="35"/>
      <c r="K207" s="35"/>
      <c r="L207" s="34"/>
    </row>
    <row r="208" spans="1:12" hidden="1" x14ac:dyDescent="0.25">
      <c r="A208" s="74">
        <v>5213</v>
      </c>
      <c r="B208" s="78" t="s">
        <v>105</v>
      </c>
      <c r="C208" s="36">
        <f t="shared" si="13"/>
        <v>0</v>
      </c>
      <c r="D208" s="35"/>
      <c r="E208" s="35"/>
      <c r="F208" s="35"/>
      <c r="G208" s="37"/>
      <c r="H208" s="36">
        <f t="shared" si="14"/>
        <v>0</v>
      </c>
      <c r="I208" s="35"/>
      <c r="J208" s="35"/>
      <c r="K208" s="35"/>
      <c r="L208" s="34"/>
    </row>
    <row r="209" spans="1:12" hidden="1" x14ac:dyDescent="0.25">
      <c r="A209" s="74">
        <v>5214</v>
      </c>
      <c r="B209" s="78" t="s">
        <v>104</v>
      </c>
      <c r="C209" s="36">
        <f t="shared" si="13"/>
        <v>0</v>
      </c>
      <c r="D209" s="35"/>
      <c r="E209" s="35"/>
      <c r="F209" s="35"/>
      <c r="G209" s="37"/>
      <c r="H209" s="36">
        <f t="shared" si="14"/>
        <v>0</v>
      </c>
      <c r="I209" s="35"/>
      <c r="J209" s="35"/>
      <c r="K209" s="35"/>
      <c r="L209" s="34"/>
    </row>
    <row r="210" spans="1:12" hidden="1" x14ac:dyDescent="0.25">
      <c r="A210" s="74">
        <v>5215</v>
      </c>
      <c r="B210" s="78" t="s">
        <v>103</v>
      </c>
      <c r="C210" s="36">
        <f t="shared" si="13"/>
        <v>0</v>
      </c>
      <c r="D210" s="35"/>
      <c r="E210" s="35"/>
      <c r="F210" s="35"/>
      <c r="G210" s="37"/>
      <c r="H210" s="36">
        <f t="shared" si="14"/>
        <v>0</v>
      </c>
      <c r="I210" s="35"/>
      <c r="J210" s="35"/>
      <c r="K210" s="35"/>
      <c r="L210" s="34"/>
    </row>
    <row r="211" spans="1:12" ht="24" hidden="1" x14ac:dyDescent="0.25">
      <c r="A211" s="74">
        <v>5216</v>
      </c>
      <c r="B211" s="78" t="s">
        <v>102</v>
      </c>
      <c r="C211" s="36">
        <f t="shared" si="13"/>
        <v>0</v>
      </c>
      <c r="D211" s="35"/>
      <c r="E211" s="35"/>
      <c r="F211" s="35"/>
      <c r="G211" s="37"/>
      <c r="H211" s="36">
        <f t="shared" si="14"/>
        <v>0</v>
      </c>
      <c r="I211" s="35"/>
      <c r="J211" s="35"/>
      <c r="K211" s="35"/>
      <c r="L211" s="34"/>
    </row>
    <row r="212" spans="1:12" hidden="1" x14ac:dyDescent="0.25">
      <c r="A212" s="74">
        <v>5217</v>
      </c>
      <c r="B212" s="78" t="s">
        <v>101</v>
      </c>
      <c r="C212" s="36">
        <f t="shared" si="13"/>
        <v>0</v>
      </c>
      <c r="D212" s="35"/>
      <c r="E212" s="35"/>
      <c r="F212" s="35"/>
      <c r="G212" s="37"/>
      <c r="H212" s="36">
        <f t="shared" si="14"/>
        <v>0</v>
      </c>
      <c r="I212" s="35"/>
      <c r="J212" s="35"/>
      <c r="K212" s="35"/>
      <c r="L212" s="34"/>
    </row>
    <row r="213" spans="1:12" hidden="1" x14ac:dyDescent="0.25">
      <c r="A213" s="74">
        <v>5218</v>
      </c>
      <c r="B213" s="78" t="s">
        <v>100</v>
      </c>
      <c r="C213" s="36">
        <f t="shared" si="13"/>
        <v>0</v>
      </c>
      <c r="D213" s="35"/>
      <c r="E213" s="35"/>
      <c r="F213" s="35"/>
      <c r="G213" s="37"/>
      <c r="H213" s="36">
        <f t="shared" si="14"/>
        <v>0</v>
      </c>
      <c r="I213" s="35"/>
      <c r="J213" s="35"/>
      <c r="K213" s="35"/>
      <c r="L213" s="34"/>
    </row>
    <row r="214" spans="1:12" hidden="1" x14ac:dyDescent="0.25">
      <c r="A214" s="74">
        <v>5219</v>
      </c>
      <c r="B214" s="78" t="s">
        <v>99</v>
      </c>
      <c r="C214" s="36">
        <f t="shared" si="13"/>
        <v>0</v>
      </c>
      <c r="D214" s="35"/>
      <c r="E214" s="35"/>
      <c r="F214" s="35"/>
      <c r="G214" s="37"/>
      <c r="H214" s="36">
        <f t="shared" si="14"/>
        <v>0</v>
      </c>
      <c r="I214" s="35"/>
      <c r="J214" s="35"/>
      <c r="K214" s="35"/>
      <c r="L214" s="34"/>
    </row>
    <row r="215" spans="1:12" ht="13.5" hidden="1" customHeight="1" x14ac:dyDescent="0.25">
      <c r="A215" s="88">
        <v>5220</v>
      </c>
      <c r="B215" s="78" t="s">
        <v>98</v>
      </c>
      <c r="C215" s="36">
        <f t="shared" si="13"/>
        <v>0</v>
      </c>
      <c r="D215" s="35"/>
      <c r="E215" s="35"/>
      <c r="F215" s="35"/>
      <c r="G215" s="37"/>
      <c r="H215" s="36">
        <f t="shared" si="14"/>
        <v>0</v>
      </c>
      <c r="I215" s="35"/>
      <c r="J215" s="35"/>
      <c r="K215" s="35"/>
      <c r="L215" s="34"/>
    </row>
    <row r="216" spans="1:12" x14ac:dyDescent="0.25">
      <c r="A216" s="88">
        <v>5230</v>
      </c>
      <c r="B216" s="78" t="s">
        <v>97</v>
      </c>
      <c r="C216" s="36">
        <f t="shared" si="13"/>
        <v>1102</v>
      </c>
      <c r="D216" s="76">
        <f>SUM(D217:D224)</f>
        <v>1102</v>
      </c>
      <c r="E216" s="76">
        <f>SUM(E217:E224)</f>
        <v>0</v>
      </c>
      <c r="F216" s="76">
        <f>SUM(F217:F224)</f>
        <v>0</v>
      </c>
      <c r="G216" s="77">
        <f>SUM(G217:G224)</f>
        <v>0</v>
      </c>
      <c r="H216" s="36">
        <f t="shared" si="14"/>
        <v>522</v>
      </c>
      <c r="I216" s="76">
        <f>SUM(I217:I224)</f>
        <v>522</v>
      </c>
      <c r="J216" s="76">
        <f>SUM(J217:J224)</f>
        <v>0</v>
      </c>
      <c r="K216" s="76">
        <f>SUM(K217:K224)</f>
        <v>0</v>
      </c>
      <c r="L216" s="75">
        <f>SUM(L217:L224)</f>
        <v>0</v>
      </c>
    </row>
    <row r="217" spans="1:12" hidden="1" x14ac:dyDescent="0.25">
      <c r="A217" s="74">
        <v>5231</v>
      </c>
      <c r="B217" s="78" t="s">
        <v>96</v>
      </c>
      <c r="C217" s="36">
        <f t="shared" si="13"/>
        <v>0</v>
      </c>
      <c r="D217" s="35"/>
      <c r="E217" s="35"/>
      <c r="F217" s="35"/>
      <c r="G217" s="37"/>
      <c r="H217" s="36">
        <f t="shared" si="14"/>
        <v>0</v>
      </c>
      <c r="I217" s="35"/>
      <c r="J217" s="35"/>
      <c r="K217" s="35"/>
      <c r="L217" s="34"/>
    </row>
    <row r="218" spans="1:12" x14ac:dyDescent="0.25">
      <c r="A218" s="74">
        <v>5232</v>
      </c>
      <c r="B218" s="78" t="s">
        <v>95</v>
      </c>
      <c r="C218" s="36">
        <f t="shared" si="13"/>
        <v>872</v>
      </c>
      <c r="D218" s="35">
        <v>872</v>
      </c>
      <c r="E218" s="35"/>
      <c r="F218" s="35"/>
      <c r="G218" s="37"/>
      <c r="H218" s="36">
        <f t="shared" si="14"/>
        <v>522</v>
      </c>
      <c r="I218" s="35">
        <v>522</v>
      </c>
      <c r="J218" s="35"/>
      <c r="K218" s="35"/>
      <c r="L218" s="34"/>
    </row>
    <row r="219" spans="1:12" hidden="1" x14ac:dyDescent="0.25">
      <c r="A219" s="74">
        <v>5233</v>
      </c>
      <c r="B219" s="78" t="s">
        <v>94</v>
      </c>
      <c r="C219" s="73">
        <f t="shared" si="13"/>
        <v>0</v>
      </c>
      <c r="D219" s="35"/>
      <c r="E219" s="35"/>
      <c r="F219" s="35"/>
      <c r="G219" s="37"/>
      <c r="H219" s="36">
        <f t="shared" si="14"/>
        <v>0</v>
      </c>
      <c r="I219" s="35"/>
      <c r="J219" s="35"/>
      <c r="K219" s="35"/>
      <c r="L219" s="34"/>
    </row>
    <row r="220" spans="1:12" ht="24" hidden="1" x14ac:dyDescent="0.25">
      <c r="A220" s="74">
        <v>5234</v>
      </c>
      <c r="B220" s="78" t="s">
        <v>93</v>
      </c>
      <c r="C220" s="73">
        <f t="shared" si="13"/>
        <v>0</v>
      </c>
      <c r="D220" s="35"/>
      <c r="E220" s="35"/>
      <c r="F220" s="35"/>
      <c r="G220" s="37"/>
      <c r="H220" s="36">
        <f t="shared" si="14"/>
        <v>0</v>
      </c>
      <c r="I220" s="35"/>
      <c r="J220" s="35"/>
      <c r="K220" s="35"/>
      <c r="L220" s="34"/>
    </row>
    <row r="221" spans="1:12" ht="14.25" hidden="1" customHeight="1" x14ac:dyDescent="0.25">
      <c r="A221" s="74">
        <v>5236</v>
      </c>
      <c r="B221" s="78" t="s">
        <v>92</v>
      </c>
      <c r="C221" s="73">
        <f t="shared" si="13"/>
        <v>0</v>
      </c>
      <c r="D221" s="35"/>
      <c r="E221" s="35"/>
      <c r="F221" s="35"/>
      <c r="G221" s="37"/>
      <c r="H221" s="36">
        <f t="shared" si="14"/>
        <v>0</v>
      </c>
      <c r="I221" s="35"/>
      <c r="J221" s="35"/>
      <c r="K221" s="35"/>
      <c r="L221" s="34"/>
    </row>
    <row r="222" spans="1:12" ht="14.25" hidden="1" customHeight="1" x14ac:dyDescent="0.25">
      <c r="A222" s="74">
        <v>5237</v>
      </c>
      <c r="B222" s="78" t="s">
        <v>91</v>
      </c>
      <c r="C222" s="73">
        <f t="shared" si="13"/>
        <v>0</v>
      </c>
      <c r="D222" s="35"/>
      <c r="E222" s="35"/>
      <c r="F222" s="35"/>
      <c r="G222" s="37"/>
      <c r="H222" s="36">
        <f t="shared" si="14"/>
        <v>0</v>
      </c>
      <c r="I222" s="35"/>
      <c r="J222" s="35"/>
      <c r="K222" s="35"/>
      <c r="L222" s="34"/>
    </row>
    <row r="223" spans="1:12" ht="24" hidden="1" x14ac:dyDescent="0.25">
      <c r="A223" s="74">
        <v>5238</v>
      </c>
      <c r="B223" s="78" t="s">
        <v>90</v>
      </c>
      <c r="C223" s="73">
        <f t="shared" si="13"/>
        <v>230</v>
      </c>
      <c r="D223" s="35">
        <v>230</v>
      </c>
      <c r="E223" s="35"/>
      <c r="F223" s="35"/>
      <c r="G223" s="37"/>
      <c r="H223" s="36">
        <f t="shared" si="14"/>
        <v>0</v>
      </c>
      <c r="I223" s="35"/>
      <c r="J223" s="35"/>
      <c r="K223" s="35"/>
      <c r="L223" s="34"/>
    </row>
    <row r="224" spans="1:12" ht="24" hidden="1" x14ac:dyDescent="0.25">
      <c r="A224" s="74">
        <v>5239</v>
      </c>
      <c r="B224" s="78" t="s">
        <v>89</v>
      </c>
      <c r="C224" s="73">
        <f t="shared" si="13"/>
        <v>0</v>
      </c>
      <c r="D224" s="35"/>
      <c r="E224" s="35"/>
      <c r="F224" s="35"/>
      <c r="G224" s="37"/>
      <c r="H224" s="36">
        <f t="shared" si="14"/>
        <v>0</v>
      </c>
      <c r="I224" s="35"/>
      <c r="J224" s="35"/>
      <c r="K224" s="35"/>
      <c r="L224" s="34"/>
    </row>
    <row r="225" spans="1:12" ht="24" hidden="1" x14ac:dyDescent="0.25">
      <c r="A225" s="88">
        <v>5240</v>
      </c>
      <c r="B225" s="78" t="s">
        <v>88</v>
      </c>
      <c r="C225" s="73">
        <f t="shared" ref="C225:C256" si="15">SUM(D225:G225)</f>
        <v>0</v>
      </c>
      <c r="D225" s="35"/>
      <c r="E225" s="35"/>
      <c r="F225" s="35"/>
      <c r="G225" s="37"/>
      <c r="H225" s="36">
        <f t="shared" ref="H225:H256" si="16">SUM(I225:L225)</f>
        <v>0</v>
      </c>
      <c r="I225" s="35"/>
      <c r="J225" s="35"/>
      <c r="K225" s="35"/>
      <c r="L225" s="34"/>
    </row>
    <row r="226" spans="1:12" hidden="1" x14ac:dyDescent="0.25">
      <c r="A226" s="88">
        <v>5250</v>
      </c>
      <c r="B226" s="78" t="s">
        <v>87</v>
      </c>
      <c r="C226" s="73">
        <f t="shared" si="15"/>
        <v>0</v>
      </c>
      <c r="D226" s="35"/>
      <c r="E226" s="35"/>
      <c r="F226" s="35"/>
      <c r="G226" s="37"/>
      <c r="H226" s="36">
        <f t="shared" si="16"/>
        <v>0</v>
      </c>
      <c r="I226" s="35"/>
      <c r="J226" s="35"/>
      <c r="K226" s="35"/>
      <c r="L226" s="34"/>
    </row>
    <row r="227" spans="1:12" hidden="1" x14ac:dyDescent="0.25">
      <c r="A227" s="88">
        <v>5260</v>
      </c>
      <c r="B227" s="78" t="s">
        <v>86</v>
      </c>
      <c r="C227" s="73">
        <f t="shared" si="15"/>
        <v>0</v>
      </c>
      <c r="D227" s="76">
        <f>SUM(D228)</f>
        <v>0</v>
      </c>
      <c r="E227" s="76">
        <f>SUM(E228)</f>
        <v>0</v>
      </c>
      <c r="F227" s="76">
        <f>SUM(F228)</f>
        <v>0</v>
      </c>
      <c r="G227" s="77">
        <f>SUM(G228)</f>
        <v>0</v>
      </c>
      <c r="H227" s="36">
        <f t="shared" si="16"/>
        <v>0</v>
      </c>
      <c r="I227" s="76">
        <f>SUM(I228)</f>
        <v>0</v>
      </c>
      <c r="J227" s="76">
        <f>SUM(J228)</f>
        <v>0</v>
      </c>
      <c r="K227" s="76">
        <f>SUM(K228)</f>
        <v>0</v>
      </c>
      <c r="L227" s="75">
        <f>SUM(L228)</f>
        <v>0</v>
      </c>
    </row>
    <row r="228" spans="1:12" ht="24" hidden="1" x14ac:dyDescent="0.25">
      <c r="A228" s="74">
        <v>5269</v>
      </c>
      <c r="B228" s="78" t="s">
        <v>85</v>
      </c>
      <c r="C228" s="73">
        <f t="shared" si="15"/>
        <v>0</v>
      </c>
      <c r="D228" s="35"/>
      <c r="E228" s="35"/>
      <c r="F228" s="35"/>
      <c r="G228" s="37"/>
      <c r="H228" s="36">
        <f t="shared" si="16"/>
        <v>0</v>
      </c>
      <c r="I228" s="35"/>
      <c r="J228" s="35"/>
      <c r="K228" s="35"/>
      <c r="L228" s="34"/>
    </row>
    <row r="229" spans="1:12" ht="24" hidden="1" x14ac:dyDescent="0.25">
      <c r="A229" s="80">
        <v>5270</v>
      </c>
      <c r="B229" s="137" t="s">
        <v>84</v>
      </c>
      <c r="C229" s="136">
        <f t="shared" si="15"/>
        <v>0</v>
      </c>
      <c r="D229" s="133"/>
      <c r="E229" s="133"/>
      <c r="F229" s="133"/>
      <c r="G229" s="135"/>
      <c r="H229" s="134">
        <f t="shared" si="16"/>
        <v>0</v>
      </c>
      <c r="I229" s="133"/>
      <c r="J229" s="133"/>
      <c r="K229" s="133"/>
      <c r="L229" s="132"/>
    </row>
    <row r="230" spans="1:12" hidden="1" x14ac:dyDescent="0.25">
      <c r="A230" s="131">
        <v>6000</v>
      </c>
      <c r="B230" s="131" t="s">
        <v>83</v>
      </c>
      <c r="C230" s="130">
        <f t="shared" si="15"/>
        <v>0</v>
      </c>
      <c r="D230" s="127">
        <f>D231+D251+D258</f>
        <v>0</v>
      </c>
      <c r="E230" s="127">
        <f>E231+E251+E258</f>
        <v>0</v>
      </c>
      <c r="F230" s="127">
        <f>F231+F251+F258</f>
        <v>0</v>
      </c>
      <c r="G230" s="129">
        <f>G231+G251+G258</f>
        <v>0</v>
      </c>
      <c r="H230" s="128">
        <f t="shared" si="16"/>
        <v>0</v>
      </c>
      <c r="I230" s="127">
        <f>I231+I251+I258</f>
        <v>0</v>
      </c>
      <c r="J230" s="127">
        <f>J231+J251+J258</f>
        <v>0</v>
      </c>
      <c r="K230" s="127">
        <f>K231+K251+K258</f>
        <v>0</v>
      </c>
      <c r="L230" s="126">
        <f>L231+L251+L258</f>
        <v>0</v>
      </c>
    </row>
    <row r="231" spans="1:12" ht="14.25" hidden="1" customHeight="1" x14ac:dyDescent="0.25">
      <c r="A231" s="125">
        <v>6200</v>
      </c>
      <c r="B231" s="124" t="s">
        <v>82</v>
      </c>
      <c r="C231" s="123">
        <f t="shared" si="15"/>
        <v>0</v>
      </c>
      <c r="D231" s="121">
        <f>SUM(D232,D233,D235,D238,D244,D245,D246)</f>
        <v>0</v>
      </c>
      <c r="E231" s="121">
        <f>SUM(E232,E233,E235,E238,E244,E245,E246)</f>
        <v>0</v>
      </c>
      <c r="F231" s="121">
        <f>SUM(F232,F233,F235,F238,F244,F245,F246)</f>
        <v>0</v>
      </c>
      <c r="G231" s="121">
        <f>SUM(G232,G233,G235,G238,G244,G245,G246)</f>
        <v>0</v>
      </c>
      <c r="H231" s="122">
        <f t="shared" si="16"/>
        <v>0</v>
      </c>
      <c r="I231" s="121">
        <f>SUM(I232,I233,I235,I238,I244,I245,I246)</f>
        <v>0</v>
      </c>
      <c r="J231" s="121">
        <f>SUM(J232,J233,J235,J238,J244,J245,J246)</f>
        <v>0</v>
      </c>
      <c r="K231" s="121">
        <f>SUM(K232,K233,K235,K238,K244,K245,K246)</f>
        <v>0</v>
      </c>
      <c r="L231" s="92">
        <f>SUM(L232,L233,L235,L238,L244,L245,L246)</f>
        <v>0</v>
      </c>
    </row>
    <row r="232" spans="1:12" ht="24" hidden="1" x14ac:dyDescent="0.25">
      <c r="A232" s="91">
        <v>6220</v>
      </c>
      <c r="B232" s="79" t="s">
        <v>81</v>
      </c>
      <c r="C232" s="71">
        <f t="shared" si="15"/>
        <v>0</v>
      </c>
      <c r="D232" s="68"/>
      <c r="E232" s="68"/>
      <c r="F232" s="68"/>
      <c r="G232" s="120"/>
      <c r="H232" s="119">
        <f t="shared" si="16"/>
        <v>0</v>
      </c>
      <c r="I232" s="68"/>
      <c r="J232" s="68"/>
      <c r="K232" s="68"/>
      <c r="L232" s="67"/>
    </row>
    <row r="233" spans="1:12" hidden="1" x14ac:dyDescent="0.25">
      <c r="A233" s="88">
        <v>6230</v>
      </c>
      <c r="B233" s="78" t="s">
        <v>80</v>
      </c>
      <c r="C233" s="73">
        <f t="shared" si="15"/>
        <v>0</v>
      </c>
      <c r="D233" s="76">
        <f>SUM(D234)</f>
        <v>0</v>
      </c>
      <c r="E233" s="76">
        <f>SUM(E234)</f>
        <v>0</v>
      </c>
      <c r="F233" s="76">
        <f>SUM(F234)</f>
        <v>0</v>
      </c>
      <c r="G233" s="77">
        <f>SUM(G234)</f>
        <v>0</v>
      </c>
      <c r="H233" s="103">
        <f t="shared" si="16"/>
        <v>0</v>
      </c>
      <c r="I233" s="76">
        <f>SUM(I234)</f>
        <v>0</v>
      </c>
      <c r="J233" s="76">
        <f>SUM(J234)</f>
        <v>0</v>
      </c>
      <c r="K233" s="76">
        <f>SUM(K234)</f>
        <v>0</v>
      </c>
      <c r="L233" s="75">
        <f>SUM(L234)</f>
        <v>0</v>
      </c>
    </row>
    <row r="234" spans="1:12" ht="24" hidden="1" x14ac:dyDescent="0.25">
      <c r="A234" s="74">
        <v>6239</v>
      </c>
      <c r="B234" s="79" t="s">
        <v>79</v>
      </c>
      <c r="C234" s="73">
        <f t="shared" si="15"/>
        <v>0</v>
      </c>
      <c r="D234" s="68"/>
      <c r="E234" s="68"/>
      <c r="F234" s="68"/>
      <c r="G234" s="70"/>
      <c r="H234" s="103">
        <f t="shared" si="16"/>
        <v>0</v>
      </c>
      <c r="I234" s="68"/>
      <c r="J234" s="68"/>
      <c r="K234" s="68"/>
      <c r="L234" s="67"/>
    </row>
    <row r="235" spans="1:12" ht="24" hidden="1" x14ac:dyDescent="0.25">
      <c r="A235" s="88">
        <v>6240</v>
      </c>
      <c r="B235" s="78" t="s">
        <v>78</v>
      </c>
      <c r="C235" s="73">
        <f t="shared" si="15"/>
        <v>0</v>
      </c>
      <c r="D235" s="76">
        <f>SUM(D236:D237)</f>
        <v>0</v>
      </c>
      <c r="E235" s="76">
        <f>SUM(E236:E237)</f>
        <v>0</v>
      </c>
      <c r="F235" s="76">
        <f>SUM(F236:F237)</f>
        <v>0</v>
      </c>
      <c r="G235" s="77">
        <f>SUM(G236:G237)</f>
        <v>0</v>
      </c>
      <c r="H235" s="103">
        <f t="shared" si="16"/>
        <v>0</v>
      </c>
      <c r="I235" s="76">
        <f>SUM(I236:I237)</f>
        <v>0</v>
      </c>
      <c r="J235" s="76">
        <f>SUM(J236:J237)</f>
        <v>0</v>
      </c>
      <c r="K235" s="76">
        <f>SUM(K236:K237)</f>
        <v>0</v>
      </c>
      <c r="L235" s="75">
        <f>SUM(L236:L237)</f>
        <v>0</v>
      </c>
    </row>
    <row r="236" spans="1:12" hidden="1" x14ac:dyDescent="0.25">
      <c r="A236" s="74">
        <v>6241</v>
      </c>
      <c r="B236" s="78" t="s">
        <v>77</v>
      </c>
      <c r="C236" s="73">
        <f t="shared" si="15"/>
        <v>0</v>
      </c>
      <c r="D236" s="35"/>
      <c r="E236" s="35"/>
      <c r="F236" s="35"/>
      <c r="G236" s="37"/>
      <c r="H236" s="103">
        <f t="shared" si="16"/>
        <v>0</v>
      </c>
      <c r="I236" s="35"/>
      <c r="J236" s="35"/>
      <c r="K236" s="35"/>
      <c r="L236" s="34"/>
    </row>
    <row r="237" spans="1:12" hidden="1" x14ac:dyDescent="0.25">
      <c r="A237" s="74">
        <v>6242</v>
      </c>
      <c r="B237" s="78" t="s">
        <v>76</v>
      </c>
      <c r="C237" s="73">
        <f t="shared" si="15"/>
        <v>0</v>
      </c>
      <c r="D237" s="35"/>
      <c r="E237" s="35"/>
      <c r="F237" s="35"/>
      <c r="G237" s="37"/>
      <c r="H237" s="103">
        <f t="shared" si="16"/>
        <v>0</v>
      </c>
      <c r="I237" s="35"/>
      <c r="J237" s="35"/>
      <c r="K237" s="35"/>
      <c r="L237" s="34"/>
    </row>
    <row r="238" spans="1:12" ht="25.5" hidden="1" customHeight="1" x14ac:dyDescent="0.25">
      <c r="A238" s="88">
        <v>6250</v>
      </c>
      <c r="B238" s="78" t="s">
        <v>75</v>
      </c>
      <c r="C238" s="73">
        <f t="shared" si="15"/>
        <v>0</v>
      </c>
      <c r="D238" s="76">
        <f>SUM(D239:D243)</f>
        <v>0</v>
      </c>
      <c r="E238" s="76">
        <f>SUM(E239:E243)</f>
        <v>0</v>
      </c>
      <c r="F238" s="76">
        <f>SUM(F239:F243)</f>
        <v>0</v>
      </c>
      <c r="G238" s="77">
        <f>SUM(G239:G243)</f>
        <v>0</v>
      </c>
      <c r="H238" s="103">
        <f t="shared" si="16"/>
        <v>0</v>
      </c>
      <c r="I238" s="76">
        <f>SUM(I239:I243)</f>
        <v>0</v>
      </c>
      <c r="J238" s="76">
        <f>SUM(J239:J243)</f>
        <v>0</v>
      </c>
      <c r="K238" s="76">
        <f>SUM(K239:K243)</f>
        <v>0</v>
      </c>
      <c r="L238" s="75">
        <f>SUM(L239:L243)</f>
        <v>0</v>
      </c>
    </row>
    <row r="239" spans="1:12" ht="14.25" hidden="1" customHeight="1" x14ac:dyDescent="0.25">
      <c r="A239" s="74">
        <v>6252</v>
      </c>
      <c r="B239" s="78" t="s">
        <v>74</v>
      </c>
      <c r="C239" s="73">
        <f t="shared" si="15"/>
        <v>0</v>
      </c>
      <c r="D239" s="35"/>
      <c r="E239" s="35"/>
      <c r="F239" s="35"/>
      <c r="G239" s="37"/>
      <c r="H239" s="103">
        <f t="shared" si="16"/>
        <v>0</v>
      </c>
      <c r="I239" s="35"/>
      <c r="J239" s="35"/>
      <c r="K239" s="35"/>
      <c r="L239" s="34"/>
    </row>
    <row r="240" spans="1:12" ht="14.25" hidden="1" customHeight="1" x14ac:dyDescent="0.25">
      <c r="A240" s="74">
        <v>6253</v>
      </c>
      <c r="B240" s="78" t="s">
        <v>73</v>
      </c>
      <c r="C240" s="73">
        <f t="shared" si="15"/>
        <v>0</v>
      </c>
      <c r="D240" s="35"/>
      <c r="E240" s="35"/>
      <c r="F240" s="35"/>
      <c r="G240" s="37"/>
      <c r="H240" s="103">
        <f t="shared" si="16"/>
        <v>0</v>
      </c>
      <c r="I240" s="35"/>
      <c r="J240" s="35"/>
      <c r="K240" s="35"/>
      <c r="L240" s="34"/>
    </row>
    <row r="241" spans="1:12" ht="24" hidden="1" x14ac:dyDescent="0.25">
      <c r="A241" s="74">
        <v>6254</v>
      </c>
      <c r="B241" s="78" t="s">
        <v>72</v>
      </c>
      <c r="C241" s="73">
        <f t="shared" si="15"/>
        <v>0</v>
      </c>
      <c r="D241" s="35"/>
      <c r="E241" s="35"/>
      <c r="F241" s="35"/>
      <c r="G241" s="37"/>
      <c r="H241" s="103">
        <f t="shared" si="16"/>
        <v>0</v>
      </c>
      <c r="I241" s="35"/>
      <c r="J241" s="35"/>
      <c r="K241" s="35"/>
      <c r="L241" s="34"/>
    </row>
    <row r="242" spans="1:12" ht="24" hidden="1" x14ac:dyDescent="0.25">
      <c r="A242" s="74">
        <v>6255</v>
      </c>
      <c r="B242" s="78" t="s">
        <v>71</v>
      </c>
      <c r="C242" s="73">
        <f t="shared" si="15"/>
        <v>0</v>
      </c>
      <c r="D242" s="35"/>
      <c r="E242" s="35"/>
      <c r="F242" s="35"/>
      <c r="G242" s="37"/>
      <c r="H242" s="103">
        <f t="shared" si="16"/>
        <v>0</v>
      </c>
      <c r="I242" s="35"/>
      <c r="J242" s="35"/>
      <c r="K242" s="35"/>
      <c r="L242" s="34"/>
    </row>
    <row r="243" spans="1:12" hidden="1" x14ac:dyDescent="0.25">
      <c r="A243" s="74">
        <v>6259</v>
      </c>
      <c r="B243" s="78" t="s">
        <v>70</v>
      </c>
      <c r="C243" s="73">
        <f t="shared" si="15"/>
        <v>0</v>
      </c>
      <c r="D243" s="35"/>
      <c r="E243" s="35"/>
      <c r="F243" s="35"/>
      <c r="G243" s="37"/>
      <c r="H243" s="103">
        <f t="shared" si="16"/>
        <v>0</v>
      </c>
      <c r="I243" s="35"/>
      <c r="J243" s="35"/>
      <c r="K243" s="35"/>
      <c r="L243" s="34"/>
    </row>
    <row r="244" spans="1:12" ht="24" hidden="1" x14ac:dyDescent="0.25">
      <c r="A244" s="88">
        <v>6260</v>
      </c>
      <c r="B244" s="78" t="s">
        <v>69</v>
      </c>
      <c r="C244" s="73">
        <f t="shared" si="15"/>
        <v>0</v>
      </c>
      <c r="D244" s="35"/>
      <c r="E244" s="35"/>
      <c r="F244" s="35"/>
      <c r="G244" s="37"/>
      <c r="H244" s="103">
        <f t="shared" si="16"/>
        <v>0</v>
      </c>
      <c r="I244" s="35"/>
      <c r="J244" s="35"/>
      <c r="K244" s="35"/>
      <c r="L244" s="34"/>
    </row>
    <row r="245" spans="1:12" hidden="1" x14ac:dyDescent="0.25">
      <c r="A245" s="88">
        <v>6270</v>
      </c>
      <c r="B245" s="78" t="s">
        <v>68</v>
      </c>
      <c r="C245" s="73">
        <f t="shared" si="15"/>
        <v>0</v>
      </c>
      <c r="D245" s="35"/>
      <c r="E245" s="35"/>
      <c r="F245" s="35"/>
      <c r="G245" s="37"/>
      <c r="H245" s="103">
        <f t="shared" si="16"/>
        <v>0</v>
      </c>
      <c r="I245" s="35"/>
      <c r="J245" s="35"/>
      <c r="K245" s="35"/>
      <c r="L245" s="34"/>
    </row>
    <row r="246" spans="1:12" ht="24" hidden="1" x14ac:dyDescent="0.25">
      <c r="A246" s="91">
        <v>6290</v>
      </c>
      <c r="B246" s="79" t="s">
        <v>67</v>
      </c>
      <c r="C246" s="110">
        <f t="shared" si="15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118">
        <f>SUM(G247:G250)</f>
        <v>0</v>
      </c>
      <c r="H246" s="110">
        <f t="shared" si="16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17">
        <f>SUM(L247:L250)</f>
        <v>0</v>
      </c>
    </row>
    <row r="247" spans="1:12" hidden="1" x14ac:dyDescent="0.25">
      <c r="A247" s="74">
        <v>6291</v>
      </c>
      <c r="B247" s="78" t="s">
        <v>66</v>
      </c>
      <c r="C247" s="73">
        <f t="shared" si="15"/>
        <v>0</v>
      </c>
      <c r="D247" s="35"/>
      <c r="E247" s="35"/>
      <c r="F247" s="35"/>
      <c r="G247" s="111"/>
      <c r="H247" s="73">
        <f t="shared" si="16"/>
        <v>0</v>
      </c>
      <c r="I247" s="35"/>
      <c r="J247" s="35"/>
      <c r="K247" s="35"/>
      <c r="L247" s="34"/>
    </row>
    <row r="248" spans="1:12" hidden="1" x14ac:dyDescent="0.25">
      <c r="A248" s="74">
        <v>6292</v>
      </c>
      <c r="B248" s="78" t="s">
        <v>65</v>
      </c>
      <c r="C248" s="73">
        <f t="shared" si="15"/>
        <v>0</v>
      </c>
      <c r="D248" s="35"/>
      <c r="E248" s="35"/>
      <c r="F248" s="35"/>
      <c r="G248" s="111"/>
      <c r="H248" s="73">
        <f t="shared" si="16"/>
        <v>0</v>
      </c>
      <c r="I248" s="35"/>
      <c r="J248" s="35"/>
      <c r="K248" s="35"/>
      <c r="L248" s="34"/>
    </row>
    <row r="249" spans="1:12" ht="72" hidden="1" x14ac:dyDescent="0.25">
      <c r="A249" s="74">
        <v>6296</v>
      </c>
      <c r="B249" s="78" t="s">
        <v>64</v>
      </c>
      <c r="C249" s="73">
        <f t="shared" si="15"/>
        <v>0</v>
      </c>
      <c r="D249" s="35"/>
      <c r="E249" s="35"/>
      <c r="F249" s="35"/>
      <c r="G249" s="111"/>
      <c r="H249" s="73">
        <f t="shared" si="16"/>
        <v>0</v>
      </c>
      <c r="I249" s="35"/>
      <c r="J249" s="35"/>
      <c r="K249" s="35"/>
      <c r="L249" s="34"/>
    </row>
    <row r="250" spans="1:12" ht="39.75" hidden="1" customHeight="1" x14ac:dyDescent="0.25">
      <c r="A250" s="74">
        <v>6299</v>
      </c>
      <c r="B250" s="78" t="s">
        <v>63</v>
      </c>
      <c r="C250" s="73">
        <f t="shared" si="15"/>
        <v>0</v>
      </c>
      <c r="D250" s="35"/>
      <c r="E250" s="35"/>
      <c r="F250" s="35"/>
      <c r="G250" s="111"/>
      <c r="H250" s="73">
        <f t="shared" si="16"/>
        <v>0</v>
      </c>
      <c r="I250" s="35"/>
      <c r="J250" s="35"/>
      <c r="K250" s="35"/>
      <c r="L250" s="34"/>
    </row>
    <row r="251" spans="1:12" hidden="1" x14ac:dyDescent="0.25">
      <c r="A251" s="97">
        <v>6300</v>
      </c>
      <c r="B251" s="96" t="s">
        <v>62</v>
      </c>
      <c r="C251" s="95">
        <f t="shared" si="15"/>
        <v>0</v>
      </c>
      <c r="D251" s="93">
        <f>SUM(D252,D256,D257)</f>
        <v>0</v>
      </c>
      <c r="E251" s="93">
        <f>SUM(E252,E256,E257)</f>
        <v>0</v>
      </c>
      <c r="F251" s="93">
        <f>SUM(F252,F256,F257)</f>
        <v>0</v>
      </c>
      <c r="G251" s="93">
        <f>SUM(G252,G256,G257)</f>
        <v>0</v>
      </c>
      <c r="H251" s="94">
        <f t="shared" si="16"/>
        <v>0</v>
      </c>
      <c r="I251" s="93">
        <f>SUM(I252,I256,I257)</f>
        <v>0</v>
      </c>
      <c r="J251" s="93">
        <f>SUM(J252,J256,J257)</f>
        <v>0</v>
      </c>
      <c r="K251" s="93">
        <f>SUM(K252,K256,K257)</f>
        <v>0</v>
      </c>
      <c r="L251" s="109">
        <f>SUM(L252,L256,L257)</f>
        <v>0</v>
      </c>
    </row>
    <row r="252" spans="1:12" ht="24" hidden="1" x14ac:dyDescent="0.25">
      <c r="A252" s="91">
        <v>6320</v>
      </c>
      <c r="B252" s="79" t="s">
        <v>61</v>
      </c>
      <c r="C252" s="110">
        <f t="shared" si="15"/>
        <v>0</v>
      </c>
      <c r="D252" s="107">
        <f>SUM(D253:D255)</f>
        <v>0</v>
      </c>
      <c r="E252" s="107">
        <f>SUM(E253:E255)</f>
        <v>0</v>
      </c>
      <c r="F252" s="107">
        <f>SUM(F253:F255)</f>
        <v>0</v>
      </c>
      <c r="G252" s="116">
        <f>SUM(G253:G255)</f>
        <v>0</v>
      </c>
      <c r="H252" s="110">
        <f t="shared" si="16"/>
        <v>0</v>
      </c>
      <c r="I252" s="107">
        <f>SUM(I253:I255)</f>
        <v>0</v>
      </c>
      <c r="J252" s="107">
        <f>SUM(J253:J255)</f>
        <v>0</v>
      </c>
      <c r="K252" s="107">
        <f>SUM(K253:K255)</f>
        <v>0</v>
      </c>
      <c r="L252" s="115">
        <f>SUM(L253:L255)</f>
        <v>0</v>
      </c>
    </row>
    <row r="253" spans="1:12" hidden="1" x14ac:dyDescent="0.25">
      <c r="A253" s="74">
        <v>6322</v>
      </c>
      <c r="B253" s="78" t="s">
        <v>60</v>
      </c>
      <c r="C253" s="73">
        <f t="shared" si="15"/>
        <v>0</v>
      </c>
      <c r="D253" s="35"/>
      <c r="E253" s="35"/>
      <c r="F253" s="35"/>
      <c r="G253" s="111"/>
      <c r="H253" s="73">
        <f t="shared" si="16"/>
        <v>0</v>
      </c>
      <c r="I253" s="35"/>
      <c r="J253" s="35"/>
      <c r="K253" s="35"/>
      <c r="L253" s="34"/>
    </row>
    <row r="254" spans="1:12" ht="24" hidden="1" x14ac:dyDescent="0.25">
      <c r="A254" s="74">
        <v>6323</v>
      </c>
      <c r="B254" s="78" t="s">
        <v>59</v>
      </c>
      <c r="C254" s="73">
        <f t="shared" si="15"/>
        <v>0</v>
      </c>
      <c r="D254" s="35"/>
      <c r="E254" s="35"/>
      <c r="F254" s="35"/>
      <c r="G254" s="111"/>
      <c r="H254" s="73">
        <f t="shared" si="16"/>
        <v>0</v>
      </c>
      <c r="I254" s="35"/>
      <c r="J254" s="35"/>
      <c r="K254" s="35"/>
      <c r="L254" s="34"/>
    </row>
    <row r="255" spans="1:12" ht="24" hidden="1" x14ac:dyDescent="0.25">
      <c r="A255" s="114">
        <v>6324</v>
      </c>
      <c r="B255" s="79" t="s">
        <v>58</v>
      </c>
      <c r="C255" s="71">
        <f t="shared" si="15"/>
        <v>0</v>
      </c>
      <c r="D255" s="68"/>
      <c r="E255" s="68"/>
      <c r="F255" s="68"/>
      <c r="G255" s="113"/>
      <c r="H255" s="71">
        <f t="shared" si="16"/>
        <v>0</v>
      </c>
      <c r="I255" s="68"/>
      <c r="J255" s="68"/>
      <c r="K255" s="68"/>
      <c r="L255" s="67"/>
    </row>
    <row r="256" spans="1:12" ht="24" hidden="1" x14ac:dyDescent="0.25">
      <c r="A256" s="87">
        <v>6330</v>
      </c>
      <c r="B256" s="112" t="s">
        <v>57</v>
      </c>
      <c r="C256" s="110">
        <f t="shared" si="15"/>
        <v>0</v>
      </c>
      <c r="D256" s="29"/>
      <c r="E256" s="29"/>
      <c r="F256" s="29"/>
      <c r="G256" s="111"/>
      <c r="H256" s="110">
        <f t="shared" si="16"/>
        <v>0</v>
      </c>
      <c r="I256" s="29"/>
      <c r="J256" s="29"/>
      <c r="K256" s="29"/>
      <c r="L256" s="28"/>
    </row>
    <row r="257" spans="1:13" hidden="1" x14ac:dyDescent="0.25">
      <c r="A257" s="88">
        <v>6360</v>
      </c>
      <c r="B257" s="78" t="s">
        <v>56</v>
      </c>
      <c r="C257" s="73">
        <f t="shared" ref="C257:C283" si="17">SUM(D257:G257)</f>
        <v>0</v>
      </c>
      <c r="D257" s="35"/>
      <c r="E257" s="35"/>
      <c r="F257" s="35"/>
      <c r="G257" s="37"/>
      <c r="H257" s="103">
        <f t="shared" ref="H257:H283" si="18">SUM(I257:L257)</f>
        <v>0</v>
      </c>
      <c r="I257" s="35"/>
      <c r="J257" s="35"/>
      <c r="K257" s="35"/>
      <c r="L257" s="34"/>
    </row>
    <row r="258" spans="1:13" ht="36" hidden="1" x14ac:dyDescent="0.25">
      <c r="A258" s="97">
        <v>6400</v>
      </c>
      <c r="B258" s="96" t="s">
        <v>55</v>
      </c>
      <c r="C258" s="95">
        <f t="shared" si="17"/>
        <v>0</v>
      </c>
      <c r="D258" s="93">
        <f>SUM(D259,D263)</f>
        <v>0</v>
      </c>
      <c r="E258" s="93">
        <f>SUM(E259,E263)</f>
        <v>0</v>
      </c>
      <c r="F258" s="93">
        <f>SUM(F259,F263)</f>
        <v>0</v>
      </c>
      <c r="G258" s="93">
        <f>SUM(G259,G263)</f>
        <v>0</v>
      </c>
      <c r="H258" s="94">
        <f t="shared" si="18"/>
        <v>0</v>
      </c>
      <c r="I258" s="93">
        <f>SUM(I259,I263)</f>
        <v>0</v>
      </c>
      <c r="J258" s="93">
        <f>SUM(J259,J263)</f>
        <v>0</v>
      </c>
      <c r="K258" s="93">
        <f>SUM(K259,K263)</f>
        <v>0</v>
      </c>
      <c r="L258" s="109">
        <f>SUM(L259,L263)</f>
        <v>0</v>
      </c>
    </row>
    <row r="259" spans="1:13" ht="24" hidden="1" x14ac:dyDescent="0.25">
      <c r="A259" s="91">
        <v>6410</v>
      </c>
      <c r="B259" s="79" t="s">
        <v>54</v>
      </c>
      <c r="C259" s="71">
        <f t="shared" si="17"/>
        <v>0</v>
      </c>
      <c r="D259" s="107">
        <f>SUM(D260:D262)</f>
        <v>0</v>
      </c>
      <c r="E259" s="107">
        <f>SUM(E260:E262)</f>
        <v>0</v>
      </c>
      <c r="F259" s="107">
        <f>SUM(F260:F262)</f>
        <v>0</v>
      </c>
      <c r="G259" s="108">
        <f>SUM(G260:G262)</f>
        <v>0</v>
      </c>
      <c r="H259" s="71">
        <f t="shared" si="18"/>
        <v>0</v>
      </c>
      <c r="I259" s="107">
        <f>SUM(I260:I262)</f>
        <v>0</v>
      </c>
      <c r="J259" s="107">
        <f>SUM(J260:J262)</f>
        <v>0</v>
      </c>
      <c r="K259" s="107">
        <f>SUM(K260:K262)</f>
        <v>0</v>
      </c>
      <c r="L259" s="106">
        <f>SUM(L260:L262)</f>
        <v>0</v>
      </c>
    </row>
    <row r="260" spans="1:13" hidden="1" x14ac:dyDescent="0.25">
      <c r="A260" s="74">
        <v>6411</v>
      </c>
      <c r="B260" s="39" t="s">
        <v>53</v>
      </c>
      <c r="C260" s="73">
        <f t="shared" si="17"/>
        <v>0</v>
      </c>
      <c r="D260" s="35"/>
      <c r="E260" s="35"/>
      <c r="F260" s="35"/>
      <c r="G260" s="37"/>
      <c r="H260" s="103">
        <f t="shared" si="18"/>
        <v>0</v>
      </c>
      <c r="I260" s="35"/>
      <c r="J260" s="35"/>
      <c r="K260" s="35"/>
      <c r="L260" s="34"/>
    </row>
    <row r="261" spans="1:13" ht="36" hidden="1" x14ac:dyDescent="0.25">
      <c r="A261" s="74">
        <v>6412</v>
      </c>
      <c r="B261" s="78" t="s">
        <v>52</v>
      </c>
      <c r="C261" s="73">
        <f t="shared" si="17"/>
        <v>0</v>
      </c>
      <c r="D261" s="35"/>
      <c r="E261" s="35"/>
      <c r="F261" s="35"/>
      <c r="G261" s="37"/>
      <c r="H261" s="103">
        <f t="shared" si="18"/>
        <v>0</v>
      </c>
      <c r="I261" s="35"/>
      <c r="J261" s="35"/>
      <c r="K261" s="35"/>
      <c r="L261" s="34"/>
    </row>
    <row r="262" spans="1:13" ht="36" hidden="1" x14ac:dyDescent="0.25">
      <c r="A262" s="74">
        <v>6419</v>
      </c>
      <c r="B262" s="78" t="s">
        <v>51</v>
      </c>
      <c r="C262" s="73">
        <f t="shared" si="17"/>
        <v>0</v>
      </c>
      <c r="D262" s="35"/>
      <c r="E262" s="35"/>
      <c r="F262" s="35"/>
      <c r="G262" s="37"/>
      <c r="H262" s="103">
        <f t="shared" si="18"/>
        <v>0</v>
      </c>
      <c r="I262" s="35"/>
      <c r="J262" s="35"/>
      <c r="K262" s="35"/>
      <c r="L262" s="34"/>
    </row>
    <row r="263" spans="1:13" ht="36" hidden="1" x14ac:dyDescent="0.25">
      <c r="A263" s="88">
        <v>6420</v>
      </c>
      <c r="B263" s="78" t="s">
        <v>50</v>
      </c>
      <c r="C263" s="73">
        <f t="shared" si="17"/>
        <v>0</v>
      </c>
      <c r="D263" s="76">
        <f>SUM(D264:D267)</f>
        <v>0</v>
      </c>
      <c r="E263" s="76">
        <f>SUM(E264:E267)</f>
        <v>0</v>
      </c>
      <c r="F263" s="76">
        <f>SUM(F264:F267)</f>
        <v>0</v>
      </c>
      <c r="G263" s="105">
        <f>SUM(G264:G267)</f>
        <v>0</v>
      </c>
      <c r="H263" s="73">
        <f t="shared" si="18"/>
        <v>0</v>
      </c>
      <c r="I263" s="76">
        <f>SUM(I264:I267)</f>
        <v>0</v>
      </c>
      <c r="J263" s="76">
        <f>SUM(J264:J267)</f>
        <v>0</v>
      </c>
      <c r="K263" s="76">
        <f>SUM(K264:K267)</f>
        <v>0</v>
      </c>
      <c r="L263" s="104">
        <f>SUM(L264:L267)</f>
        <v>0</v>
      </c>
    </row>
    <row r="264" spans="1:13" hidden="1" x14ac:dyDescent="0.25">
      <c r="A264" s="74">
        <v>6421</v>
      </c>
      <c r="B264" s="78" t="s">
        <v>49</v>
      </c>
      <c r="C264" s="73">
        <f t="shared" si="17"/>
        <v>0</v>
      </c>
      <c r="D264" s="35"/>
      <c r="E264" s="35"/>
      <c r="F264" s="35"/>
      <c r="G264" s="37"/>
      <c r="H264" s="103">
        <f t="shared" si="18"/>
        <v>0</v>
      </c>
      <c r="I264" s="35"/>
      <c r="J264" s="35"/>
      <c r="K264" s="35"/>
      <c r="L264" s="34"/>
    </row>
    <row r="265" spans="1:13" hidden="1" x14ac:dyDescent="0.25">
      <c r="A265" s="74">
        <v>6422</v>
      </c>
      <c r="B265" s="78" t="s">
        <v>48</v>
      </c>
      <c r="C265" s="73">
        <f t="shared" si="17"/>
        <v>0</v>
      </c>
      <c r="D265" s="35"/>
      <c r="E265" s="35"/>
      <c r="F265" s="35"/>
      <c r="G265" s="37"/>
      <c r="H265" s="103">
        <f t="shared" si="18"/>
        <v>0</v>
      </c>
      <c r="I265" s="35"/>
      <c r="J265" s="35"/>
      <c r="K265" s="35"/>
      <c r="L265" s="34"/>
    </row>
    <row r="266" spans="1:13" ht="24" hidden="1" x14ac:dyDescent="0.25">
      <c r="A266" s="74">
        <v>6423</v>
      </c>
      <c r="B266" s="78" t="s">
        <v>47</v>
      </c>
      <c r="C266" s="73">
        <f t="shared" si="17"/>
        <v>0</v>
      </c>
      <c r="D266" s="35"/>
      <c r="E266" s="35"/>
      <c r="F266" s="35"/>
      <c r="G266" s="37"/>
      <c r="H266" s="103">
        <f t="shared" si="18"/>
        <v>0</v>
      </c>
      <c r="I266" s="35"/>
      <c r="J266" s="35"/>
      <c r="K266" s="35"/>
      <c r="L266" s="34"/>
    </row>
    <row r="267" spans="1:13" ht="36" hidden="1" x14ac:dyDescent="0.25">
      <c r="A267" s="74">
        <v>6424</v>
      </c>
      <c r="B267" s="78" t="s">
        <v>46</v>
      </c>
      <c r="C267" s="73">
        <f t="shared" si="17"/>
        <v>0</v>
      </c>
      <c r="D267" s="35"/>
      <c r="E267" s="35"/>
      <c r="F267" s="35"/>
      <c r="G267" s="37"/>
      <c r="H267" s="103">
        <f t="shared" si="18"/>
        <v>0</v>
      </c>
      <c r="I267" s="35"/>
      <c r="J267" s="35"/>
      <c r="K267" s="35"/>
      <c r="L267" s="34"/>
      <c r="M267" s="89"/>
    </row>
    <row r="268" spans="1:13" ht="36" hidden="1" x14ac:dyDescent="0.25">
      <c r="A268" s="102">
        <v>7000</v>
      </c>
      <c r="B268" s="102" t="s">
        <v>45</v>
      </c>
      <c r="C268" s="101">
        <f t="shared" si="17"/>
        <v>0</v>
      </c>
      <c r="D268" s="99">
        <f>SUM(D269,D279)</f>
        <v>0</v>
      </c>
      <c r="E268" s="99">
        <f>SUM(E269,E279)</f>
        <v>0</v>
      </c>
      <c r="F268" s="99">
        <f>SUM(F269,F279)</f>
        <v>0</v>
      </c>
      <c r="G268" s="99">
        <f>SUM(G269,G279)</f>
        <v>0</v>
      </c>
      <c r="H268" s="100">
        <f t="shared" si="18"/>
        <v>0</v>
      </c>
      <c r="I268" s="99">
        <f>SUM(I269,I279)</f>
        <v>0</v>
      </c>
      <c r="J268" s="99">
        <f>SUM(J269,J279)</f>
        <v>0</v>
      </c>
      <c r="K268" s="99">
        <f>SUM(K269,K279)</f>
        <v>0</v>
      </c>
      <c r="L268" s="98">
        <f>SUM(L269,L279)</f>
        <v>0</v>
      </c>
    </row>
    <row r="269" spans="1:13" ht="24" hidden="1" x14ac:dyDescent="0.25">
      <c r="A269" s="97">
        <v>7200</v>
      </c>
      <c r="B269" s="96" t="s">
        <v>44</v>
      </c>
      <c r="C269" s="95">
        <f t="shared" si="17"/>
        <v>0</v>
      </c>
      <c r="D269" s="93">
        <f>SUM(D270,D271,D274,D275,D278)</f>
        <v>0</v>
      </c>
      <c r="E269" s="93">
        <f>SUM(E270,E271,E274,E275,E278)</f>
        <v>0</v>
      </c>
      <c r="F269" s="93">
        <f>SUM(F270,F271,F274,F275,F278)</f>
        <v>0</v>
      </c>
      <c r="G269" s="93">
        <f>SUM(G270,G271,G274,G275,G278)</f>
        <v>0</v>
      </c>
      <c r="H269" s="94">
        <f t="shared" si="18"/>
        <v>0</v>
      </c>
      <c r="I269" s="93">
        <f>SUM(I270,I271,I274,I275,I278)</f>
        <v>0</v>
      </c>
      <c r="J269" s="93">
        <f>SUM(J270,J271,J274,J275,J278)</f>
        <v>0</v>
      </c>
      <c r="K269" s="93">
        <f>SUM(K270,K271,K274,K275,K278)</f>
        <v>0</v>
      </c>
      <c r="L269" s="92">
        <f>SUM(L270,L271,L274,L275,L278)</f>
        <v>0</v>
      </c>
    </row>
    <row r="270" spans="1:13" ht="24" hidden="1" x14ac:dyDescent="0.25">
      <c r="A270" s="91">
        <v>7210</v>
      </c>
      <c r="B270" s="79" t="s">
        <v>43</v>
      </c>
      <c r="C270" s="71">
        <f t="shared" si="17"/>
        <v>0</v>
      </c>
      <c r="D270" s="68"/>
      <c r="E270" s="68"/>
      <c r="F270" s="68"/>
      <c r="G270" s="70"/>
      <c r="H270" s="69">
        <f t="shared" si="18"/>
        <v>0</v>
      </c>
      <c r="I270" s="68"/>
      <c r="J270" s="68"/>
      <c r="K270" s="68"/>
      <c r="L270" s="67"/>
    </row>
    <row r="271" spans="1:13" s="89" customFormat="1" ht="36" hidden="1" x14ac:dyDescent="0.25">
      <c r="A271" s="88">
        <v>7220</v>
      </c>
      <c r="B271" s="78" t="s">
        <v>42</v>
      </c>
      <c r="C271" s="73">
        <f t="shared" si="17"/>
        <v>0</v>
      </c>
      <c r="D271" s="76">
        <f>SUM(D272:D273)</f>
        <v>0</v>
      </c>
      <c r="E271" s="76">
        <f>SUM(E272:E273)</f>
        <v>0</v>
      </c>
      <c r="F271" s="76">
        <f>SUM(F272:F273)</f>
        <v>0</v>
      </c>
      <c r="G271" s="76">
        <f>SUM(G272:G273)</f>
        <v>0</v>
      </c>
      <c r="H271" s="36">
        <f t="shared" si="18"/>
        <v>0</v>
      </c>
      <c r="I271" s="76">
        <f>SUM(I272:I273)</f>
        <v>0</v>
      </c>
      <c r="J271" s="76">
        <f>SUM(J272:J273)</f>
        <v>0</v>
      </c>
      <c r="K271" s="76">
        <f>SUM(K272:K273)</f>
        <v>0</v>
      </c>
      <c r="L271" s="75">
        <f>SUM(L272:L273)</f>
        <v>0</v>
      </c>
    </row>
    <row r="272" spans="1:13" s="89" customFormat="1" ht="36" hidden="1" x14ac:dyDescent="0.25">
      <c r="A272" s="74">
        <v>7221</v>
      </c>
      <c r="B272" s="78" t="s">
        <v>41</v>
      </c>
      <c r="C272" s="73">
        <f t="shared" si="17"/>
        <v>0</v>
      </c>
      <c r="D272" s="35"/>
      <c r="E272" s="35"/>
      <c r="F272" s="35"/>
      <c r="G272" s="37"/>
      <c r="H272" s="36">
        <f t="shared" si="18"/>
        <v>0</v>
      </c>
      <c r="I272" s="35"/>
      <c r="J272" s="35"/>
      <c r="K272" s="35"/>
      <c r="L272" s="34"/>
    </row>
    <row r="273" spans="1:12" s="89" customFormat="1" ht="36" hidden="1" x14ac:dyDescent="0.25">
      <c r="A273" s="74">
        <v>7222</v>
      </c>
      <c r="B273" s="78" t="s">
        <v>40</v>
      </c>
      <c r="C273" s="73">
        <f t="shared" si="17"/>
        <v>0</v>
      </c>
      <c r="D273" s="35"/>
      <c r="E273" s="35"/>
      <c r="F273" s="35"/>
      <c r="G273" s="37"/>
      <c r="H273" s="36">
        <f t="shared" si="18"/>
        <v>0</v>
      </c>
      <c r="I273" s="35"/>
      <c r="J273" s="35"/>
      <c r="K273" s="35"/>
      <c r="L273" s="34"/>
    </row>
    <row r="274" spans="1:12" ht="24" hidden="1" x14ac:dyDescent="0.25">
      <c r="A274" s="88">
        <v>7230</v>
      </c>
      <c r="B274" s="78" t="s">
        <v>39</v>
      </c>
      <c r="C274" s="73">
        <f t="shared" si="17"/>
        <v>0</v>
      </c>
      <c r="D274" s="35"/>
      <c r="E274" s="35"/>
      <c r="F274" s="35"/>
      <c r="G274" s="37"/>
      <c r="H274" s="36">
        <f t="shared" si="18"/>
        <v>0</v>
      </c>
      <c r="I274" s="35"/>
      <c r="J274" s="35"/>
      <c r="K274" s="35"/>
      <c r="L274" s="34"/>
    </row>
    <row r="275" spans="1:12" ht="24" hidden="1" x14ac:dyDescent="0.25">
      <c r="A275" s="88">
        <v>7240</v>
      </c>
      <c r="B275" s="78" t="s">
        <v>38</v>
      </c>
      <c r="C275" s="73">
        <f t="shared" si="17"/>
        <v>0</v>
      </c>
      <c r="D275" s="76">
        <f>SUM(D276:D277)</f>
        <v>0</v>
      </c>
      <c r="E275" s="76">
        <f>SUM(E276:E277)</f>
        <v>0</v>
      </c>
      <c r="F275" s="76">
        <f>SUM(F276:F277)</f>
        <v>0</v>
      </c>
      <c r="G275" s="77">
        <f>SUM(G276:G277)</f>
        <v>0</v>
      </c>
      <c r="H275" s="36">
        <f t="shared" si="18"/>
        <v>0</v>
      </c>
      <c r="I275" s="76">
        <f>SUM(I276:I277)</f>
        <v>0</v>
      </c>
      <c r="J275" s="76">
        <f>SUM(J276:J277)</f>
        <v>0</v>
      </c>
      <c r="K275" s="76">
        <f>SUM(K276:K277)</f>
        <v>0</v>
      </c>
      <c r="L275" s="75">
        <f>SUM(L276:L277)</f>
        <v>0</v>
      </c>
    </row>
    <row r="276" spans="1:12" ht="48" hidden="1" x14ac:dyDescent="0.25">
      <c r="A276" s="74">
        <v>7245</v>
      </c>
      <c r="B276" s="78" t="s">
        <v>37</v>
      </c>
      <c r="C276" s="73">
        <f t="shared" si="17"/>
        <v>0</v>
      </c>
      <c r="D276" s="35"/>
      <c r="E276" s="35"/>
      <c r="F276" s="35"/>
      <c r="G276" s="37"/>
      <c r="H276" s="36">
        <f t="shared" si="18"/>
        <v>0</v>
      </c>
      <c r="I276" s="35"/>
      <c r="J276" s="35"/>
      <c r="K276" s="35"/>
      <c r="L276" s="34"/>
    </row>
    <row r="277" spans="1:12" ht="96" hidden="1" x14ac:dyDescent="0.25">
      <c r="A277" s="74">
        <v>7246</v>
      </c>
      <c r="B277" s="78" t="s">
        <v>36</v>
      </c>
      <c r="C277" s="73">
        <f t="shared" si="17"/>
        <v>0</v>
      </c>
      <c r="D277" s="35"/>
      <c r="E277" s="35"/>
      <c r="F277" s="35"/>
      <c r="G277" s="37"/>
      <c r="H277" s="36">
        <f t="shared" si="18"/>
        <v>0</v>
      </c>
      <c r="I277" s="35"/>
      <c r="J277" s="35"/>
      <c r="K277" s="35"/>
      <c r="L277" s="34"/>
    </row>
    <row r="278" spans="1:12" ht="24" hidden="1" x14ac:dyDescent="0.25">
      <c r="A278" s="87">
        <v>7260</v>
      </c>
      <c r="B278" s="79" t="s">
        <v>35</v>
      </c>
      <c r="C278" s="71">
        <f t="shared" si="17"/>
        <v>0</v>
      </c>
      <c r="D278" s="68"/>
      <c r="E278" s="68"/>
      <c r="F278" s="68"/>
      <c r="G278" s="70"/>
      <c r="H278" s="69">
        <f t="shared" si="18"/>
        <v>0</v>
      </c>
      <c r="I278" s="68"/>
      <c r="J278" s="68"/>
      <c r="K278" s="68"/>
      <c r="L278" s="67"/>
    </row>
    <row r="279" spans="1:12" hidden="1" x14ac:dyDescent="0.25">
      <c r="A279" s="86">
        <v>7700</v>
      </c>
      <c r="B279" s="85" t="s">
        <v>34</v>
      </c>
      <c r="C279" s="83">
        <f t="shared" si="17"/>
        <v>0</v>
      </c>
      <c r="D279" s="82">
        <f>D280</f>
        <v>0</v>
      </c>
      <c r="E279" s="82">
        <f>E280</f>
        <v>0</v>
      </c>
      <c r="F279" s="82">
        <f>F280</f>
        <v>0</v>
      </c>
      <c r="G279" s="84">
        <f>G280</f>
        <v>0</v>
      </c>
      <c r="H279" s="83">
        <f t="shared" si="18"/>
        <v>0</v>
      </c>
      <c r="I279" s="82">
        <f>I280</f>
        <v>0</v>
      </c>
      <c r="J279" s="82">
        <f>J280</f>
        <v>0</v>
      </c>
      <c r="K279" s="82">
        <f>K280</f>
        <v>0</v>
      </c>
      <c r="L279" s="81">
        <f>L280</f>
        <v>0</v>
      </c>
    </row>
    <row r="280" spans="1:12" hidden="1" x14ac:dyDescent="0.25">
      <c r="A280" s="80">
        <v>7720</v>
      </c>
      <c r="B280" s="79" t="s">
        <v>33</v>
      </c>
      <c r="C280" s="42">
        <f t="shared" si="17"/>
        <v>0</v>
      </c>
      <c r="D280" s="41"/>
      <c r="E280" s="41"/>
      <c r="F280" s="41"/>
      <c r="G280" s="43"/>
      <c r="H280" s="42">
        <f t="shared" si="18"/>
        <v>0</v>
      </c>
      <c r="I280" s="41"/>
      <c r="J280" s="41"/>
      <c r="K280" s="41"/>
      <c r="L280" s="40"/>
    </row>
    <row r="281" spans="1:12" hidden="1" x14ac:dyDescent="0.25">
      <c r="A281" s="39"/>
      <c r="B281" s="78" t="s">
        <v>32</v>
      </c>
      <c r="C281" s="73">
        <f t="shared" si="17"/>
        <v>0</v>
      </c>
      <c r="D281" s="76">
        <f>SUM(D282:D283)</f>
        <v>0</v>
      </c>
      <c r="E281" s="76">
        <f>SUM(E282:E283)</f>
        <v>0</v>
      </c>
      <c r="F281" s="76">
        <f>SUM(F282:F283)</f>
        <v>0</v>
      </c>
      <c r="G281" s="77">
        <f>SUM(G282:G283)</f>
        <v>0</v>
      </c>
      <c r="H281" s="36">
        <f t="shared" si="18"/>
        <v>0</v>
      </c>
      <c r="I281" s="76">
        <f>SUM(I282:I283)</f>
        <v>0</v>
      </c>
      <c r="J281" s="76">
        <f>SUM(J282:J283)</f>
        <v>0</v>
      </c>
      <c r="K281" s="76">
        <f>SUM(K282:K283)</f>
        <v>0</v>
      </c>
      <c r="L281" s="75">
        <f>SUM(L282:L283)</f>
        <v>0</v>
      </c>
    </row>
    <row r="282" spans="1:12" hidden="1" x14ac:dyDescent="0.25">
      <c r="A282" s="39" t="s">
        <v>31</v>
      </c>
      <c r="B282" s="74" t="s">
        <v>30</v>
      </c>
      <c r="C282" s="73">
        <f t="shared" si="17"/>
        <v>0</v>
      </c>
      <c r="D282" s="35"/>
      <c r="E282" s="35"/>
      <c r="F282" s="35"/>
      <c r="G282" s="37"/>
      <c r="H282" s="36">
        <f t="shared" si="18"/>
        <v>0</v>
      </c>
      <c r="I282" s="35"/>
      <c r="J282" s="35"/>
      <c r="K282" s="35"/>
      <c r="L282" s="34"/>
    </row>
    <row r="283" spans="1:12" ht="24" hidden="1" x14ac:dyDescent="0.25">
      <c r="A283" s="39" t="s">
        <v>29</v>
      </c>
      <c r="B283" s="72" t="s">
        <v>28</v>
      </c>
      <c r="C283" s="71">
        <f t="shared" si="17"/>
        <v>0</v>
      </c>
      <c r="D283" s="68"/>
      <c r="E283" s="68"/>
      <c r="F283" s="68"/>
      <c r="G283" s="70"/>
      <c r="H283" s="69">
        <f t="shared" si="18"/>
        <v>0</v>
      </c>
      <c r="I283" s="68"/>
      <c r="J283" s="68"/>
      <c r="K283" s="68"/>
      <c r="L283" s="67"/>
    </row>
    <row r="284" spans="1:12" ht="12.75" thickBot="1" x14ac:dyDescent="0.3">
      <c r="A284" s="66"/>
      <c r="B284" s="66" t="s">
        <v>27</v>
      </c>
      <c r="C284" s="63">
        <f t="shared" ref="C284:L284" si="19">SUM(C281,C268,C230,C195,C187,C173,C75,C53)</f>
        <v>75465.933741999994</v>
      </c>
      <c r="D284" s="63">
        <f t="shared" si="19"/>
        <v>75465.933741999994</v>
      </c>
      <c r="E284" s="63">
        <f t="shared" si="19"/>
        <v>0</v>
      </c>
      <c r="F284" s="63">
        <f t="shared" si="19"/>
        <v>0</v>
      </c>
      <c r="G284" s="65">
        <f t="shared" si="19"/>
        <v>0</v>
      </c>
      <c r="H284" s="64">
        <f t="shared" si="19"/>
        <v>78015</v>
      </c>
      <c r="I284" s="63">
        <f t="shared" si="19"/>
        <v>78015</v>
      </c>
      <c r="J284" s="63">
        <f t="shared" si="19"/>
        <v>0</v>
      </c>
      <c r="K284" s="63">
        <f t="shared" si="19"/>
        <v>0</v>
      </c>
      <c r="L284" s="62">
        <f t="shared" si="19"/>
        <v>0</v>
      </c>
    </row>
    <row r="285" spans="1:12" s="14" customFormat="1" ht="13.5" hidden="1" thickTop="1" thickBot="1" x14ac:dyDescent="0.3">
      <c r="A285" s="291" t="s">
        <v>26</v>
      </c>
      <c r="B285" s="292"/>
      <c r="C285" s="60">
        <f>SUM(D285:G285)</f>
        <v>0</v>
      </c>
      <c r="D285" s="59">
        <f>SUM(D25,D26,D42)-D51</f>
        <v>0</v>
      </c>
      <c r="E285" s="59">
        <f>SUM(E25,E26,E42)-E51</f>
        <v>0</v>
      </c>
      <c r="F285" s="59">
        <f>(F27+F43)-F51</f>
        <v>0</v>
      </c>
      <c r="G285" s="61">
        <f>G45-G51</f>
        <v>0</v>
      </c>
      <c r="H285" s="60">
        <f>SUM(I285:L285)</f>
        <v>0</v>
      </c>
      <c r="I285" s="59">
        <f>SUM(I25,I26,I42)-I51</f>
        <v>0</v>
      </c>
      <c r="J285" s="59">
        <f>SUM(J25,J26,J42)-J51</f>
        <v>0</v>
      </c>
      <c r="K285" s="59">
        <f>(K27+K43)-K51</f>
        <v>0</v>
      </c>
      <c r="L285" s="58">
        <f>L45-L51</f>
        <v>0</v>
      </c>
    </row>
    <row r="286" spans="1:12" s="14" customFormat="1" ht="12.75" hidden="1" thickTop="1" x14ac:dyDescent="0.25">
      <c r="A286" s="285" t="s">
        <v>25</v>
      </c>
      <c r="B286" s="286"/>
      <c r="C286" s="50">
        <f t="shared" ref="C286:L286" si="20">SUM(C287,C288)-C295+C296</f>
        <v>0</v>
      </c>
      <c r="D286" s="47">
        <f t="shared" si="20"/>
        <v>0</v>
      </c>
      <c r="E286" s="47">
        <f t="shared" si="20"/>
        <v>0</v>
      </c>
      <c r="F286" s="47">
        <f t="shared" si="20"/>
        <v>0</v>
      </c>
      <c r="G286" s="57">
        <f t="shared" si="20"/>
        <v>0</v>
      </c>
      <c r="H286" s="48">
        <f t="shared" si="20"/>
        <v>0</v>
      </c>
      <c r="I286" s="47">
        <f t="shared" si="20"/>
        <v>0</v>
      </c>
      <c r="J286" s="47">
        <f t="shared" si="20"/>
        <v>0</v>
      </c>
      <c r="K286" s="47">
        <f t="shared" si="20"/>
        <v>0</v>
      </c>
      <c r="L286" s="46">
        <f t="shared" si="20"/>
        <v>0</v>
      </c>
    </row>
    <row r="287" spans="1:12" s="14" customFormat="1" ht="13.5" hidden="1" thickTop="1" thickBot="1" x14ac:dyDescent="0.3">
      <c r="A287" s="56" t="s">
        <v>24</v>
      </c>
      <c r="B287" s="56" t="s">
        <v>23</v>
      </c>
      <c r="C287" s="55">
        <f t="shared" ref="C287:L287" si="21">C22-C281</f>
        <v>0</v>
      </c>
      <c r="D287" s="52">
        <f t="shared" si="21"/>
        <v>0</v>
      </c>
      <c r="E287" s="52">
        <f t="shared" si="21"/>
        <v>0</v>
      </c>
      <c r="F287" s="52">
        <f t="shared" si="21"/>
        <v>0</v>
      </c>
      <c r="G287" s="54">
        <f t="shared" si="21"/>
        <v>0</v>
      </c>
      <c r="H287" s="53">
        <f t="shared" si="21"/>
        <v>0</v>
      </c>
      <c r="I287" s="52">
        <f t="shared" si="21"/>
        <v>0</v>
      </c>
      <c r="J287" s="52">
        <f t="shared" si="21"/>
        <v>0</v>
      </c>
      <c r="K287" s="52">
        <f t="shared" si="21"/>
        <v>0</v>
      </c>
      <c r="L287" s="51">
        <f t="shared" si="21"/>
        <v>0</v>
      </c>
    </row>
    <row r="288" spans="1:12" s="14" customFormat="1" ht="12.75" hidden="1" thickTop="1" x14ac:dyDescent="0.25">
      <c r="A288" s="21" t="s">
        <v>22</v>
      </c>
      <c r="B288" s="21" t="s">
        <v>21</v>
      </c>
      <c r="C288" s="50">
        <f t="shared" ref="C288:L288" si="22">SUM(C289,C291,C293)-SUM(C290,C292,C294)</f>
        <v>0</v>
      </c>
      <c r="D288" s="47">
        <f t="shared" si="22"/>
        <v>0</v>
      </c>
      <c r="E288" s="47">
        <f t="shared" si="22"/>
        <v>0</v>
      </c>
      <c r="F288" s="47">
        <f t="shared" si="22"/>
        <v>0</v>
      </c>
      <c r="G288" s="49">
        <f t="shared" si="22"/>
        <v>0</v>
      </c>
      <c r="H288" s="48">
        <f t="shared" si="22"/>
        <v>0</v>
      </c>
      <c r="I288" s="47">
        <f t="shared" si="22"/>
        <v>0</v>
      </c>
      <c r="J288" s="47">
        <f t="shared" si="22"/>
        <v>0</v>
      </c>
      <c r="K288" s="47">
        <f t="shared" si="22"/>
        <v>0</v>
      </c>
      <c r="L288" s="46">
        <f t="shared" si="22"/>
        <v>0</v>
      </c>
    </row>
    <row r="289" spans="1:12" ht="12.75" hidden="1" thickTop="1" x14ac:dyDescent="0.25">
      <c r="A289" s="45" t="s">
        <v>20</v>
      </c>
      <c r="B289" s="44" t="s">
        <v>19</v>
      </c>
      <c r="C289" s="42">
        <f t="shared" ref="C289:C296" si="23">SUM(D289:G289)</f>
        <v>0</v>
      </c>
      <c r="D289" s="41"/>
      <c r="E289" s="41"/>
      <c r="F289" s="41"/>
      <c r="G289" s="43"/>
      <c r="H289" s="42">
        <f t="shared" ref="H289:H296" si="24">SUM(I289:L289)</f>
        <v>0</v>
      </c>
      <c r="I289" s="41"/>
      <c r="J289" s="41"/>
      <c r="K289" s="41"/>
      <c r="L289" s="40"/>
    </row>
    <row r="290" spans="1:12" ht="24.75" hidden="1" thickTop="1" x14ac:dyDescent="0.25">
      <c r="A290" s="39" t="s">
        <v>18</v>
      </c>
      <c r="B290" s="38" t="s">
        <v>17</v>
      </c>
      <c r="C290" s="36">
        <f t="shared" si="23"/>
        <v>0</v>
      </c>
      <c r="D290" s="35"/>
      <c r="E290" s="35"/>
      <c r="F290" s="35"/>
      <c r="G290" s="37"/>
      <c r="H290" s="36">
        <f t="shared" si="24"/>
        <v>0</v>
      </c>
      <c r="I290" s="35"/>
      <c r="J290" s="35"/>
      <c r="K290" s="35"/>
      <c r="L290" s="34"/>
    </row>
    <row r="291" spans="1:12" ht="12.75" hidden="1" thickTop="1" x14ac:dyDescent="0.25">
      <c r="A291" s="39" t="s">
        <v>16</v>
      </c>
      <c r="B291" s="38" t="s">
        <v>15</v>
      </c>
      <c r="C291" s="36">
        <f t="shared" si="23"/>
        <v>0</v>
      </c>
      <c r="D291" s="35"/>
      <c r="E291" s="35"/>
      <c r="F291" s="35"/>
      <c r="G291" s="37"/>
      <c r="H291" s="36">
        <f t="shared" si="24"/>
        <v>0</v>
      </c>
      <c r="I291" s="35"/>
      <c r="J291" s="35"/>
      <c r="K291" s="35"/>
      <c r="L291" s="34"/>
    </row>
    <row r="292" spans="1:12" ht="24.75" hidden="1" thickTop="1" x14ac:dyDescent="0.25">
      <c r="A292" s="39" t="s">
        <v>14</v>
      </c>
      <c r="B292" s="38" t="s">
        <v>13</v>
      </c>
      <c r="C292" s="36">
        <f t="shared" si="23"/>
        <v>0</v>
      </c>
      <c r="D292" s="35"/>
      <c r="E292" s="35"/>
      <c r="F292" s="35"/>
      <c r="G292" s="37"/>
      <c r="H292" s="36">
        <f t="shared" si="24"/>
        <v>0</v>
      </c>
      <c r="I292" s="35"/>
      <c r="J292" s="35"/>
      <c r="K292" s="35"/>
      <c r="L292" s="34"/>
    </row>
    <row r="293" spans="1:12" ht="12.75" hidden="1" thickTop="1" x14ac:dyDescent="0.25">
      <c r="A293" s="39" t="s">
        <v>12</v>
      </c>
      <c r="B293" s="38" t="s">
        <v>11</v>
      </c>
      <c r="C293" s="36">
        <f t="shared" si="23"/>
        <v>0</v>
      </c>
      <c r="D293" s="35"/>
      <c r="E293" s="35"/>
      <c r="F293" s="35"/>
      <c r="G293" s="37"/>
      <c r="H293" s="36">
        <f t="shared" si="24"/>
        <v>0</v>
      </c>
      <c r="I293" s="35"/>
      <c r="J293" s="35"/>
      <c r="K293" s="35"/>
      <c r="L293" s="34"/>
    </row>
    <row r="294" spans="1:12" ht="24.75" hidden="1" thickTop="1" x14ac:dyDescent="0.25">
      <c r="A294" s="33" t="s">
        <v>10</v>
      </c>
      <c r="B294" s="32" t="s">
        <v>9</v>
      </c>
      <c r="C294" s="30">
        <f t="shared" si="23"/>
        <v>0</v>
      </c>
      <c r="D294" s="29"/>
      <c r="E294" s="29"/>
      <c r="F294" s="29"/>
      <c r="G294" s="31"/>
      <c r="H294" s="30">
        <f t="shared" si="24"/>
        <v>0</v>
      </c>
      <c r="I294" s="29"/>
      <c r="J294" s="29"/>
      <c r="K294" s="29"/>
      <c r="L294" s="28"/>
    </row>
    <row r="295" spans="1:12" s="14" customFormat="1" ht="13.5" hidden="1" thickTop="1" thickBot="1" x14ac:dyDescent="0.3">
      <c r="A295" s="26" t="s">
        <v>8</v>
      </c>
      <c r="B295" s="26" t="s">
        <v>7</v>
      </c>
      <c r="C295" s="24">
        <f t="shared" si="23"/>
        <v>0</v>
      </c>
      <c r="D295" s="23"/>
      <c r="E295" s="23"/>
      <c r="F295" s="23"/>
      <c r="G295" s="25"/>
      <c r="H295" s="24">
        <f t="shared" si="24"/>
        <v>0</v>
      </c>
      <c r="I295" s="23"/>
      <c r="J295" s="23"/>
      <c r="K295" s="23"/>
      <c r="L295" s="22"/>
    </row>
    <row r="296" spans="1:12" s="14" customFormat="1" ht="48.75" hidden="1" thickTop="1" x14ac:dyDescent="0.25">
      <c r="A296" s="21" t="s">
        <v>6</v>
      </c>
      <c r="B296" s="20" t="s">
        <v>5</v>
      </c>
      <c r="C296" s="18">
        <f t="shared" si="23"/>
        <v>0</v>
      </c>
      <c r="D296" s="17"/>
      <c r="E296" s="17"/>
      <c r="F296" s="17"/>
      <c r="G296" s="19"/>
      <c r="H296" s="18">
        <f t="shared" si="24"/>
        <v>0</v>
      </c>
      <c r="I296" s="17"/>
      <c r="J296" s="17"/>
      <c r="K296" s="17"/>
      <c r="L296" s="16"/>
    </row>
    <row r="297" spans="1:12" ht="12.75" thickTop="1" x14ac:dyDescent="0.2">
      <c r="A297" s="13" t="s">
        <v>4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1"/>
    </row>
    <row r="298" spans="1:12" x14ac:dyDescent="0.25">
      <c r="A298" s="311" t="s">
        <v>336</v>
      </c>
      <c r="B298" s="312"/>
      <c r="C298" s="312"/>
      <c r="D298" s="312"/>
      <c r="E298" s="312"/>
      <c r="F298" s="312"/>
      <c r="G298" s="312"/>
      <c r="H298" s="312"/>
      <c r="I298" s="312"/>
      <c r="J298" s="312"/>
      <c r="K298" s="312"/>
      <c r="L298" s="314"/>
    </row>
    <row r="299" spans="1:12" x14ac:dyDescent="0.25">
      <c r="A299" s="311" t="s">
        <v>326</v>
      </c>
      <c r="B299" s="312"/>
      <c r="C299" s="313"/>
      <c r="D299" s="313"/>
      <c r="E299" s="313"/>
      <c r="F299" s="313"/>
      <c r="G299" s="313"/>
      <c r="H299" s="312"/>
      <c r="I299" s="312"/>
      <c r="J299" s="312"/>
      <c r="K299" s="312"/>
      <c r="L299" s="314"/>
    </row>
    <row r="300" spans="1:12" x14ac:dyDescent="0.25">
      <c r="A300" s="311"/>
      <c r="B300" s="312"/>
      <c r="C300" s="313"/>
      <c r="D300" s="313"/>
      <c r="E300" s="313"/>
      <c r="F300" s="313"/>
      <c r="G300" s="313"/>
      <c r="H300" s="312"/>
      <c r="I300" s="312"/>
      <c r="J300" s="312"/>
      <c r="K300" s="312"/>
      <c r="L300" s="314"/>
    </row>
    <row r="301" spans="1:12" ht="12.75" hidden="1" customHeight="1" x14ac:dyDescent="0.25">
      <c r="A301" s="9" t="s">
        <v>3</v>
      </c>
      <c r="B301" s="10"/>
      <c r="C301" s="8" t="s">
        <v>325</v>
      </c>
      <c r="D301" s="8"/>
      <c r="E301" s="8"/>
      <c r="F301" s="8"/>
      <c r="G301" s="8"/>
      <c r="H301" s="8"/>
      <c r="I301" s="8"/>
      <c r="J301" s="8"/>
      <c r="K301" s="8"/>
      <c r="L301" s="7"/>
    </row>
    <row r="302" spans="1:12" hidden="1" x14ac:dyDescent="0.25">
      <c r="A302" s="9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7"/>
    </row>
    <row r="303" spans="1:12" hidden="1" x14ac:dyDescent="0.25">
      <c r="A303" s="9" t="s">
        <v>1</v>
      </c>
      <c r="B303" s="10"/>
      <c r="C303" s="8" t="s">
        <v>325</v>
      </c>
      <c r="D303" s="8"/>
      <c r="E303" s="8"/>
      <c r="F303" s="8"/>
      <c r="G303" s="8"/>
      <c r="H303" s="8"/>
      <c r="I303" s="8"/>
      <c r="J303" s="8"/>
      <c r="K303" s="8"/>
      <c r="L303" s="7"/>
    </row>
    <row r="304" spans="1:12" ht="12.75" thickBot="1" x14ac:dyDescent="0.3">
      <c r="A304" s="6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4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">
      <c r="A312" s="1"/>
      <c r="B312" s="1"/>
      <c r="C312" s="3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">
      <c r="A313" s="1"/>
      <c r="B313" s="1"/>
      <c r="C313" s="3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">
      <c r="A314" s="1"/>
      <c r="B314" s="1"/>
      <c r="C314" s="3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</sheetData>
  <sheetProtection algorithmName="SHA-512" hashValue="Brd7a1ZG+sbMZ/L2lohmexUBO7JCkMuEKAePeINKkwFPBbib1MwHX6utmN5FpN1mf6l7e1epOAs+hf4ceGVadw==" saltValue="P5MdUZ2yYbdo9pIWU8/Lfw==" spinCount="100000" sheet="1" objects="1" scenarios="1" formatCells="0" formatColumns="0" formatRows="0"/>
  <autoFilter ref="A19:L299">
    <filterColumn colId="7">
      <filters blank="1">
        <filter val="1 000"/>
        <filter val="1 373"/>
        <filter val="1 454"/>
        <filter val="1 833"/>
        <filter val="10 030"/>
        <filter val="11 000"/>
        <filter val="11 836"/>
        <filter val="12 806"/>
        <filter val="14 592"/>
        <filter val="18 120"/>
        <filter val="2 005"/>
        <filter val="2 081"/>
        <filter val="2 775"/>
        <filter val="2 810"/>
        <filter val="2 880"/>
        <filter val="200"/>
        <filter val="214"/>
        <filter val="216"/>
        <filter val="259"/>
        <filter val="28"/>
        <filter val="3 592"/>
        <filter val="3 726"/>
        <filter val="3 979"/>
        <filter val="34 751"/>
        <filter val="360"/>
        <filter val="420"/>
        <filter val="44 781"/>
        <filter val="454"/>
        <filter val="47"/>
        <filter val="5 314"/>
        <filter val="522"/>
        <filter val="59 373"/>
        <filter val="6 018"/>
        <filter val="70"/>
        <filter val="77 493"/>
        <filter val="78 015"/>
        <filter val="780"/>
        <filter val="825"/>
        <filter val="895"/>
        <filter val="979"/>
      </filters>
    </filterColumn>
  </autoFilter>
  <mergeCells count="32">
    <mergeCell ref="C11:L11"/>
    <mergeCell ref="C12:L12"/>
    <mergeCell ref="C8:L8"/>
    <mergeCell ref="C13:L13"/>
    <mergeCell ref="A1:L1"/>
    <mergeCell ref="A2:L2"/>
    <mergeCell ref="C3:L3"/>
    <mergeCell ref="C4:L4"/>
    <mergeCell ref="C5:L5"/>
    <mergeCell ref="C6:L6"/>
    <mergeCell ref="C7:L7"/>
    <mergeCell ref="C9:L9"/>
    <mergeCell ref="C10:L10"/>
    <mergeCell ref="C14:L14"/>
    <mergeCell ref="A16:A18"/>
    <mergeCell ref="B16:B18"/>
    <mergeCell ref="C16:G16"/>
    <mergeCell ref="H16:L16"/>
    <mergeCell ref="C17:C18"/>
    <mergeCell ref="D17:D18"/>
    <mergeCell ref="E17:E18"/>
    <mergeCell ref="F17:F18"/>
    <mergeCell ref="G17:G18"/>
    <mergeCell ref="A299:L300"/>
    <mergeCell ref="A298:L298"/>
    <mergeCell ref="A286:B286"/>
    <mergeCell ref="H17:H18"/>
    <mergeCell ref="I17:I18"/>
    <mergeCell ref="J17:J18"/>
    <mergeCell ref="K17:K18"/>
    <mergeCell ref="L17:L18"/>
    <mergeCell ref="A285:B285"/>
  </mergeCells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&amp;L&amp;"Times New Roman,Regular"&amp;10&amp;D; &amp;T&amp;R&amp;"Times New Roman,Regular"&amp;10&amp;P (&amp;N)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M323"/>
  <sheetViews>
    <sheetView showGridLines="0" view="pageLayout" zoomScaleNormal="100" workbookViewId="0">
      <selection activeCell="C12" sqref="C12:L12"/>
    </sheetView>
  </sheetViews>
  <sheetFormatPr defaultRowHeight="12" x14ac:dyDescent="0.25"/>
  <cols>
    <col min="1" max="1" width="10.85546875" style="2" customWidth="1"/>
    <col min="2" max="2" width="30.5703125" style="2" customWidth="1"/>
    <col min="3" max="3" width="9.7109375" style="2" hidden="1" customWidth="1"/>
    <col min="4" max="4" width="9.5703125" style="2" hidden="1" customWidth="1"/>
    <col min="5" max="6" width="8.7109375" style="2" hidden="1" customWidth="1"/>
    <col min="7" max="7" width="8.28515625" style="2" hidden="1" customWidth="1"/>
    <col min="8" max="11" width="8.7109375" style="2" customWidth="1"/>
    <col min="12" max="12" width="7.5703125" style="2" customWidth="1"/>
    <col min="13" max="13" width="0" style="1" hidden="1" customWidth="1"/>
    <col min="14" max="16384" width="9.140625" style="1"/>
  </cols>
  <sheetData>
    <row r="1" spans="1:12" x14ac:dyDescent="0.25">
      <c r="A1" s="281" t="s">
        <v>407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35.25" customHeight="1" x14ac:dyDescent="0.25">
      <c r="A2" s="282" t="s">
        <v>320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/>
    </row>
    <row r="3" spans="1:12" ht="12.75" customHeight="1" x14ac:dyDescent="0.25">
      <c r="A3" s="266" t="s">
        <v>319</v>
      </c>
      <c r="B3" s="265"/>
      <c r="C3" s="324" t="s">
        <v>406</v>
      </c>
      <c r="D3" s="324"/>
      <c r="E3" s="324"/>
      <c r="F3" s="324"/>
      <c r="G3" s="324"/>
      <c r="H3" s="324"/>
      <c r="I3" s="324"/>
      <c r="J3" s="324"/>
      <c r="K3" s="324"/>
      <c r="L3" s="325"/>
    </row>
    <row r="4" spans="1:12" ht="12.75" customHeight="1" x14ac:dyDescent="0.25">
      <c r="A4" s="266" t="s">
        <v>317</v>
      </c>
      <c r="B4" s="265"/>
      <c r="C4" s="324" t="s">
        <v>405</v>
      </c>
      <c r="D4" s="324"/>
      <c r="E4" s="324"/>
      <c r="F4" s="324"/>
      <c r="G4" s="324"/>
      <c r="H4" s="324"/>
      <c r="I4" s="324"/>
      <c r="J4" s="324"/>
      <c r="K4" s="324"/>
      <c r="L4" s="325"/>
    </row>
    <row r="5" spans="1:12" ht="12.75" customHeight="1" x14ac:dyDescent="0.25">
      <c r="A5" s="261" t="s">
        <v>315</v>
      </c>
      <c r="B5" s="260"/>
      <c r="C5" s="322" t="s">
        <v>404</v>
      </c>
      <c r="D5" s="275"/>
      <c r="E5" s="275"/>
      <c r="F5" s="275"/>
      <c r="G5" s="275"/>
      <c r="H5" s="275"/>
      <c r="I5" s="275"/>
      <c r="J5" s="275"/>
      <c r="K5" s="275"/>
      <c r="L5" s="276"/>
    </row>
    <row r="6" spans="1:12" ht="12.75" customHeight="1" x14ac:dyDescent="0.25">
      <c r="A6" s="261" t="s">
        <v>313</v>
      </c>
      <c r="B6" s="260"/>
      <c r="C6" s="322" t="s">
        <v>389</v>
      </c>
      <c r="D6" s="275"/>
      <c r="E6" s="275"/>
      <c r="F6" s="275"/>
      <c r="G6" s="275"/>
      <c r="H6" s="275"/>
      <c r="I6" s="275"/>
      <c r="J6" s="275"/>
      <c r="K6" s="275"/>
      <c r="L6" s="276"/>
    </row>
    <row r="7" spans="1:12" x14ac:dyDescent="0.25">
      <c r="A7" s="261" t="s">
        <v>311</v>
      </c>
      <c r="B7" s="260"/>
      <c r="C7" s="326" t="s">
        <v>403</v>
      </c>
      <c r="D7" s="277"/>
      <c r="E7" s="277"/>
      <c r="F7" s="277"/>
      <c r="G7" s="277"/>
      <c r="H7" s="277"/>
      <c r="I7" s="277"/>
      <c r="J7" s="277"/>
      <c r="K7" s="277"/>
      <c r="L7" s="278"/>
    </row>
    <row r="8" spans="1:12" x14ac:dyDescent="0.25">
      <c r="A8" s="261" t="s">
        <v>309</v>
      </c>
      <c r="B8" s="260"/>
      <c r="C8" s="322" t="s">
        <v>402</v>
      </c>
      <c r="D8" s="275"/>
      <c r="E8" s="275"/>
      <c r="F8" s="275"/>
      <c r="G8" s="275"/>
      <c r="H8" s="275"/>
      <c r="I8" s="275"/>
      <c r="J8" s="275"/>
      <c r="K8" s="275"/>
      <c r="L8" s="276"/>
    </row>
    <row r="9" spans="1:12" ht="12.75" customHeight="1" x14ac:dyDescent="0.25">
      <c r="A9" s="262" t="s">
        <v>308</v>
      </c>
      <c r="B9" s="260"/>
      <c r="C9" s="322"/>
      <c r="D9" s="275"/>
      <c r="E9" s="275"/>
      <c r="F9" s="275"/>
      <c r="G9" s="275"/>
      <c r="H9" s="275"/>
      <c r="I9" s="275"/>
      <c r="J9" s="275"/>
      <c r="K9" s="275"/>
      <c r="L9" s="276"/>
    </row>
    <row r="10" spans="1:12" ht="12.75" customHeight="1" x14ac:dyDescent="0.25">
      <c r="A10" s="261"/>
      <c r="B10" s="260" t="s">
        <v>307</v>
      </c>
      <c r="C10" s="322" t="s">
        <v>401</v>
      </c>
      <c r="D10" s="275"/>
      <c r="E10" s="275"/>
      <c r="F10" s="275"/>
      <c r="G10" s="275"/>
      <c r="H10" s="275"/>
      <c r="I10" s="275"/>
      <c r="J10" s="275"/>
      <c r="K10" s="275"/>
      <c r="L10" s="276"/>
    </row>
    <row r="11" spans="1:12" ht="12.75" customHeight="1" x14ac:dyDescent="0.25">
      <c r="A11" s="261"/>
      <c r="B11" s="260" t="s">
        <v>305</v>
      </c>
      <c r="C11" s="322"/>
      <c r="D11" s="275"/>
      <c r="E11" s="275"/>
      <c r="F11" s="275"/>
      <c r="G11" s="275"/>
      <c r="H11" s="275"/>
      <c r="I11" s="275"/>
      <c r="J11" s="275"/>
      <c r="K11" s="275"/>
      <c r="L11" s="276"/>
    </row>
    <row r="12" spans="1:12" ht="12.75" customHeight="1" x14ac:dyDescent="0.25">
      <c r="A12" s="261"/>
      <c r="B12" s="260" t="s">
        <v>304</v>
      </c>
      <c r="C12" s="322"/>
      <c r="D12" s="275"/>
      <c r="E12" s="275"/>
      <c r="F12" s="275"/>
      <c r="G12" s="275"/>
      <c r="H12" s="275"/>
      <c r="I12" s="275"/>
      <c r="J12" s="275"/>
      <c r="K12" s="275"/>
      <c r="L12" s="276"/>
    </row>
    <row r="13" spans="1:12" ht="12.75" customHeight="1" x14ac:dyDescent="0.25">
      <c r="A13" s="261"/>
      <c r="B13" s="260" t="s">
        <v>303</v>
      </c>
      <c r="C13" s="322" t="s">
        <v>400</v>
      </c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ht="12.75" customHeight="1" x14ac:dyDescent="0.25">
      <c r="A14" s="261"/>
      <c r="B14" s="260" t="s">
        <v>302</v>
      </c>
      <c r="C14" s="322" t="s">
        <v>399</v>
      </c>
      <c r="D14" s="275"/>
      <c r="E14" s="275"/>
      <c r="F14" s="275"/>
      <c r="G14" s="275"/>
      <c r="H14" s="275"/>
      <c r="I14" s="275"/>
      <c r="J14" s="275"/>
      <c r="K14" s="275"/>
      <c r="L14" s="276"/>
    </row>
    <row r="15" spans="1:12" ht="12.75" customHeight="1" x14ac:dyDescent="0.25">
      <c r="A15" s="259"/>
      <c r="B15" s="258"/>
      <c r="C15" s="257"/>
      <c r="D15" s="257"/>
      <c r="E15" s="257"/>
      <c r="F15" s="257"/>
      <c r="G15" s="257"/>
      <c r="H15" s="257"/>
      <c r="I15" s="257"/>
      <c r="J15" s="257"/>
      <c r="K15" s="257"/>
      <c r="L15" s="256"/>
    </row>
    <row r="16" spans="1:12" s="255" customFormat="1" ht="12.75" customHeight="1" x14ac:dyDescent="0.25">
      <c r="A16" s="293" t="s">
        <v>301</v>
      </c>
      <c r="B16" s="296" t="s">
        <v>300</v>
      </c>
      <c r="C16" s="298" t="s">
        <v>299</v>
      </c>
      <c r="D16" s="299"/>
      <c r="E16" s="299"/>
      <c r="F16" s="299"/>
      <c r="G16" s="300"/>
      <c r="H16" s="298" t="s">
        <v>298</v>
      </c>
      <c r="I16" s="299"/>
      <c r="J16" s="299"/>
      <c r="K16" s="299"/>
      <c r="L16" s="301"/>
    </row>
    <row r="17" spans="1:12" s="255" customFormat="1" ht="12.75" customHeight="1" x14ac:dyDescent="0.25">
      <c r="A17" s="294"/>
      <c r="B17" s="297"/>
      <c r="C17" s="287" t="s">
        <v>297</v>
      </c>
      <c r="D17" s="302" t="s">
        <v>296</v>
      </c>
      <c r="E17" s="304" t="s">
        <v>295</v>
      </c>
      <c r="F17" s="306" t="s">
        <v>294</v>
      </c>
      <c r="G17" s="310" t="s">
        <v>293</v>
      </c>
      <c r="H17" s="287" t="s">
        <v>297</v>
      </c>
      <c r="I17" s="302" t="s">
        <v>296</v>
      </c>
      <c r="J17" s="304" t="s">
        <v>295</v>
      </c>
      <c r="K17" s="306" t="s">
        <v>294</v>
      </c>
      <c r="L17" s="289" t="s">
        <v>293</v>
      </c>
    </row>
    <row r="18" spans="1:12" s="249" customFormat="1" ht="61.5" customHeight="1" thickBot="1" x14ac:dyDescent="0.3">
      <c r="A18" s="295"/>
      <c r="B18" s="297"/>
      <c r="C18" s="287"/>
      <c r="D18" s="308"/>
      <c r="E18" s="309"/>
      <c r="F18" s="307"/>
      <c r="G18" s="310"/>
      <c r="H18" s="288"/>
      <c r="I18" s="303"/>
      <c r="J18" s="305"/>
      <c r="K18" s="307"/>
      <c r="L18" s="290"/>
    </row>
    <row r="19" spans="1:12" s="249" customFormat="1" ht="9.75" customHeight="1" thickTop="1" x14ac:dyDescent="0.25">
      <c r="A19" s="254" t="s">
        <v>292</v>
      </c>
      <c r="B19" s="254">
        <v>2</v>
      </c>
      <c r="C19" s="252">
        <v>3</v>
      </c>
      <c r="D19" s="251">
        <v>4</v>
      </c>
      <c r="E19" s="251">
        <v>5</v>
      </c>
      <c r="F19" s="251">
        <v>6</v>
      </c>
      <c r="G19" s="253">
        <v>7</v>
      </c>
      <c r="H19" s="252">
        <v>8</v>
      </c>
      <c r="I19" s="251">
        <v>9</v>
      </c>
      <c r="J19" s="251">
        <v>10</v>
      </c>
      <c r="K19" s="251">
        <v>11</v>
      </c>
      <c r="L19" s="250">
        <v>12</v>
      </c>
    </row>
    <row r="20" spans="1:12" s="14" customFormat="1" x14ac:dyDescent="0.25">
      <c r="A20" s="168"/>
      <c r="B20" s="147" t="s">
        <v>291</v>
      </c>
      <c r="C20" s="247"/>
      <c r="D20" s="246"/>
      <c r="E20" s="246"/>
      <c r="F20" s="246"/>
      <c r="G20" s="248"/>
      <c r="H20" s="247"/>
      <c r="I20" s="246"/>
      <c r="J20" s="246"/>
      <c r="K20" s="246"/>
      <c r="L20" s="245"/>
    </row>
    <row r="21" spans="1:12" s="14" customFormat="1" ht="12.75" thickBot="1" x14ac:dyDescent="0.3">
      <c r="A21" s="177"/>
      <c r="B21" s="244" t="s">
        <v>290</v>
      </c>
      <c r="C21" s="242">
        <f t="shared" ref="C21:C47" si="0">SUM(D21:G21)</f>
        <v>567812</v>
      </c>
      <c r="D21" s="241">
        <f>SUM(D22,D25,D26,D42,D43)</f>
        <v>558512</v>
      </c>
      <c r="E21" s="241">
        <f>SUM(E22,E25,E43)</f>
        <v>0</v>
      </c>
      <c r="F21" s="241">
        <f>SUM(F22,F27,F43)</f>
        <v>4300</v>
      </c>
      <c r="G21" s="243">
        <f>SUM(G22,G25,G45)</f>
        <v>5000</v>
      </c>
      <c r="H21" s="242">
        <f t="shared" ref="H21:H47" si="1">SUM(I21:L21)</f>
        <v>592428</v>
      </c>
      <c r="I21" s="241">
        <f>SUM(I22,I25,I26,I42,I43)</f>
        <v>584301</v>
      </c>
      <c r="J21" s="241">
        <f>SUM(J22,J25,J43)</f>
        <v>0</v>
      </c>
      <c r="K21" s="241">
        <f>SUM(K22,K27,K43)</f>
        <v>4300</v>
      </c>
      <c r="L21" s="240">
        <f>SUM(L22,L25,L45)</f>
        <v>3827</v>
      </c>
    </row>
    <row r="22" spans="1:12" ht="12.75" hidden="1" thickTop="1" x14ac:dyDescent="0.25">
      <c r="A22" s="239"/>
      <c r="B22" s="238" t="s">
        <v>289</v>
      </c>
      <c r="C22" s="236">
        <f t="shared" si="0"/>
        <v>0</v>
      </c>
      <c r="D22" s="235">
        <f>SUM(D23:D24)</f>
        <v>0</v>
      </c>
      <c r="E22" s="235">
        <f>SUM(E23:E24)</f>
        <v>0</v>
      </c>
      <c r="F22" s="235">
        <f>SUM(F23:F24)</f>
        <v>0</v>
      </c>
      <c r="G22" s="237">
        <f>SUM(G23:G24)</f>
        <v>0</v>
      </c>
      <c r="H22" s="236">
        <f t="shared" si="1"/>
        <v>0</v>
      </c>
      <c r="I22" s="235">
        <f>SUM(I23:I24)</f>
        <v>0</v>
      </c>
      <c r="J22" s="235">
        <f>SUM(J23:J24)</f>
        <v>0</v>
      </c>
      <c r="K22" s="235">
        <f>SUM(K23:K24)</f>
        <v>0</v>
      </c>
      <c r="L22" s="234">
        <f>SUM(L23:L24)</f>
        <v>0</v>
      </c>
    </row>
    <row r="23" spans="1:12" ht="12.75" hidden="1" thickTop="1" x14ac:dyDescent="0.25">
      <c r="A23" s="163"/>
      <c r="B23" s="114" t="s">
        <v>288</v>
      </c>
      <c r="C23" s="233">
        <f t="shared" si="0"/>
        <v>0</v>
      </c>
      <c r="D23" s="161"/>
      <c r="E23" s="161"/>
      <c r="F23" s="161"/>
      <c r="G23" s="162"/>
      <c r="H23" s="233">
        <f t="shared" si="1"/>
        <v>0</v>
      </c>
      <c r="I23" s="161"/>
      <c r="J23" s="161"/>
      <c r="K23" s="161"/>
      <c r="L23" s="160"/>
    </row>
    <row r="24" spans="1:12" ht="12.75" hidden="1" thickTop="1" x14ac:dyDescent="0.25">
      <c r="A24" s="38"/>
      <c r="B24" s="74" t="s">
        <v>287</v>
      </c>
      <c r="C24" s="231">
        <f t="shared" si="0"/>
        <v>0</v>
      </c>
      <c r="D24" s="230"/>
      <c r="E24" s="230"/>
      <c r="F24" s="230"/>
      <c r="G24" s="232"/>
      <c r="H24" s="231">
        <f t="shared" si="1"/>
        <v>0</v>
      </c>
      <c r="I24" s="230"/>
      <c r="J24" s="230"/>
      <c r="K24" s="230"/>
      <c r="L24" s="274"/>
    </row>
    <row r="25" spans="1:12" s="14" customFormat="1" ht="25.5" thickTop="1" thickBot="1" x14ac:dyDescent="0.3">
      <c r="A25" s="228">
        <v>19300</v>
      </c>
      <c r="B25" s="228" t="s">
        <v>286</v>
      </c>
      <c r="C25" s="226">
        <f t="shared" si="0"/>
        <v>563512</v>
      </c>
      <c r="D25" s="225">
        <v>558512</v>
      </c>
      <c r="E25" s="225"/>
      <c r="F25" s="224" t="s">
        <v>263</v>
      </c>
      <c r="G25" s="273">
        <v>5000</v>
      </c>
      <c r="H25" s="226">
        <f t="shared" si="1"/>
        <v>588128</v>
      </c>
      <c r="I25" s="225">
        <f>I51</f>
        <v>584301</v>
      </c>
      <c r="J25" s="225">
        <f>J51</f>
        <v>0</v>
      </c>
      <c r="K25" s="224" t="s">
        <v>263</v>
      </c>
      <c r="L25" s="272">
        <f>L51</f>
        <v>3827</v>
      </c>
    </row>
    <row r="26" spans="1:12" s="14" customFormat="1" ht="24.75" hidden="1" thickTop="1" x14ac:dyDescent="0.25">
      <c r="A26" s="97"/>
      <c r="B26" s="97" t="s">
        <v>285</v>
      </c>
      <c r="C26" s="94">
        <f t="shared" si="0"/>
        <v>0</v>
      </c>
      <c r="D26" s="209"/>
      <c r="E26" s="196" t="s">
        <v>263</v>
      </c>
      <c r="F26" s="196" t="s">
        <v>263</v>
      </c>
      <c r="G26" s="207" t="s">
        <v>263</v>
      </c>
      <c r="H26" s="94">
        <f t="shared" si="1"/>
        <v>0</v>
      </c>
      <c r="I26" s="222"/>
      <c r="J26" s="196" t="s">
        <v>263</v>
      </c>
      <c r="K26" s="196" t="s">
        <v>263</v>
      </c>
      <c r="L26" s="204" t="s">
        <v>263</v>
      </c>
    </row>
    <row r="27" spans="1:12" s="14" customFormat="1" ht="24.75" thickTop="1" x14ac:dyDescent="0.25">
      <c r="A27" s="97">
        <v>21300</v>
      </c>
      <c r="B27" s="97" t="s">
        <v>284</v>
      </c>
      <c r="C27" s="94">
        <f t="shared" si="0"/>
        <v>4300</v>
      </c>
      <c r="D27" s="196" t="s">
        <v>263</v>
      </c>
      <c r="E27" s="196" t="s">
        <v>263</v>
      </c>
      <c r="F27" s="93">
        <f>SUM(F28,F32,F34,F37)</f>
        <v>4300</v>
      </c>
      <c r="G27" s="207" t="s">
        <v>263</v>
      </c>
      <c r="H27" s="94">
        <f t="shared" si="1"/>
        <v>4300</v>
      </c>
      <c r="I27" s="196" t="s">
        <v>263</v>
      </c>
      <c r="J27" s="196" t="s">
        <v>263</v>
      </c>
      <c r="K27" s="93">
        <f>SUM(K28,K32,K34,K37)</f>
        <v>4300</v>
      </c>
      <c r="L27" s="204" t="s">
        <v>263</v>
      </c>
    </row>
    <row r="28" spans="1:12" s="14" customFormat="1" ht="24" hidden="1" x14ac:dyDescent="0.25">
      <c r="A28" s="210">
        <v>21350</v>
      </c>
      <c r="B28" s="97" t="s">
        <v>283</v>
      </c>
      <c r="C28" s="94">
        <f t="shared" si="0"/>
        <v>0</v>
      </c>
      <c r="D28" s="196" t="s">
        <v>263</v>
      </c>
      <c r="E28" s="196" t="s">
        <v>263</v>
      </c>
      <c r="F28" s="93">
        <f>SUM(F29:F31)</f>
        <v>0</v>
      </c>
      <c r="G28" s="207" t="s">
        <v>263</v>
      </c>
      <c r="H28" s="94">
        <f t="shared" si="1"/>
        <v>0</v>
      </c>
      <c r="I28" s="196" t="s">
        <v>263</v>
      </c>
      <c r="J28" s="196" t="s">
        <v>263</v>
      </c>
      <c r="K28" s="93">
        <f>SUM(K29:K31)</f>
        <v>0</v>
      </c>
      <c r="L28" s="204" t="s">
        <v>263</v>
      </c>
    </row>
    <row r="29" spans="1:12" hidden="1" x14ac:dyDescent="0.25">
      <c r="A29" s="163">
        <v>21351</v>
      </c>
      <c r="B29" s="79" t="s">
        <v>282</v>
      </c>
      <c r="C29" s="69">
        <f t="shared" si="0"/>
        <v>0</v>
      </c>
      <c r="D29" s="215" t="s">
        <v>263</v>
      </c>
      <c r="E29" s="215" t="s">
        <v>263</v>
      </c>
      <c r="F29" s="68"/>
      <c r="G29" s="216" t="s">
        <v>263</v>
      </c>
      <c r="H29" s="69">
        <f t="shared" si="1"/>
        <v>0</v>
      </c>
      <c r="I29" s="215" t="s">
        <v>263</v>
      </c>
      <c r="J29" s="215" t="s">
        <v>263</v>
      </c>
      <c r="K29" s="68"/>
      <c r="L29" s="214" t="s">
        <v>263</v>
      </c>
    </row>
    <row r="30" spans="1:12" hidden="1" x14ac:dyDescent="0.25">
      <c r="A30" s="38">
        <v>21352</v>
      </c>
      <c r="B30" s="78" t="s">
        <v>281</v>
      </c>
      <c r="C30" s="36">
        <f t="shared" si="0"/>
        <v>0</v>
      </c>
      <c r="D30" s="212" t="s">
        <v>263</v>
      </c>
      <c r="E30" s="212" t="s">
        <v>263</v>
      </c>
      <c r="F30" s="35"/>
      <c r="G30" s="213" t="s">
        <v>263</v>
      </c>
      <c r="H30" s="36">
        <f t="shared" si="1"/>
        <v>0</v>
      </c>
      <c r="I30" s="212" t="s">
        <v>263</v>
      </c>
      <c r="J30" s="212" t="s">
        <v>263</v>
      </c>
      <c r="K30" s="35"/>
      <c r="L30" s="211" t="s">
        <v>263</v>
      </c>
    </row>
    <row r="31" spans="1:12" ht="24" hidden="1" x14ac:dyDescent="0.25">
      <c r="A31" s="38">
        <v>21359</v>
      </c>
      <c r="B31" s="78" t="s">
        <v>280</v>
      </c>
      <c r="C31" s="36">
        <f t="shared" si="0"/>
        <v>0</v>
      </c>
      <c r="D31" s="212" t="s">
        <v>263</v>
      </c>
      <c r="E31" s="212" t="s">
        <v>263</v>
      </c>
      <c r="F31" s="35"/>
      <c r="G31" s="213" t="s">
        <v>263</v>
      </c>
      <c r="H31" s="36">
        <f t="shared" si="1"/>
        <v>0</v>
      </c>
      <c r="I31" s="212" t="s">
        <v>263</v>
      </c>
      <c r="J31" s="212" t="s">
        <v>263</v>
      </c>
      <c r="K31" s="35"/>
      <c r="L31" s="211" t="s">
        <v>263</v>
      </c>
    </row>
    <row r="32" spans="1:12" s="14" customFormat="1" ht="36" hidden="1" x14ac:dyDescent="0.25">
      <c r="A32" s="210">
        <v>21370</v>
      </c>
      <c r="B32" s="97" t="s">
        <v>279</v>
      </c>
      <c r="C32" s="94">
        <f t="shared" si="0"/>
        <v>0</v>
      </c>
      <c r="D32" s="196" t="s">
        <v>263</v>
      </c>
      <c r="E32" s="196" t="s">
        <v>263</v>
      </c>
      <c r="F32" s="93">
        <f>SUM(F33)</f>
        <v>0</v>
      </c>
      <c r="G32" s="207" t="s">
        <v>263</v>
      </c>
      <c r="H32" s="94">
        <f t="shared" si="1"/>
        <v>0</v>
      </c>
      <c r="I32" s="196" t="s">
        <v>263</v>
      </c>
      <c r="J32" s="196" t="s">
        <v>263</v>
      </c>
      <c r="K32" s="93">
        <f>SUM(K33)</f>
        <v>0</v>
      </c>
      <c r="L32" s="204" t="s">
        <v>263</v>
      </c>
    </row>
    <row r="33" spans="1:12" ht="36" hidden="1" x14ac:dyDescent="0.25">
      <c r="A33" s="221">
        <v>21379</v>
      </c>
      <c r="B33" s="220" t="s">
        <v>278</v>
      </c>
      <c r="C33" s="42">
        <f t="shared" si="0"/>
        <v>0</v>
      </c>
      <c r="D33" s="218" t="s">
        <v>263</v>
      </c>
      <c r="E33" s="218" t="s">
        <v>263</v>
      </c>
      <c r="F33" s="41"/>
      <c r="G33" s="219" t="s">
        <v>263</v>
      </c>
      <c r="H33" s="42">
        <f t="shared" si="1"/>
        <v>0</v>
      </c>
      <c r="I33" s="218" t="s">
        <v>263</v>
      </c>
      <c r="J33" s="218" t="s">
        <v>263</v>
      </c>
      <c r="K33" s="41"/>
      <c r="L33" s="217" t="s">
        <v>263</v>
      </c>
    </row>
    <row r="34" spans="1:12" s="14" customFormat="1" hidden="1" x14ac:dyDescent="0.25">
      <c r="A34" s="210">
        <v>21380</v>
      </c>
      <c r="B34" s="97" t="s">
        <v>277</v>
      </c>
      <c r="C34" s="94">
        <f t="shared" si="0"/>
        <v>0</v>
      </c>
      <c r="D34" s="196" t="s">
        <v>263</v>
      </c>
      <c r="E34" s="196" t="s">
        <v>263</v>
      </c>
      <c r="F34" s="93">
        <f>SUM(F35:F36)</f>
        <v>0</v>
      </c>
      <c r="G34" s="207" t="s">
        <v>263</v>
      </c>
      <c r="H34" s="94">
        <f t="shared" si="1"/>
        <v>0</v>
      </c>
      <c r="I34" s="196" t="s">
        <v>263</v>
      </c>
      <c r="J34" s="196" t="s">
        <v>263</v>
      </c>
      <c r="K34" s="93">
        <f>SUM(K35:K36)</f>
        <v>0</v>
      </c>
      <c r="L34" s="204" t="s">
        <v>263</v>
      </c>
    </row>
    <row r="35" spans="1:12" hidden="1" x14ac:dyDescent="0.25">
      <c r="A35" s="114">
        <v>21381</v>
      </c>
      <c r="B35" s="79" t="s">
        <v>276</v>
      </c>
      <c r="C35" s="69">
        <f t="shared" si="0"/>
        <v>0</v>
      </c>
      <c r="D35" s="215" t="s">
        <v>263</v>
      </c>
      <c r="E35" s="215" t="s">
        <v>263</v>
      </c>
      <c r="F35" s="68"/>
      <c r="G35" s="216" t="s">
        <v>263</v>
      </c>
      <c r="H35" s="69">
        <f t="shared" si="1"/>
        <v>0</v>
      </c>
      <c r="I35" s="215" t="s">
        <v>263</v>
      </c>
      <c r="J35" s="215" t="s">
        <v>263</v>
      </c>
      <c r="K35" s="68"/>
      <c r="L35" s="214" t="s">
        <v>263</v>
      </c>
    </row>
    <row r="36" spans="1:12" ht="24" hidden="1" x14ac:dyDescent="0.25">
      <c r="A36" s="74">
        <v>21383</v>
      </c>
      <c r="B36" s="78" t="s">
        <v>275</v>
      </c>
      <c r="C36" s="36">
        <f t="shared" si="0"/>
        <v>0</v>
      </c>
      <c r="D36" s="212" t="s">
        <v>263</v>
      </c>
      <c r="E36" s="212" t="s">
        <v>263</v>
      </c>
      <c r="F36" s="35"/>
      <c r="G36" s="213" t="s">
        <v>263</v>
      </c>
      <c r="H36" s="36">
        <f t="shared" si="1"/>
        <v>0</v>
      </c>
      <c r="I36" s="212" t="s">
        <v>263</v>
      </c>
      <c r="J36" s="212" t="s">
        <v>263</v>
      </c>
      <c r="K36" s="35"/>
      <c r="L36" s="211" t="s">
        <v>263</v>
      </c>
    </row>
    <row r="37" spans="1:12" s="14" customFormat="1" ht="24" x14ac:dyDescent="0.25">
      <c r="A37" s="210">
        <v>21390</v>
      </c>
      <c r="B37" s="97" t="s">
        <v>274</v>
      </c>
      <c r="C37" s="94">
        <f t="shared" si="0"/>
        <v>4300</v>
      </c>
      <c r="D37" s="196" t="s">
        <v>263</v>
      </c>
      <c r="E37" s="196" t="s">
        <v>263</v>
      </c>
      <c r="F37" s="93">
        <f>SUM(F38:F41)</f>
        <v>4300</v>
      </c>
      <c r="G37" s="207" t="s">
        <v>263</v>
      </c>
      <c r="H37" s="94">
        <f t="shared" si="1"/>
        <v>4300</v>
      </c>
      <c r="I37" s="196" t="s">
        <v>263</v>
      </c>
      <c r="J37" s="196" t="s">
        <v>263</v>
      </c>
      <c r="K37" s="93">
        <f>SUM(K38:K41)</f>
        <v>4300</v>
      </c>
      <c r="L37" s="204" t="s">
        <v>263</v>
      </c>
    </row>
    <row r="38" spans="1:12" ht="24" hidden="1" x14ac:dyDescent="0.25">
      <c r="A38" s="114">
        <v>21391</v>
      </c>
      <c r="B38" s="79" t="s">
        <v>273</v>
      </c>
      <c r="C38" s="69">
        <f t="shared" si="0"/>
        <v>0</v>
      </c>
      <c r="D38" s="215" t="s">
        <v>263</v>
      </c>
      <c r="E38" s="215" t="s">
        <v>263</v>
      </c>
      <c r="F38" s="68"/>
      <c r="G38" s="216" t="s">
        <v>263</v>
      </c>
      <c r="H38" s="69">
        <f t="shared" si="1"/>
        <v>0</v>
      </c>
      <c r="I38" s="215" t="s">
        <v>263</v>
      </c>
      <c r="J38" s="215" t="s">
        <v>263</v>
      </c>
      <c r="K38" s="68"/>
      <c r="L38" s="214" t="s">
        <v>263</v>
      </c>
    </row>
    <row r="39" spans="1:12" hidden="1" x14ac:dyDescent="0.25">
      <c r="A39" s="74">
        <v>21393</v>
      </c>
      <c r="B39" s="78" t="s">
        <v>272</v>
      </c>
      <c r="C39" s="36">
        <f t="shared" si="0"/>
        <v>0</v>
      </c>
      <c r="D39" s="212" t="s">
        <v>263</v>
      </c>
      <c r="E39" s="212" t="s">
        <v>263</v>
      </c>
      <c r="F39" s="35"/>
      <c r="G39" s="213" t="s">
        <v>263</v>
      </c>
      <c r="H39" s="36">
        <f t="shared" si="1"/>
        <v>0</v>
      </c>
      <c r="I39" s="212" t="s">
        <v>263</v>
      </c>
      <c r="J39" s="212" t="s">
        <v>263</v>
      </c>
      <c r="K39" s="35"/>
      <c r="L39" s="211" t="s">
        <v>263</v>
      </c>
    </row>
    <row r="40" spans="1:12" hidden="1" x14ac:dyDescent="0.25">
      <c r="A40" s="74">
        <v>21395</v>
      </c>
      <c r="B40" s="78" t="s">
        <v>271</v>
      </c>
      <c r="C40" s="36">
        <f t="shared" si="0"/>
        <v>0</v>
      </c>
      <c r="D40" s="212" t="s">
        <v>263</v>
      </c>
      <c r="E40" s="212" t="s">
        <v>263</v>
      </c>
      <c r="F40" s="35"/>
      <c r="G40" s="213" t="s">
        <v>263</v>
      </c>
      <c r="H40" s="36">
        <f t="shared" si="1"/>
        <v>0</v>
      </c>
      <c r="I40" s="212" t="s">
        <v>263</v>
      </c>
      <c r="J40" s="212" t="s">
        <v>263</v>
      </c>
      <c r="K40" s="35"/>
      <c r="L40" s="211" t="s">
        <v>263</v>
      </c>
    </row>
    <row r="41" spans="1:12" x14ac:dyDescent="0.25">
      <c r="A41" s="74">
        <v>21399</v>
      </c>
      <c r="B41" s="78" t="s">
        <v>270</v>
      </c>
      <c r="C41" s="36">
        <f t="shared" si="0"/>
        <v>4300</v>
      </c>
      <c r="D41" s="212" t="s">
        <v>263</v>
      </c>
      <c r="E41" s="212" t="s">
        <v>263</v>
      </c>
      <c r="F41" s="35">
        <v>4300</v>
      </c>
      <c r="G41" s="213" t="s">
        <v>263</v>
      </c>
      <c r="H41" s="36">
        <f t="shared" si="1"/>
        <v>4300</v>
      </c>
      <c r="I41" s="212" t="s">
        <v>263</v>
      </c>
      <c r="J41" s="212" t="s">
        <v>263</v>
      </c>
      <c r="K41" s="35">
        <v>4300</v>
      </c>
      <c r="L41" s="211" t="s">
        <v>263</v>
      </c>
    </row>
    <row r="42" spans="1:12" s="14" customFormat="1" ht="36.75" hidden="1" customHeight="1" x14ac:dyDescent="0.25">
      <c r="A42" s="210">
        <v>21420</v>
      </c>
      <c r="B42" s="97" t="s">
        <v>269</v>
      </c>
      <c r="C42" s="94">
        <f t="shared" si="0"/>
        <v>0</v>
      </c>
      <c r="D42" s="209"/>
      <c r="E42" s="196" t="s">
        <v>263</v>
      </c>
      <c r="F42" s="196" t="s">
        <v>263</v>
      </c>
      <c r="G42" s="207" t="s">
        <v>263</v>
      </c>
      <c r="H42" s="206">
        <f t="shared" si="1"/>
        <v>0</v>
      </c>
      <c r="I42" s="209"/>
      <c r="J42" s="196" t="s">
        <v>263</v>
      </c>
      <c r="K42" s="196" t="s">
        <v>263</v>
      </c>
      <c r="L42" s="204" t="s">
        <v>263</v>
      </c>
    </row>
    <row r="43" spans="1:12" s="14" customFormat="1" ht="24" hidden="1" x14ac:dyDescent="0.25">
      <c r="A43" s="208">
        <v>21490</v>
      </c>
      <c r="B43" s="125" t="s">
        <v>268</v>
      </c>
      <c r="C43" s="94">
        <f t="shared" si="0"/>
        <v>0</v>
      </c>
      <c r="D43" s="205">
        <f>D44</f>
        <v>0</v>
      </c>
      <c r="E43" s="205">
        <f>E44</f>
        <v>0</v>
      </c>
      <c r="F43" s="205">
        <f>F44</f>
        <v>0</v>
      </c>
      <c r="G43" s="207" t="s">
        <v>263</v>
      </c>
      <c r="H43" s="206">
        <f t="shared" si="1"/>
        <v>0</v>
      </c>
      <c r="I43" s="205">
        <f>I44</f>
        <v>0</v>
      </c>
      <c r="J43" s="205">
        <f>J44</f>
        <v>0</v>
      </c>
      <c r="K43" s="205">
        <f>K44</f>
        <v>0</v>
      </c>
      <c r="L43" s="204" t="s">
        <v>263</v>
      </c>
    </row>
    <row r="44" spans="1:12" s="14" customFormat="1" ht="24" hidden="1" x14ac:dyDescent="0.25">
      <c r="A44" s="74">
        <v>21499</v>
      </c>
      <c r="B44" s="78" t="s">
        <v>267</v>
      </c>
      <c r="C44" s="42">
        <f t="shared" si="0"/>
        <v>0</v>
      </c>
      <c r="D44" s="203"/>
      <c r="E44" s="202"/>
      <c r="F44" s="202"/>
      <c r="G44" s="201" t="s">
        <v>263</v>
      </c>
      <c r="H44" s="200">
        <f t="shared" si="1"/>
        <v>0</v>
      </c>
      <c r="I44" s="161"/>
      <c r="J44" s="199"/>
      <c r="K44" s="199"/>
      <c r="L44" s="198" t="s">
        <v>263</v>
      </c>
    </row>
    <row r="45" spans="1:12" ht="24" hidden="1" x14ac:dyDescent="0.25">
      <c r="A45" s="197">
        <v>23000</v>
      </c>
      <c r="B45" s="86" t="s">
        <v>266</v>
      </c>
      <c r="C45" s="194">
        <f t="shared" si="0"/>
        <v>0</v>
      </c>
      <c r="D45" s="196" t="s">
        <v>263</v>
      </c>
      <c r="E45" s="196" t="s">
        <v>263</v>
      </c>
      <c r="F45" s="196" t="s">
        <v>263</v>
      </c>
      <c r="G45" s="195">
        <f>SUM(G46:G47)</f>
        <v>0</v>
      </c>
      <c r="H45" s="194">
        <f t="shared" si="1"/>
        <v>0</v>
      </c>
      <c r="I45" s="193" t="s">
        <v>263</v>
      </c>
      <c r="J45" s="193" t="s">
        <v>263</v>
      </c>
      <c r="K45" s="193" t="s">
        <v>263</v>
      </c>
      <c r="L45" s="192">
        <f>SUM(L46:L47)</f>
        <v>0</v>
      </c>
    </row>
    <row r="46" spans="1:12" ht="24" hidden="1" x14ac:dyDescent="0.25">
      <c r="A46" s="154">
        <v>23410</v>
      </c>
      <c r="B46" s="137" t="s">
        <v>265</v>
      </c>
      <c r="C46" s="191">
        <f t="shared" si="0"/>
        <v>0</v>
      </c>
      <c r="D46" s="186" t="s">
        <v>263</v>
      </c>
      <c r="E46" s="186" t="s">
        <v>263</v>
      </c>
      <c r="F46" s="186" t="s">
        <v>263</v>
      </c>
      <c r="G46" s="190"/>
      <c r="H46" s="191">
        <f t="shared" si="1"/>
        <v>0</v>
      </c>
      <c r="I46" s="186" t="s">
        <v>263</v>
      </c>
      <c r="J46" s="186" t="s">
        <v>263</v>
      </c>
      <c r="K46" s="186" t="s">
        <v>263</v>
      </c>
      <c r="L46" s="188"/>
    </row>
    <row r="47" spans="1:12" ht="24" hidden="1" x14ac:dyDescent="0.25">
      <c r="A47" s="154">
        <v>23510</v>
      </c>
      <c r="B47" s="137" t="s">
        <v>264</v>
      </c>
      <c r="C47" s="189">
        <f t="shared" si="0"/>
        <v>0</v>
      </c>
      <c r="D47" s="186" t="s">
        <v>263</v>
      </c>
      <c r="E47" s="186" t="s">
        <v>263</v>
      </c>
      <c r="F47" s="186" t="s">
        <v>263</v>
      </c>
      <c r="G47" s="190"/>
      <c r="H47" s="189">
        <f t="shared" si="1"/>
        <v>0</v>
      </c>
      <c r="I47" s="186" t="s">
        <v>263</v>
      </c>
      <c r="J47" s="186" t="s">
        <v>263</v>
      </c>
      <c r="K47" s="186" t="s">
        <v>263</v>
      </c>
      <c r="L47" s="188"/>
    </row>
    <row r="48" spans="1:12" x14ac:dyDescent="0.25">
      <c r="A48" s="44"/>
      <c r="B48" s="137"/>
      <c r="C48" s="134"/>
      <c r="D48" s="186"/>
      <c r="E48" s="186"/>
      <c r="F48" s="185"/>
      <c r="G48" s="187"/>
      <c r="H48" s="134"/>
      <c r="I48" s="186"/>
      <c r="J48" s="186"/>
      <c r="K48" s="185"/>
      <c r="L48" s="184"/>
    </row>
    <row r="49" spans="1:12" s="14" customFormat="1" x14ac:dyDescent="0.25">
      <c r="A49" s="183"/>
      <c r="B49" s="182" t="s">
        <v>262</v>
      </c>
      <c r="C49" s="180"/>
      <c r="D49" s="179"/>
      <c r="E49" s="179"/>
      <c r="F49" s="179"/>
      <c r="G49" s="181"/>
      <c r="H49" s="180"/>
      <c r="I49" s="179"/>
      <c r="J49" s="179"/>
      <c r="K49" s="179"/>
      <c r="L49" s="178"/>
    </row>
    <row r="50" spans="1:12" s="14" customFormat="1" ht="12.75" thickBot="1" x14ac:dyDescent="0.3">
      <c r="A50" s="56"/>
      <c r="B50" s="177" t="s">
        <v>261</v>
      </c>
      <c r="C50" s="176">
        <f t="shared" ref="C50:C81" si="2">SUM(D50:G50)</f>
        <v>567812.19999999995</v>
      </c>
      <c r="D50" s="52">
        <f>SUM(D51,D281)</f>
        <v>558512.19999999995</v>
      </c>
      <c r="E50" s="52">
        <f>SUM(E51,E281)</f>
        <v>0</v>
      </c>
      <c r="F50" s="52">
        <f>SUM(F51,F281)</f>
        <v>4300</v>
      </c>
      <c r="G50" s="54">
        <f>SUM(G51,G281)</f>
        <v>5000</v>
      </c>
      <c r="H50" s="176">
        <f t="shared" ref="H50:H81" si="3">SUM(I50:L50)</f>
        <v>592428</v>
      </c>
      <c r="I50" s="52">
        <f>SUM(I51,I281)</f>
        <v>584301</v>
      </c>
      <c r="J50" s="52">
        <f>SUM(J51,J281)</f>
        <v>0</v>
      </c>
      <c r="K50" s="52">
        <f>SUM(K51,K281)</f>
        <v>4300</v>
      </c>
      <c r="L50" s="51">
        <f>SUM(L51,L281)</f>
        <v>3827</v>
      </c>
    </row>
    <row r="51" spans="1:12" s="14" customFormat="1" ht="36.75" thickTop="1" x14ac:dyDescent="0.25">
      <c r="A51" s="175"/>
      <c r="B51" s="174" t="s">
        <v>260</v>
      </c>
      <c r="C51" s="172">
        <f t="shared" si="2"/>
        <v>567812.19999999995</v>
      </c>
      <c r="D51" s="171">
        <f>SUM(D52,D194)</f>
        <v>558512.19999999995</v>
      </c>
      <c r="E51" s="171">
        <f>SUM(E52,E194)</f>
        <v>0</v>
      </c>
      <c r="F51" s="171">
        <f>SUM(F52,F194)</f>
        <v>4300</v>
      </c>
      <c r="G51" s="173">
        <f>SUM(G52,G194)</f>
        <v>5000</v>
      </c>
      <c r="H51" s="172">
        <f t="shared" si="3"/>
        <v>592428</v>
      </c>
      <c r="I51" s="171">
        <f>SUM(I52,I194)</f>
        <v>584301</v>
      </c>
      <c r="J51" s="171">
        <f>SUM(J52,J194)</f>
        <v>0</v>
      </c>
      <c r="K51" s="171">
        <f>SUM(K52,K194)</f>
        <v>4300</v>
      </c>
      <c r="L51" s="170">
        <f>SUM(L52,L194)</f>
        <v>3827</v>
      </c>
    </row>
    <row r="52" spans="1:12" s="14" customFormat="1" ht="24" x14ac:dyDescent="0.25">
      <c r="A52" s="169"/>
      <c r="B52" s="168" t="s">
        <v>259</v>
      </c>
      <c r="C52" s="146">
        <f t="shared" si="2"/>
        <v>567812.19999999995</v>
      </c>
      <c r="D52" s="145">
        <f>SUM(D53,D75,D173,D187)</f>
        <v>558512.19999999995</v>
      </c>
      <c r="E52" s="145">
        <f>SUM(E53,E75,E173,E187)</f>
        <v>0</v>
      </c>
      <c r="F52" s="145">
        <f>SUM(F53,F75,F173,F187)</f>
        <v>4300</v>
      </c>
      <c r="G52" s="167">
        <f>SUM(G53,G75,G173,G187)</f>
        <v>5000</v>
      </c>
      <c r="H52" s="146">
        <f t="shared" si="3"/>
        <v>591543</v>
      </c>
      <c r="I52" s="145">
        <f>SUM(I53,I75,I173,I187)</f>
        <v>583416</v>
      </c>
      <c r="J52" s="145">
        <f>SUM(J53,J75,J173,J187)</f>
        <v>0</v>
      </c>
      <c r="K52" s="145">
        <f>SUM(K53,K75,K173,K187)</f>
        <v>4300</v>
      </c>
      <c r="L52" s="166">
        <f>SUM(L53,L75,L173,L187)</f>
        <v>3827</v>
      </c>
    </row>
    <row r="53" spans="1:12" s="14" customFormat="1" x14ac:dyDescent="0.25">
      <c r="A53" s="131">
        <v>1000</v>
      </c>
      <c r="B53" s="131" t="s">
        <v>258</v>
      </c>
      <c r="C53" s="128">
        <f t="shared" si="2"/>
        <v>438986.19999999995</v>
      </c>
      <c r="D53" s="127">
        <f>SUM(D54,D67)</f>
        <v>438986.19999999995</v>
      </c>
      <c r="E53" s="127">
        <f>SUM(E54,E67)</f>
        <v>0</v>
      </c>
      <c r="F53" s="127">
        <f>SUM(F54,F67)</f>
        <v>0</v>
      </c>
      <c r="G53" s="129">
        <f>SUM(G54,G67)</f>
        <v>0</v>
      </c>
      <c r="H53" s="128">
        <f t="shared" si="3"/>
        <v>470167</v>
      </c>
      <c r="I53" s="127">
        <f>SUM(I54,I67)</f>
        <v>470167</v>
      </c>
      <c r="J53" s="127">
        <f>SUM(J54,J67)</f>
        <v>0</v>
      </c>
      <c r="K53" s="127">
        <f>SUM(K54,K67)</f>
        <v>0</v>
      </c>
      <c r="L53" s="126">
        <f>SUM(L54,L67)</f>
        <v>0</v>
      </c>
    </row>
    <row r="54" spans="1:12" x14ac:dyDescent="0.25">
      <c r="A54" s="97">
        <v>1100</v>
      </c>
      <c r="B54" s="96" t="s">
        <v>257</v>
      </c>
      <c r="C54" s="94">
        <f t="shared" si="2"/>
        <v>335769.48</v>
      </c>
      <c r="D54" s="93">
        <f>SUM(D55,D58,D66)</f>
        <v>335769.48</v>
      </c>
      <c r="E54" s="93">
        <f>SUM(E55,E58,E66)</f>
        <v>0</v>
      </c>
      <c r="F54" s="93">
        <f>SUM(F55,F58,F66)</f>
        <v>0</v>
      </c>
      <c r="G54" s="165">
        <f>SUM(G55,G58,G66)</f>
        <v>0</v>
      </c>
      <c r="H54" s="94">
        <f t="shared" si="3"/>
        <v>360181</v>
      </c>
      <c r="I54" s="93">
        <f>SUM(I55,I58,I66)</f>
        <v>360181</v>
      </c>
      <c r="J54" s="93">
        <f>SUM(J55,J58,J66)</f>
        <v>0</v>
      </c>
      <c r="K54" s="93">
        <f>SUM(K55,K58,K66)</f>
        <v>0</v>
      </c>
      <c r="L54" s="92">
        <f>SUM(L55,L58,L66)</f>
        <v>0</v>
      </c>
    </row>
    <row r="55" spans="1:12" x14ac:dyDescent="0.25">
      <c r="A55" s="80">
        <v>1110</v>
      </c>
      <c r="B55" s="137" t="s">
        <v>256</v>
      </c>
      <c r="C55" s="134">
        <f t="shared" si="2"/>
        <v>277016</v>
      </c>
      <c r="D55" s="139">
        <f>SUM(D56:D57)</f>
        <v>277016</v>
      </c>
      <c r="E55" s="139">
        <f>SUM(E56:E57)</f>
        <v>0</v>
      </c>
      <c r="F55" s="139">
        <f>SUM(F56:F57)</f>
        <v>0</v>
      </c>
      <c r="G55" s="140">
        <f>SUM(G56:G57)</f>
        <v>0</v>
      </c>
      <c r="H55" s="134">
        <f t="shared" si="3"/>
        <v>276588</v>
      </c>
      <c r="I55" s="139">
        <f>SUM(I56:I57)</f>
        <v>276588</v>
      </c>
      <c r="J55" s="139">
        <f>SUM(J56:J57)</f>
        <v>0</v>
      </c>
      <c r="K55" s="139">
        <f>SUM(K56:K57)</f>
        <v>0</v>
      </c>
      <c r="L55" s="138">
        <f>SUM(L56:L57)</f>
        <v>0</v>
      </c>
    </row>
    <row r="56" spans="1:12" hidden="1" x14ac:dyDescent="0.25">
      <c r="A56" s="114">
        <v>1111</v>
      </c>
      <c r="B56" s="79" t="s">
        <v>255</v>
      </c>
      <c r="C56" s="69">
        <f t="shared" si="2"/>
        <v>0</v>
      </c>
      <c r="D56" s="68"/>
      <c r="E56" s="68"/>
      <c r="F56" s="68"/>
      <c r="G56" s="70"/>
      <c r="H56" s="69">
        <f t="shared" si="3"/>
        <v>0</v>
      </c>
      <c r="I56" s="68"/>
      <c r="J56" s="68"/>
      <c r="K56" s="68"/>
      <c r="L56" s="67"/>
    </row>
    <row r="57" spans="1:12" x14ac:dyDescent="0.25">
      <c r="A57" s="74">
        <v>1119</v>
      </c>
      <c r="B57" s="78" t="s">
        <v>254</v>
      </c>
      <c r="C57" s="36">
        <f t="shared" si="2"/>
        <v>277016</v>
      </c>
      <c r="D57" s="35">
        <v>277016</v>
      </c>
      <c r="E57" s="35"/>
      <c r="F57" s="35"/>
      <c r="G57" s="37"/>
      <c r="H57" s="36">
        <f t="shared" si="3"/>
        <v>276588</v>
      </c>
      <c r="I57" s="35">
        <v>276588</v>
      </c>
      <c r="J57" s="35"/>
      <c r="K57" s="35"/>
      <c r="L57" s="34"/>
    </row>
    <row r="58" spans="1:12" x14ac:dyDescent="0.25">
      <c r="A58" s="88">
        <v>1140</v>
      </c>
      <c r="B58" s="78" t="s">
        <v>253</v>
      </c>
      <c r="C58" s="36">
        <f t="shared" si="2"/>
        <v>58753.479999999996</v>
      </c>
      <c r="D58" s="76">
        <f>SUM(D59:D65)</f>
        <v>58753.479999999996</v>
      </c>
      <c r="E58" s="76">
        <f>SUM(E59:E65)</f>
        <v>0</v>
      </c>
      <c r="F58" s="76">
        <f>SUM(F59:F65)</f>
        <v>0</v>
      </c>
      <c r="G58" s="77">
        <f>SUM(G59:G65)</f>
        <v>0</v>
      </c>
      <c r="H58" s="36">
        <f t="shared" si="3"/>
        <v>83593</v>
      </c>
      <c r="I58" s="76">
        <f>SUM(I59:I65)</f>
        <v>83593</v>
      </c>
      <c r="J58" s="76">
        <f>SUM(J59:J65)</f>
        <v>0</v>
      </c>
      <c r="K58" s="76">
        <f>SUM(K59:K65)</f>
        <v>0</v>
      </c>
      <c r="L58" s="75">
        <f>SUM(L59:L65)</f>
        <v>0</v>
      </c>
    </row>
    <row r="59" spans="1:12" x14ac:dyDescent="0.25">
      <c r="A59" s="74">
        <v>1141</v>
      </c>
      <c r="B59" s="78" t="s">
        <v>252</v>
      </c>
      <c r="C59" s="36">
        <f t="shared" si="2"/>
        <v>19301.2</v>
      </c>
      <c r="D59" s="35">
        <v>19301.2</v>
      </c>
      <c r="E59" s="35"/>
      <c r="F59" s="35"/>
      <c r="G59" s="37"/>
      <c r="H59" s="36">
        <f t="shared" si="3"/>
        <v>19302</v>
      </c>
      <c r="I59" s="35">
        <v>19302</v>
      </c>
      <c r="J59" s="35"/>
      <c r="K59" s="35"/>
      <c r="L59" s="34"/>
    </row>
    <row r="60" spans="1:12" ht="24.75" customHeight="1" x14ac:dyDescent="0.25">
      <c r="A60" s="74">
        <v>1142</v>
      </c>
      <c r="B60" s="78" t="s">
        <v>251</v>
      </c>
      <c r="C60" s="36">
        <f t="shared" si="2"/>
        <v>6106.4</v>
      </c>
      <c r="D60" s="35">
        <v>6106.4</v>
      </c>
      <c r="E60" s="35"/>
      <c r="F60" s="35"/>
      <c r="G60" s="37"/>
      <c r="H60" s="36">
        <f t="shared" si="3"/>
        <v>6107</v>
      </c>
      <c r="I60" s="35">
        <v>6107</v>
      </c>
      <c r="J60" s="35"/>
      <c r="K60" s="35"/>
      <c r="L60" s="34"/>
    </row>
    <row r="61" spans="1:12" ht="24" x14ac:dyDescent="0.25">
      <c r="A61" s="74">
        <v>1145</v>
      </c>
      <c r="B61" s="78" t="s">
        <v>250</v>
      </c>
      <c r="C61" s="36">
        <f t="shared" si="2"/>
        <v>24396.6</v>
      </c>
      <c r="D61" s="35">
        <v>24396.6</v>
      </c>
      <c r="E61" s="35"/>
      <c r="F61" s="35"/>
      <c r="G61" s="37"/>
      <c r="H61" s="36">
        <f t="shared" si="3"/>
        <v>24397</v>
      </c>
      <c r="I61" s="35">
        <v>24397</v>
      </c>
      <c r="J61" s="35"/>
      <c r="K61" s="35"/>
      <c r="L61" s="34"/>
    </row>
    <row r="62" spans="1:12" ht="27.75" customHeight="1" x14ac:dyDescent="0.25">
      <c r="A62" s="74">
        <v>1146</v>
      </c>
      <c r="B62" s="78" t="s">
        <v>249</v>
      </c>
      <c r="C62" s="36">
        <f t="shared" si="2"/>
        <v>5038</v>
      </c>
      <c r="D62" s="35">
        <v>5038</v>
      </c>
      <c r="E62" s="35"/>
      <c r="F62" s="35"/>
      <c r="G62" s="37"/>
      <c r="H62" s="36">
        <f t="shared" si="3"/>
        <v>12033</v>
      </c>
      <c r="I62" s="35">
        <v>12033</v>
      </c>
      <c r="J62" s="35"/>
      <c r="K62" s="35"/>
      <c r="L62" s="34"/>
    </row>
    <row r="63" spans="1:12" x14ac:dyDescent="0.25">
      <c r="A63" s="74">
        <v>1147</v>
      </c>
      <c r="B63" s="78" t="s">
        <v>248</v>
      </c>
      <c r="C63" s="36">
        <f t="shared" si="2"/>
        <v>3911.28</v>
      </c>
      <c r="D63" s="35">
        <v>3911.28</v>
      </c>
      <c r="E63" s="35"/>
      <c r="F63" s="35"/>
      <c r="G63" s="37"/>
      <c r="H63" s="36">
        <f t="shared" si="3"/>
        <v>4303</v>
      </c>
      <c r="I63" s="35">
        <v>4303</v>
      </c>
      <c r="J63" s="35"/>
      <c r="K63" s="35"/>
      <c r="L63" s="34"/>
    </row>
    <row r="64" spans="1:12" x14ac:dyDescent="0.25">
      <c r="A64" s="74">
        <v>1148</v>
      </c>
      <c r="B64" s="78" t="s">
        <v>247</v>
      </c>
      <c r="C64" s="36">
        <f t="shared" si="2"/>
        <v>0</v>
      </c>
      <c r="D64" s="35"/>
      <c r="E64" s="35"/>
      <c r="F64" s="35"/>
      <c r="G64" s="37"/>
      <c r="H64" s="36">
        <f t="shared" si="3"/>
        <v>17451</v>
      </c>
      <c r="I64" s="35">
        <v>17451</v>
      </c>
      <c r="J64" s="35"/>
      <c r="K64" s="35"/>
      <c r="L64" s="34"/>
    </row>
    <row r="65" spans="1:12" ht="36" hidden="1" x14ac:dyDescent="0.25">
      <c r="A65" s="74">
        <v>1149</v>
      </c>
      <c r="B65" s="78" t="s">
        <v>246</v>
      </c>
      <c r="C65" s="36">
        <f t="shared" si="2"/>
        <v>0</v>
      </c>
      <c r="D65" s="35"/>
      <c r="E65" s="35"/>
      <c r="F65" s="35"/>
      <c r="G65" s="37"/>
      <c r="H65" s="36">
        <f t="shared" si="3"/>
        <v>0</v>
      </c>
      <c r="I65" s="35"/>
      <c r="J65" s="35"/>
      <c r="K65" s="35"/>
      <c r="L65" s="34"/>
    </row>
    <row r="66" spans="1:12" ht="36" hidden="1" x14ac:dyDescent="0.25">
      <c r="A66" s="80">
        <v>1150</v>
      </c>
      <c r="B66" s="137" t="s">
        <v>245</v>
      </c>
      <c r="C66" s="134">
        <f t="shared" si="2"/>
        <v>0</v>
      </c>
      <c r="D66" s="133"/>
      <c r="E66" s="133"/>
      <c r="F66" s="133"/>
      <c r="G66" s="135"/>
      <c r="H66" s="134">
        <f t="shared" si="3"/>
        <v>0</v>
      </c>
      <c r="I66" s="133"/>
      <c r="J66" s="133"/>
      <c r="K66" s="133"/>
      <c r="L66" s="132"/>
    </row>
    <row r="67" spans="1:12" ht="36" x14ac:dyDescent="0.25">
      <c r="A67" s="97">
        <v>1200</v>
      </c>
      <c r="B67" s="96" t="s">
        <v>244</v>
      </c>
      <c r="C67" s="94">
        <f t="shared" si="2"/>
        <v>103216.72</v>
      </c>
      <c r="D67" s="93">
        <f>SUM(D68:D69)</f>
        <v>103216.72</v>
      </c>
      <c r="E67" s="93">
        <f>SUM(E68:E69)</f>
        <v>0</v>
      </c>
      <c r="F67" s="93">
        <f>SUM(F68:F69)</f>
        <v>0</v>
      </c>
      <c r="G67" s="142">
        <f>SUM(G68:G69)</f>
        <v>0</v>
      </c>
      <c r="H67" s="94">
        <f t="shared" si="3"/>
        <v>109986</v>
      </c>
      <c r="I67" s="93">
        <f>SUM(I68:I69)</f>
        <v>109986</v>
      </c>
      <c r="J67" s="93">
        <f>SUM(J68:J69)</f>
        <v>0</v>
      </c>
      <c r="K67" s="93">
        <f>SUM(K68:K69)</f>
        <v>0</v>
      </c>
      <c r="L67" s="141">
        <f>SUM(L68:L69)</f>
        <v>0</v>
      </c>
    </row>
    <row r="68" spans="1:12" ht="24" x14ac:dyDescent="0.25">
      <c r="A68" s="91">
        <v>1210</v>
      </c>
      <c r="B68" s="79" t="s">
        <v>243</v>
      </c>
      <c r="C68" s="69">
        <f t="shared" si="2"/>
        <v>82324</v>
      </c>
      <c r="D68" s="68">
        <v>82324</v>
      </c>
      <c r="E68" s="68"/>
      <c r="F68" s="68"/>
      <c r="G68" s="70"/>
      <c r="H68" s="69">
        <f t="shared" si="3"/>
        <v>88130</v>
      </c>
      <c r="I68" s="68">
        <v>88130</v>
      </c>
      <c r="J68" s="68"/>
      <c r="K68" s="68"/>
      <c r="L68" s="67"/>
    </row>
    <row r="69" spans="1:12" ht="24" x14ac:dyDescent="0.25">
      <c r="A69" s="88">
        <v>1220</v>
      </c>
      <c r="B69" s="78" t="s">
        <v>242</v>
      </c>
      <c r="C69" s="36">
        <f t="shared" si="2"/>
        <v>20892.72</v>
      </c>
      <c r="D69" s="76">
        <f>SUM(D70:D74)</f>
        <v>20892.72</v>
      </c>
      <c r="E69" s="76">
        <f>SUM(E70:E74)</f>
        <v>0</v>
      </c>
      <c r="F69" s="76">
        <f>SUM(F70:F74)</f>
        <v>0</v>
      </c>
      <c r="G69" s="77">
        <f>SUM(G70:G74)</f>
        <v>0</v>
      </c>
      <c r="H69" s="36">
        <f t="shared" si="3"/>
        <v>21856</v>
      </c>
      <c r="I69" s="76">
        <f>SUM(I70:I74)</f>
        <v>21856</v>
      </c>
      <c r="J69" s="76">
        <f>SUM(J70:J74)</f>
        <v>0</v>
      </c>
      <c r="K69" s="76">
        <f>SUM(K70:K74)</f>
        <v>0</v>
      </c>
      <c r="L69" s="75">
        <f>SUM(L70:L74)</f>
        <v>0</v>
      </c>
    </row>
    <row r="70" spans="1:12" ht="48" x14ac:dyDescent="0.25">
      <c r="A70" s="74">
        <v>1221</v>
      </c>
      <c r="B70" s="78" t="s">
        <v>241</v>
      </c>
      <c r="C70" s="36">
        <f t="shared" si="2"/>
        <v>13209.24</v>
      </c>
      <c r="D70" s="35">
        <v>13209.24</v>
      </c>
      <c r="E70" s="35"/>
      <c r="F70" s="35"/>
      <c r="G70" s="37"/>
      <c r="H70" s="36">
        <f t="shared" si="3"/>
        <v>13210</v>
      </c>
      <c r="I70" s="35">
        <v>13210</v>
      </c>
      <c r="J70" s="35"/>
      <c r="K70" s="35"/>
      <c r="L70" s="34"/>
    </row>
    <row r="71" spans="1:12" hidden="1" x14ac:dyDescent="0.25">
      <c r="A71" s="74">
        <v>1223</v>
      </c>
      <c r="B71" s="78" t="s">
        <v>240</v>
      </c>
      <c r="C71" s="36">
        <f t="shared" si="2"/>
        <v>0</v>
      </c>
      <c r="D71" s="35"/>
      <c r="E71" s="35"/>
      <c r="F71" s="35"/>
      <c r="G71" s="37"/>
      <c r="H71" s="36">
        <f t="shared" si="3"/>
        <v>0</v>
      </c>
      <c r="I71" s="35"/>
      <c r="J71" s="35"/>
      <c r="K71" s="35"/>
      <c r="L71" s="34"/>
    </row>
    <row r="72" spans="1:12" hidden="1" x14ac:dyDescent="0.25">
      <c r="A72" s="74">
        <v>1225</v>
      </c>
      <c r="B72" s="78" t="s">
        <v>239</v>
      </c>
      <c r="C72" s="36">
        <f t="shared" si="2"/>
        <v>0</v>
      </c>
      <c r="D72" s="35"/>
      <c r="E72" s="35"/>
      <c r="F72" s="35"/>
      <c r="G72" s="37"/>
      <c r="H72" s="36">
        <f t="shared" si="3"/>
        <v>0</v>
      </c>
      <c r="I72" s="35"/>
      <c r="J72" s="35"/>
      <c r="K72" s="35"/>
      <c r="L72" s="34"/>
    </row>
    <row r="73" spans="1:12" ht="24" x14ac:dyDescent="0.25">
      <c r="A73" s="74">
        <v>1227</v>
      </c>
      <c r="B73" s="78" t="s">
        <v>238</v>
      </c>
      <c r="C73" s="36">
        <f t="shared" si="2"/>
        <v>7683.48</v>
      </c>
      <c r="D73" s="35">
        <v>7683.48</v>
      </c>
      <c r="E73" s="35"/>
      <c r="F73" s="35"/>
      <c r="G73" s="37"/>
      <c r="H73" s="36">
        <f t="shared" si="3"/>
        <v>8218</v>
      </c>
      <c r="I73" s="35">
        <v>8218</v>
      </c>
      <c r="J73" s="35"/>
      <c r="K73" s="35"/>
      <c r="L73" s="34"/>
    </row>
    <row r="74" spans="1:12" ht="48" x14ac:dyDescent="0.25">
      <c r="A74" s="74">
        <v>1228</v>
      </c>
      <c r="B74" s="78" t="s">
        <v>237</v>
      </c>
      <c r="C74" s="36">
        <f t="shared" si="2"/>
        <v>0</v>
      </c>
      <c r="D74" s="35"/>
      <c r="E74" s="35"/>
      <c r="F74" s="35"/>
      <c r="G74" s="37"/>
      <c r="H74" s="36">
        <f t="shared" si="3"/>
        <v>428</v>
      </c>
      <c r="I74" s="35">
        <v>428</v>
      </c>
      <c r="J74" s="35"/>
      <c r="K74" s="35"/>
      <c r="L74" s="34"/>
    </row>
    <row r="75" spans="1:12" x14ac:dyDescent="0.25">
      <c r="A75" s="131">
        <v>2000</v>
      </c>
      <c r="B75" s="131" t="s">
        <v>236</v>
      </c>
      <c r="C75" s="128">
        <f t="shared" si="2"/>
        <v>128826</v>
      </c>
      <c r="D75" s="127">
        <f>SUM(D76,D83,D130,D164,D165,D172)</f>
        <v>119526</v>
      </c>
      <c r="E75" s="127">
        <f>SUM(E76,E83,E130,E164,E165,E172)</f>
        <v>0</v>
      </c>
      <c r="F75" s="127">
        <f>SUM(F76,F83,F130,F164,F165,F172)</f>
        <v>4300</v>
      </c>
      <c r="G75" s="129">
        <f>SUM(G76,G83,G130,G164,G165,G172)</f>
        <v>5000</v>
      </c>
      <c r="H75" s="128">
        <f t="shared" si="3"/>
        <v>121376</v>
      </c>
      <c r="I75" s="127">
        <f>SUM(I76,I83,I130,I164,I165,I172)</f>
        <v>113249</v>
      </c>
      <c r="J75" s="127">
        <f>SUM(J76,J83,J130,J164,J165,J172)</f>
        <v>0</v>
      </c>
      <c r="K75" s="127">
        <f>SUM(K76,K83,K130,K164,K165,K172)</f>
        <v>4300</v>
      </c>
      <c r="L75" s="126">
        <f>SUM(L76,L83,L130,L164,L165,L172)</f>
        <v>3827</v>
      </c>
    </row>
    <row r="76" spans="1:12" ht="24" x14ac:dyDescent="0.25">
      <c r="A76" s="97">
        <v>2100</v>
      </c>
      <c r="B76" s="96" t="s">
        <v>235</v>
      </c>
      <c r="C76" s="94">
        <f t="shared" si="2"/>
        <v>1290</v>
      </c>
      <c r="D76" s="93">
        <f>SUM(D77,D80)</f>
        <v>1290</v>
      </c>
      <c r="E76" s="93">
        <f>SUM(E77,E80)</f>
        <v>0</v>
      </c>
      <c r="F76" s="93">
        <f>SUM(F77,F80)</f>
        <v>0</v>
      </c>
      <c r="G76" s="142">
        <f>SUM(G77,G80)</f>
        <v>0</v>
      </c>
      <c r="H76" s="94">
        <f t="shared" si="3"/>
        <v>1190</v>
      </c>
      <c r="I76" s="93">
        <f>SUM(I77,I80)</f>
        <v>1190</v>
      </c>
      <c r="J76" s="93">
        <f>SUM(J77,J80)</f>
        <v>0</v>
      </c>
      <c r="K76" s="93">
        <f>SUM(K77,K80)</f>
        <v>0</v>
      </c>
      <c r="L76" s="141">
        <f>SUM(L77,L80)</f>
        <v>0</v>
      </c>
    </row>
    <row r="77" spans="1:12" ht="24" x14ac:dyDescent="0.25">
      <c r="A77" s="91">
        <v>2110</v>
      </c>
      <c r="B77" s="79" t="s">
        <v>234</v>
      </c>
      <c r="C77" s="69">
        <f t="shared" si="2"/>
        <v>650</v>
      </c>
      <c r="D77" s="107">
        <f>SUM(D78:D79)</f>
        <v>650</v>
      </c>
      <c r="E77" s="107">
        <f>SUM(E78:E79)</f>
        <v>0</v>
      </c>
      <c r="F77" s="107">
        <f>SUM(F78:F79)</f>
        <v>0</v>
      </c>
      <c r="G77" s="150">
        <f>SUM(G78:G79)</f>
        <v>0</v>
      </c>
      <c r="H77" s="69">
        <f t="shared" si="3"/>
        <v>550</v>
      </c>
      <c r="I77" s="107">
        <f>SUM(I78:I79)</f>
        <v>550</v>
      </c>
      <c r="J77" s="107">
        <f>SUM(J78:J79)</f>
        <v>0</v>
      </c>
      <c r="K77" s="107">
        <f>SUM(K78:K79)</f>
        <v>0</v>
      </c>
      <c r="L77" s="149">
        <f>SUM(L78:L79)</f>
        <v>0</v>
      </c>
    </row>
    <row r="78" spans="1:12" hidden="1" x14ac:dyDescent="0.25">
      <c r="A78" s="74">
        <v>2111</v>
      </c>
      <c r="B78" s="78" t="s">
        <v>232</v>
      </c>
      <c r="C78" s="36">
        <f t="shared" si="2"/>
        <v>0</v>
      </c>
      <c r="D78" s="35"/>
      <c r="E78" s="35"/>
      <c r="F78" s="35"/>
      <c r="G78" s="37"/>
      <c r="H78" s="36">
        <f t="shared" si="3"/>
        <v>0</v>
      </c>
      <c r="I78" s="35"/>
      <c r="J78" s="35"/>
      <c r="K78" s="35"/>
      <c r="L78" s="34"/>
    </row>
    <row r="79" spans="1:12" ht="24" x14ac:dyDescent="0.25">
      <c r="A79" s="74">
        <v>2112</v>
      </c>
      <c r="B79" s="78" t="s">
        <v>231</v>
      </c>
      <c r="C79" s="36">
        <f t="shared" si="2"/>
        <v>650</v>
      </c>
      <c r="D79" s="35">
        <v>650</v>
      </c>
      <c r="E79" s="35"/>
      <c r="F79" s="35"/>
      <c r="G79" s="37"/>
      <c r="H79" s="36">
        <f t="shared" si="3"/>
        <v>550</v>
      </c>
      <c r="I79" s="35">
        <v>550</v>
      </c>
      <c r="J79" s="35"/>
      <c r="K79" s="35"/>
      <c r="L79" s="34"/>
    </row>
    <row r="80" spans="1:12" ht="24" x14ac:dyDescent="0.25">
      <c r="A80" s="88">
        <v>2120</v>
      </c>
      <c r="B80" s="78" t="s">
        <v>233</v>
      </c>
      <c r="C80" s="36">
        <f t="shared" si="2"/>
        <v>640</v>
      </c>
      <c r="D80" s="76">
        <f>SUM(D81:D82)</f>
        <v>640</v>
      </c>
      <c r="E80" s="76">
        <f>SUM(E81:E82)</f>
        <v>0</v>
      </c>
      <c r="F80" s="76">
        <f>SUM(F81:F82)</f>
        <v>0</v>
      </c>
      <c r="G80" s="77">
        <f>SUM(G81:G82)</f>
        <v>0</v>
      </c>
      <c r="H80" s="36">
        <f t="shared" si="3"/>
        <v>640</v>
      </c>
      <c r="I80" s="76">
        <f>SUM(I81:I82)</f>
        <v>640</v>
      </c>
      <c r="J80" s="76">
        <f>SUM(J81:J82)</f>
        <v>0</v>
      </c>
      <c r="K80" s="76">
        <f>SUM(K81:K82)</f>
        <v>0</v>
      </c>
      <c r="L80" s="75">
        <f>SUM(L81:L82)</f>
        <v>0</v>
      </c>
    </row>
    <row r="81" spans="1:12" x14ac:dyDescent="0.25">
      <c r="A81" s="74">
        <v>2121</v>
      </c>
      <c r="B81" s="78" t="s">
        <v>232</v>
      </c>
      <c r="C81" s="36">
        <f t="shared" si="2"/>
        <v>640</v>
      </c>
      <c r="D81" s="35">
        <v>640</v>
      </c>
      <c r="E81" s="35"/>
      <c r="F81" s="35"/>
      <c r="G81" s="37"/>
      <c r="H81" s="36">
        <f t="shared" si="3"/>
        <v>640</v>
      </c>
      <c r="I81" s="35">
        <v>640</v>
      </c>
      <c r="J81" s="35"/>
      <c r="K81" s="35"/>
      <c r="L81" s="34"/>
    </row>
    <row r="82" spans="1:12" ht="24" hidden="1" x14ac:dyDescent="0.25">
      <c r="A82" s="74">
        <v>2122</v>
      </c>
      <c r="B82" s="78" t="s">
        <v>231</v>
      </c>
      <c r="C82" s="36">
        <f t="shared" ref="C82:C113" si="4">SUM(D82:G82)</f>
        <v>0</v>
      </c>
      <c r="D82" s="35"/>
      <c r="E82" s="35"/>
      <c r="F82" s="35"/>
      <c r="G82" s="37"/>
      <c r="H82" s="36">
        <f t="shared" ref="H82:H113" si="5">SUM(I82:L82)</f>
        <v>0</v>
      </c>
      <c r="I82" s="35"/>
      <c r="J82" s="35"/>
      <c r="K82" s="35"/>
      <c r="L82" s="34"/>
    </row>
    <row r="83" spans="1:12" x14ac:dyDescent="0.25">
      <c r="A83" s="97">
        <v>2200</v>
      </c>
      <c r="B83" s="96" t="s">
        <v>230</v>
      </c>
      <c r="C83" s="94">
        <f t="shared" si="4"/>
        <v>26398</v>
      </c>
      <c r="D83" s="93">
        <f>SUM(D84,D89,D95,D103,D112,D116,D122,D128)</f>
        <v>23528</v>
      </c>
      <c r="E83" s="93">
        <f>SUM(E84,E89,E95,E103,E112,E116,E122,E128)</f>
        <v>0</v>
      </c>
      <c r="F83" s="93">
        <f>SUM(F84,F89,F95,F103,F112,F116,F122,F128)</f>
        <v>170</v>
      </c>
      <c r="G83" s="142">
        <f>SUM(G84,G89,G95,G103,G112,G116,G122,G128)</f>
        <v>2700</v>
      </c>
      <c r="H83" s="94">
        <f t="shared" si="5"/>
        <v>25771</v>
      </c>
      <c r="I83" s="93">
        <f>SUM(I84,I89,I95,I103,I112,I116,I122,I128)</f>
        <v>23908</v>
      </c>
      <c r="J83" s="93">
        <f>SUM(J84,J89,J95,J103,J112,J116,J122,J128)</f>
        <v>0</v>
      </c>
      <c r="K83" s="93">
        <f>SUM(K84,K89,K95,K103,K112,K116,K122,K128)</f>
        <v>170</v>
      </c>
      <c r="L83" s="109">
        <f>SUM(L84,L89,L95,L103,L112,L116,L122,L128)</f>
        <v>1693</v>
      </c>
    </row>
    <row r="84" spans="1:12" x14ac:dyDescent="0.25">
      <c r="A84" s="80">
        <v>2210</v>
      </c>
      <c r="B84" s="137" t="s">
        <v>229</v>
      </c>
      <c r="C84" s="134">
        <f t="shared" si="4"/>
        <v>2094</v>
      </c>
      <c r="D84" s="139">
        <f>SUM(D85:D88)</f>
        <v>2094</v>
      </c>
      <c r="E84" s="139">
        <f>SUM(E85:E88)</f>
        <v>0</v>
      </c>
      <c r="F84" s="139">
        <f>SUM(F85:F88)</f>
        <v>0</v>
      </c>
      <c r="G84" s="139">
        <f>SUM(G85:G88)</f>
        <v>0</v>
      </c>
      <c r="H84" s="134">
        <f t="shared" si="5"/>
        <v>2094</v>
      </c>
      <c r="I84" s="139">
        <f>SUM(I85:I88)</f>
        <v>2094</v>
      </c>
      <c r="J84" s="139">
        <f>SUM(J85:J88)</f>
        <v>0</v>
      </c>
      <c r="K84" s="139">
        <f>SUM(K85:K88)</f>
        <v>0</v>
      </c>
      <c r="L84" s="138">
        <f>SUM(L85:L88)</f>
        <v>0</v>
      </c>
    </row>
    <row r="85" spans="1:12" ht="24" hidden="1" x14ac:dyDescent="0.25">
      <c r="A85" s="114">
        <v>2211</v>
      </c>
      <c r="B85" s="79" t="s">
        <v>228</v>
      </c>
      <c r="C85" s="69">
        <f t="shared" si="4"/>
        <v>0</v>
      </c>
      <c r="D85" s="68"/>
      <c r="E85" s="68"/>
      <c r="F85" s="68"/>
      <c r="G85" s="70"/>
      <c r="H85" s="69">
        <f t="shared" si="5"/>
        <v>0</v>
      </c>
      <c r="I85" s="68"/>
      <c r="J85" s="68"/>
      <c r="K85" s="68"/>
      <c r="L85" s="67"/>
    </row>
    <row r="86" spans="1:12" ht="36" x14ac:dyDescent="0.25">
      <c r="A86" s="74">
        <v>2212</v>
      </c>
      <c r="B86" s="78" t="s">
        <v>227</v>
      </c>
      <c r="C86" s="36">
        <f t="shared" si="4"/>
        <v>1593</v>
      </c>
      <c r="D86" s="35">
        <v>1593</v>
      </c>
      <c r="E86" s="35"/>
      <c r="F86" s="35"/>
      <c r="G86" s="37"/>
      <c r="H86" s="36">
        <f t="shared" si="5"/>
        <v>1593</v>
      </c>
      <c r="I86" s="35">
        <v>1593</v>
      </c>
      <c r="J86" s="35"/>
      <c r="K86" s="35"/>
      <c r="L86" s="34"/>
    </row>
    <row r="87" spans="1:12" ht="24" x14ac:dyDescent="0.25">
      <c r="A87" s="74">
        <v>2214</v>
      </c>
      <c r="B87" s="78" t="s">
        <v>226</v>
      </c>
      <c r="C87" s="36">
        <f t="shared" si="4"/>
        <v>405</v>
      </c>
      <c r="D87" s="35">
        <v>405</v>
      </c>
      <c r="E87" s="35"/>
      <c r="F87" s="35"/>
      <c r="G87" s="37"/>
      <c r="H87" s="36">
        <f t="shared" si="5"/>
        <v>405</v>
      </c>
      <c r="I87" s="35">
        <v>405</v>
      </c>
      <c r="J87" s="35"/>
      <c r="K87" s="35"/>
      <c r="L87" s="34"/>
    </row>
    <row r="88" spans="1:12" x14ac:dyDescent="0.25">
      <c r="A88" s="74">
        <v>2219</v>
      </c>
      <c r="B88" s="78" t="s">
        <v>225</v>
      </c>
      <c r="C88" s="36">
        <f t="shared" si="4"/>
        <v>96</v>
      </c>
      <c r="D88" s="35">
        <v>96</v>
      </c>
      <c r="E88" s="35"/>
      <c r="F88" s="35"/>
      <c r="G88" s="37"/>
      <c r="H88" s="36">
        <f t="shared" si="5"/>
        <v>96</v>
      </c>
      <c r="I88" s="35">
        <v>96</v>
      </c>
      <c r="J88" s="35"/>
      <c r="K88" s="35"/>
      <c r="L88" s="34"/>
    </row>
    <row r="89" spans="1:12" ht="24" x14ac:dyDescent="0.25">
      <c r="A89" s="88">
        <v>2220</v>
      </c>
      <c r="B89" s="78" t="s">
        <v>224</v>
      </c>
      <c r="C89" s="36">
        <f t="shared" si="4"/>
        <v>15822</v>
      </c>
      <c r="D89" s="76">
        <f>SUM(D90:D94)</f>
        <v>15652</v>
      </c>
      <c r="E89" s="76">
        <f>SUM(E90:E94)</f>
        <v>0</v>
      </c>
      <c r="F89" s="76">
        <f>SUM(F90:F94)</f>
        <v>170</v>
      </c>
      <c r="G89" s="77">
        <f>SUM(G90:G94)</f>
        <v>0</v>
      </c>
      <c r="H89" s="36">
        <f t="shared" si="5"/>
        <v>16972</v>
      </c>
      <c r="I89" s="76">
        <f>SUM(I90:I94)</f>
        <v>16802</v>
      </c>
      <c r="J89" s="76">
        <f>SUM(J90:J94)</f>
        <v>0</v>
      </c>
      <c r="K89" s="76">
        <f>SUM(K90:K94)</f>
        <v>170</v>
      </c>
      <c r="L89" s="75">
        <f>SUM(L90:L94)</f>
        <v>0</v>
      </c>
    </row>
    <row r="90" spans="1:12" hidden="1" x14ac:dyDescent="0.25">
      <c r="A90" s="74">
        <v>2221</v>
      </c>
      <c r="B90" s="78" t="s">
        <v>223</v>
      </c>
      <c r="C90" s="36">
        <f t="shared" si="4"/>
        <v>0</v>
      </c>
      <c r="D90" s="35"/>
      <c r="E90" s="35"/>
      <c r="F90" s="35"/>
      <c r="G90" s="37"/>
      <c r="H90" s="36">
        <f t="shared" si="5"/>
        <v>0</v>
      </c>
      <c r="I90" s="35"/>
      <c r="J90" s="35"/>
      <c r="K90" s="35"/>
      <c r="L90" s="34"/>
    </row>
    <row r="91" spans="1:12" x14ac:dyDescent="0.25">
      <c r="A91" s="74">
        <v>2222</v>
      </c>
      <c r="B91" s="78" t="s">
        <v>222</v>
      </c>
      <c r="C91" s="36">
        <f t="shared" si="4"/>
        <v>5763</v>
      </c>
      <c r="D91" s="35">
        <v>5663</v>
      </c>
      <c r="E91" s="35"/>
      <c r="F91" s="35">
        <v>100</v>
      </c>
      <c r="G91" s="37"/>
      <c r="H91" s="36">
        <f t="shared" si="5"/>
        <v>6159</v>
      </c>
      <c r="I91" s="35">
        <v>6059</v>
      </c>
      <c r="J91" s="35"/>
      <c r="K91" s="35">
        <v>100</v>
      </c>
      <c r="L91" s="34"/>
    </row>
    <row r="92" spans="1:12" x14ac:dyDescent="0.25">
      <c r="A92" s="74">
        <v>2223</v>
      </c>
      <c r="B92" s="78" t="s">
        <v>221</v>
      </c>
      <c r="C92" s="36">
        <f t="shared" si="4"/>
        <v>9757</v>
      </c>
      <c r="D92" s="35">
        <v>9687</v>
      </c>
      <c r="E92" s="35"/>
      <c r="F92" s="35">
        <v>70</v>
      </c>
      <c r="G92" s="37"/>
      <c r="H92" s="36">
        <f t="shared" si="5"/>
        <v>10451</v>
      </c>
      <c r="I92" s="35">
        <v>10381</v>
      </c>
      <c r="J92" s="35"/>
      <c r="K92" s="35">
        <v>70</v>
      </c>
      <c r="L92" s="34"/>
    </row>
    <row r="93" spans="1:12" ht="48" x14ac:dyDescent="0.25">
      <c r="A93" s="74">
        <v>2224</v>
      </c>
      <c r="B93" s="78" t="s">
        <v>220</v>
      </c>
      <c r="C93" s="36">
        <f t="shared" si="4"/>
        <v>302</v>
      </c>
      <c r="D93" s="35">
        <v>302</v>
      </c>
      <c r="E93" s="35"/>
      <c r="F93" s="35"/>
      <c r="G93" s="37"/>
      <c r="H93" s="36">
        <f t="shared" si="5"/>
        <v>362</v>
      </c>
      <c r="I93" s="35">
        <v>362</v>
      </c>
      <c r="J93" s="35"/>
      <c r="K93" s="35"/>
      <c r="L93" s="34"/>
    </row>
    <row r="94" spans="1:12" ht="24" hidden="1" x14ac:dyDescent="0.25">
      <c r="A94" s="74">
        <v>2229</v>
      </c>
      <c r="B94" s="78" t="s">
        <v>219</v>
      </c>
      <c r="C94" s="36">
        <f t="shared" si="4"/>
        <v>0</v>
      </c>
      <c r="D94" s="35"/>
      <c r="E94" s="35"/>
      <c r="F94" s="35"/>
      <c r="G94" s="37"/>
      <c r="H94" s="36">
        <f t="shared" si="5"/>
        <v>0</v>
      </c>
      <c r="I94" s="35"/>
      <c r="J94" s="35"/>
      <c r="K94" s="35"/>
      <c r="L94" s="34"/>
    </row>
    <row r="95" spans="1:12" ht="36" x14ac:dyDescent="0.25">
      <c r="A95" s="88">
        <v>2230</v>
      </c>
      <c r="B95" s="78" t="s">
        <v>218</v>
      </c>
      <c r="C95" s="36">
        <f t="shared" si="4"/>
        <v>2231</v>
      </c>
      <c r="D95" s="76">
        <f>SUM(D96:D102)</f>
        <v>1131</v>
      </c>
      <c r="E95" s="76">
        <f>SUM(E96:E102)</f>
        <v>0</v>
      </c>
      <c r="F95" s="76">
        <f>SUM(F96:F102)</f>
        <v>0</v>
      </c>
      <c r="G95" s="77">
        <f>SUM(G96:G102)</f>
        <v>1100</v>
      </c>
      <c r="H95" s="36">
        <f t="shared" si="5"/>
        <v>1561</v>
      </c>
      <c r="I95" s="76">
        <f>SUM(I96:I102)</f>
        <v>761</v>
      </c>
      <c r="J95" s="76">
        <f>SUM(J96:J102)</f>
        <v>0</v>
      </c>
      <c r="K95" s="76">
        <f>SUM(K96:K102)</f>
        <v>0</v>
      </c>
      <c r="L95" s="75">
        <f>SUM(L96:L102)</f>
        <v>800</v>
      </c>
    </row>
    <row r="96" spans="1:12" ht="24" x14ac:dyDescent="0.25">
      <c r="A96" s="74">
        <v>2231</v>
      </c>
      <c r="B96" s="78" t="s">
        <v>217</v>
      </c>
      <c r="C96" s="36">
        <f t="shared" si="4"/>
        <v>500</v>
      </c>
      <c r="D96" s="35"/>
      <c r="E96" s="35"/>
      <c r="F96" s="35"/>
      <c r="G96" s="37">
        <v>500</v>
      </c>
      <c r="H96" s="36">
        <f t="shared" si="5"/>
        <v>200</v>
      </c>
      <c r="I96" s="35"/>
      <c r="J96" s="35"/>
      <c r="K96" s="35"/>
      <c r="L96" s="34">
        <f>500-300</f>
        <v>200</v>
      </c>
    </row>
    <row r="97" spans="1:12" ht="36" hidden="1" x14ac:dyDescent="0.25">
      <c r="A97" s="74">
        <v>2232</v>
      </c>
      <c r="B97" s="78" t="s">
        <v>216</v>
      </c>
      <c r="C97" s="36">
        <f t="shared" si="4"/>
        <v>0</v>
      </c>
      <c r="D97" s="35"/>
      <c r="E97" s="35"/>
      <c r="F97" s="35"/>
      <c r="G97" s="37"/>
      <c r="H97" s="36">
        <f t="shared" si="5"/>
        <v>0</v>
      </c>
      <c r="I97" s="35"/>
      <c r="J97" s="35"/>
      <c r="K97" s="35"/>
      <c r="L97" s="34"/>
    </row>
    <row r="98" spans="1:12" ht="24" hidden="1" x14ac:dyDescent="0.25">
      <c r="A98" s="114">
        <v>2233</v>
      </c>
      <c r="B98" s="79" t="s">
        <v>215</v>
      </c>
      <c r="C98" s="69">
        <f t="shared" si="4"/>
        <v>0</v>
      </c>
      <c r="D98" s="68"/>
      <c r="E98" s="68"/>
      <c r="F98" s="68"/>
      <c r="G98" s="70"/>
      <c r="H98" s="69">
        <f t="shared" si="5"/>
        <v>0</v>
      </c>
      <c r="I98" s="68"/>
      <c r="J98" s="68"/>
      <c r="K98" s="68"/>
      <c r="L98" s="67"/>
    </row>
    <row r="99" spans="1:12" ht="36" hidden="1" x14ac:dyDescent="0.25">
      <c r="A99" s="74">
        <v>2234</v>
      </c>
      <c r="B99" s="78" t="s">
        <v>214</v>
      </c>
      <c r="C99" s="36">
        <f t="shared" si="4"/>
        <v>0</v>
      </c>
      <c r="D99" s="35"/>
      <c r="E99" s="35"/>
      <c r="F99" s="35"/>
      <c r="G99" s="37"/>
      <c r="H99" s="36">
        <f t="shared" si="5"/>
        <v>0</v>
      </c>
      <c r="I99" s="35"/>
      <c r="J99" s="35"/>
      <c r="K99" s="35"/>
      <c r="L99" s="34"/>
    </row>
    <row r="100" spans="1:12" ht="24" x14ac:dyDescent="0.25">
      <c r="A100" s="74">
        <v>2235</v>
      </c>
      <c r="B100" s="78" t="s">
        <v>213</v>
      </c>
      <c r="C100" s="36">
        <f t="shared" si="4"/>
        <v>600</v>
      </c>
      <c r="D100" s="35">
        <v>300</v>
      </c>
      <c r="E100" s="35"/>
      <c r="F100" s="35"/>
      <c r="G100" s="37">
        <v>300</v>
      </c>
      <c r="H100" s="36">
        <f t="shared" si="5"/>
        <v>300</v>
      </c>
      <c r="I100" s="35"/>
      <c r="J100" s="35"/>
      <c r="K100" s="35"/>
      <c r="L100" s="34">
        <v>300</v>
      </c>
    </row>
    <row r="101" spans="1:12" hidden="1" x14ac:dyDescent="0.25">
      <c r="A101" s="74">
        <v>2236</v>
      </c>
      <c r="B101" s="78" t="s">
        <v>212</v>
      </c>
      <c r="C101" s="36">
        <f t="shared" si="4"/>
        <v>0</v>
      </c>
      <c r="D101" s="35"/>
      <c r="E101" s="35"/>
      <c r="F101" s="35"/>
      <c r="G101" s="37"/>
      <c r="H101" s="36">
        <f t="shared" si="5"/>
        <v>0</v>
      </c>
      <c r="I101" s="35"/>
      <c r="J101" s="35"/>
      <c r="K101" s="35"/>
      <c r="L101" s="34"/>
    </row>
    <row r="102" spans="1:12" x14ac:dyDescent="0.25">
      <c r="A102" s="74">
        <v>2239</v>
      </c>
      <c r="B102" s="78" t="s">
        <v>211</v>
      </c>
      <c r="C102" s="36">
        <f t="shared" si="4"/>
        <v>1131</v>
      </c>
      <c r="D102" s="35">
        <v>831</v>
      </c>
      <c r="E102" s="35"/>
      <c r="F102" s="35"/>
      <c r="G102" s="37">
        <v>300</v>
      </c>
      <c r="H102" s="36">
        <f t="shared" si="5"/>
        <v>1061</v>
      </c>
      <c r="I102" s="35">
        <v>761</v>
      </c>
      <c r="J102" s="35"/>
      <c r="K102" s="35"/>
      <c r="L102" s="34">
        <v>300</v>
      </c>
    </row>
    <row r="103" spans="1:12" ht="24" x14ac:dyDescent="0.25">
      <c r="A103" s="88">
        <v>2240</v>
      </c>
      <c r="B103" s="78" t="s">
        <v>210</v>
      </c>
      <c r="C103" s="36">
        <f t="shared" si="4"/>
        <v>4372</v>
      </c>
      <c r="D103" s="76">
        <f>SUM(D104:D111)</f>
        <v>3672</v>
      </c>
      <c r="E103" s="76">
        <f>SUM(E104:E111)</f>
        <v>0</v>
      </c>
      <c r="F103" s="76">
        <f>SUM(F104:F111)</f>
        <v>0</v>
      </c>
      <c r="G103" s="77">
        <f>SUM(G104:G111)</f>
        <v>700</v>
      </c>
      <c r="H103" s="36">
        <f t="shared" si="5"/>
        <v>3772</v>
      </c>
      <c r="I103" s="76">
        <f>SUM(I104:I111)</f>
        <v>3272</v>
      </c>
      <c r="J103" s="76">
        <f>SUM(J104:J111)</f>
        <v>0</v>
      </c>
      <c r="K103" s="76">
        <f>SUM(K104:K111)</f>
        <v>0</v>
      </c>
      <c r="L103" s="75">
        <f>SUM(L104:L111)</f>
        <v>500</v>
      </c>
    </row>
    <row r="104" spans="1:12" hidden="1" x14ac:dyDescent="0.25">
      <c r="A104" s="74">
        <v>2241</v>
      </c>
      <c r="B104" s="78" t="s">
        <v>209</v>
      </c>
      <c r="C104" s="36">
        <f t="shared" si="4"/>
        <v>0</v>
      </c>
      <c r="D104" s="35"/>
      <c r="E104" s="35"/>
      <c r="F104" s="35"/>
      <c r="G104" s="37"/>
      <c r="H104" s="36">
        <f t="shared" si="5"/>
        <v>0</v>
      </c>
      <c r="I104" s="35"/>
      <c r="J104" s="35"/>
      <c r="K104" s="35"/>
      <c r="L104" s="34"/>
    </row>
    <row r="105" spans="1:12" x14ac:dyDescent="0.25">
      <c r="A105" s="74">
        <v>2242</v>
      </c>
      <c r="B105" s="78" t="s">
        <v>208</v>
      </c>
      <c r="C105" s="36">
        <f t="shared" si="4"/>
        <v>1122</v>
      </c>
      <c r="D105" s="35">
        <v>822</v>
      </c>
      <c r="E105" s="35"/>
      <c r="F105" s="35"/>
      <c r="G105" s="37">
        <v>300</v>
      </c>
      <c r="H105" s="36">
        <f t="shared" si="5"/>
        <v>1122</v>
      </c>
      <c r="I105" s="35">
        <v>822</v>
      </c>
      <c r="J105" s="35"/>
      <c r="K105" s="35"/>
      <c r="L105" s="34">
        <v>300</v>
      </c>
    </row>
    <row r="106" spans="1:12" ht="24" x14ac:dyDescent="0.25">
      <c r="A106" s="74">
        <v>2243</v>
      </c>
      <c r="B106" s="78" t="s">
        <v>207</v>
      </c>
      <c r="C106" s="36">
        <f t="shared" si="4"/>
        <v>868</v>
      </c>
      <c r="D106" s="35">
        <v>768</v>
      </c>
      <c r="E106" s="35"/>
      <c r="F106" s="35"/>
      <c r="G106" s="37">
        <v>100</v>
      </c>
      <c r="H106" s="36">
        <f t="shared" si="5"/>
        <v>668</v>
      </c>
      <c r="I106" s="35">
        <v>668</v>
      </c>
      <c r="J106" s="35"/>
      <c r="K106" s="35"/>
      <c r="L106" s="34"/>
    </row>
    <row r="107" spans="1:12" x14ac:dyDescent="0.25">
      <c r="A107" s="74">
        <v>2244</v>
      </c>
      <c r="B107" s="78" t="s">
        <v>206</v>
      </c>
      <c r="C107" s="36">
        <f t="shared" si="4"/>
        <v>2167</v>
      </c>
      <c r="D107" s="35">
        <v>1867</v>
      </c>
      <c r="E107" s="35"/>
      <c r="F107" s="35"/>
      <c r="G107" s="37">
        <v>300</v>
      </c>
      <c r="H107" s="36">
        <f t="shared" si="5"/>
        <v>1767</v>
      </c>
      <c r="I107" s="35">
        <v>1567</v>
      </c>
      <c r="J107" s="35"/>
      <c r="K107" s="35"/>
      <c r="L107" s="34">
        <v>200</v>
      </c>
    </row>
    <row r="108" spans="1:12" ht="24" hidden="1" x14ac:dyDescent="0.25">
      <c r="A108" s="74">
        <v>2246</v>
      </c>
      <c r="B108" s="78" t="s">
        <v>205</v>
      </c>
      <c r="C108" s="36">
        <f t="shared" si="4"/>
        <v>0</v>
      </c>
      <c r="D108" s="35"/>
      <c r="E108" s="35"/>
      <c r="F108" s="35"/>
      <c r="G108" s="37"/>
      <c r="H108" s="36">
        <f t="shared" si="5"/>
        <v>0</v>
      </c>
      <c r="I108" s="35"/>
      <c r="J108" s="35"/>
      <c r="K108" s="35"/>
      <c r="L108" s="34"/>
    </row>
    <row r="109" spans="1:12" x14ac:dyDescent="0.25">
      <c r="A109" s="74">
        <v>2247</v>
      </c>
      <c r="B109" s="78" t="s">
        <v>204</v>
      </c>
      <c r="C109" s="36">
        <f t="shared" si="4"/>
        <v>180</v>
      </c>
      <c r="D109" s="35">
        <v>180</v>
      </c>
      <c r="E109" s="35"/>
      <c r="F109" s="35"/>
      <c r="G109" s="37"/>
      <c r="H109" s="36">
        <f t="shared" si="5"/>
        <v>180</v>
      </c>
      <c r="I109" s="35">
        <v>180</v>
      </c>
      <c r="J109" s="35"/>
      <c r="K109" s="35"/>
      <c r="L109" s="34"/>
    </row>
    <row r="110" spans="1:12" ht="24" hidden="1" x14ac:dyDescent="0.25">
      <c r="A110" s="74">
        <v>2248</v>
      </c>
      <c r="B110" s="78" t="s">
        <v>203</v>
      </c>
      <c r="C110" s="36">
        <f t="shared" si="4"/>
        <v>0</v>
      </c>
      <c r="D110" s="35"/>
      <c r="E110" s="35"/>
      <c r="F110" s="35"/>
      <c r="G110" s="37"/>
      <c r="H110" s="36">
        <f t="shared" si="5"/>
        <v>0</v>
      </c>
      <c r="I110" s="35"/>
      <c r="J110" s="35"/>
      <c r="K110" s="35"/>
      <c r="L110" s="34"/>
    </row>
    <row r="111" spans="1:12" ht="24" x14ac:dyDescent="0.25">
      <c r="A111" s="74">
        <v>2249</v>
      </c>
      <c r="B111" s="78" t="s">
        <v>202</v>
      </c>
      <c r="C111" s="36">
        <f t="shared" si="4"/>
        <v>35</v>
      </c>
      <c r="D111" s="35">
        <v>35</v>
      </c>
      <c r="E111" s="35"/>
      <c r="F111" s="35"/>
      <c r="G111" s="37"/>
      <c r="H111" s="36">
        <f t="shared" si="5"/>
        <v>35</v>
      </c>
      <c r="I111" s="35">
        <v>35</v>
      </c>
      <c r="J111" s="35"/>
      <c r="K111" s="35"/>
      <c r="L111" s="34"/>
    </row>
    <row r="112" spans="1:12" x14ac:dyDescent="0.25">
      <c r="A112" s="88">
        <v>2250</v>
      </c>
      <c r="B112" s="78" t="s">
        <v>201</v>
      </c>
      <c r="C112" s="36">
        <f t="shared" si="4"/>
        <v>166</v>
      </c>
      <c r="D112" s="76">
        <f>SUM(D113:D115)</f>
        <v>166</v>
      </c>
      <c r="E112" s="76">
        <f>SUM(E113:E115)</f>
        <v>0</v>
      </c>
      <c r="F112" s="76">
        <f>SUM(F113:F115)</f>
        <v>0</v>
      </c>
      <c r="G112" s="164">
        <f>SUM(G113:G115)</f>
        <v>0</v>
      </c>
      <c r="H112" s="36">
        <f t="shared" si="5"/>
        <v>166</v>
      </c>
      <c r="I112" s="76">
        <f>SUM(I113:I115)</f>
        <v>166</v>
      </c>
      <c r="J112" s="76">
        <f>SUM(J113:J115)</f>
        <v>0</v>
      </c>
      <c r="K112" s="76">
        <f>SUM(K113:K115)</f>
        <v>0</v>
      </c>
      <c r="L112" s="75">
        <f>SUM(L113:L115)</f>
        <v>0</v>
      </c>
    </row>
    <row r="113" spans="1:12" x14ac:dyDescent="0.25">
      <c r="A113" s="74">
        <v>2251</v>
      </c>
      <c r="B113" s="78" t="s">
        <v>200</v>
      </c>
      <c r="C113" s="36">
        <f t="shared" si="4"/>
        <v>166</v>
      </c>
      <c r="D113" s="35">
        <v>166</v>
      </c>
      <c r="E113" s="35"/>
      <c r="F113" s="35"/>
      <c r="G113" s="37"/>
      <c r="H113" s="36">
        <f t="shared" si="5"/>
        <v>166</v>
      </c>
      <c r="I113" s="35">
        <v>166</v>
      </c>
      <c r="J113" s="35"/>
      <c r="K113" s="35"/>
      <c r="L113" s="34"/>
    </row>
    <row r="114" spans="1:12" ht="24" hidden="1" x14ac:dyDescent="0.25">
      <c r="A114" s="74">
        <v>2252</v>
      </c>
      <c r="B114" s="78" t="s">
        <v>199</v>
      </c>
      <c r="C114" s="36">
        <f t="shared" ref="C114:C127" si="6">SUM(D114:G114)</f>
        <v>0</v>
      </c>
      <c r="D114" s="35"/>
      <c r="E114" s="35"/>
      <c r="F114" s="35"/>
      <c r="G114" s="37"/>
      <c r="H114" s="36">
        <f t="shared" ref="H114:H127" si="7">SUM(I114:L114)</f>
        <v>0</v>
      </c>
      <c r="I114" s="35"/>
      <c r="J114" s="35"/>
      <c r="K114" s="35"/>
      <c r="L114" s="34"/>
    </row>
    <row r="115" spans="1:12" ht="24" hidden="1" x14ac:dyDescent="0.25">
      <c r="A115" s="74">
        <v>2259</v>
      </c>
      <c r="B115" s="78" t="s">
        <v>198</v>
      </c>
      <c r="C115" s="36">
        <f t="shared" si="6"/>
        <v>0</v>
      </c>
      <c r="D115" s="35"/>
      <c r="E115" s="35"/>
      <c r="F115" s="35"/>
      <c r="G115" s="37"/>
      <c r="H115" s="36">
        <f t="shared" si="7"/>
        <v>0</v>
      </c>
      <c r="I115" s="35"/>
      <c r="J115" s="35"/>
      <c r="K115" s="35"/>
      <c r="L115" s="34"/>
    </row>
    <row r="116" spans="1:12" x14ac:dyDescent="0.25">
      <c r="A116" s="88">
        <v>2260</v>
      </c>
      <c r="B116" s="78" t="s">
        <v>197</v>
      </c>
      <c r="C116" s="36">
        <f t="shared" si="6"/>
        <v>520</v>
      </c>
      <c r="D116" s="76">
        <f>SUM(D117:D121)</f>
        <v>120</v>
      </c>
      <c r="E116" s="76">
        <f>SUM(E117:E121)</f>
        <v>0</v>
      </c>
      <c r="F116" s="76">
        <f>SUM(F117:F121)</f>
        <v>0</v>
      </c>
      <c r="G116" s="77">
        <f>SUM(G117:G121)</f>
        <v>400</v>
      </c>
      <c r="H116" s="36">
        <f t="shared" si="7"/>
        <v>220</v>
      </c>
      <c r="I116" s="76">
        <f>SUM(I117:I121)</f>
        <v>120</v>
      </c>
      <c r="J116" s="76">
        <f>SUM(J117:J121)</f>
        <v>0</v>
      </c>
      <c r="K116" s="76">
        <f>SUM(K117:K121)</f>
        <v>0</v>
      </c>
      <c r="L116" s="75">
        <f>SUM(L117:L121)</f>
        <v>100</v>
      </c>
    </row>
    <row r="117" spans="1:12" hidden="1" x14ac:dyDescent="0.25">
      <c r="A117" s="74">
        <v>2261</v>
      </c>
      <c r="B117" s="78" t="s">
        <v>196</v>
      </c>
      <c r="C117" s="36">
        <f t="shared" si="6"/>
        <v>0</v>
      </c>
      <c r="D117" s="35"/>
      <c r="E117" s="35"/>
      <c r="F117" s="35"/>
      <c r="G117" s="37"/>
      <c r="H117" s="36">
        <f t="shared" si="7"/>
        <v>0</v>
      </c>
      <c r="I117" s="35"/>
      <c r="J117" s="35"/>
      <c r="K117" s="35"/>
      <c r="L117" s="34"/>
    </row>
    <row r="118" spans="1:12" x14ac:dyDescent="0.25">
      <c r="A118" s="74">
        <v>2262</v>
      </c>
      <c r="B118" s="78" t="s">
        <v>195</v>
      </c>
      <c r="C118" s="36">
        <f t="shared" si="6"/>
        <v>400</v>
      </c>
      <c r="D118" s="35"/>
      <c r="E118" s="35"/>
      <c r="F118" s="35"/>
      <c r="G118" s="37">
        <v>400</v>
      </c>
      <c r="H118" s="36">
        <f t="shared" si="7"/>
        <v>100</v>
      </c>
      <c r="I118" s="35"/>
      <c r="J118" s="35"/>
      <c r="K118" s="35"/>
      <c r="L118" s="34">
        <v>100</v>
      </c>
    </row>
    <row r="119" spans="1:12" hidden="1" x14ac:dyDescent="0.25">
      <c r="A119" s="74">
        <v>2263</v>
      </c>
      <c r="B119" s="78" t="s">
        <v>194</v>
      </c>
      <c r="C119" s="36">
        <f t="shared" si="6"/>
        <v>0</v>
      </c>
      <c r="D119" s="35"/>
      <c r="E119" s="35"/>
      <c r="F119" s="35"/>
      <c r="G119" s="37"/>
      <c r="H119" s="36">
        <f t="shared" si="7"/>
        <v>0</v>
      </c>
      <c r="I119" s="35"/>
      <c r="J119" s="35"/>
      <c r="K119" s="35"/>
      <c r="L119" s="34"/>
    </row>
    <row r="120" spans="1:12" ht="24" x14ac:dyDescent="0.25">
      <c r="A120" s="74">
        <v>2264</v>
      </c>
      <c r="B120" s="78" t="s">
        <v>193</v>
      </c>
      <c r="C120" s="36">
        <f t="shared" si="6"/>
        <v>73</v>
      </c>
      <c r="D120" s="35">
        <v>73</v>
      </c>
      <c r="E120" s="35"/>
      <c r="F120" s="35"/>
      <c r="G120" s="37"/>
      <c r="H120" s="36">
        <f t="shared" si="7"/>
        <v>73</v>
      </c>
      <c r="I120" s="35">
        <v>73</v>
      </c>
      <c r="J120" s="35"/>
      <c r="K120" s="35"/>
      <c r="L120" s="34"/>
    </row>
    <row r="121" spans="1:12" x14ac:dyDescent="0.25">
      <c r="A121" s="74">
        <v>2269</v>
      </c>
      <c r="B121" s="78" t="s">
        <v>192</v>
      </c>
      <c r="C121" s="36">
        <f t="shared" si="6"/>
        <v>47</v>
      </c>
      <c r="D121" s="35">
        <v>47</v>
      </c>
      <c r="E121" s="35"/>
      <c r="F121" s="35"/>
      <c r="G121" s="37"/>
      <c r="H121" s="36">
        <f t="shared" si="7"/>
        <v>47</v>
      </c>
      <c r="I121" s="35">
        <v>47</v>
      </c>
      <c r="J121" s="35"/>
      <c r="K121" s="35"/>
      <c r="L121" s="34"/>
    </row>
    <row r="122" spans="1:12" x14ac:dyDescent="0.25">
      <c r="A122" s="88">
        <v>2270</v>
      </c>
      <c r="B122" s="78" t="s">
        <v>191</v>
      </c>
      <c r="C122" s="36">
        <f t="shared" si="6"/>
        <v>1193</v>
      </c>
      <c r="D122" s="76">
        <f>SUM(D123:D127)</f>
        <v>693</v>
      </c>
      <c r="E122" s="76">
        <f>SUM(E123:E127)</f>
        <v>0</v>
      </c>
      <c r="F122" s="76">
        <f>SUM(F123:F127)</f>
        <v>0</v>
      </c>
      <c r="G122" s="77">
        <f>SUM(G123:G127)</f>
        <v>500</v>
      </c>
      <c r="H122" s="36">
        <f t="shared" si="7"/>
        <v>986</v>
      </c>
      <c r="I122" s="76">
        <f>SUM(I123:I127)</f>
        <v>693</v>
      </c>
      <c r="J122" s="76">
        <f>SUM(J123:J127)</f>
        <v>0</v>
      </c>
      <c r="K122" s="76">
        <f>SUM(K123:K127)</f>
        <v>0</v>
      </c>
      <c r="L122" s="75">
        <f>SUM(L123:L127)</f>
        <v>293</v>
      </c>
    </row>
    <row r="123" spans="1:12" hidden="1" x14ac:dyDescent="0.25">
      <c r="A123" s="74">
        <v>2272</v>
      </c>
      <c r="B123" s="1" t="s">
        <v>190</v>
      </c>
      <c r="C123" s="36">
        <f t="shared" si="6"/>
        <v>0</v>
      </c>
      <c r="D123" s="35"/>
      <c r="E123" s="35"/>
      <c r="F123" s="35"/>
      <c r="G123" s="37"/>
      <c r="H123" s="36">
        <f t="shared" si="7"/>
        <v>0</v>
      </c>
      <c r="I123" s="35"/>
      <c r="J123" s="35"/>
      <c r="K123" s="35"/>
      <c r="L123" s="34"/>
    </row>
    <row r="124" spans="1:12" ht="24" hidden="1" x14ac:dyDescent="0.25">
      <c r="A124" s="74">
        <v>2275</v>
      </c>
      <c r="B124" s="78" t="s">
        <v>189</v>
      </c>
      <c r="C124" s="36">
        <f t="shared" si="6"/>
        <v>0</v>
      </c>
      <c r="D124" s="35"/>
      <c r="E124" s="35"/>
      <c r="F124" s="35"/>
      <c r="G124" s="37"/>
      <c r="H124" s="36">
        <f t="shared" si="7"/>
        <v>0</v>
      </c>
      <c r="I124" s="35"/>
      <c r="J124" s="35"/>
      <c r="K124" s="35"/>
      <c r="L124" s="34"/>
    </row>
    <row r="125" spans="1:12" ht="36" hidden="1" x14ac:dyDescent="0.25">
      <c r="A125" s="74">
        <v>2276</v>
      </c>
      <c r="B125" s="78" t="s">
        <v>188</v>
      </c>
      <c r="C125" s="36">
        <f t="shared" si="6"/>
        <v>0</v>
      </c>
      <c r="D125" s="35"/>
      <c r="E125" s="35"/>
      <c r="F125" s="35"/>
      <c r="G125" s="37"/>
      <c r="H125" s="36">
        <f t="shared" si="7"/>
        <v>0</v>
      </c>
      <c r="I125" s="35"/>
      <c r="J125" s="35"/>
      <c r="K125" s="35"/>
      <c r="L125" s="34"/>
    </row>
    <row r="126" spans="1:12" ht="24" hidden="1" customHeight="1" x14ac:dyDescent="0.25">
      <c r="A126" s="74">
        <v>2278</v>
      </c>
      <c r="B126" s="78" t="s">
        <v>187</v>
      </c>
      <c r="C126" s="36">
        <f t="shared" si="6"/>
        <v>0</v>
      </c>
      <c r="D126" s="35"/>
      <c r="E126" s="35"/>
      <c r="F126" s="35"/>
      <c r="G126" s="37"/>
      <c r="H126" s="36">
        <f t="shared" si="7"/>
        <v>0</v>
      </c>
      <c r="I126" s="35"/>
      <c r="J126" s="35"/>
      <c r="K126" s="35"/>
      <c r="L126" s="34"/>
    </row>
    <row r="127" spans="1:12" ht="24" x14ac:dyDescent="0.25">
      <c r="A127" s="74">
        <v>2279</v>
      </c>
      <c r="B127" s="78" t="s">
        <v>186</v>
      </c>
      <c r="C127" s="36">
        <f t="shared" si="6"/>
        <v>1193</v>
      </c>
      <c r="D127" s="35">
        <v>693</v>
      </c>
      <c r="E127" s="35"/>
      <c r="F127" s="35"/>
      <c r="G127" s="37">
        <v>500</v>
      </c>
      <c r="H127" s="36">
        <f t="shared" si="7"/>
        <v>986</v>
      </c>
      <c r="I127" s="35">
        <v>693</v>
      </c>
      <c r="J127" s="35"/>
      <c r="K127" s="35"/>
      <c r="L127" s="34">
        <f>500-207</f>
        <v>293</v>
      </c>
    </row>
    <row r="128" spans="1:12" ht="24" hidden="1" x14ac:dyDescent="0.25">
      <c r="A128" s="91">
        <v>2280</v>
      </c>
      <c r="B128" s="79" t="s">
        <v>185</v>
      </c>
      <c r="C128" s="69">
        <f t="shared" ref="C128:L128" si="8">SUM(C129)</f>
        <v>0</v>
      </c>
      <c r="D128" s="107">
        <f t="shared" si="8"/>
        <v>0</v>
      </c>
      <c r="E128" s="107">
        <f t="shared" si="8"/>
        <v>0</v>
      </c>
      <c r="F128" s="107">
        <f t="shared" si="8"/>
        <v>0</v>
      </c>
      <c r="G128" s="107">
        <f t="shared" si="8"/>
        <v>0</v>
      </c>
      <c r="H128" s="69">
        <f t="shared" si="8"/>
        <v>0</v>
      </c>
      <c r="I128" s="107">
        <f t="shared" si="8"/>
        <v>0</v>
      </c>
      <c r="J128" s="107">
        <f t="shared" si="8"/>
        <v>0</v>
      </c>
      <c r="K128" s="107">
        <f t="shared" si="8"/>
        <v>0</v>
      </c>
      <c r="L128" s="104">
        <f t="shared" si="8"/>
        <v>0</v>
      </c>
    </row>
    <row r="129" spans="1:12" ht="24" hidden="1" x14ac:dyDescent="0.25">
      <c r="A129" s="74">
        <v>2283</v>
      </c>
      <c r="B129" s="78" t="s">
        <v>184</v>
      </c>
      <c r="C129" s="36">
        <f t="shared" ref="C129:C160" si="9">SUM(D129:G129)</f>
        <v>0</v>
      </c>
      <c r="D129" s="35"/>
      <c r="E129" s="35"/>
      <c r="F129" s="35"/>
      <c r="G129" s="37"/>
      <c r="H129" s="36">
        <f t="shared" ref="H129:H160" si="10">SUM(I129:L129)</f>
        <v>0</v>
      </c>
      <c r="I129" s="35"/>
      <c r="J129" s="35"/>
      <c r="K129" s="35"/>
      <c r="L129" s="34"/>
    </row>
    <row r="130" spans="1:12" ht="38.25" customHeight="1" x14ac:dyDescent="0.25">
      <c r="A130" s="97">
        <v>2300</v>
      </c>
      <c r="B130" s="96" t="s">
        <v>183</v>
      </c>
      <c r="C130" s="94">
        <f t="shared" si="9"/>
        <v>100509</v>
      </c>
      <c r="D130" s="93">
        <f>SUM(D131,D136,D140,D141,D144,D151,D159,D160,D163)</f>
        <v>94079</v>
      </c>
      <c r="E130" s="93">
        <f>SUM(E131,E136,E140,E141,E144,E151,E159,E160,E163)</f>
        <v>0</v>
      </c>
      <c r="F130" s="93">
        <f>SUM(F131,F136,F140,F141,F144,F151,F159,F160,F163)</f>
        <v>4130</v>
      </c>
      <c r="G130" s="142">
        <f>SUM(G131,G136,G140,G141,G144,G151,G159,G160,G163)</f>
        <v>2300</v>
      </c>
      <c r="H130" s="94">
        <f t="shared" si="10"/>
        <v>93786</v>
      </c>
      <c r="I130" s="93">
        <f>SUM(I131,I136,I140,I141,I144,I151,I159,I160,I163)</f>
        <v>87522</v>
      </c>
      <c r="J130" s="93">
        <f>SUM(J131,J136,J140,J141,J144,J151,J159,J160,J163)</f>
        <v>0</v>
      </c>
      <c r="K130" s="93">
        <f>SUM(K131,K136,K140,K141,K144,K151,K159,K160,K163)</f>
        <v>4130</v>
      </c>
      <c r="L130" s="141">
        <f>SUM(L131,L136,L140,L141,L144,L151,L159,L160,L163)</f>
        <v>2134</v>
      </c>
    </row>
    <row r="131" spans="1:12" ht="24" x14ac:dyDescent="0.25">
      <c r="A131" s="91">
        <v>2310</v>
      </c>
      <c r="B131" s="79" t="s">
        <v>182</v>
      </c>
      <c r="C131" s="69">
        <f t="shared" si="9"/>
        <v>3703</v>
      </c>
      <c r="D131" s="107">
        <f>SUM(D132:D135)</f>
        <v>2768</v>
      </c>
      <c r="E131" s="107">
        <f>SUM(E132:E135)</f>
        <v>0</v>
      </c>
      <c r="F131" s="107">
        <f>SUM(F132:F135)</f>
        <v>0</v>
      </c>
      <c r="G131" s="150">
        <f>SUM(G132:G135)</f>
        <v>935</v>
      </c>
      <c r="H131" s="69">
        <f t="shared" si="10"/>
        <v>1728</v>
      </c>
      <c r="I131" s="107">
        <f>SUM(I132:I135)</f>
        <v>1328</v>
      </c>
      <c r="J131" s="107">
        <f>SUM(J132:J135)</f>
        <v>0</v>
      </c>
      <c r="K131" s="107">
        <f>SUM(K132:K135)</f>
        <v>0</v>
      </c>
      <c r="L131" s="149">
        <f>SUM(L132:L135)</f>
        <v>400</v>
      </c>
    </row>
    <row r="132" spans="1:12" x14ac:dyDescent="0.25">
      <c r="A132" s="74">
        <v>2311</v>
      </c>
      <c r="B132" s="78" t="s">
        <v>181</v>
      </c>
      <c r="C132" s="36">
        <f t="shared" si="9"/>
        <v>1231</v>
      </c>
      <c r="D132" s="35">
        <v>696</v>
      </c>
      <c r="E132" s="35"/>
      <c r="F132" s="35"/>
      <c r="G132" s="37">
        <v>535</v>
      </c>
      <c r="H132" s="36">
        <f t="shared" si="10"/>
        <v>896</v>
      </c>
      <c r="I132" s="35">
        <v>696</v>
      </c>
      <c r="J132" s="35"/>
      <c r="K132" s="35"/>
      <c r="L132" s="34">
        <v>200</v>
      </c>
    </row>
    <row r="133" spans="1:12" x14ac:dyDescent="0.25">
      <c r="A133" s="74">
        <v>2312</v>
      </c>
      <c r="B133" s="78" t="s">
        <v>180</v>
      </c>
      <c r="C133" s="36">
        <f t="shared" si="9"/>
        <v>2097</v>
      </c>
      <c r="D133" s="35">
        <v>1697</v>
      </c>
      <c r="E133" s="35"/>
      <c r="F133" s="35"/>
      <c r="G133" s="37">
        <v>400</v>
      </c>
      <c r="H133" s="36">
        <f t="shared" si="10"/>
        <v>457</v>
      </c>
      <c r="I133" s="35">
        <v>257</v>
      </c>
      <c r="J133" s="35"/>
      <c r="K133" s="35"/>
      <c r="L133" s="34">
        <v>200</v>
      </c>
    </row>
    <row r="134" spans="1:12" hidden="1" x14ac:dyDescent="0.25">
      <c r="A134" s="74">
        <v>2313</v>
      </c>
      <c r="B134" s="78" t="s">
        <v>179</v>
      </c>
      <c r="C134" s="36">
        <f t="shared" si="9"/>
        <v>0</v>
      </c>
      <c r="D134" s="35"/>
      <c r="E134" s="35"/>
      <c r="F134" s="35"/>
      <c r="G134" s="37"/>
      <c r="H134" s="36">
        <f t="shared" si="10"/>
        <v>0</v>
      </c>
      <c r="I134" s="35"/>
      <c r="J134" s="35"/>
      <c r="K134" s="35"/>
      <c r="L134" s="34"/>
    </row>
    <row r="135" spans="1:12" ht="24" x14ac:dyDescent="0.25">
      <c r="A135" s="74">
        <v>2314</v>
      </c>
      <c r="B135" s="78" t="s">
        <v>178</v>
      </c>
      <c r="C135" s="36">
        <f t="shared" si="9"/>
        <v>375</v>
      </c>
      <c r="D135" s="35">
        <v>375</v>
      </c>
      <c r="E135" s="35"/>
      <c r="F135" s="35"/>
      <c r="G135" s="37"/>
      <c r="H135" s="36">
        <f t="shared" si="10"/>
        <v>375</v>
      </c>
      <c r="I135" s="35">
        <v>375</v>
      </c>
      <c r="J135" s="35"/>
      <c r="K135" s="35"/>
      <c r="L135" s="34"/>
    </row>
    <row r="136" spans="1:12" x14ac:dyDescent="0.25">
      <c r="A136" s="88">
        <v>2320</v>
      </c>
      <c r="B136" s="78" t="s">
        <v>177</v>
      </c>
      <c r="C136" s="36">
        <f t="shared" si="9"/>
        <v>33025</v>
      </c>
      <c r="D136" s="76">
        <f>SUM(D137:D139)</f>
        <v>31194</v>
      </c>
      <c r="E136" s="76">
        <f>SUM(E137:E139)</f>
        <v>0</v>
      </c>
      <c r="F136" s="76">
        <f>SUM(F137:F139)</f>
        <v>1206</v>
      </c>
      <c r="G136" s="77">
        <f>SUM(G137:G139)</f>
        <v>625</v>
      </c>
      <c r="H136" s="36">
        <f t="shared" si="10"/>
        <v>32987</v>
      </c>
      <c r="I136" s="76">
        <f>SUM(I137:I139)</f>
        <v>31156</v>
      </c>
      <c r="J136" s="76">
        <f>SUM(J137:J139)</f>
        <v>0</v>
      </c>
      <c r="K136" s="76">
        <f>SUM(K137:K139)</f>
        <v>1206</v>
      </c>
      <c r="L136" s="75">
        <f>SUM(L137:L139)</f>
        <v>625</v>
      </c>
    </row>
    <row r="137" spans="1:12" x14ac:dyDescent="0.25">
      <c r="A137" s="74">
        <v>2321</v>
      </c>
      <c r="B137" s="78" t="s">
        <v>176</v>
      </c>
      <c r="C137" s="36">
        <f t="shared" si="9"/>
        <v>29496</v>
      </c>
      <c r="D137" s="35">
        <v>28290</v>
      </c>
      <c r="E137" s="35"/>
      <c r="F137" s="35">
        <v>1206</v>
      </c>
      <c r="G137" s="37"/>
      <c r="H137" s="36">
        <f t="shared" si="10"/>
        <v>29496</v>
      </c>
      <c r="I137" s="35">
        <v>28290</v>
      </c>
      <c r="J137" s="35"/>
      <c r="K137" s="35">
        <v>1206</v>
      </c>
      <c r="L137" s="34"/>
    </row>
    <row r="138" spans="1:12" x14ac:dyDescent="0.25">
      <c r="A138" s="74">
        <v>2322</v>
      </c>
      <c r="B138" s="78" t="s">
        <v>175</v>
      </c>
      <c r="C138" s="36">
        <f t="shared" si="9"/>
        <v>3529</v>
      </c>
      <c r="D138" s="35">
        <v>2904</v>
      </c>
      <c r="E138" s="35"/>
      <c r="F138" s="35"/>
      <c r="G138" s="37">
        <v>625</v>
      </c>
      <c r="H138" s="36">
        <f t="shared" si="10"/>
        <v>3491</v>
      </c>
      <c r="I138" s="35">
        <v>2866</v>
      </c>
      <c r="J138" s="35"/>
      <c r="K138" s="35"/>
      <c r="L138" s="34">
        <v>625</v>
      </c>
    </row>
    <row r="139" spans="1:12" ht="10.5" hidden="1" customHeight="1" x14ac:dyDescent="0.25">
      <c r="A139" s="74">
        <v>2329</v>
      </c>
      <c r="B139" s="78" t="s">
        <v>174</v>
      </c>
      <c r="C139" s="36">
        <f t="shared" si="9"/>
        <v>0</v>
      </c>
      <c r="D139" s="35"/>
      <c r="E139" s="35"/>
      <c r="F139" s="35"/>
      <c r="G139" s="37"/>
      <c r="H139" s="36">
        <f t="shared" si="10"/>
        <v>0</v>
      </c>
      <c r="I139" s="35"/>
      <c r="J139" s="35"/>
      <c r="K139" s="35"/>
      <c r="L139" s="34"/>
    </row>
    <row r="140" spans="1:12" hidden="1" x14ac:dyDescent="0.25">
      <c r="A140" s="88">
        <v>2330</v>
      </c>
      <c r="B140" s="78" t="s">
        <v>173</v>
      </c>
      <c r="C140" s="36">
        <f t="shared" si="9"/>
        <v>0</v>
      </c>
      <c r="D140" s="35"/>
      <c r="E140" s="35"/>
      <c r="F140" s="35"/>
      <c r="G140" s="37"/>
      <c r="H140" s="36">
        <f t="shared" si="10"/>
        <v>0</v>
      </c>
      <c r="I140" s="35"/>
      <c r="J140" s="35"/>
      <c r="K140" s="35"/>
      <c r="L140" s="34"/>
    </row>
    <row r="141" spans="1:12" ht="36" x14ac:dyDescent="0.25">
      <c r="A141" s="88">
        <v>2340</v>
      </c>
      <c r="B141" s="78" t="s">
        <v>172</v>
      </c>
      <c r="C141" s="36">
        <f t="shared" si="9"/>
        <v>1400</v>
      </c>
      <c r="D141" s="76">
        <f>SUM(D142:D143)</f>
        <v>1400</v>
      </c>
      <c r="E141" s="76">
        <f>SUM(E142:E143)</f>
        <v>0</v>
      </c>
      <c r="F141" s="76">
        <f>SUM(F142:F143)</f>
        <v>0</v>
      </c>
      <c r="G141" s="77">
        <f>SUM(G142:G143)</f>
        <v>0</v>
      </c>
      <c r="H141" s="36">
        <f t="shared" si="10"/>
        <v>1000</v>
      </c>
      <c r="I141" s="76">
        <f>SUM(I142:I143)</f>
        <v>1000</v>
      </c>
      <c r="J141" s="76">
        <f>SUM(J142:J143)</f>
        <v>0</v>
      </c>
      <c r="K141" s="76">
        <f>SUM(K142:K143)</f>
        <v>0</v>
      </c>
      <c r="L141" s="75">
        <f>SUM(L142:L143)</f>
        <v>0</v>
      </c>
    </row>
    <row r="142" spans="1:12" x14ac:dyDescent="0.25">
      <c r="A142" s="74">
        <v>2341</v>
      </c>
      <c r="B142" s="78" t="s">
        <v>171</v>
      </c>
      <c r="C142" s="36">
        <f t="shared" si="9"/>
        <v>1400</v>
      </c>
      <c r="D142" s="35">
        <v>1400</v>
      </c>
      <c r="E142" s="35"/>
      <c r="F142" s="35"/>
      <c r="G142" s="37"/>
      <c r="H142" s="36">
        <f t="shared" si="10"/>
        <v>1000</v>
      </c>
      <c r="I142" s="35">
        <v>1000</v>
      </c>
      <c r="J142" s="35"/>
      <c r="K142" s="35"/>
      <c r="L142" s="34"/>
    </row>
    <row r="143" spans="1:12" ht="24" hidden="1" x14ac:dyDescent="0.25">
      <c r="A143" s="74">
        <v>2344</v>
      </c>
      <c r="B143" s="78" t="s">
        <v>170</v>
      </c>
      <c r="C143" s="36">
        <f t="shared" si="9"/>
        <v>0</v>
      </c>
      <c r="D143" s="35"/>
      <c r="E143" s="35"/>
      <c r="F143" s="35"/>
      <c r="G143" s="37"/>
      <c r="H143" s="36">
        <f t="shared" si="10"/>
        <v>0</v>
      </c>
      <c r="I143" s="35"/>
      <c r="J143" s="35"/>
      <c r="K143" s="35"/>
      <c r="L143" s="34"/>
    </row>
    <row r="144" spans="1:12" ht="24" x14ac:dyDescent="0.25">
      <c r="A144" s="80">
        <v>2350</v>
      </c>
      <c r="B144" s="137" t="s">
        <v>169</v>
      </c>
      <c r="C144" s="134">
        <f t="shared" si="9"/>
        <v>2630</v>
      </c>
      <c r="D144" s="139">
        <f>SUM(D145:D150)</f>
        <v>2630</v>
      </c>
      <c r="E144" s="139">
        <f>SUM(E145:E150)</f>
        <v>0</v>
      </c>
      <c r="F144" s="139">
        <f>SUM(F145:F150)</f>
        <v>0</v>
      </c>
      <c r="G144" s="140">
        <f>SUM(G145:G150)</f>
        <v>0</v>
      </c>
      <c r="H144" s="134">
        <f t="shared" si="10"/>
        <v>2630</v>
      </c>
      <c r="I144" s="139">
        <f>SUM(I145:I150)</f>
        <v>2630</v>
      </c>
      <c r="J144" s="139">
        <f>SUM(J145:J150)</f>
        <v>0</v>
      </c>
      <c r="K144" s="139">
        <f>SUM(K145:K150)</f>
        <v>0</v>
      </c>
      <c r="L144" s="138">
        <f>SUM(L145:L150)</f>
        <v>0</v>
      </c>
    </row>
    <row r="145" spans="1:12" x14ac:dyDescent="0.25">
      <c r="A145" s="114">
        <v>2351</v>
      </c>
      <c r="B145" s="79" t="s">
        <v>168</v>
      </c>
      <c r="C145" s="69">
        <f t="shared" si="9"/>
        <v>320</v>
      </c>
      <c r="D145" s="68">
        <v>320</v>
      </c>
      <c r="E145" s="68"/>
      <c r="F145" s="68"/>
      <c r="G145" s="70"/>
      <c r="H145" s="69">
        <f t="shared" si="10"/>
        <v>320</v>
      </c>
      <c r="I145" s="68">
        <v>320</v>
      </c>
      <c r="J145" s="68"/>
      <c r="K145" s="68"/>
      <c r="L145" s="67"/>
    </row>
    <row r="146" spans="1:12" x14ac:dyDescent="0.25">
      <c r="A146" s="74">
        <v>2352</v>
      </c>
      <c r="B146" s="78" t="s">
        <v>167</v>
      </c>
      <c r="C146" s="36">
        <f t="shared" si="9"/>
        <v>2310</v>
      </c>
      <c r="D146" s="35">
        <v>2310</v>
      </c>
      <c r="E146" s="35"/>
      <c r="F146" s="35"/>
      <c r="G146" s="37"/>
      <c r="H146" s="36">
        <f t="shared" si="10"/>
        <v>2310</v>
      </c>
      <c r="I146" s="35">
        <v>2310</v>
      </c>
      <c r="J146" s="35"/>
      <c r="K146" s="35"/>
      <c r="L146" s="34"/>
    </row>
    <row r="147" spans="1:12" ht="24" hidden="1" x14ac:dyDescent="0.25">
      <c r="A147" s="74">
        <v>2353</v>
      </c>
      <c r="B147" s="78" t="s">
        <v>166</v>
      </c>
      <c r="C147" s="36">
        <f t="shared" si="9"/>
        <v>0</v>
      </c>
      <c r="D147" s="35"/>
      <c r="E147" s="35"/>
      <c r="F147" s="35"/>
      <c r="G147" s="37"/>
      <c r="H147" s="36">
        <f t="shared" si="10"/>
        <v>0</v>
      </c>
      <c r="I147" s="35"/>
      <c r="J147" s="35"/>
      <c r="K147" s="35"/>
      <c r="L147" s="34"/>
    </row>
    <row r="148" spans="1:12" ht="24" hidden="1" x14ac:dyDescent="0.25">
      <c r="A148" s="74">
        <v>2354</v>
      </c>
      <c r="B148" s="78" t="s">
        <v>165</v>
      </c>
      <c r="C148" s="36">
        <f t="shared" si="9"/>
        <v>0</v>
      </c>
      <c r="D148" s="35"/>
      <c r="E148" s="35"/>
      <c r="F148" s="35"/>
      <c r="G148" s="37"/>
      <c r="H148" s="36">
        <f t="shared" si="10"/>
        <v>0</v>
      </c>
      <c r="I148" s="35"/>
      <c r="J148" s="35"/>
      <c r="K148" s="35"/>
      <c r="L148" s="34"/>
    </row>
    <row r="149" spans="1:12" ht="24" hidden="1" x14ac:dyDescent="0.25">
      <c r="A149" s="74">
        <v>2355</v>
      </c>
      <c r="B149" s="78" t="s">
        <v>164</v>
      </c>
      <c r="C149" s="36">
        <f t="shared" si="9"/>
        <v>0</v>
      </c>
      <c r="D149" s="35"/>
      <c r="E149" s="35"/>
      <c r="F149" s="35"/>
      <c r="G149" s="37"/>
      <c r="H149" s="36">
        <f t="shared" si="10"/>
        <v>0</v>
      </c>
      <c r="I149" s="35"/>
      <c r="J149" s="35"/>
      <c r="K149" s="35"/>
      <c r="L149" s="34"/>
    </row>
    <row r="150" spans="1:12" ht="24" hidden="1" x14ac:dyDescent="0.25">
      <c r="A150" s="74">
        <v>2359</v>
      </c>
      <c r="B150" s="78" t="s">
        <v>163</v>
      </c>
      <c r="C150" s="36">
        <f t="shared" si="9"/>
        <v>0</v>
      </c>
      <c r="D150" s="35"/>
      <c r="E150" s="35"/>
      <c r="F150" s="35"/>
      <c r="G150" s="37"/>
      <c r="H150" s="36">
        <f t="shared" si="10"/>
        <v>0</v>
      </c>
      <c r="I150" s="35"/>
      <c r="J150" s="35"/>
      <c r="K150" s="35"/>
      <c r="L150" s="34"/>
    </row>
    <row r="151" spans="1:12" ht="24.75" customHeight="1" x14ac:dyDescent="0.25">
      <c r="A151" s="88">
        <v>2360</v>
      </c>
      <c r="B151" s="78" t="s">
        <v>162</v>
      </c>
      <c r="C151" s="36">
        <f t="shared" si="9"/>
        <v>57451</v>
      </c>
      <c r="D151" s="76">
        <f>SUM(D152:D158)</f>
        <v>54287</v>
      </c>
      <c r="E151" s="76">
        <f>SUM(E152:E158)</f>
        <v>0</v>
      </c>
      <c r="F151" s="76">
        <f>SUM(F152:F158)</f>
        <v>2924</v>
      </c>
      <c r="G151" s="77">
        <f>SUM(G152:G158)</f>
        <v>240</v>
      </c>
      <c r="H151" s="36">
        <f t="shared" si="10"/>
        <v>53441</v>
      </c>
      <c r="I151" s="76">
        <f>SUM(I152:I158)</f>
        <v>49608</v>
      </c>
      <c r="J151" s="76">
        <f>SUM(J152:J158)</f>
        <v>0</v>
      </c>
      <c r="K151" s="76">
        <f>SUM(K152:K158)</f>
        <v>2924</v>
      </c>
      <c r="L151" s="75">
        <f>SUM(L152:L158)</f>
        <v>909</v>
      </c>
    </row>
    <row r="152" spans="1:12" x14ac:dyDescent="0.25">
      <c r="A152" s="38">
        <v>2361</v>
      </c>
      <c r="B152" s="78" t="s">
        <v>161</v>
      </c>
      <c r="C152" s="36">
        <f t="shared" si="9"/>
        <v>6044</v>
      </c>
      <c r="D152" s="35">
        <v>5804</v>
      </c>
      <c r="E152" s="35"/>
      <c r="F152" s="35"/>
      <c r="G152" s="37">
        <v>240</v>
      </c>
      <c r="H152" s="36">
        <f t="shared" si="10"/>
        <v>5630</v>
      </c>
      <c r="I152" s="35">
        <v>4721</v>
      </c>
      <c r="J152" s="35"/>
      <c r="K152" s="35"/>
      <c r="L152" s="34">
        <v>909</v>
      </c>
    </row>
    <row r="153" spans="1:12" ht="24" x14ac:dyDescent="0.25">
      <c r="A153" s="38">
        <v>2362</v>
      </c>
      <c r="B153" s="78" t="s">
        <v>160</v>
      </c>
      <c r="C153" s="36">
        <f t="shared" si="9"/>
        <v>272</v>
      </c>
      <c r="D153" s="35">
        <v>272</v>
      </c>
      <c r="E153" s="35"/>
      <c r="F153" s="35"/>
      <c r="G153" s="37"/>
      <c r="H153" s="36">
        <f t="shared" si="10"/>
        <v>272</v>
      </c>
      <c r="I153" s="35">
        <v>272</v>
      </c>
      <c r="J153" s="35"/>
      <c r="K153" s="35"/>
      <c r="L153" s="34"/>
    </row>
    <row r="154" spans="1:12" x14ac:dyDescent="0.25">
      <c r="A154" s="38">
        <v>2363</v>
      </c>
      <c r="B154" s="78" t="s">
        <v>159</v>
      </c>
      <c r="C154" s="36">
        <f t="shared" si="9"/>
        <v>43280</v>
      </c>
      <c r="D154" s="35">
        <v>40356</v>
      </c>
      <c r="E154" s="35"/>
      <c r="F154" s="35">
        <v>2924</v>
      </c>
      <c r="G154" s="37"/>
      <c r="H154" s="36">
        <f t="shared" si="10"/>
        <v>39684</v>
      </c>
      <c r="I154" s="35">
        <v>36760</v>
      </c>
      <c r="J154" s="35"/>
      <c r="K154" s="35">
        <v>2924</v>
      </c>
      <c r="L154" s="34"/>
    </row>
    <row r="155" spans="1:12" hidden="1" x14ac:dyDescent="0.25">
      <c r="A155" s="38">
        <v>2364</v>
      </c>
      <c r="B155" s="78" t="s">
        <v>158</v>
      </c>
      <c r="C155" s="36">
        <f t="shared" si="9"/>
        <v>0</v>
      </c>
      <c r="D155" s="35"/>
      <c r="E155" s="35"/>
      <c r="F155" s="35"/>
      <c r="G155" s="37"/>
      <c r="H155" s="36">
        <f t="shared" si="10"/>
        <v>0</v>
      </c>
      <c r="I155" s="35"/>
      <c r="J155" s="35"/>
      <c r="K155" s="35"/>
      <c r="L155" s="34"/>
    </row>
    <row r="156" spans="1:12" ht="12.75" customHeight="1" x14ac:dyDescent="0.25">
      <c r="A156" s="38">
        <v>2365</v>
      </c>
      <c r="B156" s="78" t="s">
        <v>157</v>
      </c>
      <c r="C156" s="36">
        <f t="shared" si="9"/>
        <v>3246</v>
      </c>
      <c r="D156" s="35">
        <v>3246</v>
      </c>
      <c r="E156" s="35"/>
      <c r="F156" s="35"/>
      <c r="G156" s="37"/>
      <c r="H156" s="36">
        <f t="shared" si="10"/>
        <v>3246</v>
      </c>
      <c r="I156" s="35">
        <v>3246</v>
      </c>
      <c r="J156" s="35"/>
      <c r="K156" s="35"/>
      <c r="L156" s="34"/>
    </row>
    <row r="157" spans="1:12" ht="36" hidden="1" x14ac:dyDescent="0.25">
      <c r="A157" s="38">
        <v>2366</v>
      </c>
      <c r="B157" s="78" t="s">
        <v>156</v>
      </c>
      <c r="C157" s="36">
        <f t="shared" si="9"/>
        <v>0</v>
      </c>
      <c r="D157" s="35"/>
      <c r="E157" s="35"/>
      <c r="F157" s="35"/>
      <c r="G157" s="37"/>
      <c r="H157" s="36">
        <f t="shared" si="10"/>
        <v>0</v>
      </c>
      <c r="I157" s="35"/>
      <c r="J157" s="35"/>
      <c r="K157" s="35"/>
      <c r="L157" s="34"/>
    </row>
    <row r="158" spans="1:12" ht="48" x14ac:dyDescent="0.25">
      <c r="A158" s="38">
        <v>2369</v>
      </c>
      <c r="B158" s="78" t="s">
        <v>155</v>
      </c>
      <c r="C158" s="36">
        <f t="shared" si="9"/>
        <v>4609</v>
      </c>
      <c r="D158" s="35">
        <v>4609</v>
      </c>
      <c r="E158" s="35"/>
      <c r="F158" s="35"/>
      <c r="G158" s="37"/>
      <c r="H158" s="36">
        <f t="shared" si="10"/>
        <v>4609</v>
      </c>
      <c r="I158" s="35">
        <v>4609</v>
      </c>
      <c r="J158" s="35"/>
      <c r="K158" s="35"/>
      <c r="L158" s="34"/>
    </row>
    <row r="159" spans="1:12" x14ac:dyDescent="0.25">
      <c r="A159" s="80">
        <v>2370</v>
      </c>
      <c r="B159" s="137" t="s">
        <v>154</v>
      </c>
      <c r="C159" s="134">
        <f t="shared" si="9"/>
        <v>1940</v>
      </c>
      <c r="D159" s="133">
        <v>1440</v>
      </c>
      <c r="E159" s="133"/>
      <c r="F159" s="133"/>
      <c r="G159" s="135">
        <v>500</v>
      </c>
      <c r="H159" s="134">
        <f t="shared" si="10"/>
        <v>1640</v>
      </c>
      <c r="I159" s="133">
        <v>1440</v>
      </c>
      <c r="J159" s="133"/>
      <c r="K159" s="133"/>
      <c r="L159" s="132">
        <v>200</v>
      </c>
    </row>
    <row r="160" spans="1:12" x14ac:dyDescent="0.25">
      <c r="A160" s="80">
        <v>2380</v>
      </c>
      <c r="B160" s="137" t="s">
        <v>153</v>
      </c>
      <c r="C160" s="134">
        <f t="shared" si="9"/>
        <v>360</v>
      </c>
      <c r="D160" s="139">
        <f>SUM(D161:D162)</f>
        <v>360</v>
      </c>
      <c r="E160" s="139">
        <f>SUM(E161:E162)</f>
        <v>0</v>
      </c>
      <c r="F160" s="139">
        <f>SUM(F161:F162)</f>
        <v>0</v>
      </c>
      <c r="G160" s="140">
        <f>SUM(G161:G162)</f>
        <v>0</v>
      </c>
      <c r="H160" s="134">
        <f t="shared" si="10"/>
        <v>360</v>
      </c>
      <c r="I160" s="139">
        <f>SUM(I161:I162)</f>
        <v>360</v>
      </c>
      <c r="J160" s="139">
        <f>SUM(J161:J162)</f>
        <v>0</v>
      </c>
      <c r="K160" s="139">
        <f>SUM(K161:K162)</f>
        <v>0</v>
      </c>
      <c r="L160" s="138">
        <f>SUM(L161:L162)</f>
        <v>0</v>
      </c>
    </row>
    <row r="161" spans="1:12" hidden="1" x14ac:dyDescent="0.25">
      <c r="A161" s="163">
        <v>2381</v>
      </c>
      <c r="B161" s="79" t="s">
        <v>152</v>
      </c>
      <c r="C161" s="69">
        <f t="shared" ref="C161:C192" si="11">SUM(D161:G161)</f>
        <v>0</v>
      </c>
      <c r="D161" s="68"/>
      <c r="E161" s="68"/>
      <c r="F161" s="68"/>
      <c r="G161" s="70"/>
      <c r="H161" s="69">
        <f t="shared" ref="H161:H192" si="12">SUM(I161:L161)</f>
        <v>0</v>
      </c>
      <c r="I161" s="68"/>
      <c r="J161" s="68"/>
      <c r="K161" s="68"/>
      <c r="L161" s="67"/>
    </row>
    <row r="162" spans="1:12" ht="24" x14ac:dyDescent="0.25">
      <c r="A162" s="38">
        <v>2389</v>
      </c>
      <c r="B162" s="78" t="s">
        <v>151</v>
      </c>
      <c r="C162" s="36">
        <f t="shared" si="11"/>
        <v>360</v>
      </c>
      <c r="D162" s="35">
        <v>360</v>
      </c>
      <c r="E162" s="35"/>
      <c r="F162" s="35"/>
      <c r="G162" s="37"/>
      <c r="H162" s="36">
        <f t="shared" si="12"/>
        <v>360</v>
      </c>
      <c r="I162" s="35">
        <v>360</v>
      </c>
      <c r="J162" s="35"/>
      <c r="K162" s="35"/>
      <c r="L162" s="34"/>
    </row>
    <row r="163" spans="1:12" hidden="1" x14ac:dyDescent="0.25">
      <c r="A163" s="80">
        <v>2390</v>
      </c>
      <c r="B163" s="137" t="s">
        <v>150</v>
      </c>
      <c r="C163" s="134">
        <f t="shared" si="11"/>
        <v>0</v>
      </c>
      <c r="D163" s="133"/>
      <c r="E163" s="133"/>
      <c r="F163" s="133"/>
      <c r="G163" s="135"/>
      <c r="H163" s="134">
        <f t="shared" si="12"/>
        <v>0</v>
      </c>
      <c r="I163" s="133"/>
      <c r="J163" s="133"/>
      <c r="K163" s="133"/>
      <c r="L163" s="132"/>
    </row>
    <row r="164" spans="1:12" hidden="1" x14ac:dyDescent="0.25">
      <c r="A164" s="97">
        <v>2400</v>
      </c>
      <c r="B164" s="96" t="s">
        <v>149</v>
      </c>
      <c r="C164" s="94">
        <f t="shared" si="11"/>
        <v>0</v>
      </c>
      <c r="D164" s="17"/>
      <c r="E164" s="17"/>
      <c r="F164" s="17"/>
      <c r="G164" s="19"/>
      <c r="H164" s="94">
        <f t="shared" si="12"/>
        <v>0</v>
      </c>
      <c r="I164" s="17"/>
      <c r="J164" s="17"/>
      <c r="K164" s="17"/>
      <c r="L164" s="16"/>
    </row>
    <row r="165" spans="1:12" ht="24" x14ac:dyDescent="0.25">
      <c r="A165" s="97">
        <v>2500</v>
      </c>
      <c r="B165" s="96" t="s">
        <v>148</v>
      </c>
      <c r="C165" s="94">
        <f t="shared" si="11"/>
        <v>629</v>
      </c>
      <c r="D165" s="93">
        <f>SUM(D166,D171)</f>
        <v>629</v>
      </c>
      <c r="E165" s="93">
        <f>SUM(E166,E171)</f>
        <v>0</v>
      </c>
      <c r="F165" s="93">
        <f>SUM(F166,F171)</f>
        <v>0</v>
      </c>
      <c r="G165" s="93">
        <f>SUM(G166,G171)</f>
        <v>0</v>
      </c>
      <c r="H165" s="94">
        <f t="shared" si="12"/>
        <v>629</v>
      </c>
      <c r="I165" s="93">
        <f>SUM(I166,I171)</f>
        <v>629</v>
      </c>
      <c r="J165" s="93">
        <f>SUM(J166,J171)</f>
        <v>0</v>
      </c>
      <c r="K165" s="93">
        <f>SUM(K166,K171)</f>
        <v>0</v>
      </c>
      <c r="L165" s="92">
        <f>SUM(L166,L171)</f>
        <v>0</v>
      </c>
    </row>
    <row r="166" spans="1:12" ht="16.5" customHeight="1" x14ac:dyDescent="0.25">
      <c r="A166" s="91">
        <v>2510</v>
      </c>
      <c r="B166" s="79" t="s">
        <v>147</v>
      </c>
      <c r="C166" s="69">
        <f t="shared" si="11"/>
        <v>629</v>
      </c>
      <c r="D166" s="107">
        <f>SUM(D167:D170)</f>
        <v>629</v>
      </c>
      <c r="E166" s="107">
        <f>SUM(E167:E170)</f>
        <v>0</v>
      </c>
      <c r="F166" s="107">
        <f>SUM(F167:F170)</f>
        <v>0</v>
      </c>
      <c r="G166" s="107">
        <f>SUM(G167:G170)</f>
        <v>0</v>
      </c>
      <c r="H166" s="69">
        <f t="shared" si="12"/>
        <v>629</v>
      </c>
      <c r="I166" s="107">
        <f>SUM(I167:I170)</f>
        <v>629</v>
      </c>
      <c r="J166" s="107">
        <f>SUM(J167:J170)</f>
        <v>0</v>
      </c>
      <c r="K166" s="107">
        <f>SUM(K167:K170)</f>
        <v>0</v>
      </c>
      <c r="L166" s="106">
        <f>SUM(L167:L170)</f>
        <v>0</v>
      </c>
    </row>
    <row r="167" spans="1:12" ht="24" hidden="1" x14ac:dyDescent="0.25">
      <c r="A167" s="74">
        <v>2512</v>
      </c>
      <c r="B167" s="78" t="s">
        <v>146</v>
      </c>
      <c r="C167" s="36">
        <f t="shared" si="11"/>
        <v>0</v>
      </c>
      <c r="D167" s="35"/>
      <c r="E167" s="35"/>
      <c r="F167" s="35"/>
      <c r="G167" s="37"/>
      <c r="H167" s="36">
        <f t="shared" si="12"/>
        <v>0</v>
      </c>
      <c r="I167" s="35"/>
      <c r="J167" s="35"/>
      <c r="K167" s="35"/>
      <c r="L167" s="34"/>
    </row>
    <row r="168" spans="1:12" ht="36" hidden="1" x14ac:dyDescent="0.25">
      <c r="A168" s="74">
        <v>2513</v>
      </c>
      <c r="B168" s="78" t="s">
        <v>145</v>
      </c>
      <c r="C168" s="36">
        <f t="shared" si="11"/>
        <v>0</v>
      </c>
      <c r="D168" s="35"/>
      <c r="E168" s="35"/>
      <c r="F168" s="35"/>
      <c r="G168" s="37"/>
      <c r="H168" s="36">
        <f t="shared" si="12"/>
        <v>0</v>
      </c>
      <c r="I168" s="35"/>
      <c r="J168" s="35"/>
      <c r="K168" s="35"/>
      <c r="L168" s="34"/>
    </row>
    <row r="169" spans="1:12" ht="24" x14ac:dyDescent="0.25">
      <c r="A169" s="74">
        <v>2515</v>
      </c>
      <c r="B169" s="78" t="s">
        <v>144</v>
      </c>
      <c r="C169" s="36">
        <f t="shared" si="11"/>
        <v>361</v>
      </c>
      <c r="D169" s="35">
        <v>361</v>
      </c>
      <c r="E169" s="35"/>
      <c r="F169" s="35"/>
      <c r="G169" s="37"/>
      <c r="H169" s="36">
        <f t="shared" si="12"/>
        <v>361</v>
      </c>
      <c r="I169" s="35">
        <v>361</v>
      </c>
      <c r="J169" s="35"/>
      <c r="K169" s="35"/>
      <c r="L169" s="34"/>
    </row>
    <row r="170" spans="1:12" ht="24" x14ac:dyDescent="0.25">
      <c r="A170" s="74">
        <v>2519</v>
      </c>
      <c r="B170" s="78" t="s">
        <v>143</v>
      </c>
      <c r="C170" s="36">
        <f t="shared" si="11"/>
        <v>268</v>
      </c>
      <c r="D170" s="35">
        <v>268</v>
      </c>
      <c r="E170" s="35"/>
      <c r="F170" s="35"/>
      <c r="G170" s="37"/>
      <c r="H170" s="36">
        <f t="shared" si="12"/>
        <v>268</v>
      </c>
      <c r="I170" s="35">
        <v>268</v>
      </c>
      <c r="J170" s="35"/>
      <c r="K170" s="35"/>
      <c r="L170" s="34"/>
    </row>
    <row r="171" spans="1:12" ht="24" hidden="1" x14ac:dyDescent="0.25">
      <c r="A171" s="88">
        <v>2520</v>
      </c>
      <c r="B171" s="78" t="s">
        <v>142</v>
      </c>
      <c r="C171" s="36">
        <f t="shared" si="11"/>
        <v>0</v>
      </c>
      <c r="D171" s="35"/>
      <c r="E171" s="35"/>
      <c r="F171" s="35"/>
      <c r="G171" s="37"/>
      <c r="H171" s="36">
        <f t="shared" si="12"/>
        <v>0</v>
      </c>
      <c r="I171" s="35"/>
      <c r="J171" s="35"/>
      <c r="K171" s="35"/>
      <c r="L171" s="34"/>
    </row>
    <row r="172" spans="1:12" s="158" customFormat="1" ht="48" hidden="1" x14ac:dyDescent="0.25">
      <c r="A172" s="147">
        <v>2800</v>
      </c>
      <c r="B172" s="79" t="s">
        <v>141</v>
      </c>
      <c r="C172" s="69">
        <f t="shared" si="11"/>
        <v>0</v>
      </c>
      <c r="D172" s="161"/>
      <c r="E172" s="161"/>
      <c r="F172" s="161"/>
      <c r="G172" s="162"/>
      <c r="H172" s="69">
        <f t="shared" si="12"/>
        <v>0</v>
      </c>
      <c r="I172" s="161"/>
      <c r="J172" s="161"/>
      <c r="K172" s="161"/>
      <c r="L172" s="160"/>
    </row>
    <row r="173" spans="1:12" hidden="1" x14ac:dyDescent="0.25">
      <c r="A173" s="131">
        <v>3000</v>
      </c>
      <c r="B173" s="131" t="s">
        <v>140</v>
      </c>
      <c r="C173" s="128">
        <f t="shared" si="11"/>
        <v>0</v>
      </c>
      <c r="D173" s="127">
        <f>SUM(D174,D184)</f>
        <v>0</v>
      </c>
      <c r="E173" s="127">
        <f>SUM(E174,E184)</f>
        <v>0</v>
      </c>
      <c r="F173" s="127">
        <f>SUM(F174,F184)</f>
        <v>0</v>
      </c>
      <c r="G173" s="129">
        <f>SUM(G174,G184)</f>
        <v>0</v>
      </c>
      <c r="H173" s="128">
        <f t="shared" si="12"/>
        <v>0</v>
      </c>
      <c r="I173" s="127">
        <f>SUM(I174,I184)</f>
        <v>0</v>
      </c>
      <c r="J173" s="127">
        <f>SUM(J174,J184)</f>
        <v>0</v>
      </c>
      <c r="K173" s="127">
        <f>SUM(K174,K184)</f>
        <v>0</v>
      </c>
      <c r="L173" s="126">
        <f>SUM(L174,L184)</f>
        <v>0</v>
      </c>
    </row>
    <row r="174" spans="1:12" ht="24" hidden="1" x14ac:dyDescent="0.25">
      <c r="A174" s="97">
        <v>3200</v>
      </c>
      <c r="B174" s="124" t="s">
        <v>139</v>
      </c>
      <c r="C174" s="95">
        <f t="shared" si="11"/>
        <v>0</v>
      </c>
      <c r="D174" s="93">
        <f>SUM(D175,D179)</f>
        <v>0</v>
      </c>
      <c r="E174" s="93">
        <f>SUM(E175,E179)</f>
        <v>0</v>
      </c>
      <c r="F174" s="93">
        <f>SUM(F175,F179)</f>
        <v>0</v>
      </c>
      <c r="G174" s="93">
        <f>SUM(G175,G179)</f>
        <v>0</v>
      </c>
      <c r="H174" s="94">
        <f t="shared" si="12"/>
        <v>0</v>
      </c>
      <c r="I174" s="93">
        <f>SUM(I175,I179)</f>
        <v>0</v>
      </c>
      <c r="J174" s="93">
        <f>SUM(J175,J179)</f>
        <v>0</v>
      </c>
      <c r="K174" s="93">
        <f>SUM(K175,K179)</f>
        <v>0</v>
      </c>
      <c r="L174" s="92">
        <f>SUM(L175,L179)</f>
        <v>0</v>
      </c>
    </row>
    <row r="175" spans="1:12" ht="36" hidden="1" x14ac:dyDescent="0.25">
      <c r="A175" s="91">
        <v>3260</v>
      </c>
      <c r="B175" s="79" t="s">
        <v>138</v>
      </c>
      <c r="C175" s="69">
        <f t="shared" si="11"/>
        <v>0</v>
      </c>
      <c r="D175" s="107">
        <f>SUM(D176:D178)</f>
        <v>0</v>
      </c>
      <c r="E175" s="107">
        <f>SUM(E176:E178)</f>
        <v>0</v>
      </c>
      <c r="F175" s="107">
        <f>SUM(F176:F178)</f>
        <v>0</v>
      </c>
      <c r="G175" s="150">
        <f>SUM(G176:G178)</f>
        <v>0</v>
      </c>
      <c r="H175" s="69">
        <f t="shared" si="12"/>
        <v>0</v>
      </c>
      <c r="I175" s="107">
        <f>SUM(I176:I178)</f>
        <v>0</v>
      </c>
      <c r="J175" s="107">
        <f>SUM(J176:J178)</f>
        <v>0</v>
      </c>
      <c r="K175" s="107">
        <f>SUM(K176:K178)</f>
        <v>0</v>
      </c>
      <c r="L175" s="149">
        <f>SUM(L176:L178)</f>
        <v>0</v>
      </c>
    </row>
    <row r="176" spans="1:12" ht="24" hidden="1" x14ac:dyDescent="0.25">
      <c r="A176" s="74">
        <v>3261</v>
      </c>
      <c r="B176" s="78" t="s">
        <v>137</v>
      </c>
      <c r="C176" s="36">
        <f t="shared" si="11"/>
        <v>0</v>
      </c>
      <c r="D176" s="35"/>
      <c r="E176" s="35"/>
      <c r="F176" s="35"/>
      <c r="G176" s="37"/>
      <c r="H176" s="36">
        <f t="shared" si="12"/>
        <v>0</v>
      </c>
      <c r="I176" s="35"/>
      <c r="J176" s="35"/>
      <c r="K176" s="35"/>
      <c r="L176" s="34"/>
    </row>
    <row r="177" spans="1:12" ht="36" hidden="1" x14ac:dyDescent="0.25">
      <c r="A177" s="74">
        <v>3262</v>
      </c>
      <c r="B177" s="78" t="s">
        <v>136</v>
      </c>
      <c r="C177" s="36">
        <f t="shared" si="11"/>
        <v>0</v>
      </c>
      <c r="D177" s="35"/>
      <c r="E177" s="35"/>
      <c r="F177" s="35"/>
      <c r="G177" s="37"/>
      <c r="H177" s="36">
        <f t="shared" si="12"/>
        <v>0</v>
      </c>
      <c r="I177" s="35"/>
      <c r="J177" s="35"/>
      <c r="K177" s="35"/>
      <c r="L177" s="34"/>
    </row>
    <row r="178" spans="1:12" ht="24" hidden="1" x14ac:dyDescent="0.25">
      <c r="A178" s="74">
        <v>3263</v>
      </c>
      <c r="B178" s="78" t="s">
        <v>135</v>
      </c>
      <c r="C178" s="36">
        <f t="shared" si="11"/>
        <v>0</v>
      </c>
      <c r="D178" s="35"/>
      <c r="E178" s="35"/>
      <c r="F178" s="35"/>
      <c r="G178" s="37"/>
      <c r="H178" s="36">
        <f t="shared" si="12"/>
        <v>0</v>
      </c>
      <c r="I178" s="35"/>
      <c r="J178" s="35"/>
      <c r="K178" s="35"/>
      <c r="L178" s="34"/>
    </row>
    <row r="179" spans="1:12" ht="84" hidden="1" x14ac:dyDescent="0.25">
      <c r="A179" s="91">
        <v>3290</v>
      </c>
      <c r="B179" s="79" t="s">
        <v>134</v>
      </c>
      <c r="C179" s="30">
        <f t="shared" si="11"/>
        <v>0</v>
      </c>
      <c r="D179" s="107">
        <f>SUM(D180:D183)</f>
        <v>0</v>
      </c>
      <c r="E179" s="107">
        <f>SUM(E180:E183)</f>
        <v>0</v>
      </c>
      <c r="F179" s="107">
        <f>SUM(F180:F183)</f>
        <v>0</v>
      </c>
      <c r="G179" s="107">
        <f>SUM(G180:G183)</f>
        <v>0</v>
      </c>
      <c r="H179" s="30">
        <f t="shared" si="12"/>
        <v>0</v>
      </c>
      <c r="I179" s="107">
        <f>SUM(I180:I183)</f>
        <v>0</v>
      </c>
      <c r="J179" s="107">
        <f>SUM(J180:J183)</f>
        <v>0</v>
      </c>
      <c r="K179" s="107">
        <f>SUM(K180:K183)</f>
        <v>0</v>
      </c>
      <c r="L179" s="117">
        <f>SUM(L180:L183)</f>
        <v>0</v>
      </c>
    </row>
    <row r="180" spans="1:12" ht="72" hidden="1" x14ac:dyDescent="0.25">
      <c r="A180" s="74">
        <v>3291</v>
      </c>
      <c r="B180" s="78" t="s">
        <v>133</v>
      </c>
      <c r="C180" s="36">
        <f t="shared" si="11"/>
        <v>0</v>
      </c>
      <c r="D180" s="35"/>
      <c r="E180" s="35"/>
      <c r="F180" s="35"/>
      <c r="G180" s="157"/>
      <c r="H180" s="36">
        <f t="shared" si="12"/>
        <v>0</v>
      </c>
      <c r="I180" s="35"/>
      <c r="J180" s="35"/>
      <c r="K180" s="35"/>
      <c r="L180" s="34"/>
    </row>
    <row r="181" spans="1:12" ht="72" hidden="1" x14ac:dyDescent="0.25">
      <c r="A181" s="74">
        <v>3292</v>
      </c>
      <c r="B181" s="78" t="s">
        <v>132</v>
      </c>
      <c r="C181" s="36">
        <f t="shared" si="11"/>
        <v>0</v>
      </c>
      <c r="D181" s="35"/>
      <c r="E181" s="35"/>
      <c r="F181" s="35"/>
      <c r="G181" s="157"/>
      <c r="H181" s="36">
        <f t="shared" si="12"/>
        <v>0</v>
      </c>
      <c r="I181" s="35"/>
      <c r="J181" s="35"/>
      <c r="K181" s="35"/>
      <c r="L181" s="34"/>
    </row>
    <row r="182" spans="1:12" ht="72" hidden="1" x14ac:dyDescent="0.25">
      <c r="A182" s="74">
        <v>3293</v>
      </c>
      <c r="B182" s="78" t="s">
        <v>131</v>
      </c>
      <c r="C182" s="36">
        <f t="shared" si="11"/>
        <v>0</v>
      </c>
      <c r="D182" s="35"/>
      <c r="E182" s="35"/>
      <c r="F182" s="35"/>
      <c r="G182" s="157"/>
      <c r="H182" s="36">
        <f t="shared" si="12"/>
        <v>0</v>
      </c>
      <c r="I182" s="35"/>
      <c r="J182" s="35"/>
      <c r="K182" s="35"/>
      <c r="L182" s="34"/>
    </row>
    <row r="183" spans="1:12" ht="60" hidden="1" x14ac:dyDescent="0.25">
      <c r="A183" s="156">
        <v>3294</v>
      </c>
      <c r="B183" s="78" t="s">
        <v>130</v>
      </c>
      <c r="C183" s="30">
        <f t="shared" si="11"/>
        <v>0</v>
      </c>
      <c r="D183" s="29"/>
      <c r="E183" s="29"/>
      <c r="F183" s="29"/>
      <c r="G183" s="155"/>
      <c r="H183" s="30">
        <f t="shared" si="12"/>
        <v>0</v>
      </c>
      <c r="I183" s="29"/>
      <c r="J183" s="29"/>
      <c r="K183" s="29"/>
      <c r="L183" s="28"/>
    </row>
    <row r="184" spans="1:12" ht="48" hidden="1" x14ac:dyDescent="0.25">
      <c r="A184" s="125">
        <v>3300</v>
      </c>
      <c r="B184" s="124" t="s">
        <v>129</v>
      </c>
      <c r="C184" s="122">
        <f t="shared" si="11"/>
        <v>0</v>
      </c>
      <c r="D184" s="121">
        <f>SUM(D185:D186)</f>
        <v>0</v>
      </c>
      <c r="E184" s="121">
        <f>SUM(E185:E186)</f>
        <v>0</v>
      </c>
      <c r="F184" s="121">
        <f>SUM(F185:F186)</f>
        <v>0</v>
      </c>
      <c r="G184" s="121">
        <f>SUM(G185:G186)</f>
        <v>0</v>
      </c>
      <c r="H184" s="122">
        <f t="shared" si="12"/>
        <v>0</v>
      </c>
      <c r="I184" s="121">
        <f>SUM(I185:I186)</f>
        <v>0</v>
      </c>
      <c r="J184" s="121">
        <f>SUM(J185:J186)</f>
        <v>0</v>
      </c>
      <c r="K184" s="121">
        <f>SUM(K185:K186)</f>
        <v>0</v>
      </c>
      <c r="L184" s="92">
        <f>SUM(L185:L186)</f>
        <v>0</v>
      </c>
    </row>
    <row r="185" spans="1:12" ht="48" hidden="1" x14ac:dyDescent="0.25">
      <c r="A185" s="154">
        <v>3310</v>
      </c>
      <c r="B185" s="137" t="s">
        <v>128</v>
      </c>
      <c r="C185" s="153">
        <f t="shared" si="11"/>
        <v>0</v>
      </c>
      <c r="D185" s="133"/>
      <c r="E185" s="133"/>
      <c r="F185" s="133"/>
      <c r="G185" s="135"/>
      <c r="H185" s="153">
        <f t="shared" si="12"/>
        <v>0</v>
      </c>
      <c r="I185" s="133"/>
      <c r="J185" s="133"/>
      <c r="K185" s="133"/>
      <c r="L185" s="132"/>
    </row>
    <row r="186" spans="1:12" ht="60" hidden="1" x14ac:dyDescent="0.25">
      <c r="A186" s="114">
        <v>3320</v>
      </c>
      <c r="B186" s="79" t="s">
        <v>127</v>
      </c>
      <c r="C186" s="69">
        <f t="shared" si="11"/>
        <v>0</v>
      </c>
      <c r="D186" s="68"/>
      <c r="E186" s="68"/>
      <c r="F186" s="68"/>
      <c r="G186" s="70"/>
      <c r="H186" s="69">
        <f t="shared" si="12"/>
        <v>0</v>
      </c>
      <c r="I186" s="68"/>
      <c r="J186" s="68"/>
      <c r="K186" s="68"/>
      <c r="L186" s="67"/>
    </row>
    <row r="187" spans="1:12" hidden="1" x14ac:dyDescent="0.25">
      <c r="A187" s="152">
        <v>4000</v>
      </c>
      <c r="B187" s="131" t="s">
        <v>126</v>
      </c>
      <c r="C187" s="128">
        <f t="shared" si="11"/>
        <v>0</v>
      </c>
      <c r="D187" s="127">
        <f>SUM(D188,D191)</f>
        <v>0</v>
      </c>
      <c r="E187" s="127">
        <f>SUM(E188,E191)</f>
        <v>0</v>
      </c>
      <c r="F187" s="127">
        <f>SUM(F188,F191)</f>
        <v>0</v>
      </c>
      <c r="G187" s="129">
        <f>SUM(G188,G191)</f>
        <v>0</v>
      </c>
      <c r="H187" s="128">
        <f t="shared" si="12"/>
        <v>0</v>
      </c>
      <c r="I187" s="127">
        <f>SUM(I188,I191)</f>
        <v>0</v>
      </c>
      <c r="J187" s="127">
        <f>SUM(J188,J191)</f>
        <v>0</v>
      </c>
      <c r="K187" s="127">
        <f>SUM(K188,K191)</f>
        <v>0</v>
      </c>
      <c r="L187" s="126">
        <f>SUM(L188,L191)</f>
        <v>0</v>
      </c>
    </row>
    <row r="188" spans="1:12" ht="24" hidden="1" x14ac:dyDescent="0.25">
      <c r="A188" s="151">
        <v>4200</v>
      </c>
      <c r="B188" s="96" t="s">
        <v>125</v>
      </c>
      <c r="C188" s="94">
        <f t="shared" si="11"/>
        <v>0</v>
      </c>
      <c r="D188" s="93">
        <f>SUM(D189,D190)</f>
        <v>0</v>
      </c>
      <c r="E188" s="93">
        <f>SUM(E189,E190)</f>
        <v>0</v>
      </c>
      <c r="F188" s="93">
        <f>SUM(F189,F190)</f>
        <v>0</v>
      </c>
      <c r="G188" s="142">
        <f>SUM(G189,G190)</f>
        <v>0</v>
      </c>
      <c r="H188" s="94">
        <f t="shared" si="12"/>
        <v>0</v>
      </c>
      <c r="I188" s="93">
        <f>SUM(I189,I190)</f>
        <v>0</v>
      </c>
      <c r="J188" s="93">
        <f>SUM(J189,J190)</f>
        <v>0</v>
      </c>
      <c r="K188" s="93">
        <f>SUM(K189,K190)</f>
        <v>0</v>
      </c>
      <c r="L188" s="141">
        <f>SUM(L189,L190)</f>
        <v>0</v>
      </c>
    </row>
    <row r="189" spans="1:12" ht="36" hidden="1" x14ac:dyDescent="0.25">
      <c r="A189" s="91">
        <v>4240</v>
      </c>
      <c r="B189" s="79" t="s">
        <v>124</v>
      </c>
      <c r="C189" s="69">
        <f t="shared" si="11"/>
        <v>0</v>
      </c>
      <c r="D189" s="68"/>
      <c r="E189" s="68"/>
      <c r="F189" s="68"/>
      <c r="G189" s="70"/>
      <c r="H189" s="69">
        <f t="shared" si="12"/>
        <v>0</v>
      </c>
      <c r="I189" s="68"/>
      <c r="J189" s="68"/>
      <c r="K189" s="68"/>
      <c r="L189" s="67"/>
    </row>
    <row r="190" spans="1:12" ht="24" hidden="1" x14ac:dyDescent="0.25">
      <c r="A190" s="88">
        <v>4250</v>
      </c>
      <c r="B190" s="78" t="s">
        <v>123</v>
      </c>
      <c r="C190" s="36">
        <f t="shared" si="11"/>
        <v>0</v>
      </c>
      <c r="D190" s="35"/>
      <c r="E190" s="35"/>
      <c r="F190" s="35"/>
      <c r="G190" s="37"/>
      <c r="H190" s="36">
        <f t="shared" si="12"/>
        <v>0</v>
      </c>
      <c r="I190" s="35"/>
      <c r="J190" s="35"/>
      <c r="K190" s="35"/>
      <c r="L190" s="34"/>
    </row>
    <row r="191" spans="1:12" hidden="1" x14ac:dyDescent="0.25">
      <c r="A191" s="97">
        <v>4300</v>
      </c>
      <c r="B191" s="96" t="s">
        <v>122</v>
      </c>
      <c r="C191" s="94">
        <f t="shared" si="11"/>
        <v>0</v>
      </c>
      <c r="D191" s="93">
        <f>SUM(D192)</f>
        <v>0</v>
      </c>
      <c r="E191" s="93">
        <f>SUM(E192)</f>
        <v>0</v>
      </c>
      <c r="F191" s="93">
        <f>SUM(F192)</f>
        <v>0</v>
      </c>
      <c r="G191" s="142">
        <f>SUM(G192)</f>
        <v>0</v>
      </c>
      <c r="H191" s="94">
        <f t="shared" si="12"/>
        <v>0</v>
      </c>
      <c r="I191" s="93">
        <f>SUM(I192)</f>
        <v>0</v>
      </c>
      <c r="J191" s="93">
        <f>SUM(J192)</f>
        <v>0</v>
      </c>
      <c r="K191" s="93">
        <f>SUM(K192)</f>
        <v>0</v>
      </c>
      <c r="L191" s="141">
        <f>SUM(L192)</f>
        <v>0</v>
      </c>
    </row>
    <row r="192" spans="1:12" ht="24" hidden="1" x14ac:dyDescent="0.25">
      <c r="A192" s="91">
        <v>4310</v>
      </c>
      <c r="B192" s="79" t="s">
        <v>121</v>
      </c>
      <c r="C192" s="69">
        <f t="shared" si="11"/>
        <v>0</v>
      </c>
      <c r="D192" s="107">
        <f>SUM(D193:D193)</f>
        <v>0</v>
      </c>
      <c r="E192" s="107">
        <f>SUM(E193:E193)</f>
        <v>0</v>
      </c>
      <c r="F192" s="107">
        <f>SUM(F193:F193)</f>
        <v>0</v>
      </c>
      <c r="G192" s="150">
        <f>SUM(G193:G193)</f>
        <v>0</v>
      </c>
      <c r="H192" s="69">
        <f t="shared" si="12"/>
        <v>0</v>
      </c>
      <c r="I192" s="107">
        <f>SUM(I193:I193)</f>
        <v>0</v>
      </c>
      <c r="J192" s="107">
        <f>SUM(J193:J193)</f>
        <v>0</v>
      </c>
      <c r="K192" s="107">
        <f>SUM(K193:K193)</f>
        <v>0</v>
      </c>
      <c r="L192" s="149">
        <f>SUM(L193:L193)</f>
        <v>0</v>
      </c>
    </row>
    <row r="193" spans="1:12" ht="36" hidden="1" x14ac:dyDescent="0.25">
      <c r="A193" s="74">
        <v>4311</v>
      </c>
      <c r="B193" s="78" t="s">
        <v>120</v>
      </c>
      <c r="C193" s="36">
        <f t="shared" ref="C193:C224" si="13">SUM(D193:G193)</f>
        <v>0</v>
      </c>
      <c r="D193" s="35"/>
      <c r="E193" s="35"/>
      <c r="F193" s="35"/>
      <c r="G193" s="37"/>
      <c r="H193" s="36">
        <f t="shared" ref="H193:H224" si="14">SUM(I193:L193)</f>
        <v>0</v>
      </c>
      <c r="I193" s="35"/>
      <c r="J193" s="35"/>
      <c r="K193" s="35"/>
      <c r="L193" s="34"/>
    </row>
    <row r="194" spans="1:12" s="14" customFormat="1" x14ac:dyDescent="0.25">
      <c r="A194" s="148"/>
      <c r="B194" s="147" t="s">
        <v>119</v>
      </c>
      <c r="C194" s="146">
        <f t="shared" si="13"/>
        <v>0</v>
      </c>
      <c r="D194" s="145">
        <f>SUM(D195,D230,D268)</f>
        <v>0</v>
      </c>
      <c r="E194" s="145">
        <f>SUM(E195,E230,E268)</f>
        <v>0</v>
      </c>
      <c r="F194" s="145">
        <f>SUM(F195,F230,F268)</f>
        <v>0</v>
      </c>
      <c r="G194" s="145">
        <f>SUM(G195,G230,G268)</f>
        <v>0</v>
      </c>
      <c r="H194" s="146">
        <f t="shared" si="14"/>
        <v>885</v>
      </c>
      <c r="I194" s="145">
        <f>SUM(I195,I230,I268)</f>
        <v>885</v>
      </c>
      <c r="J194" s="145">
        <f>SUM(J195,J230,J268)</f>
        <v>0</v>
      </c>
      <c r="K194" s="145">
        <f>SUM(K195,K230,K268)</f>
        <v>0</v>
      </c>
      <c r="L194" s="144">
        <f>SUM(L195,L230,L268)</f>
        <v>0</v>
      </c>
    </row>
    <row r="195" spans="1:12" x14ac:dyDescent="0.25">
      <c r="A195" s="131">
        <v>5000</v>
      </c>
      <c r="B195" s="131" t="s">
        <v>118</v>
      </c>
      <c r="C195" s="128">
        <f t="shared" si="13"/>
        <v>0</v>
      </c>
      <c r="D195" s="127">
        <f>D196+D204</f>
        <v>0</v>
      </c>
      <c r="E195" s="127">
        <f>E196+E204</f>
        <v>0</v>
      </c>
      <c r="F195" s="127">
        <f>F196+F204</f>
        <v>0</v>
      </c>
      <c r="G195" s="127">
        <f>G196+G204</f>
        <v>0</v>
      </c>
      <c r="H195" s="128">
        <f t="shared" si="14"/>
        <v>885</v>
      </c>
      <c r="I195" s="127">
        <f>I196+I204</f>
        <v>885</v>
      </c>
      <c r="J195" s="127">
        <f>J196+J204</f>
        <v>0</v>
      </c>
      <c r="K195" s="127">
        <f>K196+K204</f>
        <v>0</v>
      </c>
      <c r="L195" s="143">
        <f>L196+L204</f>
        <v>0</v>
      </c>
    </row>
    <row r="196" spans="1:12" x14ac:dyDescent="0.25">
      <c r="A196" s="97">
        <v>5100</v>
      </c>
      <c r="B196" s="96" t="s">
        <v>117</v>
      </c>
      <c r="C196" s="94">
        <f t="shared" si="13"/>
        <v>0</v>
      </c>
      <c r="D196" s="93">
        <f>D197+D198+D201+D202+D203</f>
        <v>0</v>
      </c>
      <c r="E196" s="93">
        <f>E197+E198+E201+E202+E203</f>
        <v>0</v>
      </c>
      <c r="F196" s="93">
        <f>F197+F198+F201+F202+F203</f>
        <v>0</v>
      </c>
      <c r="G196" s="142">
        <f>G197+G198+G201+G202+G203</f>
        <v>0</v>
      </c>
      <c r="H196" s="94">
        <f t="shared" si="14"/>
        <v>85</v>
      </c>
      <c r="I196" s="93">
        <f>I197+I198+I201+I202+I203</f>
        <v>85</v>
      </c>
      <c r="J196" s="93">
        <f>J197+J198+J201+J202+J203</f>
        <v>0</v>
      </c>
      <c r="K196" s="93">
        <f>K197+K198+K201+K202+K203</f>
        <v>0</v>
      </c>
      <c r="L196" s="141">
        <f>L197+L198+L201+L202+L203</f>
        <v>0</v>
      </c>
    </row>
    <row r="197" spans="1:12" hidden="1" x14ac:dyDescent="0.25">
      <c r="A197" s="91">
        <v>5110</v>
      </c>
      <c r="B197" s="79" t="s">
        <v>116</v>
      </c>
      <c r="C197" s="69">
        <f t="shared" si="13"/>
        <v>0</v>
      </c>
      <c r="D197" s="68"/>
      <c r="E197" s="68"/>
      <c r="F197" s="68"/>
      <c r="G197" s="70"/>
      <c r="H197" s="69">
        <f t="shared" si="14"/>
        <v>0</v>
      </c>
      <c r="I197" s="68"/>
      <c r="J197" s="68"/>
      <c r="K197" s="68"/>
      <c r="L197" s="67"/>
    </row>
    <row r="198" spans="1:12" ht="24" x14ac:dyDescent="0.25">
      <c r="A198" s="88">
        <v>5120</v>
      </c>
      <c r="B198" s="78" t="s">
        <v>115</v>
      </c>
      <c r="C198" s="36">
        <f t="shared" si="13"/>
        <v>0</v>
      </c>
      <c r="D198" s="76">
        <f>D199+D200</f>
        <v>0</v>
      </c>
      <c r="E198" s="76">
        <f>E199+E200</f>
        <v>0</v>
      </c>
      <c r="F198" s="76">
        <f>F199+F200</f>
        <v>0</v>
      </c>
      <c r="G198" s="77">
        <f>G199+G200</f>
        <v>0</v>
      </c>
      <c r="H198" s="36">
        <f t="shared" si="14"/>
        <v>85</v>
      </c>
      <c r="I198" s="76">
        <f>I199+I200</f>
        <v>85</v>
      </c>
      <c r="J198" s="76">
        <f>J199+J200</f>
        <v>0</v>
      </c>
      <c r="K198" s="76">
        <f>K199+K200</f>
        <v>0</v>
      </c>
      <c r="L198" s="75">
        <f>L199+L200</f>
        <v>0</v>
      </c>
    </row>
    <row r="199" spans="1:12" x14ac:dyDescent="0.25">
      <c r="A199" s="74">
        <v>5121</v>
      </c>
      <c r="B199" s="78" t="s">
        <v>114</v>
      </c>
      <c r="C199" s="36">
        <f t="shared" si="13"/>
        <v>0</v>
      </c>
      <c r="D199" s="35"/>
      <c r="E199" s="35"/>
      <c r="F199" s="35"/>
      <c r="G199" s="37"/>
      <c r="H199" s="36">
        <f t="shared" si="14"/>
        <v>85</v>
      </c>
      <c r="I199" s="35">
        <v>85</v>
      </c>
      <c r="J199" s="35"/>
      <c r="K199" s="35"/>
      <c r="L199" s="34"/>
    </row>
    <row r="200" spans="1:12" ht="24" hidden="1" x14ac:dyDescent="0.25">
      <c r="A200" s="74">
        <v>5129</v>
      </c>
      <c r="B200" s="78" t="s">
        <v>113</v>
      </c>
      <c r="C200" s="36">
        <f t="shared" si="13"/>
        <v>0</v>
      </c>
      <c r="D200" s="35"/>
      <c r="E200" s="35"/>
      <c r="F200" s="35"/>
      <c r="G200" s="37"/>
      <c r="H200" s="36">
        <f t="shared" si="14"/>
        <v>0</v>
      </c>
      <c r="I200" s="35"/>
      <c r="J200" s="35"/>
      <c r="K200" s="35"/>
      <c r="L200" s="34"/>
    </row>
    <row r="201" spans="1:12" hidden="1" x14ac:dyDescent="0.25">
      <c r="A201" s="88">
        <v>5130</v>
      </c>
      <c r="B201" s="78" t="s">
        <v>112</v>
      </c>
      <c r="C201" s="36">
        <f t="shared" si="13"/>
        <v>0</v>
      </c>
      <c r="D201" s="35"/>
      <c r="E201" s="35"/>
      <c r="F201" s="35"/>
      <c r="G201" s="37"/>
      <c r="H201" s="36">
        <f t="shared" si="14"/>
        <v>0</v>
      </c>
      <c r="I201" s="35"/>
      <c r="J201" s="35"/>
      <c r="K201" s="35"/>
      <c r="L201" s="34"/>
    </row>
    <row r="202" spans="1:12" hidden="1" x14ac:dyDescent="0.25">
      <c r="A202" s="88">
        <v>5140</v>
      </c>
      <c r="B202" s="78" t="s">
        <v>111</v>
      </c>
      <c r="C202" s="36">
        <f t="shared" si="13"/>
        <v>0</v>
      </c>
      <c r="D202" s="35"/>
      <c r="E202" s="35"/>
      <c r="F202" s="35"/>
      <c r="G202" s="37"/>
      <c r="H202" s="36">
        <f t="shared" si="14"/>
        <v>0</v>
      </c>
      <c r="I202" s="35"/>
      <c r="J202" s="35"/>
      <c r="K202" s="35"/>
      <c r="L202" s="34"/>
    </row>
    <row r="203" spans="1:12" ht="24" hidden="1" x14ac:dyDescent="0.25">
      <c r="A203" s="88">
        <v>5170</v>
      </c>
      <c r="B203" s="78" t="s">
        <v>110</v>
      </c>
      <c r="C203" s="36">
        <f t="shared" si="13"/>
        <v>0</v>
      </c>
      <c r="D203" s="35"/>
      <c r="E203" s="35"/>
      <c r="F203" s="35"/>
      <c r="G203" s="37"/>
      <c r="H203" s="36">
        <f t="shared" si="14"/>
        <v>0</v>
      </c>
      <c r="I203" s="35"/>
      <c r="J203" s="35"/>
      <c r="K203" s="35"/>
      <c r="L203" s="34"/>
    </row>
    <row r="204" spans="1:12" x14ac:dyDescent="0.25">
      <c r="A204" s="97">
        <v>5200</v>
      </c>
      <c r="B204" s="96" t="s">
        <v>109</v>
      </c>
      <c r="C204" s="94">
        <f t="shared" si="13"/>
        <v>0</v>
      </c>
      <c r="D204" s="93">
        <f>D205+D215+D216+D225+D226+D227+D229</f>
        <v>0</v>
      </c>
      <c r="E204" s="93">
        <f>E205+E215+E216+E225+E226+E227+E229</f>
        <v>0</v>
      </c>
      <c r="F204" s="93">
        <f>F205+F215+F216+F225+F226+F227+F229</f>
        <v>0</v>
      </c>
      <c r="G204" s="142">
        <f>G205+G215+G216+G225+G226+G227+G229</f>
        <v>0</v>
      </c>
      <c r="H204" s="94">
        <f t="shared" si="14"/>
        <v>800</v>
      </c>
      <c r="I204" s="93">
        <f>I205+I215+I216+I225+I226+I227+I229</f>
        <v>800</v>
      </c>
      <c r="J204" s="93">
        <f>J205+J215+J216+J225+J226+J227+J229</f>
        <v>0</v>
      </c>
      <c r="K204" s="93">
        <f>K205+K215+K216+K225+K226+K227+K229</f>
        <v>0</v>
      </c>
      <c r="L204" s="141">
        <f>L205+L215+L216+L225+L226+L227+L229</f>
        <v>0</v>
      </c>
    </row>
    <row r="205" spans="1:12" hidden="1" x14ac:dyDescent="0.25">
      <c r="A205" s="80">
        <v>5210</v>
      </c>
      <c r="B205" s="137" t="s">
        <v>108</v>
      </c>
      <c r="C205" s="134">
        <f t="shared" si="13"/>
        <v>0</v>
      </c>
      <c r="D205" s="139">
        <f>SUM(D206:D214)</f>
        <v>0</v>
      </c>
      <c r="E205" s="139">
        <f>SUM(E206:E214)</f>
        <v>0</v>
      </c>
      <c r="F205" s="139">
        <f>SUM(F206:F214)</f>
        <v>0</v>
      </c>
      <c r="G205" s="140">
        <f>SUM(G206:G214)</f>
        <v>0</v>
      </c>
      <c r="H205" s="134">
        <f t="shared" si="14"/>
        <v>0</v>
      </c>
      <c r="I205" s="139">
        <f>SUM(I206:I214)</f>
        <v>0</v>
      </c>
      <c r="J205" s="139">
        <f>SUM(J206:J214)</f>
        <v>0</v>
      </c>
      <c r="K205" s="139">
        <f>SUM(K206:K214)</f>
        <v>0</v>
      </c>
      <c r="L205" s="138">
        <f>SUM(L206:L214)</f>
        <v>0</v>
      </c>
    </row>
    <row r="206" spans="1:12" hidden="1" x14ac:dyDescent="0.25">
      <c r="A206" s="114">
        <v>5211</v>
      </c>
      <c r="B206" s="79" t="s">
        <v>107</v>
      </c>
      <c r="C206" s="69">
        <f t="shared" si="13"/>
        <v>0</v>
      </c>
      <c r="D206" s="68"/>
      <c r="E206" s="68"/>
      <c r="F206" s="68"/>
      <c r="G206" s="70"/>
      <c r="H206" s="69">
        <f t="shared" si="14"/>
        <v>0</v>
      </c>
      <c r="I206" s="68"/>
      <c r="J206" s="68"/>
      <c r="K206" s="68"/>
      <c r="L206" s="67"/>
    </row>
    <row r="207" spans="1:12" hidden="1" x14ac:dyDescent="0.25">
      <c r="A207" s="74">
        <v>5212</v>
      </c>
      <c r="B207" s="78" t="s">
        <v>106</v>
      </c>
      <c r="C207" s="36">
        <f t="shared" si="13"/>
        <v>0</v>
      </c>
      <c r="D207" s="35"/>
      <c r="E207" s="35"/>
      <c r="F207" s="35"/>
      <c r="G207" s="37"/>
      <c r="H207" s="36">
        <f t="shared" si="14"/>
        <v>0</v>
      </c>
      <c r="I207" s="35"/>
      <c r="J207" s="35"/>
      <c r="K207" s="35"/>
      <c r="L207" s="34"/>
    </row>
    <row r="208" spans="1:12" hidden="1" x14ac:dyDescent="0.25">
      <c r="A208" s="74">
        <v>5213</v>
      </c>
      <c r="B208" s="78" t="s">
        <v>105</v>
      </c>
      <c r="C208" s="36">
        <f t="shared" si="13"/>
        <v>0</v>
      </c>
      <c r="D208" s="35"/>
      <c r="E208" s="35"/>
      <c r="F208" s="35"/>
      <c r="G208" s="37"/>
      <c r="H208" s="36">
        <f t="shared" si="14"/>
        <v>0</v>
      </c>
      <c r="I208" s="35"/>
      <c r="J208" s="35"/>
      <c r="K208" s="35"/>
      <c r="L208" s="34"/>
    </row>
    <row r="209" spans="1:12" hidden="1" x14ac:dyDescent="0.25">
      <c r="A209" s="74">
        <v>5214</v>
      </c>
      <c r="B209" s="78" t="s">
        <v>104</v>
      </c>
      <c r="C209" s="36">
        <f t="shared" si="13"/>
        <v>0</v>
      </c>
      <c r="D209" s="35"/>
      <c r="E209" s="35"/>
      <c r="F209" s="35"/>
      <c r="G209" s="37"/>
      <c r="H209" s="36">
        <f t="shared" si="14"/>
        <v>0</v>
      </c>
      <c r="I209" s="35"/>
      <c r="J209" s="35"/>
      <c r="K209" s="35"/>
      <c r="L209" s="34"/>
    </row>
    <row r="210" spans="1:12" hidden="1" x14ac:dyDescent="0.25">
      <c r="A210" s="74">
        <v>5215</v>
      </c>
      <c r="B210" s="78" t="s">
        <v>103</v>
      </c>
      <c r="C210" s="36">
        <f t="shared" si="13"/>
        <v>0</v>
      </c>
      <c r="D210" s="35"/>
      <c r="E210" s="35"/>
      <c r="F210" s="35"/>
      <c r="G210" s="37"/>
      <c r="H210" s="36">
        <f t="shared" si="14"/>
        <v>0</v>
      </c>
      <c r="I210" s="35"/>
      <c r="J210" s="35"/>
      <c r="K210" s="35"/>
      <c r="L210" s="34"/>
    </row>
    <row r="211" spans="1:12" ht="24" hidden="1" x14ac:dyDescent="0.25">
      <c r="A211" s="74">
        <v>5216</v>
      </c>
      <c r="B211" s="78" t="s">
        <v>102</v>
      </c>
      <c r="C211" s="36">
        <f t="shared" si="13"/>
        <v>0</v>
      </c>
      <c r="D211" s="35"/>
      <c r="E211" s="35"/>
      <c r="F211" s="35"/>
      <c r="G211" s="37"/>
      <c r="H211" s="36">
        <f t="shared" si="14"/>
        <v>0</v>
      </c>
      <c r="I211" s="35"/>
      <c r="J211" s="35"/>
      <c r="K211" s="35"/>
      <c r="L211" s="34"/>
    </row>
    <row r="212" spans="1:12" hidden="1" x14ac:dyDescent="0.25">
      <c r="A212" s="74">
        <v>5217</v>
      </c>
      <c r="B212" s="78" t="s">
        <v>101</v>
      </c>
      <c r="C212" s="36">
        <f t="shared" si="13"/>
        <v>0</v>
      </c>
      <c r="D212" s="35"/>
      <c r="E212" s="35"/>
      <c r="F212" s="35"/>
      <c r="G212" s="37"/>
      <c r="H212" s="36">
        <f t="shared" si="14"/>
        <v>0</v>
      </c>
      <c r="I212" s="35"/>
      <c r="J212" s="35"/>
      <c r="K212" s="35"/>
      <c r="L212" s="34"/>
    </row>
    <row r="213" spans="1:12" hidden="1" x14ac:dyDescent="0.25">
      <c r="A213" s="74">
        <v>5218</v>
      </c>
      <c r="B213" s="78" t="s">
        <v>100</v>
      </c>
      <c r="C213" s="36">
        <f t="shared" si="13"/>
        <v>0</v>
      </c>
      <c r="D213" s="35"/>
      <c r="E213" s="35"/>
      <c r="F213" s="35"/>
      <c r="G213" s="37"/>
      <c r="H213" s="36">
        <f t="shared" si="14"/>
        <v>0</v>
      </c>
      <c r="I213" s="35"/>
      <c r="J213" s="35"/>
      <c r="K213" s="35"/>
      <c r="L213" s="34"/>
    </row>
    <row r="214" spans="1:12" hidden="1" x14ac:dyDescent="0.25">
      <c r="A214" s="74">
        <v>5219</v>
      </c>
      <c r="B214" s="78" t="s">
        <v>99</v>
      </c>
      <c r="C214" s="36">
        <f t="shared" si="13"/>
        <v>0</v>
      </c>
      <c r="D214" s="35"/>
      <c r="E214" s="35"/>
      <c r="F214" s="35"/>
      <c r="G214" s="37"/>
      <c r="H214" s="36">
        <f t="shared" si="14"/>
        <v>0</v>
      </c>
      <c r="I214" s="35"/>
      <c r="J214" s="35"/>
      <c r="K214" s="35"/>
      <c r="L214" s="34"/>
    </row>
    <row r="215" spans="1:12" ht="13.5" hidden="1" customHeight="1" x14ac:dyDescent="0.25">
      <c r="A215" s="88">
        <v>5220</v>
      </c>
      <c r="B215" s="78" t="s">
        <v>98</v>
      </c>
      <c r="C215" s="36">
        <f t="shared" si="13"/>
        <v>0</v>
      </c>
      <c r="D215" s="35"/>
      <c r="E215" s="35"/>
      <c r="F215" s="35"/>
      <c r="G215" s="37"/>
      <c r="H215" s="36">
        <f t="shared" si="14"/>
        <v>0</v>
      </c>
      <c r="I215" s="35"/>
      <c r="J215" s="35"/>
      <c r="K215" s="35"/>
      <c r="L215" s="34"/>
    </row>
    <row r="216" spans="1:12" x14ac:dyDescent="0.25">
      <c r="A216" s="88">
        <v>5230</v>
      </c>
      <c r="B216" s="78" t="s">
        <v>97</v>
      </c>
      <c r="C216" s="36">
        <f t="shared" si="13"/>
        <v>0</v>
      </c>
      <c r="D216" s="76">
        <f>SUM(D217:D224)</f>
        <v>0</v>
      </c>
      <c r="E216" s="76">
        <f>SUM(E217:E224)</f>
        <v>0</v>
      </c>
      <c r="F216" s="76">
        <f>SUM(F217:F224)</f>
        <v>0</v>
      </c>
      <c r="G216" s="77">
        <f>SUM(G217:G224)</f>
        <v>0</v>
      </c>
      <c r="H216" s="36">
        <f t="shared" si="14"/>
        <v>800</v>
      </c>
      <c r="I216" s="76">
        <f>SUM(I217:I224)</f>
        <v>800</v>
      </c>
      <c r="J216" s="76">
        <f>SUM(J217:J224)</f>
        <v>0</v>
      </c>
      <c r="K216" s="76">
        <f>SUM(K217:K224)</f>
        <v>0</v>
      </c>
      <c r="L216" s="75">
        <f>SUM(L217:L224)</f>
        <v>0</v>
      </c>
    </row>
    <row r="217" spans="1:12" hidden="1" x14ac:dyDescent="0.25">
      <c r="A217" s="74">
        <v>5231</v>
      </c>
      <c r="B217" s="78" t="s">
        <v>96</v>
      </c>
      <c r="C217" s="36">
        <f t="shared" si="13"/>
        <v>0</v>
      </c>
      <c r="D217" s="35"/>
      <c r="E217" s="35"/>
      <c r="F217" s="35"/>
      <c r="G217" s="37"/>
      <c r="H217" s="36">
        <f t="shared" si="14"/>
        <v>0</v>
      </c>
      <c r="I217" s="35"/>
      <c r="J217" s="35"/>
      <c r="K217" s="35"/>
      <c r="L217" s="34"/>
    </row>
    <row r="218" spans="1:12" hidden="1" x14ac:dyDescent="0.25">
      <c r="A218" s="74">
        <v>5232</v>
      </c>
      <c r="B218" s="78" t="s">
        <v>95</v>
      </c>
      <c r="C218" s="36">
        <f t="shared" si="13"/>
        <v>0</v>
      </c>
      <c r="D218" s="35"/>
      <c r="E218" s="35"/>
      <c r="F218" s="35"/>
      <c r="G218" s="37"/>
      <c r="H218" s="36">
        <f t="shared" si="14"/>
        <v>0</v>
      </c>
      <c r="I218" s="35"/>
      <c r="J218" s="35"/>
      <c r="K218" s="35"/>
      <c r="L218" s="34"/>
    </row>
    <row r="219" spans="1:12" hidden="1" x14ac:dyDescent="0.25">
      <c r="A219" s="74">
        <v>5233</v>
      </c>
      <c r="B219" s="78" t="s">
        <v>94</v>
      </c>
      <c r="C219" s="73">
        <f t="shared" si="13"/>
        <v>0</v>
      </c>
      <c r="D219" s="35"/>
      <c r="E219" s="35"/>
      <c r="F219" s="35"/>
      <c r="G219" s="37"/>
      <c r="H219" s="36">
        <f t="shared" si="14"/>
        <v>0</v>
      </c>
      <c r="I219" s="35"/>
      <c r="J219" s="35"/>
      <c r="K219" s="35"/>
      <c r="L219" s="34"/>
    </row>
    <row r="220" spans="1:12" ht="24" hidden="1" x14ac:dyDescent="0.25">
      <c r="A220" s="74">
        <v>5234</v>
      </c>
      <c r="B220" s="78" t="s">
        <v>93</v>
      </c>
      <c r="C220" s="73">
        <f t="shared" si="13"/>
        <v>0</v>
      </c>
      <c r="D220" s="35"/>
      <c r="E220" s="35"/>
      <c r="F220" s="35"/>
      <c r="G220" s="37"/>
      <c r="H220" s="36">
        <f t="shared" si="14"/>
        <v>0</v>
      </c>
      <c r="I220" s="35"/>
      <c r="J220" s="35"/>
      <c r="K220" s="35"/>
      <c r="L220" s="34"/>
    </row>
    <row r="221" spans="1:12" ht="14.25" hidden="1" customHeight="1" x14ac:dyDescent="0.25">
      <c r="A221" s="74">
        <v>5236</v>
      </c>
      <c r="B221" s="78" t="s">
        <v>92</v>
      </c>
      <c r="C221" s="73">
        <f t="shared" si="13"/>
        <v>0</v>
      </c>
      <c r="D221" s="35"/>
      <c r="E221" s="35"/>
      <c r="F221" s="35"/>
      <c r="G221" s="37"/>
      <c r="H221" s="36">
        <f t="shared" si="14"/>
        <v>0</v>
      </c>
      <c r="I221" s="35"/>
      <c r="J221" s="35"/>
      <c r="K221" s="35"/>
      <c r="L221" s="34"/>
    </row>
    <row r="222" spans="1:12" ht="14.25" hidden="1" customHeight="1" x14ac:dyDescent="0.25">
      <c r="A222" s="74">
        <v>5237</v>
      </c>
      <c r="B222" s="78" t="s">
        <v>91</v>
      </c>
      <c r="C222" s="73">
        <f t="shared" si="13"/>
        <v>0</v>
      </c>
      <c r="D222" s="35"/>
      <c r="E222" s="35"/>
      <c r="F222" s="35"/>
      <c r="G222" s="37"/>
      <c r="H222" s="36">
        <f t="shared" si="14"/>
        <v>0</v>
      </c>
      <c r="I222" s="35"/>
      <c r="J222" s="35"/>
      <c r="K222" s="35"/>
      <c r="L222" s="34"/>
    </row>
    <row r="223" spans="1:12" ht="24" x14ac:dyDescent="0.25">
      <c r="A223" s="74">
        <v>5238</v>
      </c>
      <c r="B223" s="78" t="s">
        <v>90</v>
      </c>
      <c r="C223" s="73">
        <f t="shared" si="13"/>
        <v>0</v>
      </c>
      <c r="D223" s="35"/>
      <c r="E223" s="35"/>
      <c r="F223" s="35"/>
      <c r="G223" s="37"/>
      <c r="H223" s="36">
        <f t="shared" si="14"/>
        <v>800</v>
      </c>
      <c r="I223" s="35">
        <v>800</v>
      </c>
      <c r="J223" s="35"/>
      <c r="K223" s="35"/>
      <c r="L223" s="34"/>
    </row>
    <row r="224" spans="1:12" ht="24" hidden="1" x14ac:dyDescent="0.25">
      <c r="A224" s="74">
        <v>5239</v>
      </c>
      <c r="B224" s="78" t="s">
        <v>89</v>
      </c>
      <c r="C224" s="73">
        <f t="shared" si="13"/>
        <v>0</v>
      </c>
      <c r="D224" s="35"/>
      <c r="E224" s="35"/>
      <c r="F224" s="35"/>
      <c r="G224" s="37"/>
      <c r="H224" s="36">
        <f t="shared" si="14"/>
        <v>0</v>
      </c>
      <c r="I224" s="35"/>
      <c r="J224" s="35"/>
      <c r="K224" s="35"/>
      <c r="L224" s="34"/>
    </row>
    <row r="225" spans="1:12" ht="24" hidden="1" x14ac:dyDescent="0.25">
      <c r="A225" s="88">
        <v>5240</v>
      </c>
      <c r="B225" s="78" t="s">
        <v>88</v>
      </c>
      <c r="C225" s="73">
        <f t="shared" ref="C225:C256" si="15">SUM(D225:G225)</f>
        <v>0</v>
      </c>
      <c r="D225" s="35"/>
      <c r="E225" s="35"/>
      <c r="F225" s="35"/>
      <c r="G225" s="37"/>
      <c r="H225" s="36">
        <f t="shared" ref="H225:H256" si="16">SUM(I225:L225)</f>
        <v>0</v>
      </c>
      <c r="I225" s="35"/>
      <c r="J225" s="35"/>
      <c r="K225" s="35"/>
      <c r="L225" s="34"/>
    </row>
    <row r="226" spans="1:12" hidden="1" x14ac:dyDescent="0.25">
      <c r="A226" s="88">
        <v>5250</v>
      </c>
      <c r="B226" s="78" t="s">
        <v>87</v>
      </c>
      <c r="C226" s="73">
        <f t="shared" si="15"/>
        <v>0</v>
      </c>
      <c r="D226" s="35"/>
      <c r="E226" s="35"/>
      <c r="F226" s="35"/>
      <c r="G226" s="37"/>
      <c r="H226" s="36">
        <f t="shared" si="16"/>
        <v>0</v>
      </c>
      <c r="I226" s="35"/>
      <c r="J226" s="35"/>
      <c r="K226" s="35"/>
      <c r="L226" s="34"/>
    </row>
    <row r="227" spans="1:12" hidden="1" x14ac:dyDescent="0.25">
      <c r="A227" s="88">
        <v>5260</v>
      </c>
      <c r="B227" s="78" t="s">
        <v>86</v>
      </c>
      <c r="C227" s="73">
        <f t="shared" si="15"/>
        <v>0</v>
      </c>
      <c r="D227" s="76">
        <f>SUM(D228)</f>
        <v>0</v>
      </c>
      <c r="E227" s="76">
        <f>SUM(E228)</f>
        <v>0</v>
      </c>
      <c r="F227" s="76">
        <f>SUM(F228)</f>
        <v>0</v>
      </c>
      <c r="G227" s="77">
        <f>SUM(G228)</f>
        <v>0</v>
      </c>
      <c r="H227" s="36">
        <f t="shared" si="16"/>
        <v>0</v>
      </c>
      <c r="I227" s="76">
        <f>SUM(I228)</f>
        <v>0</v>
      </c>
      <c r="J227" s="76">
        <f>SUM(J228)</f>
        <v>0</v>
      </c>
      <c r="K227" s="76">
        <f>SUM(K228)</f>
        <v>0</v>
      </c>
      <c r="L227" s="75">
        <f>SUM(L228)</f>
        <v>0</v>
      </c>
    </row>
    <row r="228" spans="1:12" ht="24" hidden="1" x14ac:dyDescent="0.25">
      <c r="A228" s="74">
        <v>5269</v>
      </c>
      <c r="B228" s="78" t="s">
        <v>85</v>
      </c>
      <c r="C228" s="73">
        <f t="shared" si="15"/>
        <v>0</v>
      </c>
      <c r="D228" s="35"/>
      <c r="E228" s="35"/>
      <c r="F228" s="35"/>
      <c r="G228" s="37"/>
      <c r="H228" s="36">
        <f t="shared" si="16"/>
        <v>0</v>
      </c>
      <c r="I228" s="35"/>
      <c r="J228" s="35"/>
      <c r="K228" s="35"/>
      <c r="L228" s="34"/>
    </row>
    <row r="229" spans="1:12" ht="24" hidden="1" x14ac:dyDescent="0.25">
      <c r="A229" s="80">
        <v>5270</v>
      </c>
      <c r="B229" s="137" t="s">
        <v>84</v>
      </c>
      <c r="C229" s="136">
        <f t="shared" si="15"/>
        <v>0</v>
      </c>
      <c r="D229" s="133"/>
      <c r="E229" s="133"/>
      <c r="F229" s="133"/>
      <c r="G229" s="135"/>
      <c r="H229" s="134">
        <f t="shared" si="16"/>
        <v>0</v>
      </c>
      <c r="I229" s="133"/>
      <c r="J229" s="133"/>
      <c r="K229" s="133"/>
      <c r="L229" s="132"/>
    </row>
    <row r="230" spans="1:12" hidden="1" x14ac:dyDescent="0.25">
      <c r="A230" s="131">
        <v>6000</v>
      </c>
      <c r="B230" s="131" t="s">
        <v>83</v>
      </c>
      <c r="C230" s="130">
        <f t="shared" si="15"/>
        <v>0</v>
      </c>
      <c r="D230" s="127">
        <f>D231+D251+D258</f>
        <v>0</v>
      </c>
      <c r="E230" s="127">
        <f>E231+E251+E258</f>
        <v>0</v>
      </c>
      <c r="F230" s="127">
        <f>F231+F251+F258</f>
        <v>0</v>
      </c>
      <c r="G230" s="129">
        <f>G231+G251+G258</f>
        <v>0</v>
      </c>
      <c r="H230" s="128">
        <f t="shared" si="16"/>
        <v>0</v>
      </c>
      <c r="I230" s="127">
        <f>I231+I251+I258</f>
        <v>0</v>
      </c>
      <c r="J230" s="127">
        <f>J231+J251+J258</f>
        <v>0</v>
      </c>
      <c r="K230" s="127">
        <f>K231+K251+K258</f>
        <v>0</v>
      </c>
      <c r="L230" s="126">
        <f>L231+L251+L258</f>
        <v>0</v>
      </c>
    </row>
    <row r="231" spans="1:12" ht="14.25" hidden="1" customHeight="1" x14ac:dyDescent="0.25">
      <c r="A231" s="125">
        <v>6200</v>
      </c>
      <c r="B231" s="124" t="s">
        <v>82</v>
      </c>
      <c r="C231" s="123">
        <f t="shared" si="15"/>
        <v>0</v>
      </c>
      <c r="D231" s="121">
        <f>SUM(D232,D233,D235,D238,D244,D245,D246)</f>
        <v>0</v>
      </c>
      <c r="E231" s="121">
        <f>SUM(E232,E233,E235,E238,E244,E245,E246)</f>
        <v>0</v>
      </c>
      <c r="F231" s="121">
        <f>SUM(F232,F233,F235,F238,F244,F245,F246)</f>
        <v>0</v>
      </c>
      <c r="G231" s="121">
        <f>SUM(G232,G233,G235,G238,G244,G245,G246)</f>
        <v>0</v>
      </c>
      <c r="H231" s="122">
        <f t="shared" si="16"/>
        <v>0</v>
      </c>
      <c r="I231" s="121">
        <f>SUM(I232,I233,I235,I238,I244,I245,I246)</f>
        <v>0</v>
      </c>
      <c r="J231" s="121">
        <f>SUM(J232,J233,J235,J238,J244,J245,J246)</f>
        <v>0</v>
      </c>
      <c r="K231" s="121">
        <f>SUM(K232,K233,K235,K238,K244,K245,K246)</f>
        <v>0</v>
      </c>
      <c r="L231" s="92">
        <f>SUM(L232,L233,L235,L238,L244,L245,L246)</f>
        <v>0</v>
      </c>
    </row>
    <row r="232" spans="1:12" ht="24" hidden="1" x14ac:dyDescent="0.25">
      <c r="A232" s="91">
        <v>6220</v>
      </c>
      <c r="B232" s="79" t="s">
        <v>81</v>
      </c>
      <c r="C232" s="71">
        <f t="shared" si="15"/>
        <v>0</v>
      </c>
      <c r="D232" s="68"/>
      <c r="E232" s="68"/>
      <c r="F232" s="68"/>
      <c r="G232" s="120"/>
      <c r="H232" s="119">
        <f t="shared" si="16"/>
        <v>0</v>
      </c>
      <c r="I232" s="68"/>
      <c r="J232" s="68"/>
      <c r="K232" s="68"/>
      <c r="L232" s="67"/>
    </row>
    <row r="233" spans="1:12" hidden="1" x14ac:dyDescent="0.25">
      <c r="A233" s="88">
        <v>6230</v>
      </c>
      <c r="B233" s="78" t="s">
        <v>80</v>
      </c>
      <c r="C233" s="73">
        <f t="shared" si="15"/>
        <v>0</v>
      </c>
      <c r="D233" s="76">
        <f>SUM(D234)</f>
        <v>0</v>
      </c>
      <c r="E233" s="76">
        <f>SUM(E234)</f>
        <v>0</v>
      </c>
      <c r="F233" s="76">
        <f>SUM(F234)</f>
        <v>0</v>
      </c>
      <c r="G233" s="77">
        <f>SUM(G234)</f>
        <v>0</v>
      </c>
      <c r="H233" s="103">
        <f t="shared" si="16"/>
        <v>0</v>
      </c>
      <c r="I233" s="76">
        <f>SUM(I234)</f>
        <v>0</v>
      </c>
      <c r="J233" s="76">
        <f>SUM(J234)</f>
        <v>0</v>
      </c>
      <c r="K233" s="76">
        <f>SUM(K234)</f>
        <v>0</v>
      </c>
      <c r="L233" s="75">
        <f>SUM(L234)</f>
        <v>0</v>
      </c>
    </row>
    <row r="234" spans="1:12" ht="24" hidden="1" x14ac:dyDescent="0.25">
      <c r="A234" s="74">
        <v>6239</v>
      </c>
      <c r="B234" s="79" t="s">
        <v>79</v>
      </c>
      <c r="C234" s="73">
        <f t="shared" si="15"/>
        <v>0</v>
      </c>
      <c r="D234" s="68"/>
      <c r="E234" s="68"/>
      <c r="F234" s="68"/>
      <c r="G234" s="70"/>
      <c r="H234" s="103">
        <f t="shared" si="16"/>
        <v>0</v>
      </c>
      <c r="I234" s="68"/>
      <c r="J234" s="68"/>
      <c r="K234" s="68"/>
      <c r="L234" s="67"/>
    </row>
    <row r="235" spans="1:12" ht="24" hidden="1" x14ac:dyDescent="0.25">
      <c r="A235" s="88">
        <v>6240</v>
      </c>
      <c r="B235" s="78" t="s">
        <v>78</v>
      </c>
      <c r="C235" s="73">
        <f t="shared" si="15"/>
        <v>0</v>
      </c>
      <c r="D235" s="76">
        <f>SUM(D236:D237)</f>
        <v>0</v>
      </c>
      <c r="E235" s="76">
        <f>SUM(E236:E237)</f>
        <v>0</v>
      </c>
      <c r="F235" s="76">
        <f>SUM(F236:F237)</f>
        <v>0</v>
      </c>
      <c r="G235" s="77">
        <f>SUM(G236:G237)</f>
        <v>0</v>
      </c>
      <c r="H235" s="103">
        <f t="shared" si="16"/>
        <v>0</v>
      </c>
      <c r="I235" s="76">
        <f>SUM(I236:I237)</f>
        <v>0</v>
      </c>
      <c r="J235" s="76">
        <f>SUM(J236:J237)</f>
        <v>0</v>
      </c>
      <c r="K235" s="76">
        <f>SUM(K236:K237)</f>
        <v>0</v>
      </c>
      <c r="L235" s="75">
        <f>SUM(L236:L237)</f>
        <v>0</v>
      </c>
    </row>
    <row r="236" spans="1:12" hidden="1" x14ac:dyDescent="0.25">
      <c r="A236" s="74">
        <v>6241</v>
      </c>
      <c r="B236" s="78" t="s">
        <v>77</v>
      </c>
      <c r="C236" s="73">
        <f t="shared" si="15"/>
        <v>0</v>
      </c>
      <c r="D236" s="35"/>
      <c r="E236" s="35"/>
      <c r="F236" s="35"/>
      <c r="G236" s="37"/>
      <c r="H236" s="103">
        <f t="shared" si="16"/>
        <v>0</v>
      </c>
      <c r="I236" s="35"/>
      <c r="J236" s="35"/>
      <c r="K236" s="35"/>
      <c r="L236" s="34"/>
    </row>
    <row r="237" spans="1:12" hidden="1" x14ac:dyDescent="0.25">
      <c r="A237" s="74">
        <v>6242</v>
      </c>
      <c r="B237" s="78" t="s">
        <v>76</v>
      </c>
      <c r="C237" s="73">
        <f t="shared" si="15"/>
        <v>0</v>
      </c>
      <c r="D237" s="35"/>
      <c r="E237" s="35"/>
      <c r="F237" s="35"/>
      <c r="G237" s="37"/>
      <c r="H237" s="103">
        <f t="shared" si="16"/>
        <v>0</v>
      </c>
      <c r="I237" s="35"/>
      <c r="J237" s="35"/>
      <c r="K237" s="35"/>
      <c r="L237" s="34"/>
    </row>
    <row r="238" spans="1:12" ht="25.5" hidden="1" customHeight="1" x14ac:dyDescent="0.25">
      <c r="A238" s="88">
        <v>6250</v>
      </c>
      <c r="B238" s="78" t="s">
        <v>75</v>
      </c>
      <c r="C238" s="73">
        <f t="shared" si="15"/>
        <v>0</v>
      </c>
      <c r="D238" s="76">
        <f>SUM(D239:D243)</f>
        <v>0</v>
      </c>
      <c r="E238" s="76">
        <f>SUM(E239:E243)</f>
        <v>0</v>
      </c>
      <c r="F238" s="76">
        <f>SUM(F239:F243)</f>
        <v>0</v>
      </c>
      <c r="G238" s="77">
        <f>SUM(G239:G243)</f>
        <v>0</v>
      </c>
      <c r="H238" s="103">
        <f t="shared" si="16"/>
        <v>0</v>
      </c>
      <c r="I238" s="76">
        <f>SUM(I239:I243)</f>
        <v>0</v>
      </c>
      <c r="J238" s="76">
        <f>SUM(J239:J243)</f>
        <v>0</v>
      </c>
      <c r="K238" s="76">
        <f>SUM(K239:K243)</f>
        <v>0</v>
      </c>
      <c r="L238" s="75">
        <f>SUM(L239:L243)</f>
        <v>0</v>
      </c>
    </row>
    <row r="239" spans="1:12" ht="14.25" hidden="1" customHeight="1" x14ac:dyDescent="0.25">
      <c r="A239" s="74">
        <v>6252</v>
      </c>
      <c r="B239" s="78" t="s">
        <v>74</v>
      </c>
      <c r="C239" s="73">
        <f t="shared" si="15"/>
        <v>0</v>
      </c>
      <c r="D239" s="35"/>
      <c r="E239" s="35"/>
      <c r="F239" s="35"/>
      <c r="G239" s="37"/>
      <c r="H239" s="103">
        <f t="shared" si="16"/>
        <v>0</v>
      </c>
      <c r="I239" s="35"/>
      <c r="J239" s="35"/>
      <c r="K239" s="35"/>
      <c r="L239" s="34"/>
    </row>
    <row r="240" spans="1:12" ht="14.25" hidden="1" customHeight="1" x14ac:dyDescent="0.25">
      <c r="A240" s="74">
        <v>6253</v>
      </c>
      <c r="B240" s="78" t="s">
        <v>73</v>
      </c>
      <c r="C240" s="73">
        <f t="shared" si="15"/>
        <v>0</v>
      </c>
      <c r="D240" s="35"/>
      <c r="E240" s="35"/>
      <c r="F240" s="35"/>
      <c r="G240" s="37"/>
      <c r="H240" s="103">
        <f t="shared" si="16"/>
        <v>0</v>
      </c>
      <c r="I240" s="35"/>
      <c r="J240" s="35"/>
      <c r="K240" s="35"/>
      <c r="L240" s="34"/>
    </row>
    <row r="241" spans="1:12" ht="24" hidden="1" x14ac:dyDescent="0.25">
      <c r="A241" s="74">
        <v>6254</v>
      </c>
      <c r="B241" s="78" t="s">
        <v>72</v>
      </c>
      <c r="C241" s="73">
        <f t="shared" si="15"/>
        <v>0</v>
      </c>
      <c r="D241" s="35"/>
      <c r="E241" s="35"/>
      <c r="F241" s="35"/>
      <c r="G241" s="37"/>
      <c r="H241" s="103">
        <f t="shared" si="16"/>
        <v>0</v>
      </c>
      <c r="I241" s="35"/>
      <c r="J241" s="35"/>
      <c r="K241" s="35"/>
      <c r="L241" s="34"/>
    </row>
    <row r="242" spans="1:12" ht="24" hidden="1" x14ac:dyDescent="0.25">
      <c r="A242" s="74">
        <v>6255</v>
      </c>
      <c r="B242" s="78" t="s">
        <v>71</v>
      </c>
      <c r="C242" s="73">
        <f t="shared" si="15"/>
        <v>0</v>
      </c>
      <c r="D242" s="35"/>
      <c r="E242" s="35"/>
      <c r="F242" s="35"/>
      <c r="G242" s="37"/>
      <c r="H242" s="103">
        <f t="shared" si="16"/>
        <v>0</v>
      </c>
      <c r="I242" s="35"/>
      <c r="J242" s="35"/>
      <c r="K242" s="35"/>
      <c r="L242" s="34"/>
    </row>
    <row r="243" spans="1:12" hidden="1" x14ac:dyDescent="0.25">
      <c r="A243" s="74">
        <v>6259</v>
      </c>
      <c r="B243" s="78" t="s">
        <v>70</v>
      </c>
      <c r="C243" s="73">
        <f t="shared" si="15"/>
        <v>0</v>
      </c>
      <c r="D243" s="35"/>
      <c r="E243" s="35"/>
      <c r="F243" s="35"/>
      <c r="G243" s="37"/>
      <c r="H243" s="103">
        <f t="shared" si="16"/>
        <v>0</v>
      </c>
      <c r="I243" s="35"/>
      <c r="J243" s="35"/>
      <c r="K243" s="35"/>
      <c r="L243" s="34"/>
    </row>
    <row r="244" spans="1:12" ht="24" hidden="1" x14ac:dyDescent="0.25">
      <c r="A244" s="88">
        <v>6260</v>
      </c>
      <c r="B244" s="78" t="s">
        <v>69</v>
      </c>
      <c r="C244" s="73">
        <f t="shared" si="15"/>
        <v>0</v>
      </c>
      <c r="D244" s="35"/>
      <c r="E244" s="35"/>
      <c r="F244" s="35"/>
      <c r="G244" s="37"/>
      <c r="H244" s="103">
        <f t="shared" si="16"/>
        <v>0</v>
      </c>
      <c r="I244" s="35"/>
      <c r="J244" s="35"/>
      <c r="K244" s="35"/>
      <c r="L244" s="34"/>
    </row>
    <row r="245" spans="1:12" hidden="1" x14ac:dyDescent="0.25">
      <c r="A245" s="88">
        <v>6270</v>
      </c>
      <c r="B245" s="78" t="s">
        <v>68</v>
      </c>
      <c r="C245" s="73">
        <f t="shared" si="15"/>
        <v>0</v>
      </c>
      <c r="D245" s="35"/>
      <c r="E245" s="35"/>
      <c r="F245" s="35"/>
      <c r="G245" s="37"/>
      <c r="H245" s="103">
        <f t="shared" si="16"/>
        <v>0</v>
      </c>
      <c r="I245" s="35"/>
      <c r="J245" s="35"/>
      <c r="K245" s="35"/>
      <c r="L245" s="34"/>
    </row>
    <row r="246" spans="1:12" ht="24" hidden="1" x14ac:dyDescent="0.25">
      <c r="A246" s="91">
        <v>6290</v>
      </c>
      <c r="B246" s="79" t="s">
        <v>67</v>
      </c>
      <c r="C246" s="110">
        <f t="shared" si="15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118">
        <f>SUM(G247:G250)</f>
        <v>0</v>
      </c>
      <c r="H246" s="110">
        <f t="shared" si="16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17">
        <f>SUM(L247:L250)</f>
        <v>0</v>
      </c>
    </row>
    <row r="247" spans="1:12" hidden="1" x14ac:dyDescent="0.25">
      <c r="A247" s="74">
        <v>6291</v>
      </c>
      <c r="B247" s="78" t="s">
        <v>66</v>
      </c>
      <c r="C247" s="73">
        <f t="shared" si="15"/>
        <v>0</v>
      </c>
      <c r="D247" s="35"/>
      <c r="E247" s="35"/>
      <c r="F247" s="35"/>
      <c r="G247" s="111"/>
      <c r="H247" s="73">
        <f t="shared" si="16"/>
        <v>0</v>
      </c>
      <c r="I247" s="35"/>
      <c r="J247" s="35"/>
      <c r="K247" s="35"/>
      <c r="L247" s="34"/>
    </row>
    <row r="248" spans="1:12" hidden="1" x14ac:dyDescent="0.25">
      <c r="A248" s="74">
        <v>6292</v>
      </c>
      <c r="B248" s="78" t="s">
        <v>65</v>
      </c>
      <c r="C248" s="73">
        <f t="shared" si="15"/>
        <v>0</v>
      </c>
      <c r="D248" s="35"/>
      <c r="E248" s="35"/>
      <c r="F248" s="35"/>
      <c r="G248" s="111"/>
      <c r="H248" s="73">
        <f t="shared" si="16"/>
        <v>0</v>
      </c>
      <c r="I248" s="35"/>
      <c r="J248" s="35"/>
      <c r="K248" s="35"/>
      <c r="L248" s="34"/>
    </row>
    <row r="249" spans="1:12" ht="72" hidden="1" x14ac:dyDescent="0.25">
      <c r="A249" s="74">
        <v>6296</v>
      </c>
      <c r="B249" s="78" t="s">
        <v>64</v>
      </c>
      <c r="C249" s="73">
        <f t="shared" si="15"/>
        <v>0</v>
      </c>
      <c r="D249" s="35"/>
      <c r="E249" s="35"/>
      <c r="F249" s="35"/>
      <c r="G249" s="111"/>
      <c r="H249" s="73">
        <f t="shared" si="16"/>
        <v>0</v>
      </c>
      <c r="I249" s="35"/>
      <c r="J249" s="35"/>
      <c r="K249" s="35"/>
      <c r="L249" s="34"/>
    </row>
    <row r="250" spans="1:12" ht="39.75" hidden="1" customHeight="1" x14ac:dyDescent="0.25">
      <c r="A250" s="74">
        <v>6299</v>
      </c>
      <c r="B250" s="78" t="s">
        <v>63</v>
      </c>
      <c r="C250" s="73">
        <f t="shared" si="15"/>
        <v>0</v>
      </c>
      <c r="D250" s="35"/>
      <c r="E250" s="35"/>
      <c r="F250" s="35"/>
      <c r="G250" s="111"/>
      <c r="H250" s="73">
        <f t="shared" si="16"/>
        <v>0</v>
      </c>
      <c r="I250" s="35"/>
      <c r="J250" s="35"/>
      <c r="K250" s="35"/>
      <c r="L250" s="34"/>
    </row>
    <row r="251" spans="1:12" hidden="1" x14ac:dyDescent="0.25">
      <c r="A251" s="97">
        <v>6300</v>
      </c>
      <c r="B251" s="96" t="s">
        <v>62</v>
      </c>
      <c r="C251" s="95">
        <f t="shared" si="15"/>
        <v>0</v>
      </c>
      <c r="D251" s="93">
        <f>SUM(D252,D256,D257)</f>
        <v>0</v>
      </c>
      <c r="E251" s="93">
        <f>SUM(E252,E256,E257)</f>
        <v>0</v>
      </c>
      <c r="F251" s="93">
        <f>SUM(F252,F256,F257)</f>
        <v>0</v>
      </c>
      <c r="G251" s="93">
        <f>SUM(G252,G256,G257)</f>
        <v>0</v>
      </c>
      <c r="H251" s="94">
        <f t="shared" si="16"/>
        <v>0</v>
      </c>
      <c r="I251" s="93">
        <f>SUM(I252,I256,I257)</f>
        <v>0</v>
      </c>
      <c r="J251" s="93">
        <f>SUM(J252,J256,J257)</f>
        <v>0</v>
      </c>
      <c r="K251" s="93">
        <f>SUM(K252,K256,K257)</f>
        <v>0</v>
      </c>
      <c r="L251" s="109">
        <f>SUM(L252,L256,L257)</f>
        <v>0</v>
      </c>
    </row>
    <row r="252" spans="1:12" ht="24" hidden="1" x14ac:dyDescent="0.25">
      <c r="A252" s="91">
        <v>6320</v>
      </c>
      <c r="B252" s="79" t="s">
        <v>61</v>
      </c>
      <c r="C252" s="110">
        <f t="shared" si="15"/>
        <v>0</v>
      </c>
      <c r="D252" s="107">
        <f>SUM(D253:D255)</f>
        <v>0</v>
      </c>
      <c r="E252" s="107">
        <f>SUM(E253:E255)</f>
        <v>0</v>
      </c>
      <c r="F252" s="107">
        <f>SUM(F253:F255)</f>
        <v>0</v>
      </c>
      <c r="G252" s="116">
        <f>SUM(G253:G255)</f>
        <v>0</v>
      </c>
      <c r="H252" s="110">
        <f t="shared" si="16"/>
        <v>0</v>
      </c>
      <c r="I252" s="107">
        <f>SUM(I253:I255)</f>
        <v>0</v>
      </c>
      <c r="J252" s="107">
        <f>SUM(J253:J255)</f>
        <v>0</v>
      </c>
      <c r="K252" s="107">
        <f>SUM(K253:K255)</f>
        <v>0</v>
      </c>
      <c r="L252" s="115">
        <f>SUM(L253:L255)</f>
        <v>0</v>
      </c>
    </row>
    <row r="253" spans="1:12" hidden="1" x14ac:dyDescent="0.25">
      <c r="A253" s="74">
        <v>6322</v>
      </c>
      <c r="B253" s="78" t="s">
        <v>60</v>
      </c>
      <c r="C253" s="73">
        <f t="shared" si="15"/>
        <v>0</v>
      </c>
      <c r="D253" s="35"/>
      <c r="E253" s="35"/>
      <c r="F253" s="35"/>
      <c r="G253" s="111"/>
      <c r="H253" s="73">
        <f t="shared" si="16"/>
        <v>0</v>
      </c>
      <c r="I253" s="35"/>
      <c r="J253" s="35"/>
      <c r="K253" s="35"/>
      <c r="L253" s="34"/>
    </row>
    <row r="254" spans="1:12" ht="24" hidden="1" x14ac:dyDescent="0.25">
      <c r="A254" s="74">
        <v>6323</v>
      </c>
      <c r="B254" s="78" t="s">
        <v>59</v>
      </c>
      <c r="C254" s="73">
        <f t="shared" si="15"/>
        <v>0</v>
      </c>
      <c r="D254" s="35"/>
      <c r="E254" s="35"/>
      <c r="F254" s="35"/>
      <c r="G254" s="111"/>
      <c r="H254" s="73">
        <f t="shared" si="16"/>
        <v>0</v>
      </c>
      <c r="I254" s="35"/>
      <c r="J254" s="35"/>
      <c r="K254" s="35"/>
      <c r="L254" s="34"/>
    </row>
    <row r="255" spans="1:12" ht="24" hidden="1" x14ac:dyDescent="0.25">
      <c r="A255" s="114">
        <v>6324</v>
      </c>
      <c r="B255" s="79" t="s">
        <v>58</v>
      </c>
      <c r="C255" s="71">
        <f t="shared" si="15"/>
        <v>0</v>
      </c>
      <c r="D255" s="68"/>
      <c r="E255" s="68"/>
      <c r="F255" s="68"/>
      <c r="G255" s="113"/>
      <c r="H255" s="71">
        <f t="shared" si="16"/>
        <v>0</v>
      </c>
      <c r="I255" s="68"/>
      <c r="J255" s="68"/>
      <c r="K255" s="68"/>
      <c r="L255" s="67"/>
    </row>
    <row r="256" spans="1:12" ht="24" hidden="1" x14ac:dyDescent="0.25">
      <c r="A256" s="87">
        <v>6330</v>
      </c>
      <c r="B256" s="112" t="s">
        <v>57</v>
      </c>
      <c r="C256" s="110">
        <f t="shared" si="15"/>
        <v>0</v>
      </c>
      <c r="D256" s="29"/>
      <c r="E256" s="29"/>
      <c r="F256" s="29"/>
      <c r="G256" s="111"/>
      <c r="H256" s="110">
        <f t="shared" si="16"/>
        <v>0</v>
      </c>
      <c r="I256" s="29"/>
      <c r="J256" s="29"/>
      <c r="K256" s="29"/>
      <c r="L256" s="28"/>
    </row>
    <row r="257" spans="1:13" hidden="1" x14ac:dyDescent="0.25">
      <c r="A257" s="88">
        <v>6360</v>
      </c>
      <c r="B257" s="78" t="s">
        <v>56</v>
      </c>
      <c r="C257" s="73">
        <f t="shared" ref="C257:C283" si="17">SUM(D257:G257)</f>
        <v>0</v>
      </c>
      <c r="D257" s="35"/>
      <c r="E257" s="35"/>
      <c r="F257" s="35"/>
      <c r="G257" s="37"/>
      <c r="H257" s="103">
        <f t="shared" ref="H257:H283" si="18">SUM(I257:L257)</f>
        <v>0</v>
      </c>
      <c r="I257" s="35"/>
      <c r="J257" s="35"/>
      <c r="K257" s="35"/>
      <c r="L257" s="34"/>
    </row>
    <row r="258" spans="1:13" ht="36" hidden="1" x14ac:dyDescent="0.25">
      <c r="A258" s="97">
        <v>6400</v>
      </c>
      <c r="B258" s="96" t="s">
        <v>55</v>
      </c>
      <c r="C258" s="95">
        <f t="shared" si="17"/>
        <v>0</v>
      </c>
      <c r="D258" s="93">
        <f>SUM(D259,D263)</f>
        <v>0</v>
      </c>
      <c r="E258" s="93">
        <f>SUM(E259,E263)</f>
        <v>0</v>
      </c>
      <c r="F258" s="93">
        <f>SUM(F259,F263)</f>
        <v>0</v>
      </c>
      <c r="G258" s="93">
        <f>SUM(G259,G263)</f>
        <v>0</v>
      </c>
      <c r="H258" s="94">
        <f t="shared" si="18"/>
        <v>0</v>
      </c>
      <c r="I258" s="93">
        <f>SUM(I259,I263)</f>
        <v>0</v>
      </c>
      <c r="J258" s="93">
        <f>SUM(J259,J263)</f>
        <v>0</v>
      </c>
      <c r="K258" s="93">
        <f>SUM(K259,K263)</f>
        <v>0</v>
      </c>
      <c r="L258" s="109">
        <f>SUM(L259,L263)</f>
        <v>0</v>
      </c>
    </row>
    <row r="259" spans="1:13" ht="24" hidden="1" x14ac:dyDescent="0.25">
      <c r="A259" s="91">
        <v>6410</v>
      </c>
      <c r="B259" s="79" t="s">
        <v>54</v>
      </c>
      <c r="C259" s="71">
        <f t="shared" si="17"/>
        <v>0</v>
      </c>
      <c r="D259" s="107">
        <f>SUM(D260:D262)</f>
        <v>0</v>
      </c>
      <c r="E259" s="107">
        <f>SUM(E260:E262)</f>
        <v>0</v>
      </c>
      <c r="F259" s="107">
        <f>SUM(F260:F262)</f>
        <v>0</v>
      </c>
      <c r="G259" s="108">
        <f>SUM(G260:G262)</f>
        <v>0</v>
      </c>
      <c r="H259" s="71">
        <f t="shared" si="18"/>
        <v>0</v>
      </c>
      <c r="I259" s="107">
        <f>SUM(I260:I262)</f>
        <v>0</v>
      </c>
      <c r="J259" s="107">
        <f>SUM(J260:J262)</f>
        <v>0</v>
      </c>
      <c r="K259" s="107">
        <f>SUM(K260:K262)</f>
        <v>0</v>
      </c>
      <c r="L259" s="106">
        <f>SUM(L260:L262)</f>
        <v>0</v>
      </c>
    </row>
    <row r="260" spans="1:13" hidden="1" x14ac:dyDescent="0.25">
      <c r="A260" s="74">
        <v>6411</v>
      </c>
      <c r="B260" s="39" t="s">
        <v>53</v>
      </c>
      <c r="C260" s="73">
        <f t="shared" si="17"/>
        <v>0</v>
      </c>
      <c r="D260" s="35"/>
      <c r="E260" s="35"/>
      <c r="F260" s="35"/>
      <c r="G260" s="37"/>
      <c r="H260" s="103">
        <f t="shared" si="18"/>
        <v>0</v>
      </c>
      <c r="I260" s="35"/>
      <c r="J260" s="35"/>
      <c r="K260" s="35"/>
      <c r="L260" s="34"/>
    </row>
    <row r="261" spans="1:13" ht="36" hidden="1" x14ac:dyDescent="0.25">
      <c r="A261" s="74">
        <v>6412</v>
      </c>
      <c r="B261" s="78" t="s">
        <v>52</v>
      </c>
      <c r="C261" s="73">
        <f t="shared" si="17"/>
        <v>0</v>
      </c>
      <c r="D261" s="35"/>
      <c r="E261" s="35"/>
      <c r="F261" s="35"/>
      <c r="G261" s="37"/>
      <c r="H261" s="103">
        <f t="shared" si="18"/>
        <v>0</v>
      </c>
      <c r="I261" s="35"/>
      <c r="J261" s="35"/>
      <c r="K261" s="35"/>
      <c r="L261" s="34"/>
    </row>
    <row r="262" spans="1:13" ht="36" hidden="1" x14ac:dyDescent="0.25">
      <c r="A262" s="74">
        <v>6419</v>
      </c>
      <c r="B262" s="78" t="s">
        <v>51</v>
      </c>
      <c r="C262" s="73">
        <f t="shared" si="17"/>
        <v>0</v>
      </c>
      <c r="D262" s="35"/>
      <c r="E262" s="35"/>
      <c r="F262" s="35"/>
      <c r="G262" s="37"/>
      <c r="H262" s="103">
        <f t="shared" si="18"/>
        <v>0</v>
      </c>
      <c r="I262" s="35"/>
      <c r="J262" s="35"/>
      <c r="K262" s="35"/>
      <c r="L262" s="34"/>
    </row>
    <row r="263" spans="1:13" ht="36" hidden="1" x14ac:dyDescent="0.25">
      <c r="A263" s="88">
        <v>6420</v>
      </c>
      <c r="B263" s="78" t="s">
        <v>50</v>
      </c>
      <c r="C263" s="73">
        <f t="shared" si="17"/>
        <v>0</v>
      </c>
      <c r="D263" s="76">
        <f>SUM(D264:D267)</f>
        <v>0</v>
      </c>
      <c r="E263" s="76">
        <f>SUM(E264:E267)</f>
        <v>0</v>
      </c>
      <c r="F263" s="76">
        <f>SUM(F264:F267)</f>
        <v>0</v>
      </c>
      <c r="G263" s="105">
        <f>SUM(G264:G267)</f>
        <v>0</v>
      </c>
      <c r="H263" s="73">
        <f t="shared" si="18"/>
        <v>0</v>
      </c>
      <c r="I263" s="76">
        <f>SUM(I264:I267)</f>
        <v>0</v>
      </c>
      <c r="J263" s="76">
        <f>SUM(J264:J267)</f>
        <v>0</v>
      </c>
      <c r="K263" s="76">
        <f>SUM(K264:K267)</f>
        <v>0</v>
      </c>
      <c r="L263" s="104">
        <f>SUM(L264:L267)</f>
        <v>0</v>
      </c>
    </row>
    <row r="264" spans="1:13" hidden="1" x14ac:dyDescent="0.25">
      <c r="A264" s="74">
        <v>6421</v>
      </c>
      <c r="B264" s="78" t="s">
        <v>49</v>
      </c>
      <c r="C264" s="73">
        <f t="shared" si="17"/>
        <v>0</v>
      </c>
      <c r="D264" s="35"/>
      <c r="E264" s="35"/>
      <c r="F264" s="35"/>
      <c r="G264" s="37"/>
      <c r="H264" s="103">
        <f t="shared" si="18"/>
        <v>0</v>
      </c>
      <c r="I264" s="35"/>
      <c r="J264" s="35"/>
      <c r="K264" s="35"/>
      <c r="L264" s="34"/>
    </row>
    <row r="265" spans="1:13" hidden="1" x14ac:dyDescent="0.25">
      <c r="A265" s="74">
        <v>6422</v>
      </c>
      <c r="B265" s="78" t="s">
        <v>48</v>
      </c>
      <c r="C265" s="73">
        <f t="shared" si="17"/>
        <v>0</v>
      </c>
      <c r="D265" s="35"/>
      <c r="E265" s="35"/>
      <c r="F265" s="35"/>
      <c r="G265" s="37"/>
      <c r="H265" s="103">
        <f t="shared" si="18"/>
        <v>0</v>
      </c>
      <c r="I265" s="35"/>
      <c r="J265" s="35"/>
      <c r="K265" s="35"/>
      <c r="L265" s="34"/>
    </row>
    <row r="266" spans="1:13" ht="24" hidden="1" x14ac:dyDescent="0.25">
      <c r="A266" s="74">
        <v>6423</v>
      </c>
      <c r="B266" s="78" t="s">
        <v>47</v>
      </c>
      <c r="C266" s="73">
        <f t="shared" si="17"/>
        <v>0</v>
      </c>
      <c r="D266" s="35"/>
      <c r="E266" s="35"/>
      <c r="F266" s="35"/>
      <c r="G266" s="37"/>
      <c r="H266" s="103">
        <f t="shared" si="18"/>
        <v>0</v>
      </c>
      <c r="I266" s="35"/>
      <c r="J266" s="35"/>
      <c r="K266" s="35"/>
      <c r="L266" s="34"/>
    </row>
    <row r="267" spans="1:13" ht="36" hidden="1" x14ac:dyDescent="0.25">
      <c r="A267" s="74">
        <v>6424</v>
      </c>
      <c r="B267" s="78" t="s">
        <v>46</v>
      </c>
      <c r="C267" s="73">
        <f t="shared" si="17"/>
        <v>0</v>
      </c>
      <c r="D267" s="35"/>
      <c r="E267" s="35"/>
      <c r="F267" s="35"/>
      <c r="G267" s="37"/>
      <c r="H267" s="103">
        <f t="shared" si="18"/>
        <v>0</v>
      </c>
      <c r="I267" s="35"/>
      <c r="J267" s="35"/>
      <c r="K267" s="35"/>
      <c r="L267" s="34"/>
      <c r="M267" s="89"/>
    </row>
    <row r="268" spans="1:13" ht="36" hidden="1" x14ac:dyDescent="0.25">
      <c r="A268" s="102">
        <v>7000</v>
      </c>
      <c r="B268" s="102" t="s">
        <v>45</v>
      </c>
      <c r="C268" s="101">
        <f t="shared" si="17"/>
        <v>0</v>
      </c>
      <c r="D268" s="99">
        <f>SUM(D269,D279)</f>
        <v>0</v>
      </c>
      <c r="E268" s="99">
        <f>SUM(E269,E279)</f>
        <v>0</v>
      </c>
      <c r="F268" s="99">
        <f>SUM(F269,F279)</f>
        <v>0</v>
      </c>
      <c r="G268" s="99">
        <f>SUM(G269,G279)</f>
        <v>0</v>
      </c>
      <c r="H268" s="100">
        <f t="shared" si="18"/>
        <v>0</v>
      </c>
      <c r="I268" s="99">
        <f>SUM(I269,I279)</f>
        <v>0</v>
      </c>
      <c r="J268" s="99">
        <f>SUM(J269,J279)</f>
        <v>0</v>
      </c>
      <c r="K268" s="99">
        <f>SUM(K269,K279)</f>
        <v>0</v>
      </c>
      <c r="L268" s="98">
        <f>SUM(L269,L279)</f>
        <v>0</v>
      </c>
    </row>
    <row r="269" spans="1:13" ht="24" hidden="1" x14ac:dyDescent="0.25">
      <c r="A269" s="97">
        <v>7200</v>
      </c>
      <c r="B269" s="96" t="s">
        <v>44</v>
      </c>
      <c r="C269" s="95">
        <f t="shared" si="17"/>
        <v>0</v>
      </c>
      <c r="D269" s="93">
        <f>SUM(D270,D271,D274,D275,D278)</f>
        <v>0</v>
      </c>
      <c r="E269" s="93">
        <f>SUM(E270,E271,E274,E275,E278)</f>
        <v>0</v>
      </c>
      <c r="F269" s="93">
        <f>SUM(F270,F271,F274,F275,F278)</f>
        <v>0</v>
      </c>
      <c r="G269" s="93">
        <f>SUM(G270,G271,G274,G275,G278)</f>
        <v>0</v>
      </c>
      <c r="H269" s="94">
        <f t="shared" si="18"/>
        <v>0</v>
      </c>
      <c r="I269" s="93">
        <f>SUM(I270,I271,I274,I275,I278)</f>
        <v>0</v>
      </c>
      <c r="J269" s="93">
        <f>SUM(J270,J271,J274,J275,J278)</f>
        <v>0</v>
      </c>
      <c r="K269" s="93">
        <f>SUM(K270,K271,K274,K275,K278)</f>
        <v>0</v>
      </c>
      <c r="L269" s="92">
        <f>SUM(L270,L271,L274,L275,L278)</f>
        <v>0</v>
      </c>
    </row>
    <row r="270" spans="1:13" ht="24" hidden="1" x14ac:dyDescent="0.25">
      <c r="A270" s="91">
        <v>7210</v>
      </c>
      <c r="B270" s="79" t="s">
        <v>43</v>
      </c>
      <c r="C270" s="71">
        <f t="shared" si="17"/>
        <v>0</v>
      </c>
      <c r="D270" s="68"/>
      <c r="E270" s="68"/>
      <c r="F270" s="68"/>
      <c r="G270" s="70"/>
      <c r="H270" s="69">
        <f t="shared" si="18"/>
        <v>0</v>
      </c>
      <c r="I270" s="68"/>
      <c r="J270" s="68"/>
      <c r="K270" s="68"/>
      <c r="L270" s="67"/>
    </row>
    <row r="271" spans="1:13" s="89" customFormat="1" ht="36" hidden="1" x14ac:dyDescent="0.25">
      <c r="A271" s="88">
        <v>7220</v>
      </c>
      <c r="B271" s="78" t="s">
        <v>42</v>
      </c>
      <c r="C271" s="73">
        <f t="shared" si="17"/>
        <v>0</v>
      </c>
      <c r="D271" s="76">
        <f>SUM(D272:D273)</f>
        <v>0</v>
      </c>
      <c r="E271" s="76">
        <f>SUM(E272:E273)</f>
        <v>0</v>
      </c>
      <c r="F271" s="76">
        <f>SUM(F272:F273)</f>
        <v>0</v>
      </c>
      <c r="G271" s="76">
        <f>SUM(G272:G273)</f>
        <v>0</v>
      </c>
      <c r="H271" s="36">
        <f t="shared" si="18"/>
        <v>0</v>
      </c>
      <c r="I271" s="76">
        <f>SUM(I272:I273)</f>
        <v>0</v>
      </c>
      <c r="J271" s="76">
        <f>SUM(J272:J273)</f>
        <v>0</v>
      </c>
      <c r="K271" s="76">
        <f>SUM(K272:K273)</f>
        <v>0</v>
      </c>
      <c r="L271" s="75">
        <f>SUM(L272:L273)</f>
        <v>0</v>
      </c>
    </row>
    <row r="272" spans="1:13" s="89" customFormat="1" ht="36" hidden="1" x14ac:dyDescent="0.25">
      <c r="A272" s="74">
        <v>7221</v>
      </c>
      <c r="B272" s="78" t="s">
        <v>41</v>
      </c>
      <c r="C272" s="73">
        <f t="shared" si="17"/>
        <v>0</v>
      </c>
      <c r="D272" s="35"/>
      <c r="E272" s="35"/>
      <c r="F272" s="35"/>
      <c r="G272" s="37"/>
      <c r="H272" s="36">
        <f t="shared" si="18"/>
        <v>0</v>
      </c>
      <c r="I272" s="35"/>
      <c r="J272" s="35"/>
      <c r="K272" s="35"/>
      <c r="L272" s="34"/>
    </row>
    <row r="273" spans="1:12" s="89" customFormat="1" ht="36" hidden="1" x14ac:dyDescent="0.25">
      <c r="A273" s="74">
        <v>7222</v>
      </c>
      <c r="B273" s="78" t="s">
        <v>40</v>
      </c>
      <c r="C273" s="73">
        <f t="shared" si="17"/>
        <v>0</v>
      </c>
      <c r="D273" s="35"/>
      <c r="E273" s="35"/>
      <c r="F273" s="35"/>
      <c r="G273" s="37"/>
      <c r="H273" s="36">
        <f t="shared" si="18"/>
        <v>0</v>
      </c>
      <c r="I273" s="35"/>
      <c r="J273" s="35"/>
      <c r="K273" s="35"/>
      <c r="L273" s="34"/>
    </row>
    <row r="274" spans="1:12" ht="24" hidden="1" x14ac:dyDescent="0.25">
      <c r="A274" s="88">
        <v>7230</v>
      </c>
      <c r="B274" s="78" t="s">
        <v>39</v>
      </c>
      <c r="C274" s="73">
        <f t="shared" si="17"/>
        <v>0</v>
      </c>
      <c r="D274" s="35"/>
      <c r="E274" s="35"/>
      <c r="F274" s="35"/>
      <c r="G274" s="37"/>
      <c r="H274" s="36">
        <f t="shared" si="18"/>
        <v>0</v>
      </c>
      <c r="I274" s="35"/>
      <c r="J274" s="35"/>
      <c r="K274" s="35"/>
      <c r="L274" s="34"/>
    </row>
    <row r="275" spans="1:12" ht="24" hidden="1" x14ac:dyDescent="0.25">
      <c r="A275" s="88">
        <v>7240</v>
      </c>
      <c r="B275" s="78" t="s">
        <v>38</v>
      </c>
      <c r="C275" s="73">
        <f t="shared" si="17"/>
        <v>0</v>
      </c>
      <c r="D275" s="76">
        <f>SUM(D276:D277)</f>
        <v>0</v>
      </c>
      <c r="E275" s="76">
        <f>SUM(E276:E277)</f>
        <v>0</v>
      </c>
      <c r="F275" s="76">
        <f>SUM(F276:F277)</f>
        <v>0</v>
      </c>
      <c r="G275" s="77">
        <f>SUM(G276:G277)</f>
        <v>0</v>
      </c>
      <c r="H275" s="36">
        <f t="shared" si="18"/>
        <v>0</v>
      </c>
      <c r="I275" s="76">
        <f>SUM(I276:I277)</f>
        <v>0</v>
      </c>
      <c r="J275" s="76">
        <f>SUM(J276:J277)</f>
        <v>0</v>
      </c>
      <c r="K275" s="76">
        <f>SUM(K276:K277)</f>
        <v>0</v>
      </c>
      <c r="L275" s="75">
        <f>SUM(L276:L277)</f>
        <v>0</v>
      </c>
    </row>
    <row r="276" spans="1:12" ht="48" hidden="1" x14ac:dyDescent="0.25">
      <c r="A276" s="74">
        <v>7245</v>
      </c>
      <c r="B276" s="78" t="s">
        <v>37</v>
      </c>
      <c r="C276" s="73">
        <f t="shared" si="17"/>
        <v>0</v>
      </c>
      <c r="D276" s="35"/>
      <c r="E276" s="35"/>
      <c r="F276" s="35"/>
      <c r="G276" s="37"/>
      <c r="H276" s="36">
        <f t="shared" si="18"/>
        <v>0</v>
      </c>
      <c r="I276" s="35"/>
      <c r="J276" s="35"/>
      <c r="K276" s="35"/>
      <c r="L276" s="34"/>
    </row>
    <row r="277" spans="1:12" ht="96" hidden="1" x14ac:dyDescent="0.25">
      <c r="A277" s="74">
        <v>7246</v>
      </c>
      <c r="B277" s="78" t="s">
        <v>36</v>
      </c>
      <c r="C277" s="73">
        <f t="shared" si="17"/>
        <v>0</v>
      </c>
      <c r="D277" s="35"/>
      <c r="E277" s="35"/>
      <c r="F277" s="35"/>
      <c r="G277" s="37"/>
      <c r="H277" s="36">
        <f t="shared" si="18"/>
        <v>0</v>
      </c>
      <c r="I277" s="35"/>
      <c r="J277" s="35"/>
      <c r="K277" s="35"/>
      <c r="L277" s="34"/>
    </row>
    <row r="278" spans="1:12" ht="24" hidden="1" x14ac:dyDescent="0.25">
      <c r="A278" s="87">
        <v>7260</v>
      </c>
      <c r="B278" s="79" t="s">
        <v>35</v>
      </c>
      <c r="C278" s="71">
        <f t="shared" si="17"/>
        <v>0</v>
      </c>
      <c r="D278" s="68"/>
      <c r="E278" s="68"/>
      <c r="F278" s="68"/>
      <c r="G278" s="70"/>
      <c r="H278" s="69">
        <f t="shared" si="18"/>
        <v>0</v>
      </c>
      <c r="I278" s="68"/>
      <c r="J278" s="68"/>
      <c r="K278" s="68"/>
      <c r="L278" s="67"/>
    </row>
    <row r="279" spans="1:12" hidden="1" x14ac:dyDescent="0.25">
      <c r="A279" s="86">
        <v>7700</v>
      </c>
      <c r="B279" s="85" t="s">
        <v>34</v>
      </c>
      <c r="C279" s="83">
        <f t="shared" si="17"/>
        <v>0</v>
      </c>
      <c r="D279" s="82">
        <f>D280</f>
        <v>0</v>
      </c>
      <c r="E279" s="82">
        <f>E280</f>
        <v>0</v>
      </c>
      <c r="F279" s="82">
        <f>F280</f>
        <v>0</v>
      </c>
      <c r="G279" s="84">
        <f>G280</f>
        <v>0</v>
      </c>
      <c r="H279" s="83">
        <f t="shared" si="18"/>
        <v>0</v>
      </c>
      <c r="I279" s="82">
        <f>I280</f>
        <v>0</v>
      </c>
      <c r="J279" s="82">
        <f>J280</f>
        <v>0</v>
      </c>
      <c r="K279" s="82">
        <f>K280</f>
        <v>0</v>
      </c>
      <c r="L279" s="81">
        <f>L280</f>
        <v>0</v>
      </c>
    </row>
    <row r="280" spans="1:12" hidden="1" x14ac:dyDescent="0.25">
      <c r="A280" s="80">
        <v>7720</v>
      </c>
      <c r="B280" s="79" t="s">
        <v>33</v>
      </c>
      <c r="C280" s="42">
        <f t="shared" si="17"/>
        <v>0</v>
      </c>
      <c r="D280" s="41"/>
      <c r="E280" s="41"/>
      <c r="F280" s="41"/>
      <c r="G280" s="43"/>
      <c r="H280" s="42">
        <f t="shared" si="18"/>
        <v>0</v>
      </c>
      <c r="I280" s="41"/>
      <c r="J280" s="41"/>
      <c r="K280" s="41"/>
      <c r="L280" s="40"/>
    </row>
    <row r="281" spans="1:12" hidden="1" x14ac:dyDescent="0.25">
      <c r="A281" s="39"/>
      <c r="B281" s="78" t="s">
        <v>32</v>
      </c>
      <c r="C281" s="73">
        <f t="shared" si="17"/>
        <v>0</v>
      </c>
      <c r="D281" s="76">
        <f>SUM(D282:D283)</f>
        <v>0</v>
      </c>
      <c r="E281" s="76">
        <f>SUM(E282:E283)</f>
        <v>0</v>
      </c>
      <c r="F281" s="76">
        <f>SUM(F282:F283)</f>
        <v>0</v>
      </c>
      <c r="G281" s="77">
        <f>SUM(G282:G283)</f>
        <v>0</v>
      </c>
      <c r="H281" s="36">
        <f t="shared" si="18"/>
        <v>0</v>
      </c>
      <c r="I281" s="76">
        <f>SUM(I282:I283)</f>
        <v>0</v>
      </c>
      <c r="J281" s="76">
        <f>SUM(J282:J283)</f>
        <v>0</v>
      </c>
      <c r="K281" s="76">
        <f>SUM(K282:K283)</f>
        <v>0</v>
      </c>
      <c r="L281" s="75">
        <f>SUM(L282:L283)</f>
        <v>0</v>
      </c>
    </row>
    <row r="282" spans="1:12" hidden="1" x14ac:dyDescent="0.25">
      <c r="A282" s="39" t="s">
        <v>31</v>
      </c>
      <c r="B282" s="74" t="s">
        <v>30</v>
      </c>
      <c r="C282" s="73">
        <f t="shared" si="17"/>
        <v>0</v>
      </c>
      <c r="D282" s="35"/>
      <c r="E282" s="35"/>
      <c r="F282" s="35"/>
      <c r="G282" s="37"/>
      <c r="H282" s="36">
        <f t="shared" si="18"/>
        <v>0</v>
      </c>
      <c r="I282" s="35"/>
      <c r="J282" s="35"/>
      <c r="K282" s="35"/>
      <c r="L282" s="34"/>
    </row>
    <row r="283" spans="1:12" ht="24" hidden="1" x14ac:dyDescent="0.25">
      <c r="A283" s="39" t="s">
        <v>29</v>
      </c>
      <c r="B283" s="72" t="s">
        <v>28</v>
      </c>
      <c r="C283" s="71">
        <f t="shared" si="17"/>
        <v>0</v>
      </c>
      <c r="D283" s="68"/>
      <c r="E283" s="68"/>
      <c r="F283" s="68"/>
      <c r="G283" s="70"/>
      <c r="H283" s="69">
        <f t="shared" si="18"/>
        <v>0</v>
      </c>
      <c r="I283" s="68"/>
      <c r="J283" s="68"/>
      <c r="K283" s="68"/>
      <c r="L283" s="67"/>
    </row>
    <row r="284" spans="1:12" ht="12.75" thickBot="1" x14ac:dyDescent="0.3">
      <c r="A284" s="66"/>
      <c r="B284" s="66" t="s">
        <v>27</v>
      </c>
      <c r="C284" s="63">
        <f t="shared" ref="C284:L284" si="19">SUM(C281,C268,C230,C195,C187,C173,C75,C53)</f>
        <v>567812.19999999995</v>
      </c>
      <c r="D284" s="63">
        <f t="shared" si="19"/>
        <v>558512.19999999995</v>
      </c>
      <c r="E284" s="63">
        <f t="shared" si="19"/>
        <v>0</v>
      </c>
      <c r="F284" s="63">
        <f t="shared" si="19"/>
        <v>4300</v>
      </c>
      <c r="G284" s="65">
        <f t="shared" si="19"/>
        <v>5000</v>
      </c>
      <c r="H284" s="64">
        <f t="shared" si="19"/>
        <v>592428</v>
      </c>
      <c r="I284" s="63">
        <f t="shared" si="19"/>
        <v>584301</v>
      </c>
      <c r="J284" s="63">
        <f t="shared" si="19"/>
        <v>0</v>
      </c>
      <c r="K284" s="63">
        <f t="shared" si="19"/>
        <v>4300</v>
      </c>
      <c r="L284" s="62">
        <f t="shared" si="19"/>
        <v>3827</v>
      </c>
    </row>
    <row r="285" spans="1:12" s="14" customFormat="1" ht="13.5" hidden="1" thickTop="1" thickBot="1" x14ac:dyDescent="0.3">
      <c r="A285" s="291" t="s">
        <v>26</v>
      </c>
      <c r="B285" s="292"/>
      <c r="C285" s="60">
        <f>SUM(D285:G285)</f>
        <v>-0.19999999995343387</v>
      </c>
      <c r="D285" s="59">
        <f>SUM(D25,D26,D42)-D51</f>
        <v>-0.19999999995343387</v>
      </c>
      <c r="E285" s="59">
        <f>SUM(E25,E26,E42)-E51</f>
        <v>0</v>
      </c>
      <c r="F285" s="59">
        <f>(F27+F43)-F51</f>
        <v>0</v>
      </c>
      <c r="G285" s="61">
        <f>(G25+G45)-G51</f>
        <v>0</v>
      </c>
      <c r="H285" s="60">
        <f>SUM(I285:L285)</f>
        <v>0</v>
      </c>
      <c r="I285" s="59">
        <f>SUM(I25,I26,I42)-I51</f>
        <v>0</v>
      </c>
      <c r="J285" s="59">
        <f>SUM(J25,J26,J42)-J51</f>
        <v>0</v>
      </c>
      <c r="K285" s="59">
        <f>(K27+K43)-K51</f>
        <v>0</v>
      </c>
      <c r="L285" s="58">
        <f>(L25+L45)-L51</f>
        <v>0</v>
      </c>
    </row>
    <row r="286" spans="1:12" s="14" customFormat="1" ht="12.75" hidden="1" thickTop="1" x14ac:dyDescent="0.25">
      <c r="A286" s="285" t="s">
        <v>25</v>
      </c>
      <c r="B286" s="286"/>
      <c r="C286" s="50">
        <f t="shared" ref="C286:L286" si="20">SUM(C287,C288)-C295+C296</f>
        <v>0</v>
      </c>
      <c r="D286" s="47">
        <f t="shared" si="20"/>
        <v>0</v>
      </c>
      <c r="E286" s="47">
        <f t="shared" si="20"/>
        <v>0</v>
      </c>
      <c r="F286" s="47">
        <f t="shared" si="20"/>
        <v>0</v>
      </c>
      <c r="G286" s="57">
        <f t="shared" si="20"/>
        <v>0</v>
      </c>
      <c r="H286" s="48">
        <f t="shared" si="20"/>
        <v>0</v>
      </c>
      <c r="I286" s="47">
        <f t="shared" si="20"/>
        <v>0</v>
      </c>
      <c r="J286" s="47">
        <f t="shared" si="20"/>
        <v>0</v>
      </c>
      <c r="K286" s="47">
        <f t="shared" si="20"/>
        <v>0</v>
      </c>
      <c r="L286" s="46">
        <f t="shared" si="20"/>
        <v>0</v>
      </c>
    </row>
    <row r="287" spans="1:12" s="14" customFormat="1" ht="13.5" hidden="1" thickTop="1" thickBot="1" x14ac:dyDescent="0.3">
      <c r="A287" s="56" t="s">
        <v>24</v>
      </c>
      <c r="B287" s="56" t="s">
        <v>23</v>
      </c>
      <c r="C287" s="55">
        <f t="shared" ref="C287:L287" si="21">C22-C281</f>
        <v>0</v>
      </c>
      <c r="D287" s="52">
        <f t="shared" si="21"/>
        <v>0</v>
      </c>
      <c r="E287" s="52">
        <f t="shared" si="21"/>
        <v>0</v>
      </c>
      <c r="F287" s="52">
        <f t="shared" si="21"/>
        <v>0</v>
      </c>
      <c r="G287" s="54">
        <f t="shared" si="21"/>
        <v>0</v>
      </c>
      <c r="H287" s="53">
        <f t="shared" si="21"/>
        <v>0</v>
      </c>
      <c r="I287" s="52">
        <f t="shared" si="21"/>
        <v>0</v>
      </c>
      <c r="J287" s="52">
        <f t="shared" si="21"/>
        <v>0</v>
      </c>
      <c r="K287" s="52">
        <f t="shared" si="21"/>
        <v>0</v>
      </c>
      <c r="L287" s="51">
        <f t="shared" si="21"/>
        <v>0</v>
      </c>
    </row>
    <row r="288" spans="1:12" s="14" customFormat="1" ht="12.75" hidden="1" thickTop="1" x14ac:dyDescent="0.25">
      <c r="A288" s="21" t="s">
        <v>22</v>
      </c>
      <c r="B288" s="21" t="s">
        <v>21</v>
      </c>
      <c r="C288" s="50">
        <f t="shared" ref="C288:L288" si="22">SUM(C289,C291,C293)-SUM(C290,C292,C294)</f>
        <v>0</v>
      </c>
      <c r="D288" s="47">
        <f t="shared" si="22"/>
        <v>0</v>
      </c>
      <c r="E288" s="47">
        <f t="shared" si="22"/>
        <v>0</v>
      </c>
      <c r="F288" s="47">
        <f t="shared" si="22"/>
        <v>0</v>
      </c>
      <c r="G288" s="49">
        <f t="shared" si="22"/>
        <v>0</v>
      </c>
      <c r="H288" s="48">
        <f t="shared" si="22"/>
        <v>0</v>
      </c>
      <c r="I288" s="47">
        <f t="shared" si="22"/>
        <v>0</v>
      </c>
      <c r="J288" s="47">
        <f t="shared" si="22"/>
        <v>0</v>
      </c>
      <c r="K288" s="47">
        <f t="shared" si="22"/>
        <v>0</v>
      </c>
      <c r="L288" s="46">
        <f t="shared" si="22"/>
        <v>0</v>
      </c>
    </row>
    <row r="289" spans="1:12" ht="12.75" hidden="1" thickTop="1" x14ac:dyDescent="0.25">
      <c r="A289" s="45" t="s">
        <v>20</v>
      </c>
      <c r="B289" s="44" t="s">
        <v>19</v>
      </c>
      <c r="C289" s="42">
        <f t="shared" ref="C289:C296" si="23">SUM(D289:G289)</f>
        <v>0</v>
      </c>
      <c r="D289" s="41"/>
      <c r="E289" s="41"/>
      <c r="F289" s="41"/>
      <c r="G289" s="43"/>
      <c r="H289" s="42">
        <f t="shared" ref="H289:H296" si="24">SUM(I289:L289)</f>
        <v>0</v>
      </c>
      <c r="I289" s="41"/>
      <c r="J289" s="41"/>
      <c r="K289" s="41"/>
      <c r="L289" s="40"/>
    </row>
    <row r="290" spans="1:12" ht="24.75" hidden="1" thickTop="1" x14ac:dyDescent="0.25">
      <c r="A290" s="39" t="s">
        <v>18</v>
      </c>
      <c r="B290" s="38" t="s">
        <v>17</v>
      </c>
      <c r="C290" s="36">
        <f t="shared" si="23"/>
        <v>0</v>
      </c>
      <c r="D290" s="35"/>
      <c r="E290" s="35"/>
      <c r="F290" s="35"/>
      <c r="G290" s="37"/>
      <c r="H290" s="36">
        <f t="shared" si="24"/>
        <v>0</v>
      </c>
      <c r="I290" s="35"/>
      <c r="J290" s="35"/>
      <c r="K290" s="35"/>
      <c r="L290" s="34"/>
    </row>
    <row r="291" spans="1:12" ht="12.75" hidden="1" thickTop="1" x14ac:dyDescent="0.25">
      <c r="A291" s="39" t="s">
        <v>16</v>
      </c>
      <c r="B291" s="38" t="s">
        <v>15</v>
      </c>
      <c r="C291" s="36">
        <f t="shared" si="23"/>
        <v>0</v>
      </c>
      <c r="D291" s="35"/>
      <c r="E291" s="35"/>
      <c r="F291" s="35"/>
      <c r="G291" s="37"/>
      <c r="H291" s="36">
        <f t="shared" si="24"/>
        <v>0</v>
      </c>
      <c r="I291" s="35"/>
      <c r="J291" s="35"/>
      <c r="K291" s="35"/>
      <c r="L291" s="34"/>
    </row>
    <row r="292" spans="1:12" ht="24.75" hidden="1" thickTop="1" x14ac:dyDescent="0.25">
      <c r="A292" s="39" t="s">
        <v>14</v>
      </c>
      <c r="B292" s="38" t="s">
        <v>13</v>
      </c>
      <c r="C292" s="36">
        <f t="shared" si="23"/>
        <v>0</v>
      </c>
      <c r="D292" s="35"/>
      <c r="E292" s="35"/>
      <c r="F292" s="35"/>
      <c r="G292" s="37"/>
      <c r="H292" s="36">
        <f t="shared" si="24"/>
        <v>0</v>
      </c>
      <c r="I292" s="35"/>
      <c r="J292" s="35"/>
      <c r="K292" s="35"/>
      <c r="L292" s="34"/>
    </row>
    <row r="293" spans="1:12" ht="12.75" hidden="1" thickTop="1" x14ac:dyDescent="0.25">
      <c r="A293" s="39" t="s">
        <v>12</v>
      </c>
      <c r="B293" s="38" t="s">
        <v>11</v>
      </c>
      <c r="C293" s="36">
        <f t="shared" si="23"/>
        <v>0</v>
      </c>
      <c r="D293" s="35"/>
      <c r="E293" s="35"/>
      <c r="F293" s="35"/>
      <c r="G293" s="37"/>
      <c r="H293" s="36">
        <f t="shared" si="24"/>
        <v>0</v>
      </c>
      <c r="I293" s="35"/>
      <c r="J293" s="35"/>
      <c r="K293" s="35"/>
      <c r="L293" s="34"/>
    </row>
    <row r="294" spans="1:12" ht="24.75" hidden="1" thickTop="1" x14ac:dyDescent="0.25">
      <c r="A294" s="33" t="s">
        <v>10</v>
      </c>
      <c r="B294" s="32" t="s">
        <v>9</v>
      </c>
      <c r="C294" s="30">
        <f t="shared" si="23"/>
        <v>0</v>
      </c>
      <c r="D294" s="29"/>
      <c r="E294" s="29"/>
      <c r="F294" s="29"/>
      <c r="G294" s="31"/>
      <c r="H294" s="30">
        <f t="shared" si="24"/>
        <v>0</v>
      </c>
      <c r="I294" s="29"/>
      <c r="J294" s="29"/>
      <c r="K294" s="29"/>
      <c r="L294" s="28"/>
    </row>
    <row r="295" spans="1:12" s="14" customFormat="1" ht="13.5" hidden="1" thickTop="1" thickBot="1" x14ac:dyDescent="0.3">
      <c r="A295" s="26" t="s">
        <v>8</v>
      </c>
      <c r="B295" s="26" t="s">
        <v>7</v>
      </c>
      <c r="C295" s="24">
        <f t="shared" si="23"/>
        <v>0</v>
      </c>
      <c r="D295" s="23"/>
      <c r="E295" s="23"/>
      <c r="F295" s="23"/>
      <c r="G295" s="25"/>
      <c r="H295" s="24">
        <f t="shared" si="24"/>
        <v>0</v>
      </c>
      <c r="I295" s="23"/>
      <c r="J295" s="23"/>
      <c r="K295" s="23"/>
      <c r="L295" s="22"/>
    </row>
    <row r="296" spans="1:12" s="14" customFormat="1" ht="48.75" hidden="1" thickTop="1" x14ac:dyDescent="0.25">
      <c r="A296" s="21" t="s">
        <v>6</v>
      </c>
      <c r="B296" s="20" t="s">
        <v>5</v>
      </c>
      <c r="C296" s="18">
        <f t="shared" si="23"/>
        <v>0</v>
      </c>
      <c r="D296" s="17"/>
      <c r="E296" s="17"/>
      <c r="F296" s="17"/>
      <c r="G296" s="19"/>
      <c r="H296" s="18">
        <f t="shared" si="24"/>
        <v>0</v>
      </c>
      <c r="I296" s="17"/>
      <c r="J296" s="17"/>
      <c r="K296" s="17"/>
      <c r="L296" s="16"/>
    </row>
    <row r="297" spans="1:12" ht="12.75" thickTop="1" x14ac:dyDescent="0.2">
      <c r="A297" s="13" t="s">
        <v>4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1"/>
    </row>
    <row r="298" spans="1:12" x14ac:dyDescent="0.25">
      <c r="A298" s="9" t="s">
        <v>358</v>
      </c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7"/>
    </row>
    <row r="299" spans="1:12" x14ac:dyDescent="0.25">
      <c r="A299" s="311" t="s">
        <v>326</v>
      </c>
      <c r="B299" s="312"/>
      <c r="C299" s="313"/>
      <c r="D299" s="313"/>
      <c r="E299" s="313"/>
      <c r="F299" s="313"/>
      <c r="G299" s="313"/>
      <c r="H299" s="312"/>
      <c r="I299" s="312"/>
      <c r="J299" s="312"/>
      <c r="K299" s="312"/>
      <c r="L299" s="314"/>
    </row>
    <row r="300" spans="1:12" x14ac:dyDescent="0.25">
      <c r="A300" s="311"/>
      <c r="B300" s="312"/>
      <c r="C300" s="313"/>
      <c r="D300" s="313"/>
      <c r="E300" s="313"/>
      <c r="F300" s="313"/>
      <c r="G300" s="313"/>
      <c r="H300" s="312"/>
      <c r="I300" s="312"/>
      <c r="J300" s="312"/>
      <c r="K300" s="312"/>
      <c r="L300" s="314"/>
    </row>
    <row r="301" spans="1:12" ht="12.75" hidden="1" customHeight="1" x14ac:dyDescent="0.25">
      <c r="A301" s="9" t="s">
        <v>3</v>
      </c>
      <c r="B301" s="10"/>
      <c r="C301" s="8" t="s">
        <v>325</v>
      </c>
      <c r="D301" s="8" t="s">
        <v>398</v>
      </c>
      <c r="E301" s="8"/>
      <c r="F301" s="8"/>
      <c r="G301" s="8"/>
      <c r="H301" s="8"/>
      <c r="I301" s="8"/>
      <c r="J301" s="8"/>
      <c r="K301" s="8"/>
      <c r="L301" s="7"/>
    </row>
    <row r="302" spans="1:12" hidden="1" x14ac:dyDescent="0.25">
      <c r="A302" s="9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7"/>
    </row>
    <row r="303" spans="1:12" hidden="1" x14ac:dyDescent="0.25">
      <c r="A303" s="9" t="s">
        <v>1</v>
      </c>
      <c r="B303" s="10"/>
      <c r="C303" s="8" t="s">
        <v>325</v>
      </c>
      <c r="D303" s="8" t="s">
        <v>397</v>
      </c>
      <c r="E303" s="8"/>
      <c r="F303" s="8"/>
      <c r="G303" s="8"/>
      <c r="H303" s="8"/>
      <c r="I303" s="8"/>
      <c r="J303" s="8"/>
      <c r="K303" s="8"/>
      <c r="L303" s="7"/>
    </row>
    <row r="304" spans="1:12" ht="12.75" thickBot="1" x14ac:dyDescent="0.3">
      <c r="A304" s="6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4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">
      <c r="A312" s="1"/>
      <c r="B312" s="1"/>
      <c r="C312" s="3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">
      <c r="A313" s="1"/>
      <c r="B313" s="1"/>
      <c r="C313" s="3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">
      <c r="A314" s="1"/>
      <c r="B314" s="1"/>
      <c r="C314" s="3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</sheetData>
  <sheetProtection algorithmName="SHA-512" hashValue="2D4peohphjvkg0Yn+p5+1webSJFMi88wvhr1vqcPqsmL2Hr8mSQtNvuz2xJltp+rHkWRzG+Z1untoXkr2jqBQQ==" saltValue="m4dc5yXORpY/jFYRxGj3jg==" spinCount="100000" sheet="1" objects="1" scenarios="1" formatCells="0" formatColumns="0" formatRows="0"/>
  <autoFilter ref="A19:L299">
    <filterColumn colId="7">
      <filters blank="1">
        <filter val="1 000"/>
        <filter val="1 061"/>
        <filter val="1 122"/>
        <filter val="1 190"/>
        <filter val="1 561"/>
        <filter val="1 593"/>
        <filter val="1 640"/>
        <filter val="1 728"/>
        <filter val="1 767"/>
        <filter val="10 451"/>
        <filter val="100"/>
        <filter val="109 986"/>
        <filter val="12 033"/>
        <filter val="121 376"/>
        <filter val="13 210"/>
        <filter val="16 972"/>
        <filter val="166"/>
        <filter val="17 451"/>
        <filter val="180"/>
        <filter val="19 302"/>
        <filter val="2 094"/>
        <filter val="2 310"/>
        <filter val="2 630"/>
        <filter val="200"/>
        <filter val="21 856"/>
        <filter val="220"/>
        <filter val="24 397"/>
        <filter val="25 771"/>
        <filter val="268"/>
        <filter val="272"/>
        <filter val="276 588"/>
        <filter val="29 496"/>
        <filter val="3 246"/>
        <filter val="3 491"/>
        <filter val="3 772"/>
        <filter val="300"/>
        <filter val="32 987"/>
        <filter val="320"/>
        <filter val="35"/>
        <filter val="360"/>
        <filter val="360 181"/>
        <filter val="361"/>
        <filter val="362"/>
        <filter val="375"/>
        <filter val="39 684"/>
        <filter val="4 300"/>
        <filter val="4 303"/>
        <filter val="4 609"/>
        <filter val="405"/>
        <filter val="428"/>
        <filter val="457"/>
        <filter val="47"/>
        <filter val="470 167"/>
        <filter val="5 630"/>
        <filter val="53 441"/>
        <filter val="550"/>
        <filter val="588 128"/>
        <filter val="591 543"/>
        <filter val="592 428"/>
        <filter val="6 107"/>
        <filter val="6 159"/>
        <filter val="629"/>
        <filter val="640"/>
        <filter val="668"/>
        <filter val="73"/>
        <filter val="8 218"/>
        <filter val="800"/>
        <filter val="83 593"/>
        <filter val="85"/>
        <filter val="88 130"/>
        <filter val="885"/>
        <filter val="896"/>
        <filter val="93 786"/>
        <filter val="96"/>
        <filter val="986"/>
      </filters>
    </filterColumn>
  </autoFilter>
  <mergeCells count="31">
    <mergeCell ref="C8:L8"/>
    <mergeCell ref="A1:L1"/>
    <mergeCell ref="A2:L2"/>
    <mergeCell ref="A285:B285"/>
    <mergeCell ref="A16:A18"/>
    <mergeCell ref="B16:B18"/>
    <mergeCell ref="C16:G16"/>
    <mergeCell ref="H16:L16"/>
    <mergeCell ref="C17:C18"/>
    <mergeCell ref="D17:D18"/>
    <mergeCell ref="E17:E18"/>
    <mergeCell ref="H17:H18"/>
    <mergeCell ref="I17:I18"/>
    <mergeCell ref="J17:J18"/>
    <mergeCell ref="K17:K18"/>
    <mergeCell ref="L17:L18"/>
    <mergeCell ref="C3:L3"/>
    <mergeCell ref="C4:L4"/>
    <mergeCell ref="C5:L5"/>
    <mergeCell ref="C6:L6"/>
    <mergeCell ref="C7:L7"/>
    <mergeCell ref="C9:L9"/>
    <mergeCell ref="C10:L10"/>
    <mergeCell ref="C11:L11"/>
    <mergeCell ref="C12:L12"/>
    <mergeCell ref="A299:L300"/>
    <mergeCell ref="C13:L13"/>
    <mergeCell ref="F17:F18"/>
    <mergeCell ref="G17:G18"/>
    <mergeCell ref="C14:L14"/>
    <mergeCell ref="A286:B286"/>
  </mergeCells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&amp;L&amp;"Times New Roman,Regular"&amp;10&amp;D; &amp;T&amp;R&amp;"Times New Roman,Regular"&amp;10&amp;P (&amp;N)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M320"/>
  <sheetViews>
    <sheetView view="pageLayout" zoomScaleNormal="100" workbookViewId="0">
      <selection activeCell="B307" sqref="B307"/>
    </sheetView>
  </sheetViews>
  <sheetFormatPr defaultRowHeight="12" x14ac:dyDescent="0.25"/>
  <cols>
    <col min="1" max="1" width="10.85546875" style="2" customWidth="1"/>
    <col min="2" max="2" width="28" style="2" customWidth="1"/>
    <col min="3" max="3" width="9.7109375" style="2" hidden="1" customWidth="1"/>
    <col min="4" max="4" width="9.5703125" style="2" hidden="1" customWidth="1"/>
    <col min="5" max="6" width="8.7109375" style="2" hidden="1" customWidth="1"/>
    <col min="7" max="7" width="8.28515625" style="2" hidden="1" customWidth="1"/>
    <col min="8" max="11" width="8.7109375" style="2" customWidth="1"/>
    <col min="12" max="12" width="7.5703125" style="2" customWidth="1"/>
    <col min="13" max="13" width="0" style="1" hidden="1" customWidth="1"/>
    <col min="14" max="16384" width="9.140625" style="1"/>
  </cols>
  <sheetData>
    <row r="1" spans="1:12" x14ac:dyDescent="0.25">
      <c r="A1" s="281" t="s">
        <v>409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26.25" customHeight="1" x14ac:dyDescent="0.25">
      <c r="A2" s="282" t="s">
        <v>320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/>
    </row>
    <row r="3" spans="1:12" ht="12.75" x14ac:dyDescent="0.25">
      <c r="A3" s="266" t="s">
        <v>319</v>
      </c>
      <c r="B3" s="265"/>
      <c r="C3" s="324" t="s">
        <v>408</v>
      </c>
      <c r="D3" s="324"/>
      <c r="E3" s="324"/>
      <c r="F3" s="324"/>
      <c r="G3" s="324"/>
      <c r="H3" s="324"/>
      <c r="I3" s="324"/>
      <c r="J3" s="324"/>
      <c r="K3" s="324"/>
      <c r="L3" s="325"/>
    </row>
    <row r="4" spans="1:12" ht="12.75" x14ac:dyDescent="0.25">
      <c r="A4" s="266" t="s">
        <v>317</v>
      </c>
      <c r="B4" s="265"/>
      <c r="C4" s="324" t="s">
        <v>405</v>
      </c>
      <c r="D4" s="324"/>
      <c r="E4" s="324"/>
      <c r="F4" s="324"/>
      <c r="G4" s="324"/>
      <c r="H4" s="324"/>
      <c r="I4" s="324"/>
      <c r="J4" s="324"/>
      <c r="K4" s="324"/>
      <c r="L4" s="325"/>
    </row>
    <row r="5" spans="1:12" x14ac:dyDescent="0.25">
      <c r="A5" s="261" t="s">
        <v>315</v>
      </c>
      <c r="B5" s="260"/>
      <c r="C5" s="322" t="s">
        <v>404</v>
      </c>
      <c r="D5" s="275"/>
      <c r="E5" s="275"/>
      <c r="F5" s="275"/>
      <c r="G5" s="275"/>
      <c r="H5" s="275"/>
      <c r="I5" s="275"/>
      <c r="J5" s="275"/>
      <c r="K5" s="275"/>
      <c r="L5" s="276"/>
    </row>
    <row r="6" spans="1:12" x14ac:dyDescent="0.25">
      <c r="A6" s="261" t="s">
        <v>313</v>
      </c>
      <c r="B6" s="260"/>
      <c r="C6" s="322" t="s">
        <v>389</v>
      </c>
      <c r="D6" s="275"/>
      <c r="E6" s="275"/>
      <c r="F6" s="275"/>
      <c r="G6" s="275"/>
      <c r="H6" s="275"/>
      <c r="I6" s="275"/>
      <c r="J6" s="275"/>
      <c r="K6" s="275"/>
      <c r="L6" s="276"/>
    </row>
    <row r="7" spans="1:12" x14ac:dyDescent="0.25">
      <c r="A7" s="261" t="s">
        <v>311</v>
      </c>
      <c r="B7" s="260"/>
      <c r="C7" s="326" t="s">
        <v>395</v>
      </c>
      <c r="D7" s="277"/>
      <c r="E7" s="277"/>
      <c r="F7" s="277"/>
      <c r="G7" s="277"/>
      <c r="H7" s="277"/>
      <c r="I7" s="277"/>
      <c r="J7" s="277"/>
      <c r="K7" s="277"/>
      <c r="L7" s="278"/>
    </row>
    <row r="8" spans="1:12" x14ac:dyDescent="0.25">
      <c r="A8" s="261" t="s">
        <v>309</v>
      </c>
      <c r="B8" s="260"/>
      <c r="C8" s="322" t="s">
        <v>402</v>
      </c>
      <c r="D8" s="275"/>
      <c r="E8" s="275"/>
      <c r="F8" s="275"/>
      <c r="G8" s="275"/>
      <c r="H8" s="275"/>
      <c r="I8" s="275"/>
      <c r="J8" s="275"/>
      <c r="K8" s="275"/>
      <c r="L8" s="276"/>
    </row>
    <row r="9" spans="1:12" x14ac:dyDescent="0.25">
      <c r="A9" s="262" t="s">
        <v>308</v>
      </c>
      <c r="B9" s="260"/>
      <c r="C9" s="322"/>
      <c r="D9" s="275"/>
      <c r="E9" s="275"/>
      <c r="F9" s="275"/>
      <c r="G9" s="275"/>
      <c r="H9" s="275"/>
      <c r="I9" s="275"/>
      <c r="J9" s="275"/>
      <c r="K9" s="275"/>
      <c r="L9" s="276"/>
    </row>
    <row r="10" spans="1:12" x14ac:dyDescent="0.25">
      <c r="A10" s="261"/>
      <c r="B10" s="260" t="s">
        <v>307</v>
      </c>
      <c r="C10" s="322" t="s">
        <v>401</v>
      </c>
      <c r="D10" s="275"/>
      <c r="E10" s="275"/>
      <c r="F10" s="275"/>
      <c r="G10" s="275"/>
      <c r="H10" s="275"/>
      <c r="I10" s="275"/>
      <c r="J10" s="275"/>
      <c r="K10" s="275"/>
      <c r="L10" s="276"/>
    </row>
    <row r="11" spans="1:12" x14ac:dyDescent="0.25">
      <c r="A11" s="261"/>
      <c r="B11" s="260" t="s">
        <v>305</v>
      </c>
      <c r="C11" s="322"/>
      <c r="D11" s="275"/>
      <c r="E11" s="275"/>
      <c r="F11" s="275"/>
      <c r="G11" s="275"/>
      <c r="H11" s="275"/>
      <c r="I11" s="275"/>
      <c r="J11" s="275"/>
      <c r="K11" s="275"/>
      <c r="L11" s="276"/>
    </row>
    <row r="12" spans="1:12" x14ac:dyDescent="0.25">
      <c r="A12" s="261"/>
      <c r="B12" s="260" t="s">
        <v>304</v>
      </c>
      <c r="C12" s="322"/>
      <c r="D12" s="275"/>
      <c r="E12" s="275"/>
      <c r="F12" s="275"/>
      <c r="G12" s="275"/>
      <c r="H12" s="275"/>
      <c r="I12" s="275"/>
      <c r="J12" s="275"/>
      <c r="K12" s="275"/>
      <c r="L12" s="276"/>
    </row>
    <row r="13" spans="1:12" x14ac:dyDescent="0.25">
      <c r="A13" s="261"/>
      <c r="B13" s="260" t="s">
        <v>303</v>
      </c>
      <c r="C13" s="322" t="s">
        <v>400</v>
      </c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x14ac:dyDescent="0.25">
      <c r="A14" s="261"/>
      <c r="B14" s="260" t="s">
        <v>302</v>
      </c>
      <c r="C14" s="322" t="s">
        <v>399</v>
      </c>
      <c r="D14" s="275"/>
      <c r="E14" s="275"/>
      <c r="F14" s="275"/>
      <c r="G14" s="275"/>
      <c r="H14" s="275"/>
      <c r="I14" s="275"/>
      <c r="J14" s="275"/>
      <c r="K14" s="275"/>
      <c r="L14" s="276"/>
    </row>
    <row r="15" spans="1:12" x14ac:dyDescent="0.25">
      <c r="A15" s="259"/>
      <c r="B15" s="258"/>
      <c r="C15" s="257"/>
      <c r="D15" s="257"/>
      <c r="E15" s="257"/>
      <c r="F15" s="257"/>
      <c r="G15" s="257"/>
      <c r="H15" s="257"/>
      <c r="I15" s="257"/>
      <c r="J15" s="257"/>
      <c r="K15" s="257"/>
      <c r="L15" s="256"/>
    </row>
    <row r="16" spans="1:12" s="255" customFormat="1" x14ac:dyDescent="0.25">
      <c r="A16" s="293" t="s">
        <v>301</v>
      </c>
      <c r="B16" s="296" t="s">
        <v>300</v>
      </c>
      <c r="C16" s="298" t="s">
        <v>299</v>
      </c>
      <c r="D16" s="299"/>
      <c r="E16" s="299"/>
      <c r="F16" s="299"/>
      <c r="G16" s="300"/>
      <c r="H16" s="298" t="s">
        <v>298</v>
      </c>
      <c r="I16" s="299"/>
      <c r="J16" s="299"/>
      <c r="K16" s="299"/>
      <c r="L16" s="301"/>
    </row>
    <row r="17" spans="1:12" s="255" customFormat="1" x14ac:dyDescent="0.25">
      <c r="A17" s="294"/>
      <c r="B17" s="297"/>
      <c r="C17" s="287" t="s">
        <v>297</v>
      </c>
      <c r="D17" s="302" t="s">
        <v>296</v>
      </c>
      <c r="E17" s="304" t="s">
        <v>295</v>
      </c>
      <c r="F17" s="306" t="s">
        <v>294</v>
      </c>
      <c r="G17" s="310" t="s">
        <v>293</v>
      </c>
      <c r="H17" s="287" t="s">
        <v>297</v>
      </c>
      <c r="I17" s="302" t="s">
        <v>296</v>
      </c>
      <c r="J17" s="304" t="s">
        <v>295</v>
      </c>
      <c r="K17" s="306" t="s">
        <v>294</v>
      </c>
      <c r="L17" s="289" t="s">
        <v>293</v>
      </c>
    </row>
    <row r="18" spans="1:12" s="249" customFormat="1" ht="51" customHeight="1" thickBot="1" x14ac:dyDescent="0.3">
      <c r="A18" s="295"/>
      <c r="B18" s="297"/>
      <c r="C18" s="287"/>
      <c r="D18" s="308"/>
      <c r="E18" s="309"/>
      <c r="F18" s="307"/>
      <c r="G18" s="310"/>
      <c r="H18" s="288"/>
      <c r="I18" s="303"/>
      <c r="J18" s="305"/>
      <c r="K18" s="307"/>
      <c r="L18" s="290"/>
    </row>
    <row r="19" spans="1:12" s="249" customFormat="1" ht="9" thickTop="1" x14ac:dyDescent="0.25">
      <c r="A19" s="254" t="s">
        <v>292</v>
      </c>
      <c r="B19" s="254">
        <v>2</v>
      </c>
      <c r="C19" s="252">
        <v>3</v>
      </c>
      <c r="D19" s="251">
        <v>4</v>
      </c>
      <c r="E19" s="251">
        <v>5</v>
      </c>
      <c r="F19" s="251">
        <v>6</v>
      </c>
      <c r="G19" s="253">
        <v>7</v>
      </c>
      <c r="H19" s="252">
        <v>8</v>
      </c>
      <c r="I19" s="251">
        <v>9</v>
      </c>
      <c r="J19" s="251">
        <v>10</v>
      </c>
      <c r="K19" s="251">
        <v>11</v>
      </c>
      <c r="L19" s="250">
        <v>12</v>
      </c>
    </row>
    <row r="20" spans="1:12" s="14" customFormat="1" x14ac:dyDescent="0.25">
      <c r="A20" s="168"/>
      <c r="B20" s="147" t="s">
        <v>291</v>
      </c>
      <c r="C20" s="247"/>
      <c r="D20" s="246"/>
      <c r="E20" s="246"/>
      <c r="F20" s="246"/>
      <c r="G20" s="248"/>
      <c r="H20" s="247"/>
      <c r="I20" s="246"/>
      <c r="J20" s="246"/>
      <c r="K20" s="246"/>
      <c r="L20" s="245"/>
    </row>
    <row r="21" spans="1:12" s="14" customFormat="1" ht="12.75" thickBot="1" x14ac:dyDescent="0.3">
      <c r="A21" s="177"/>
      <c r="B21" s="244" t="s">
        <v>290</v>
      </c>
      <c r="C21" s="242">
        <f t="shared" ref="C21:C47" si="0">SUM(D21:G21)</f>
        <v>890</v>
      </c>
      <c r="D21" s="241">
        <f>SUM(D22,D25,D26,D42,D43)</f>
        <v>890</v>
      </c>
      <c r="E21" s="241">
        <f>SUM(E22,E25,E43)</f>
        <v>0</v>
      </c>
      <c r="F21" s="241">
        <f>SUM(F22,F27,F43)</f>
        <v>0</v>
      </c>
      <c r="G21" s="243">
        <f>SUM(G22,G45)</f>
        <v>0</v>
      </c>
      <c r="H21" s="242">
        <f t="shared" ref="H21:H47" si="1">SUM(I21:L21)</f>
        <v>890</v>
      </c>
      <c r="I21" s="241">
        <f>SUM(I22,I25,I26,I42,I43)</f>
        <v>890</v>
      </c>
      <c r="J21" s="241">
        <f>SUM(J22,J25,J43)</f>
        <v>0</v>
      </c>
      <c r="K21" s="241">
        <f>SUM(K22,K27,K43)</f>
        <v>0</v>
      </c>
      <c r="L21" s="240">
        <f>SUM(L22,L45)</f>
        <v>0</v>
      </c>
    </row>
    <row r="22" spans="1:12" ht="12.75" hidden="1" thickTop="1" x14ac:dyDescent="0.25">
      <c r="A22" s="239"/>
      <c r="B22" s="238" t="s">
        <v>289</v>
      </c>
      <c r="C22" s="236">
        <f t="shared" si="0"/>
        <v>0</v>
      </c>
      <c r="D22" s="235">
        <f>SUM(D23:D24)</f>
        <v>0</v>
      </c>
      <c r="E22" s="235">
        <f>SUM(E23:E24)</f>
        <v>0</v>
      </c>
      <c r="F22" s="235">
        <f>SUM(F23:F24)</f>
        <v>0</v>
      </c>
      <c r="G22" s="237">
        <f>SUM(G23:G24)</f>
        <v>0</v>
      </c>
      <c r="H22" s="236">
        <f t="shared" si="1"/>
        <v>0</v>
      </c>
      <c r="I22" s="235">
        <f>SUM(I23:I24)</f>
        <v>0</v>
      </c>
      <c r="J22" s="235">
        <f>SUM(J23:J24)</f>
        <v>0</v>
      </c>
      <c r="K22" s="235">
        <f>SUM(K23:K24)</f>
        <v>0</v>
      </c>
      <c r="L22" s="234">
        <f>SUM(L23:L24)</f>
        <v>0</v>
      </c>
    </row>
    <row r="23" spans="1:12" ht="12.75" hidden="1" thickTop="1" x14ac:dyDescent="0.25">
      <c r="A23" s="163"/>
      <c r="B23" s="114" t="s">
        <v>288</v>
      </c>
      <c r="C23" s="233">
        <f t="shared" si="0"/>
        <v>0</v>
      </c>
      <c r="D23" s="161"/>
      <c r="E23" s="161"/>
      <c r="F23" s="161"/>
      <c r="G23" s="162"/>
      <c r="H23" s="233">
        <f t="shared" si="1"/>
        <v>0</v>
      </c>
      <c r="I23" s="161"/>
      <c r="J23" s="161"/>
      <c r="K23" s="161"/>
      <c r="L23" s="160"/>
    </row>
    <row r="24" spans="1:12" ht="12.75" hidden="1" thickTop="1" x14ac:dyDescent="0.25">
      <c r="A24" s="38"/>
      <c r="B24" s="74" t="s">
        <v>287</v>
      </c>
      <c r="C24" s="231">
        <f t="shared" si="0"/>
        <v>0</v>
      </c>
      <c r="D24" s="230"/>
      <c r="E24" s="230"/>
      <c r="F24" s="230"/>
      <c r="G24" s="232"/>
      <c r="H24" s="231">
        <f t="shared" si="1"/>
        <v>0</v>
      </c>
      <c r="I24" s="230"/>
      <c r="J24" s="230"/>
      <c r="K24" s="230"/>
      <c r="L24" s="229"/>
    </row>
    <row r="25" spans="1:12" s="14" customFormat="1" ht="25.5" thickTop="1" thickBot="1" x14ac:dyDescent="0.3">
      <c r="A25" s="228">
        <v>19300</v>
      </c>
      <c r="B25" s="228" t="s">
        <v>286</v>
      </c>
      <c r="C25" s="226">
        <f t="shared" si="0"/>
        <v>890</v>
      </c>
      <c r="D25" s="225">
        <v>890</v>
      </c>
      <c r="E25" s="225"/>
      <c r="F25" s="224" t="s">
        <v>263</v>
      </c>
      <c r="G25" s="227" t="s">
        <v>263</v>
      </c>
      <c r="H25" s="226">
        <f t="shared" si="1"/>
        <v>890</v>
      </c>
      <c r="I25" s="225">
        <f>I51</f>
        <v>890</v>
      </c>
      <c r="J25" s="225">
        <f>J51</f>
        <v>0</v>
      </c>
      <c r="K25" s="224" t="s">
        <v>263</v>
      </c>
      <c r="L25" s="223" t="s">
        <v>263</v>
      </c>
    </row>
    <row r="26" spans="1:12" s="14" customFormat="1" ht="24.75" hidden="1" thickTop="1" x14ac:dyDescent="0.25">
      <c r="A26" s="97"/>
      <c r="B26" s="97" t="s">
        <v>285</v>
      </c>
      <c r="C26" s="94">
        <f t="shared" si="0"/>
        <v>0</v>
      </c>
      <c r="D26" s="209"/>
      <c r="E26" s="196" t="s">
        <v>263</v>
      </c>
      <c r="F26" s="196" t="s">
        <v>263</v>
      </c>
      <c r="G26" s="207" t="s">
        <v>263</v>
      </c>
      <c r="H26" s="94">
        <f t="shared" si="1"/>
        <v>0</v>
      </c>
      <c r="I26" s="222"/>
      <c r="J26" s="196" t="s">
        <v>263</v>
      </c>
      <c r="K26" s="196" t="s">
        <v>263</v>
      </c>
      <c r="L26" s="204" t="s">
        <v>263</v>
      </c>
    </row>
    <row r="27" spans="1:12" s="14" customFormat="1" ht="36.75" hidden="1" thickTop="1" x14ac:dyDescent="0.25">
      <c r="A27" s="97">
        <v>21300</v>
      </c>
      <c r="B27" s="97" t="s">
        <v>284</v>
      </c>
      <c r="C27" s="94">
        <f t="shared" si="0"/>
        <v>0</v>
      </c>
      <c r="D27" s="196" t="s">
        <v>263</v>
      </c>
      <c r="E27" s="196" t="s">
        <v>263</v>
      </c>
      <c r="F27" s="93">
        <f>SUM(F28,F32,F34,F37)</f>
        <v>0</v>
      </c>
      <c r="G27" s="207" t="s">
        <v>263</v>
      </c>
      <c r="H27" s="94">
        <f t="shared" si="1"/>
        <v>0</v>
      </c>
      <c r="I27" s="196" t="s">
        <v>263</v>
      </c>
      <c r="J27" s="196" t="s">
        <v>263</v>
      </c>
      <c r="K27" s="93">
        <f>SUM(K28,K32,K34,K37)</f>
        <v>0</v>
      </c>
      <c r="L27" s="204" t="s">
        <v>263</v>
      </c>
    </row>
    <row r="28" spans="1:12" s="14" customFormat="1" ht="24.75" hidden="1" thickTop="1" x14ac:dyDescent="0.25">
      <c r="A28" s="210">
        <v>21350</v>
      </c>
      <c r="B28" s="97" t="s">
        <v>283</v>
      </c>
      <c r="C28" s="94">
        <f t="shared" si="0"/>
        <v>0</v>
      </c>
      <c r="D28" s="196" t="s">
        <v>263</v>
      </c>
      <c r="E28" s="196" t="s">
        <v>263</v>
      </c>
      <c r="F28" s="93">
        <f>SUM(F29:F31)</f>
        <v>0</v>
      </c>
      <c r="G28" s="207" t="s">
        <v>263</v>
      </c>
      <c r="H28" s="94">
        <f t="shared" si="1"/>
        <v>0</v>
      </c>
      <c r="I28" s="196" t="s">
        <v>263</v>
      </c>
      <c r="J28" s="196" t="s">
        <v>263</v>
      </c>
      <c r="K28" s="93">
        <f>SUM(K29:K31)</f>
        <v>0</v>
      </c>
      <c r="L28" s="204" t="s">
        <v>263</v>
      </c>
    </row>
    <row r="29" spans="1:12" ht="12.75" hidden="1" thickTop="1" x14ac:dyDescent="0.25">
      <c r="A29" s="163">
        <v>21351</v>
      </c>
      <c r="B29" s="79" t="s">
        <v>282</v>
      </c>
      <c r="C29" s="69">
        <f t="shared" si="0"/>
        <v>0</v>
      </c>
      <c r="D29" s="215" t="s">
        <v>263</v>
      </c>
      <c r="E29" s="215" t="s">
        <v>263</v>
      </c>
      <c r="F29" s="68"/>
      <c r="G29" s="216" t="s">
        <v>263</v>
      </c>
      <c r="H29" s="69">
        <f t="shared" si="1"/>
        <v>0</v>
      </c>
      <c r="I29" s="215" t="s">
        <v>263</v>
      </c>
      <c r="J29" s="215" t="s">
        <v>263</v>
      </c>
      <c r="K29" s="68"/>
      <c r="L29" s="214" t="s">
        <v>263</v>
      </c>
    </row>
    <row r="30" spans="1:12" ht="12.75" hidden="1" thickTop="1" x14ac:dyDescent="0.25">
      <c r="A30" s="38">
        <v>21352</v>
      </c>
      <c r="B30" s="78" t="s">
        <v>281</v>
      </c>
      <c r="C30" s="36">
        <f t="shared" si="0"/>
        <v>0</v>
      </c>
      <c r="D30" s="212" t="s">
        <v>263</v>
      </c>
      <c r="E30" s="212" t="s">
        <v>263</v>
      </c>
      <c r="F30" s="35"/>
      <c r="G30" s="213" t="s">
        <v>263</v>
      </c>
      <c r="H30" s="36">
        <f t="shared" si="1"/>
        <v>0</v>
      </c>
      <c r="I30" s="212" t="s">
        <v>263</v>
      </c>
      <c r="J30" s="212" t="s">
        <v>263</v>
      </c>
      <c r="K30" s="35"/>
      <c r="L30" s="211" t="s">
        <v>263</v>
      </c>
    </row>
    <row r="31" spans="1:12" ht="24.75" hidden="1" thickTop="1" x14ac:dyDescent="0.25">
      <c r="A31" s="38">
        <v>21359</v>
      </c>
      <c r="B31" s="78" t="s">
        <v>280</v>
      </c>
      <c r="C31" s="36">
        <f t="shared" si="0"/>
        <v>0</v>
      </c>
      <c r="D31" s="212" t="s">
        <v>263</v>
      </c>
      <c r="E31" s="212" t="s">
        <v>263</v>
      </c>
      <c r="F31" s="35"/>
      <c r="G31" s="213" t="s">
        <v>263</v>
      </c>
      <c r="H31" s="36">
        <f t="shared" si="1"/>
        <v>0</v>
      </c>
      <c r="I31" s="212" t="s">
        <v>263</v>
      </c>
      <c r="J31" s="212" t="s">
        <v>263</v>
      </c>
      <c r="K31" s="35"/>
      <c r="L31" s="211" t="s">
        <v>263</v>
      </c>
    </row>
    <row r="32" spans="1:12" s="14" customFormat="1" ht="36.75" hidden="1" thickTop="1" x14ac:dyDescent="0.25">
      <c r="A32" s="210">
        <v>21370</v>
      </c>
      <c r="B32" s="97" t="s">
        <v>279</v>
      </c>
      <c r="C32" s="94">
        <f t="shared" si="0"/>
        <v>0</v>
      </c>
      <c r="D32" s="196" t="s">
        <v>263</v>
      </c>
      <c r="E32" s="196" t="s">
        <v>263</v>
      </c>
      <c r="F32" s="93">
        <f>SUM(F33)</f>
        <v>0</v>
      </c>
      <c r="G32" s="207" t="s">
        <v>263</v>
      </c>
      <c r="H32" s="94">
        <f t="shared" si="1"/>
        <v>0</v>
      </c>
      <c r="I32" s="196" t="s">
        <v>263</v>
      </c>
      <c r="J32" s="196" t="s">
        <v>263</v>
      </c>
      <c r="K32" s="93">
        <f>SUM(K33)</f>
        <v>0</v>
      </c>
      <c r="L32" s="204" t="s">
        <v>263</v>
      </c>
    </row>
    <row r="33" spans="1:12" ht="36.75" hidden="1" thickTop="1" x14ac:dyDescent="0.25">
      <c r="A33" s="221">
        <v>21379</v>
      </c>
      <c r="B33" s="220" t="s">
        <v>278</v>
      </c>
      <c r="C33" s="42">
        <f t="shared" si="0"/>
        <v>0</v>
      </c>
      <c r="D33" s="218" t="s">
        <v>263</v>
      </c>
      <c r="E33" s="218" t="s">
        <v>263</v>
      </c>
      <c r="F33" s="41"/>
      <c r="G33" s="219" t="s">
        <v>263</v>
      </c>
      <c r="H33" s="42">
        <f t="shared" si="1"/>
        <v>0</v>
      </c>
      <c r="I33" s="218" t="s">
        <v>263</v>
      </c>
      <c r="J33" s="218" t="s">
        <v>263</v>
      </c>
      <c r="K33" s="41"/>
      <c r="L33" s="217" t="s">
        <v>263</v>
      </c>
    </row>
    <row r="34" spans="1:12" s="14" customFormat="1" ht="12.75" hidden="1" thickTop="1" x14ac:dyDescent="0.25">
      <c r="A34" s="210">
        <v>21380</v>
      </c>
      <c r="B34" s="97" t="s">
        <v>277</v>
      </c>
      <c r="C34" s="94">
        <f t="shared" si="0"/>
        <v>0</v>
      </c>
      <c r="D34" s="196" t="s">
        <v>263</v>
      </c>
      <c r="E34" s="196" t="s">
        <v>263</v>
      </c>
      <c r="F34" s="93">
        <f>SUM(F35:F36)</f>
        <v>0</v>
      </c>
      <c r="G34" s="207" t="s">
        <v>263</v>
      </c>
      <c r="H34" s="94">
        <f t="shared" si="1"/>
        <v>0</v>
      </c>
      <c r="I34" s="196" t="s">
        <v>263</v>
      </c>
      <c r="J34" s="196" t="s">
        <v>263</v>
      </c>
      <c r="K34" s="93">
        <f>SUM(K35:K36)</f>
        <v>0</v>
      </c>
      <c r="L34" s="204" t="s">
        <v>263</v>
      </c>
    </row>
    <row r="35" spans="1:12" ht="12.75" hidden="1" thickTop="1" x14ac:dyDescent="0.25">
      <c r="A35" s="114">
        <v>21381</v>
      </c>
      <c r="B35" s="79" t="s">
        <v>276</v>
      </c>
      <c r="C35" s="69">
        <f t="shared" si="0"/>
        <v>0</v>
      </c>
      <c r="D35" s="215" t="s">
        <v>263</v>
      </c>
      <c r="E35" s="215" t="s">
        <v>263</v>
      </c>
      <c r="F35" s="68"/>
      <c r="G35" s="216" t="s">
        <v>263</v>
      </c>
      <c r="H35" s="69">
        <f t="shared" si="1"/>
        <v>0</v>
      </c>
      <c r="I35" s="215" t="s">
        <v>263</v>
      </c>
      <c r="J35" s="215" t="s">
        <v>263</v>
      </c>
      <c r="K35" s="68"/>
      <c r="L35" s="214" t="s">
        <v>263</v>
      </c>
    </row>
    <row r="36" spans="1:12" ht="24.75" hidden="1" thickTop="1" x14ac:dyDescent="0.25">
      <c r="A36" s="74">
        <v>21383</v>
      </c>
      <c r="B36" s="78" t="s">
        <v>275</v>
      </c>
      <c r="C36" s="36">
        <f t="shared" si="0"/>
        <v>0</v>
      </c>
      <c r="D36" s="212" t="s">
        <v>263</v>
      </c>
      <c r="E36" s="212" t="s">
        <v>263</v>
      </c>
      <c r="F36" s="35"/>
      <c r="G36" s="213" t="s">
        <v>263</v>
      </c>
      <c r="H36" s="36">
        <f t="shared" si="1"/>
        <v>0</v>
      </c>
      <c r="I36" s="212" t="s">
        <v>263</v>
      </c>
      <c r="J36" s="212" t="s">
        <v>263</v>
      </c>
      <c r="K36" s="35"/>
      <c r="L36" s="211" t="s">
        <v>263</v>
      </c>
    </row>
    <row r="37" spans="1:12" s="14" customFormat="1" ht="24.75" hidden="1" thickTop="1" x14ac:dyDescent="0.25">
      <c r="A37" s="210">
        <v>21390</v>
      </c>
      <c r="B37" s="97" t="s">
        <v>274</v>
      </c>
      <c r="C37" s="94">
        <f t="shared" si="0"/>
        <v>0</v>
      </c>
      <c r="D37" s="196" t="s">
        <v>263</v>
      </c>
      <c r="E37" s="196" t="s">
        <v>263</v>
      </c>
      <c r="F37" s="93">
        <f>SUM(F38:F41)</f>
        <v>0</v>
      </c>
      <c r="G37" s="207" t="s">
        <v>263</v>
      </c>
      <c r="H37" s="94">
        <f t="shared" si="1"/>
        <v>0</v>
      </c>
      <c r="I37" s="196" t="s">
        <v>263</v>
      </c>
      <c r="J37" s="196" t="s">
        <v>263</v>
      </c>
      <c r="K37" s="93">
        <f>SUM(K38:K41)</f>
        <v>0</v>
      </c>
      <c r="L37" s="204" t="s">
        <v>263</v>
      </c>
    </row>
    <row r="38" spans="1:12" ht="24.75" hidden="1" thickTop="1" x14ac:dyDescent="0.25">
      <c r="A38" s="114">
        <v>21391</v>
      </c>
      <c r="B38" s="79" t="s">
        <v>273</v>
      </c>
      <c r="C38" s="69">
        <f t="shared" si="0"/>
        <v>0</v>
      </c>
      <c r="D38" s="215" t="s">
        <v>263</v>
      </c>
      <c r="E38" s="215" t="s">
        <v>263</v>
      </c>
      <c r="F38" s="68"/>
      <c r="G38" s="216" t="s">
        <v>263</v>
      </c>
      <c r="H38" s="69">
        <f t="shared" si="1"/>
        <v>0</v>
      </c>
      <c r="I38" s="215" t="s">
        <v>263</v>
      </c>
      <c r="J38" s="215" t="s">
        <v>263</v>
      </c>
      <c r="K38" s="68"/>
      <c r="L38" s="214" t="s">
        <v>263</v>
      </c>
    </row>
    <row r="39" spans="1:12" ht="12.75" hidden="1" thickTop="1" x14ac:dyDescent="0.25">
      <c r="A39" s="74">
        <v>21393</v>
      </c>
      <c r="B39" s="78" t="s">
        <v>272</v>
      </c>
      <c r="C39" s="36">
        <f t="shared" si="0"/>
        <v>0</v>
      </c>
      <c r="D39" s="212" t="s">
        <v>263</v>
      </c>
      <c r="E39" s="212" t="s">
        <v>263</v>
      </c>
      <c r="F39" s="35"/>
      <c r="G39" s="213" t="s">
        <v>263</v>
      </c>
      <c r="H39" s="36">
        <f t="shared" si="1"/>
        <v>0</v>
      </c>
      <c r="I39" s="212" t="s">
        <v>263</v>
      </c>
      <c r="J39" s="212" t="s">
        <v>263</v>
      </c>
      <c r="K39" s="35"/>
      <c r="L39" s="211" t="s">
        <v>263</v>
      </c>
    </row>
    <row r="40" spans="1:12" ht="12.75" hidden="1" thickTop="1" x14ac:dyDescent="0.25">
      <c r="A40" s="74">
        <v>21395</v>
      </c>
      <c r="B40" s="78" t="s">
        <v>271</v>
      </c>
      <c r="C40" s="36">
        <f t="shared" si="0"/>
        <v>0</v>
      </c>
      <c r="D40" s="212" t="s">
        <v>263</v>
      </c>
      <c r="E40" s="212" t="s">
        <v>263</v>
      </c>
      <c r="F40" s="35"/>
      <c r="G40" s="213" t="s">
        <v>263</v>
      </c>
      <c r="H40" s="36">
        <f t="shared" si="1"/>
        <v>0</v>
      </c>
      <c r="I40" s="212" t="s">
        <v>263</v>
      </c>
      <c r="J40" s="212" t="s">
        <v>263</v>
      </c>
      <c r="K40" s="35"/>
      <c r="L40" s="211" t="s">
        <v>263</v>
      </c>
    </row>
    <row r="41" spans="1:12" ht="24.75" hidden="1" thickTop="1" x14ac:dyDescent="0.25">
      <c r="A41" s="74">
        <v>21399</v>
      </c>
      <c r="B41" s="78" t="s">
        <v>270</v>
      </c>
      <c r="C41" s="36">
        <f t="shared" si="0"/>
        <v>0</v>
      </c>
      <c r="D41" s="212" t="s">
        <v>263</v>
      </c>
      <c r="E41" s="212" t="s">
        <v>263</v>
      </c>
      <c r="F41" s="35"/>
      <c r="G41" s="213" t="s">
        <v>263</v>
      </c>
      <c r="H41" s="36">
        <f t="shared" si="1"/>
        <v>0</v>
      </c>
      <c r="I41" s="212" t="s">
        <v>263</v>
      </c>
      <c r="J41" s="212" t="s">
        <v>263</v>
      </c>
      <c r="K41" s="35"/>
      <c r="L41" s="211" t="s">
        <v>263</v>
      </c>
    </row>
    <row r="42" spans="1:12" s="14" customFormat="1" ht="24.75" hidden="1" thickTop="1" x14ac:dyDescent="0.25">
      <c r="A42" s="210">
        <v>21420</v>
      </c>
      <c r="B42" s="97" t="s">
        <v>269</v>
      </c>
      <c r="C42" s="94">
        <f t="shared" si="0"/>
        <v>0</v>
      </c>
      <c r="D42" s="209"/>
      <c r="E42" s="196" t="s">
        <v>263</v>
      </c>
      <c r="F42" s="196" t="s">
        <v>263</v>
      </c>
      <c r="G42" s="207" t="s">
        <v>263</v>
      </c>
      <c r="H42" s="206">
        <f t="shared" si="1"/>
        <v>0</v>
      </c>
      <c r="I42" s="209"/>
      <c r="J42" s="196" t="s">
        <v>263</v>
      </c>
      <c r="K42" s="196" t="s">
        <v>263</v>
      </c>
      <c r="L42" s="204" t="s">
        <v>263</v>
      </c>
    </row>
    <row r="43" spans="1:12" s="14" customFormat="1" ht="24.75" hidden="1" thickTop="1" x14ac:dyDescent="0.25">
      <c r="A43" s="208">
        <v>21490</v>
      </c>
      <c r="B43" s="125" t="s">
        <v>268</v>
      </c>
      <c r="C43" s="94">
        <f t="shared" si="0"/>
        <v>0</v>
      </c>
      <c r="D43" s="205">
        <f>D44</f>
        <v>0</v>
      </c>
      <c r="E43" s="205">
        <f>E44</f>
        <v>0</v>
      </c>
      <c r="F43" s="205">
        <f>F44</f>
        <v>0</v>
      </c>
      <c r="G43" s="207" t="s">
        <v>263</v>
      </c>
      <c r="H43" s="206">
        <f t="shared" si="1"/>
        <v>0</v>
      </c>
      <c r="I43" s="205">
        <f>I44</f>
        <v>0</v>
      </c>
      <c r="J43" s="205">
        <f>J44</f>
        <v>0</v>
      </c>
      <c r="K43" s="205">
        <f>K44</f>
        <v>0</v>
      </c>
      <c r="L43" s="204" t="s">
        <v>263</v>
      </c>
    </row>
    <row r="44" spans="1:12" s="14" customFormat="1" ht="24.75" hidden="1" thickTop="1" x14ac:dyDescent="0.25">
      <c r="A44" s="74">
        <v>21499</v>
      </c>
      <c r="B44" s="78" t="s">
        <v>267</v>
      </c>
      <c r="C44" s="42">
        <f t="shared" si="0"/>
        <v>0</v>
      </c>
      <c r="D44" s="203"/>
      <c r="E44" s="202"/>
      <c r="F44" s="202"/>
      <c r="G44" s="201" t="s">
        <v>263</v>
      </c>
      <c r="H44" s="200">
        <f t="shared" si="1"/>
        <v>0</v>
      </c>
      <c r="I44" s="161"/>
      <c r="J44" s="199"/>
      <c r="K44" s="199"/>
      <c r="L44" s="198" t="s">
        <v>263</v>
      </c>
    </row>
    <row r="45" spans="1:12" ht="24.75" hidden="1" thickTop="1" x14ac:dyDescent="0.25">
      <c r="A45" s="197">
        <v>23000</v>
      </c>
      <c r="B45" s="86" t="s">
        <v>266</v>
      </c>
      <c r="C45" s="194">
        <f t="shared" si="0"/>
        <v>0</v>
      </c>
      <c r="D45" s="196" t="s">
        <v>263</v>
      </c>
      <c r="E45" s="196" t="s">
        <v>263</v>
      </c>
      <c r="F45" s="196" t="s">
        <v>263</v>
      </c>
      <c r="G45" s="195">
        <f>SUM(G46:G47)</f>
        <v>0</v>
      </c>
      <c r="H45" s="194">
        <f t="shared" si="1"/>
        <v>0</v>
      </c>
      <c r="I45" s="193" t="s">
        <v>263</v>
      </c>
      <c r="J45" s="193" t="s">
        <v>263</v>
      </c>
      <c r="K45" s="193" t="s">
        <v>263</v>
      </c>
      <c r="L45" s="192">
        <f>SUM(L46:L47)</f>
        <v>0</v>
      </c>
    </row>
    <row r="46" spans="1:12" ht="24.75" hidden="1" thickTop="1" x14ac:dyDescent="0.25">
      <c r="A46" s="154">
        <v>23410</v>
      </c>
      <c r="B46" s="137" t="s">
        <v>265</v>
      </c>
      <c r="C46" s="191">
        <f t="shared" si="0"/>
        <v>0</v>
      </c>
      <c r="D46" s="186" t="s">
        <v>263</v>
      </c>
      <c r="E46" s="186" t="s">
        <v>263</v>
      </c>
      <c r="F46" s="186" t="s">
        <v>263</v>
      </c>
      <c r="G46" s="190"/>
      <c r="H46" s="191">
        <f t="shared" si="1"/>
        <v>0</v>
      </c>
      <c r="I46" s="186" t="s">
        <v>263</v>
      </c>
      <c r="J46" s="186" t="s">
        <v>263</v>
      </c>
      <c r="K46" s="186" t="s">
        <v>263</v>
      </c>
      <c r="L46" s="188"/>
    </row>
    <row r="47" spans="1:12" ht="24.75" hidden="1" thickTop="1" x14ac:dyDescent="0.25">
      <c r="A47" s="154">
        <v>23510</v>
      </c>
      <c r="B47" s="137" t="s">
        <v>264</v>
      </c>
      <c r="C47" s="189">
        <f t="shared" si="0"/>
        <v>0</v>
      </c>
      <c r="D47" s="186" t="s">
        <v>263</v>
      </c>
      <c r="E47" s="186" t="s">
        <v>263</v>
      </c>
      <c r="F47" s="186" t="s">
        <v>263</v>
      </c>
      <c r="G47" s="190"/>
      <c r="H47" s="189">
        <f t="shared" si="1"/>
        <v>0</v>
      </c>
      <c r="I47" s="186" t="s">
        <v>263</v>
      </c>
      <c r="J47" s="186" t="s">
        <v>263</v>
      </c>
      <c r="K47" s="186" t="s">
        <v>263</v>
      </c>
      <c r="L47" s="188"/>
    </row>
    <row r="48" spans="1:12" ht="12.75" thickTop="1" x14ac:dyDescent="0.25">
      <c r="A48" s="44"/>
      <c r="B48" s="137"/>
      <c r="C48" s="134"/>
      <c r="D48" s="186"/>
      <c r="E48" s="186"/>
      <c r="F48" s="185"/>
      <c r="G48" s="187"/>
      <c r="H48" s="134"/>
      <c r="I48" s="186"/>
      <c r="J48" s="186"/>
      <c r="K48" s="185"/>
      <c r="L48" s="184"/>
    </row>
    <row r="49" spans="1:12" s="14" customFormat="1" x14ac:dyDescent="0.25">
      <c r="A49" s="183"/>
      <c r="B49" s="182" t="s">
        <v>262</v>
      </c>
      <c r="C49" s="180"/>
      <c r="D49" s="179"/>
      <c r="E49" s="179"/>
      <c r="F49" s="179"/>
      <c r="G49" s="181"/>
      <c r="H49" s="180"/>
      <c r="I49" s="179"/>
      <c r="J49" s="179"/>
      <c r="K49" s="179"/>
      <c r="L49" s="178"/>
    </row>
    <row r="50" spans="1:12" s="14" customFormat="1" ht="12.75" thickBot="1" x14ac:dyDescent="0.3">
      <c r="A50" s="56"/>
      <c r="B50" s="177" t="s">
        <v>261</v>
      </c>
      <c r="C50" s="176">
        <f t="shared" ref="C50:C81" si="2">SUM(D50:G50)</f>
        <v>890</v>
      </c>
      <c r="D50" s="52">
        <f>SUM(D51,D281)</f>
        <v>890</v>
      </c>
      <c r="E50" s="52">
        <f>SUM(E51,E281)</f>
        <v>0</v>
      </c>
      <c r="F50" s="52">
        <f>SUM(F51,F281)</f>
        <v>0</v>
      </c>
      <c r="G50" s="54">
        <f>SUM(G51,G281)</f>
        <v>0</v>
      </c>
      <c r="H50" s="176">
        <f t="shared" ref="H50:H81" si="3">SUM(I50:L50)</f>
        <v>890</v>
      </c>
      <c r="I50" s="52">
        <f>SUM(I51,I281)</f>
        <v>890</v>
      </c>
      <c r="J50" s="52">
        <f>SUM(J51,J281)</f>
        <v>0</v>
      </c>
      <c r="K50" s="52">
        <f>SUM(K51,K281)</f>
        <v>0</v>
      </c>
      <c r="L50" s="51">
        <f>SUM(L51,L281)</f>
        <v>0</v>
      </c>
    </row>
    <row r="51" spans="1:12" s="14" customFormat="1" ht="36.75" thickTop="1" x14ac:dyDescent="0.25">
      <c r="A51" s="175"/>
      <c r="B51" s="174" t="s">
        <v>260</v>
      </c>
      <c r="C51" s="172">
        <f t="shared" si="2"/>
        <v>890</v>
      </c>
      <c r="D51" s="171">
        <f>SUM(D52,D194)</f>
        <v>890</v>
      </c>
      <c r="E51" s="171">
        <f>SUM(E52,E194)</f>
        <v>0</v>
      </c>
      <c r="F51" s="171">
        <f>SUM(F52,F194)</f>
        <v>0</v>
      </c>
      <c r="G51" s="173">
        <f>SUM(G52,G194)</f>
        <v>0</v>
      </c>
      <c r="H51" s="172">
        <f t="shared" si="3"/>
        <v>890</v>
      </c>
      <c r="I51" s="171">
        <f>SUM(I52,I194)</f>
        <v>890</v>
      </c>
      <c r="J51" s="171">
        <f>SUM(J52,J194)</f>
        <v>0</v>
      </c>
      <c r="K51" s="171">
        <f>SUM(K52,K194)</f>
        <v>0</v>
      </c>
      <c r="L51" s="170">
        <f>SUM(L52,L194)</f>
        <v>0</v>
      </c>
    </row>
    <row r="52" spans="1:12" s="14" customFormat="1" ht="24" x14ac:dyDescent="0.25">
      <c r="A52" s="169"/>
      <c r="B52" s="168" t="s">
        <v>259</v>
      </c>
      <c r="C52" s="146">
        <f t="shared" si="2"/>
        <v>445</v>
      </c>
      <c r="D52" s="145">
        <f>SUM(D53,D75,D173,D187)</f>
        <v>445</v>
      </c>
      <c r="E52" s="145">
        <f>SUM(E53,E75,E173,E187)</f>
        <v>0</v>
      </c>
      <c r="F52" s="145">
        <f>SUM(F53,F75,F173,F187)</f>
        <v>0</v>
      </c>
      <c r="G52" s="167">
        <f>SUM(G53,G75,G173,G187)</f>
        <v>0</v>
      </c>
      <c r="H52" s="146">
        <f t="shared" si="3"/>
        <v>445</v>
      </c>
      <c r="I52" s="145">
        <f>SUM(I53,I75,I173,I187)</f>
        <v>445</v>
      </c>
      <c r="J52" s="145">
        <f>SUM(J53,J75,J173,J187)</f>
        <v>0</v>
      </c>
      <c r="K52" s="145">
        <f>SUM(K53,K75,K173,K187)</f>
        <v>0</v>
      </c>
      <c r="L52" s="166">
        <f>SUM(L53,L75,L173,L187)</f>
        <v>0</v>
      </c>
    </row>
    <row r="53" spans="1:12" s="14" customFormat="1" x14ac:dyDescent="0.25">
      <c r="A53" s="131">
        <v>1000</v>
      </c>
      <c r="B53" s="131" t="s">
        <v>258</v>
      </c>
      <c r="C53" s="128">
        <f t="shared" si="2"/>
        <v>248</v>
      </c>
      <c r="D53" s="127">
        <f>SUM(D54,D67)</f>
        <v>248</v>
      </c>
      <c r="E53" s="127">
        <f>SUM(E54,E67)</f>
        <v>0</v>
      </c>
      <c r="F53" s="127">
        <f>SUM(F54,F67)</f>
        <v>0</v>
      </c>
      <c r="G53" s="129">
        <f>SUM(G54,G67)</f>
        <v>0</v>
      </c>
      <c r="H53" s="128">
        <f t="shared" si="3"/>
        <v>248</v>
      </c>
      <c r="I53" s="127">
        <f>SUM(I54,I67)</f>
        <v>248</v>
      </c>
      <c r="J53" s="127">
        <f>SUM(J54,J67)</f>
        <v>0</v>
      </c>
      <c r="K53" s="127">
        <f>SUM(K54,K67)</f>
        <v>0</v>
      </c>
      <c r="L53" s="126">
        <f>SUM(L54,L67)</f>
        <v>0</v>
      </c>
    </row>
    <row r="54" spans="1:12" x14ac:dyDescent="0.25">
      <c r="A54" s="97">
        <v>1100</v>
      </c>
      <c r="B54" s="96" t="s">
        <v>257</v>
      </c>
      <c r="C54" s="94">
        <f t="shared" si="2"/>
        <v>200</v>
      </c>
      <c r="D54" s="93">
        <f>SUM(D55,D58,D66)</f>
        <v>200</v>
      </c>
      <c r="E54" s="93">
        <f>SUM(E55,E58,E66)</f>
        <v>0</v>
      </c>
      <c r="F54" s="93">
        <f>SUM(F55,F58,F66)</f>
        <v>0</v>
      </c>
      <c r="G54" s="165">
        <f>SUM(G55,G58,G66)</f>
        <v>0</v>
      </c>
      <c r="H54" s="94">
        <f t="shared" si="3"/>
        <v>200</v>
      </c>
      <c r="I54" s="93">
        <f>SUM(I55,I58,I66)</f>
        <v>200</v>
      </c>
      <c r="J54" s="93">
        <f>SUM(J55,J58,J66)</f>
        <v>0</v>
      </c>
      <c r="K54" s="93">
        <f>SUM(K55,K58,K66)</f>
        <v>0</v>
      </c>
      <c r="L54" s="92">
        <f>SUM(L55,L58,L66)</f>
        <v>0</v>
      </c>
    </row>
    <row r="55" spans="1:12" hidden="1" x14ac:dyDescent="0.25">
      <c r="A55" s="80">
        <v>1110</v>
      </c>
      <c r="B55" s="137" t="s">
        <v>256</v>
      </c>
      <c r="C55" s="134">
        <f t="shared" si="2"/>
        <v>0</v>
      </c>
      <c r="D55" s="139">
        <f>SUM(D56:D57)</f>
        <v>0</v>
      </c>
      <c r="E55" s="139">
        <f>SUM(E56:E57)</f>
        <v>0</v>
      </c>
      <c r="F55" s="139">
        <f>SUM(F56:F57)</f>
        <v>0</v>
      </c>
      <c r="G55" s="140">
        <f>SUM(G56:G57)</f>
        <v>0</v>
      </c>
      <c r="H55" s="134">
        <f t="shared" si="3"/>
        <v>0</v>
      </c>
      <c r="I55" s="139">
        <f>SUM(I56:I57)</f>
        <v>0</v>
      </c>
      <c r="J55" s="139">
        <f>SUM(J56:J57)</f>
        <v>0</v>
      </c>
      <c r="K55" s="139">
        <f>SUM(K56:K57)</f>
        <v>0</v>
      </c>
      <c r="L55" s="138">
        <f>SUM(L56:L57)</f>
        <v>0</v>
      </c>
    </row>
    <row r="56" spans="1:12" hidden="1" x14ac:dyDescent="0.25">
      <c r="A56" s="114">
        <v>1111</v>
      </c>
      <c r="B56" s="79" t="s">
        <v>255</v>
      </c>
      <c r="C56" s="69">
        <f t="shared" si="2"/>
        <v>0</v>
      </c>
      <c r="D56" s="68"/>
      <c r="E56" s="68"/>
      <c r="F56" s="68"/>
      <c r="G56" s="70"/>
      <c r="H56" s="69">
        <f t="shared" si="3"/>
        <v>0</v>
      </c>
      <c r="I56" s="68"/>
      <c r="J56" s="68"/>
      <c r="K56" s="68"/>
      <c r="L56" s="67"/>
    </row>
    <row r="57" spans="1:12" ht="24" hidden="1" x14ac:dyDescent="0.25">
      <c r="A57" s="74">
        <v>1119</v>
      </c>
      <c r="B57" s="78" t="s">
        <v>254</v>
      </c>
      <c r="C57" s="36">
        <f t="shared" si="2"/>
        <v>0</v>
      </c>
      <c r="D57" s="35"/>
      <c r="E57" s="35"/>
      <c r="F57" s="35"/>
      <c r="G57" s="37"/>
      <c r="H57" s="36">
        <f t="shared" si="3"/>
        <v>0</v>
      </c>
      <c r="I57" s="35"/>
      <c r="J57" s="35"/>
      <c r="K57" s="35"/>
      <c r="L57" s="34"/>
    </row>
    <row r="58" spans="1:12" ht="24" x14ac:dyDescent="0.25">
      <c r="A58" s="88">
        <v>1140</v>
      </c>
      <c r="B58" s="78" t="s">
        <v>253</v>
      </c>
      <c r="C58" s="36">
        <f t="shared" si="2"/>
        <v>200</v>
      </c>
      <c r="D58" s="76">
        <f>SUM(D59:D65)</f>
        <v>200</v>
      </c>
      <c r="E58" s="76">
        <f>SUM(E59:E65)</f>
        <v>0</v>
      </c>
      <c r="F58" s="76">
        <f>SUM(F59:F65)</f>
        <v>0</v>
      </c>
      <c r="G58" s="77">
        <f>SUM(G59:G65)</f>
        <v>0</v>
      </c>
      <c r="H58" s="36">
        <f t="shared" si="3"/>
        <v>200</v>
      </c>
      <c r="I58" s="76">
        <f>SUM(I59:I65)</f>
        <v>200</v>
      </c>
      <c r="J58" s="76">
        <f>SUM(J59:J65)</f>
        <v>0</v>
      </c>
      <c r="K58" s="76">
        <f>SUM(K59:K65)</f>
        <v>0</v>
      </c>
      <c r="L58" s="75">
        <f>SUM(L59:L65)</f>
        <v>0</v>
      </c>
    </row>
    <row r="59" spans="1:12" hidden="1" x14ac:dyDescent="0.25">
      <c r="A59" s="74">
        <v>1141</v>
      </c>
      <c r="B59" s="78" t="s">
        <v>252</v>
      </c>
      <c r="C59" s="36">
        <f t="shared" si="2"/>
        <v>0</v>
      </c>
      <c r="D59" s="35"/>
      <c r="E59" s="35"/>
      <c r="F59" s="35"/>
      <c r="G59" s="37"/>
      <c r="H59" s="36">
        <f t="shared" si="3"/>
        <v>0</v>
      </c>
      <c r="I59" s="35"/>
      <c r="J59" s="35"/>
      <c r="K59" s="35"/>
      <c r="L59" s="34"/>
    </row>
    <row r="60" spans="1:12" ht="24" hidden="1" x14ac:dyDescent="0.25">
      <c r="A60" s="74">
        <v>1142</v>
      </c>
      <c r="B60" s="78" t="s">
        <v>251</v>
      </c>
      <c r="C60" s="36">
        <f t="shared" si="2"/>
        <v>0</v>
      </c>
      <c r="D60" s="35"/>
      <c r="E60" s="35"/>
      <c r="F60" s="35"/>
      <c r="G60" s="37"/>
      <c r="H60" s="36">
        <f t="shared" si="3"/>
        <v>0</v>
      </c>
      <c r="I60" s="35"/>
      <c r="J60" s="35"/>
      <c r="K60" s="35"/>
      <c r="L60" s="34"/>
    </row>
    <row r="61" spans="1:12" ht="24" hidden="1" x14ac:dyDescent="0.25">
      <c r="A61" s="74">
        <v>1145</v>
      </c>
      <c r="B61" s="78" t="s">
        <v>250</v>
      </c>
      <c r="C61" s="36">
        <f t="shared" si="2"/>
        <v>0</v>
      </c>
      <c r="D61" s="35"/>
      <c r="E61" s="35"/>
      <c r="F61" s="35"/>
      <c r="G61" s="37"/>
      <c r="H61" s="36">
        <f t="shared" si="3"/>
        <v>0</v>
      </c>
      <c r="I61" s="35"/>
      <c r="J61" s="35"/>
      <c r="K61" s="35"/>
      <c r="L61" s="34"/>
    </row>
    <row r="62" spans="1:12" ht="24" hidden="1" x14ac:dyDescent="0.25">
      <c r="A62" s="74">
        <v>1146</v>
      </c>
      <c r="B62" s="78" t="s">
        <v>249</v>
      </c>
      <c r="C62" s="36">
        <f t="shared" si="2"/>
        <v>0</v>
      </c>
      <c r="D62" s="35"/>
      <c r="E62" s="35"/>
      <c r="F62" s="35"/>
      <c r="G62" s="37"/>
      <c r="H62" s="36">
        <f t="shared" si="3"/>
        <v>0</v>
      </c>
      <c r="I62" s="35"/>
      <c r="J62" s="35"/>
      <c r="K62" s="35"/>
      <c r="L62" s="34"/>
    </row>
    <row r="63" spans="1:12" x14ac:dyDescent="0.25">
      <c r="A63" s="74">
        <v>1147</v>
      </c>
      <c r="B63" s="78" t="s">
        <v>248</v>
      </c>
      <c r="C63" s="36">
        <f t="shared" si="2"/>
        <v>200</v>
      </c>
      <c r="D63" s="35">
        <v>200</v>
      </c>
      <c r="E63" s="35"/>
      <c r="F63" s="35"/>
      <c r="G63" s="37"/>
      <c r="H63" s="36">
        <f t="shared" si="3"/>
        <v>200</v>
      </c>
      <c r="I63" s="35">
        <v>200</v>
      </c>
      <c r="J63" s="35"/>
      <c r="K63" s="35"/>
      <c r="L63" s="34"/>
    </row>
    <row r="64" spans="1:12" hidden="1" x14ac:dyDescent="0.25">
      <c r="A64" s="74">
        <v>1148</v>
      </c>
      <c r="B64" s="78" t="s">
        <v>247</v>
      </c>
      <c r="C64" s="36">
        <f t="shared" si="2"/>
        <v>0</v>
      </c>
      <c r="D64" s="35"/>
      <c r="E64" s="35"/>
      <c r="F64" s="35"/>
      <c r="G64" s="37"/>
      <c r="H64" s="36">
        <f t="shared" si="3"/>
        <v>0</v>
      </c>
      <c r="I64" s="35"/>
      <c r="J64" s="35"/>
      <c r="K64" s="35"/>
      <c r="L64" s="34"/>
    </row>
    <row r="65" spans="1:12" ht="36" hidden="1" x14ac:dyDescent="0.25">
      <c r="A65" s="74">
        <v>1149</v>
      </c>
      <c r="B65" s="78" t="s">
        <v>246</v>
      </c>
      <c r="C65" s="36">
        <f t="shared" si="2"/>
        <v>0</v>
      </c>
      <c r="D65" s="35"/>
      <c r="E65" s="35"/>
      <c r="F65" s="35"/>
      <c r="G65" s="37"/>
      <c r="H65" s="36">
        <f t="shared" si="3"/>
        <v>0</v>
      </c>
      <c r="I65" s="35"/>
      <c r="J65" s="35"/>
      <c r="K65" s="35"/>
      <c r="L65" s="34"/>
    </row>
    <row r="66" spans="1:12" ht="36" hidden="1" x14ac:dyDescent="0.25">
      <c r="A66" s="80">
        <v>1150</v>
      </c>
      <c r="B66" s="137" t="s">
        <v>245</v>
      </c>
      <c r="C66" s="134">
        <f t="shared" si="2"/>
        <v>0</v>
      </c>
      <c r="D66" s="133"/>
      <c r="E66" s="133"/>
      <c r="F66" s="133"/>
      <c r="G66" s="135"/>
      <c r="H66" s="134">
        <f t="shared" si="3"/>
        <v>0</v>
      </c>
      <c r="I66" s="133"/>
      <c r="J66" s="133"/>
      <c r="K66" s="133"/>
      <c r="L66" s="132"/>
    </row>
    <row r="67" spans="1:12" ht="36" x14ac:dyDescent="0.25">
      <c r="A67" s="97">
        <v>1200</v>
      </c>
      <c r="B67" s="96" t="s">
        <v>244</v>
      </c>
      <c r="C67" s="94">
        <f t="shared" si="2"/>
        <v>48</v>
      </c>
      <c r="D67" s="93">
        <f>SUM(D68:D69)</f>
        <v>48</v>
      </c>
      <c r="E67" s="93">
        <f>SUM(E68:E69)</f>
        <v>0</v>
      </c>
      <c r="F67" s="93">
        <f>SUM(F68:F69)</f>
        <v>0</v>
      </c>
      <c r="G67" s="142">
        <f>SUM(G68:G69)</f>
        <v>0</v>
      </c>
      <c r="H67" s="94">
        <f t="shared" si="3"/>
        <v>48</v>
      </c>
      <c r="I67" s="93">
        <f>SUM(I68:I69)</f>
        <v>48</v>
      </c>
      <c r="J67" s="93">
        <f>SUM(J68:J69)</f>
        <v>0</v>
      </c>
      <c r="K67" s="93">
        <f>SUM(K68:K69)</f>
        <v>0</v>
      </c>
      <c r="L67" s="141">
        <f>SUM(L68:L69)</f>
        <v>0</v>
      </c>
    </row>
    <row r="68" spans="1:12" ht="24" x14ac:dyDescent="0.25">
      <c r="A68" s="91">
        <v>1210</v>
      </c>
      <c r="B68" s="79" t="s">
        <v>243</v>
      </c>
      <c r="C68" s="69">
        <f t="shared" si="2"/>
        <v>48</v>
      </c>
      <c r="D68" s="68">
        <v>48</v>
      </c>
      <c r="E68" s="68"/>
      <c r="F68" s="68"/>
      <c r="G68" s="70"/>
      <c r="H68" s="69">
        <f t="shared" si="3"/>
        <v>48</v>
      </c>
      <c r="I68" s="68">
        <v>48</v>
      </c>
      <c r="J68" s="68"/>
      <c r="K68" s="68"/>
      <c r="L68" s="67"/>
    </row>
    <row r="69" spans="1:12" ht="24" hidden="1" x14ac:dyDescent="0.25">
      <c r="A69" s="88">
        <v>1220</v>
      </c>
      <c r="B69" s="78" t="s">
        <v>242</v>
      </c>
      <c r="C69" s="36">
        <f t="shared" si="2"/>
        <v>0</v>
      </c>
      <c r="D69" s="76">
        <f>SUM(D70:D74)</f>
        <v>0</v>
      </c>
      <c r="E69" s="76">
        <f>SUM(E70:E74)</f>
        <v>0</v>
      </c>
      <c r="F69" s="76">
        <f>SUM(F70:F74)</f>
        <v>0</v>
      </c>
      <c r="G69" s="77">
        <f>SUM(G70:G74)</f>
        <v>0</v>
      </c>
      <c r="H69" s="36">
        <f t="shared" si="3"/>
        <v>0</v>
      </c>
      <c r="I69" s="76">
        <f>SUM(I70:I74)</f>
        <v>0</v>
      </c>
      <c r="J69" s="76">
        <f>SUM(J70:J74)</f>
        <v>0</v>
      </c>
      <c r="K69" s="76">
        <f>SUM(K70:K74)</f>
        <v>0</v>
      </c>
      <c r="L69" s="75">
        <f>SUM(L70:L74)</f>
        <v>0</v>
      </c>
    </row>
    <row r="70" spans="1:12" ht="60" hidden="1" x14ac:dyDescent="0.25">
      <c r="A70" s="74">
        <v>1221</v>
      </c>
      <c r="B70" s="78" t="s">
        <v>241</v>
      </c>
      <c r="C70" s="36">
        <f t="shared" si="2"/>
        <v>0</v>
      </c>
      <c r="D70" s="35"/>
      <c r="E70" s="35"/>
      <c r="F70" s="35"/>
      <c r="G70" s="37"/>
      <c r="H70" s="36">
        <f t="shared" si="3"/>
        <v>0</v>
      </c>
      <c r="I70" s="35"/>
      <c r="J70" s="35"/>
      <c r="K70" s="35"/>
      <c r="L70" s="34"/>
    </row>
    <row r="71" spans="1:12" hidden="1" x14ac:dyDescent="0.25">
      <c r="A71" s="74">
        <v>1223</v>
      </c>
      <c r="B71" s="78" t="s">
        <v>240</v>
      </c>
      <c r="C71" s="36">
        <f t="shared" si="2"/>
        <v>0</v>
      </c>
      <c r="D71" s="35"/>
      <c r="E71" s="35"/>
      <c r="F71" s="35"/>
      <c r="G71" s="37"/>
      <c r="H71" s="36">
        <f t="shared" si="3"/>
        <v>0</v>
      </c>
      <c r="I71" s="35"/>
      <c r="J71" s="35"/>
      <c r="K71" s="35"/>
      <c r="L71" s="34"/>
    </row>
    <row r="72" spans="1:12" hidden="1" x14ac:dyDescent="0.25">
      <c r="A72" s="74">
        <v>1225</v>
      </c>
      <c r="B72" s="78" t="s">
        <v>239</v>
      </c>
      <c r="C72" s="36">
        <f t="shared" si="2"/>
        <v>0</v>
      </c>
      <c r="D72" s="35"/>
      <c r="E72" s="35"/>
      <c r="F72" s="35"/>
      <c r="G72" s="37"/>
      <c r="H72" s="36">
        <f t="shared" si="3"/>
        <v>0</v>
      </c>
      <c r="I72" s="35"/>
      <c r="J72" s="35"/>
      <c r="K72" s="35"/>
      <c r="L72" s="34"/>
    </row>
    <row r="73" spans="1:12" ht="36" hidden="1" x14ac:dyDescent="0.25">
      <c r="A73" s="74">
        <v>1227</v>
      </c>
      <c r="B73" s="78" t="s">
        <v>238</v>
      </c>
      <c r="C73" s="36">
        <f t="shared" si="2"/>
        <v>0</v>
      </c>
      <c r="D73" s="35"/>
      <c r="E73" s="35"/>
      <c r="F73" s="35"/>
      <c r="G73" s="37"/>
      <c r="H73" s="36">
        <f t="shared" si="3"/>
        <v>0</v>
      </c>
      <c r="I73" s="35"/>
      <c r="J73" s="35"/>
      <c r="K73" s="35"/>
      <c r="L73" s="34"/>
    </row>
    <row r="74" spans="1:12" ht="60" hidden="1" x14ac:dyDescent="0.25">
      <c r="A74" s="74">
        <v>1228</v>
      </c>
      <c r="B74" s="78" t="s">
        <v>237</v>
      </c>
      <c r="C74" s="36">
        <f t="shared" si="2"/>
        <v>0</v>
      </c>
      <c r="D74" s="35"/>
      <c r="E74" s="35"/>
      <c r="F74" s="35"/>
      <c r="G74" s="37"/>
      <c r="H74" s="36">
        <f t="shared" si="3"/>
        <v>0</v>
      </c>
      <c r="I74" s="35"/>
      <c r="J74" s="35"/>
      <c r="K74" s="35"/>
      <c r="L74" s="34"/>
    </row>
    <row r="75" spans="1:12" x14ac:dyDescent="0.25">
      <c r="A75" s="131">
        <v>2000</v>
      </c>
      <c r="B75" s="131" t="s">
        <v>236</v>
      </c>
      <c r="C75" s="128">
        <f t="shared" si="2"/>
        <v>197</v>
      </c>
      <c r="D75" s="127">
        <f>SUM(D76,D83,D130,D164,D165,D172)</f>
        <v>197</v>
      </c>
      <c r="E75" s="127">
        <f>SUM(E76,E83,E130,E164,E165,E172)</f>
        <v>0</v>
      </c>
      <c r="F75" s="127">
        <f>SUM(F76,F83,F130,F164,F165,F172)</f>
        <v>0</v>
      </c>
      <c r="G75" s="129">
        <f>SUM(G76,G83,G130,G164,G165,G172)</f>
        <v>0</v>
      </c>
      <c r="H75" s="128">
        <f t="shared" si="3"/>
        <v>197</v>
      </c>
      <c r="I75" s="127">
        <f>SUM(I76,I83,I130,I164,I165,I172)</f>
        <v>197</v>
      </c>
      <c r="J75" s="127">
        <f>SUM(J76,J83,J130,J164,J165,J172)</f>
        <v>0</v>
      </c>
      <c r="K75" s="127">
        <f>SUM(K76,K83,K130,K164,K165,K172)</f>
        <v>0</v>
      </c>
      <c r="L75" s="126">
        <f>SUM(L76,L83,L130,L164,L165,L172)</f>
        <v>0</v>
      </c>
    </row>
    <row r="76" spans="1:12" ht="24" hidden="1" x14ac:dyDescent="0.25">
      <c r="A76" s="97">
        <v>2100</v>
      </c>
      <c r="B76" s="96" t="s">
        <v>235</v>
      </c>
      <c r="C76" s="94">
        <f t="shared" si="2"/>
        <v>0</v>
      </c>
      <c r="D76" s="93">
        <f>SUM(D77,D80)</f>
        <v>0</v>
      </c>
      <c r="E76" s="93">
        <f>SUM(E77,E80)</f>
        <v>0</v>
      </c>
      <c r="F76" s="93">
        <f>SUM(F77,F80)</f>
        <v>0</v>
      </c>
      <c r="G76" s="142">
        <f>SUM(G77,G80)</f>
        <v>0</v>
      </c>
      <c r="H76" s="94">
        <f t="shared" si="3"/>
        <v>0</v>
      </c>
      <c r="I76" s="93">
        <f>SUM(I77,I80)</f>
        <v>0</v>
      </c>
      <c r="J76" s="93">
        <f>SUM(J77,J80)</f>
        <v>0</v>
      </c>
      <c r="K76" s="93">
        <f>SUM(K77,K80)</f>
        <v>0</v>
      </c>
      <c r="L76" s="141">
        <f>SUM(L77,L80)</f>
        <v>0</v>
      </c>
    </row>
    <row r="77" spans="1:12" ht="24" hidden="1" x14ac:dyDescent="0.25">
      <c r="A77" s="91">
        <v>2110</v>
      </c>
      <c r="B77" s="79" t="s">
        <v>234</v>
      </c>
      <c r="C77" s="69">
        <f t="shared" si="2"/>
        <v>0</v>
      </c>
      <c r="D77" s="107">
        <f>SUM(D78:D79)</f>
        <v>0</v>
      </c>
      <c r="E77" s="107">
        <f>SUM(E78:E79)</f>
        <v>0</v>
      </c>
      <c r="F77" s="107">
        <f>SUM(F78:F79)</f>
        <v>0</v>
      </c>
      <c r="G77" s="150">
        <f>SUM(G78:G79)</f>
        <v>0</v>
      </c>
      <c r="H77" s="69">
        <f t="shared" si="3"/>
        <v>0</v>
      </c>
      <c r="I77" s="107">
        <f>SUM(I78:I79)</f>
        <v>0</v>
      </c>
      <c r="J77" s="107">
        <f>SUM(J78:J79)</f>
        <v>0</v>
      </c>
      <c r="K77" s="107">
        <f>SUM(K78:K79)</f>
        <v>0</v>
      </c>
      <c r="L77" s="149">
        <f>SUM(L78:L79)</f>
        <v>0</v>
      </c>
    </row>
    <row r="78" spans="1:12" hidden="1" x14ac:dyDescent="0.25">
      <c r="A78" s="74">
        <v>2111</v>
      </c>
      <c r="B78" s="78" t="s">
        <v>232</v>
      </c>
      <c r="C78" s="36">
        <f t="shared" si="2"/>
        <v>0</v>
      </c>
      <c r="D78" s="35"/>
      <c r="E78" s="35"/>
      <c r="F78" s="35"/>
      <c r="G78" s="37"/>
      <c r="H78" s="36">
        <f t="shared" si="3"/>
        <v>0</v>
      </c>
      <c r="I78" s="35"/>
      <c r="J78" s="35"/>
      <c r="K78" s="35"/>
      <c r="L78" s="34"/>
    </row>
    <row r="79" spans="1:12" ht="24" hidden="1" x14ac:dyDescent="0.25">
      <c r="A79" s="74">
        <v>2112</v>
      </c>
      <c r="B79" s="78" t="s">
        <v>231</v>
      </c>
      <c r="C79" s="36">
        <f t="shared" si="2"/>
        <v>0</v>
      </c>
      <c r="D79" s="35"/>
      <c r="E79" s="35"/>
      <c r="F79" s="35"/>
      <c r="G79" s="37"/>
      <c r="H79" s="36">
        <f t="shared" si="3"/>
        <v>0</v>
      </c>
      <c r="I79" s="35"/>
      <c r="J79" s="35"/>
      <c r="K79" s="35"/>
      <c r="L79" s="34"/>
    </row>
    <row r="80" spans="1:12" ht="24" hidden="1" x14ac:dyDescent="0.25">
      <c r="A80" s="88">
        <v>2120</v>
      </c>
      <c r="B80" s="78" t="s">
        <v>233</v>
      </c>
      <c r="C80" s="36">
        <f t="shared" si="2"/>
        <v>0</v>
      </c>
      <c r="D80" s="76">
        <f>SUM(D81:D82)</f>
        <v>0</v>
      </c>
      <c r="E80" s="76">
        <f>SUM(E81:E82)</f>
        <v>0</v>
      </c>
      <c r="F80" s="76">
        <f>SUM(F81:F82)</f>
        <v>0</v>
      </c>
      <c r="G80" s="77">
        <f>SUM(G81:G82)</f>
        <v>0</v>
      </c>
      <c r="H80" s="36">
        <f t="shared" si="3"/>
        <v>0</v>
      </c>
      <c r="I80" s="76">
        <f>SUM(I81:I82)</f>
        <v>0</v>
      </c>
      <c r="J80" s="76">
        <f>SUM(J81:J82)</f>
        <v>0</v>
      </c>
      <c r="K80" s="76">
        <f>SUM(K81:K82)</f>
        <v>0</v>
      </c>
      <c r="L80" s="75">
        <f>SUM(L81:L82)</f>
        <v>0</v>
      </c>
    </row>
    <row r="81" spans="1:12" hidden="1" x14ac:dyDescent="0.25">
      <c r="A81" s="74">
        <v>2121</v>
      </c>
      <c r="B81" s="78" t="s">
        <v>232</v>
      </c>
      <c r="C81" s="36">
        <f t="shared" si="2"/>
        <v>0</v>
      </c>
      <c r="D81" s="35"/>
      <c r="E81" s="35"/>
      <c r="F81" s="35"/>
      <c r="G81" s="37"/>
      <c r="H81" s="36">
        <f t="shared" si="3"/>
        <v>0</v>
      </c>
      <c r="I81" s="35"/>
      <c r="J81" s="35"/>
      <c r="K81" s="35"/>
      <c r="L81" s="34"/>
    </row>
    <row r="82" spans="1:12" ht="24" hidden="1" x14ac:dyDescent="0.25">
      <c r="A82" s="74">
        <v>2122</v>
      </c>
      <c r="B82" s="78" t="s">
        <v>231</v>
      </c>
      <c r="C82" s="36">
        <f t="shared" ref="C82:C113" si="4">SUM(D82:G82)</f>
        <v>0</v>
      </c>
      <c r="D82" s="35"/>
      <c r="E82" s="35"/>
      <c r="F82" s="35"/>
      <c r="G82" s="37"/>
      <c r="H82" s="36">
        <f t="shared" ref="H82:H113" si="5">SUM(I82:L82)</f>
        <v>0</v>
      </c>
      <c r="I82" s="35"/>
      <c r="J82" s="35"/>
      <c r="K82" s="35"/>
      <c r="L82" s="34"/>
    </row>
    <row r="83" spans="1:12" x14ac:dyDescent="0.25">
      <c r="A83" s="97">
        <v>2200</v>
      </c>
      <c r="B83" s="96" t="s">
        <v>230</v>
      </c>
      <c r="C83" s="94">
        <f t="shared" si="4"/>
        <v>114</v>
      </c>
      <c r="D83" s="93">
        <f>SUM(D84,D89,D95,D103,D112,D116,D122,D128)</f>
        <v>114</v>
      </c>
      <c r="E83" s="93">
        <f>SUM(E84,E89,E95,E103,E112,E116,E122,E128)</f>
        <v>0</v>
      </c>
      <c r="F83" s="93">
        <f>SUM(F84,F89,F95,F103,F112,F116,F122,F128)</f>
        <v>0</v>
      </c>
      <c r="G83" s="142">
        <f>SUM(G84,G89,G95,G103,G112,G116,G122,G128)</f>
        <v>0</v>
      </c>
      <c r="H83" s="94">
        <f t="shared" si="5"/>
        <v>114</v>
      </c>
      <c r="I83" s="93">
        <f>SUM(I84,I89,I95,I103,I112,I116,I122,I128)</f>
        <v>114</v>
      </c>
      <c r="J83" s="93">
        <f>SUM(J84,J89,J95,J103,J112,J116,J122,J128)</f>
        <v>0</v>
      </c>
      <c r="K83" s="93">
        <f>SUM(K84,K89,K95,K103,K112,K116,K122,K128)</f>
        <v>0</v>
      </c>
      <c r="L83" s="109">
        <f>SUM(L84,L89,L95,L103,L112,L116,L122,L128)</f>
        <v>0</v>
      </c>
    </row>
    <row r="84" spans="1:12" ht="24" hidden="1" x14ac:dyDescent="0.25">
      <c r="A84" s="80">
        <v>2210</v>
      </c>
      <c r="B84" s="137" t="s">
        <v>229</v>
      </c>
      <c r="C84" s="134">
        <f t="shared" si="4"/>
        <v>0</v>
      </c>
      <c r="D84" s="139">
        <f>SUM(D85:D88)</f>
        <v>0</v>
      </c>
      <c r="E84" s="139">
        <f>SUM(E85:E88)</f>
        <v>0</v>
      </c>
      <c r="F84" s="139">
        <f>SUM(F85:F88)</f>
        <v>0</v>
      </c>
      <c r="G84" s="139">
        <f>SUM(G85:G88)</f>
        <v>0</v>
      </c>
      <c r="H84" s="134">
        <f t="shared" si="5"/>
        <v>0</v>
      </c>
      <c r="I84" s="139">
        <f>SUM(I85:I88)</f>
        <v>0</v>
      </c>
      <c r="J84" s="139">
        <f>SUM(J85:J88)</f>
        <v>0</v>
      </c>
      <c r="K84" s="139">
        <f>SUM(K85:K88)</f>
        <v>0</v>
      </c>
      <c r="L84" s="138">
        <f>SUM(L85:L88)</f>
        <v>0</v>
      </c>
    </row>
    <row r="85" spans="1:12" ht="24" hidden="1" x14ac:dyDescent="0.25">
      <c r="A85" s="114">
        <v>2211</v>
      </c>
      <c r="B85" s="79" t="s">
        <v>228</v>
      </c>
      <c r="C85" s="69">
        <f t="shared" si="4"/>
        <v>0</v>
      </c>
      <c r="D85" s="68"/>
      <c r="E85" s="68"/>
      <c r="F85" s="68"/>
      <c r="G85" s="70"/>
      <c r="H85" s="69">
        <f t="shared" si="5"/>
        <v>0</v>
      </c>
      <c r="I85" s="68"/>
      <c r="J85" s="68"/>
      <c r="K85" s="68"/>
      <c r="L85" s="67"/>
    </row>
    <row r="86" spans="1:12" ht="36" hidden="1" x14ac:dyDescent="0.25">
      <c r="A86" s="74">
        <v>2212</v>
      </c>
      <c r="B86" s="78" t="s">
        <v>227</v>
      </c>
      <c r="C86" s="36">
        <f t="shared" si="4"/>
        <v>0</v>
      </c>
      <c r="D86" s="35"/>
      <c r="E86" s="35"/>
      <c r="F86" s="35"/>
      <c r="G86" s="37"/>
      <c r="H86" s="36">
        <f t="shared" si="5"/>
        <v>0</v>
      </c>
      <c r="I86" s="35"/>
      <c r="J86" s="35"/>
      <c r="K86" s="35"/>
      <c r="L86" s="34"/>
    </row>
    <row r="87" spans="1:12" ht="24" hidden="1" x14ac:dyDescent="0.25">
      <c r="A87" s="74">
        <v>2214</v>
      </c>
      <c r="B87" s="78" t="s">
        <v>226</v>
      </c>
      <c r="C87" s="36">
        <f t="shared" si="4"/>
        <v>0</v>
      </c>
      <c r="D87" s="35"/>
      <c r="E87" s="35"/>
      <c r="F87" s="35"/>
      <c r="G87" s="37"/>
      <c r="H87" s="36">
        <f t="shared" si="5"/>
        <v>0</v>
      </c>
      <c r="I87" s="35"/>
      <c r="J87" s="35"/>
      <c r="K87" s="35"/>
      <c r="L87" s="34"/>
    </row>
    <row r="88" spans="1:12" hidden="1" x14ac:dyDescent="0.25">
      <c r="A88" s="74">
        <v>2219</v>
      </c>
      <c r="B88" s="78" t="s">
        <v>225</v>
      </c>
      <c r="C88" s="36">
        <f t="shared" si="4"/>
        <v>0</v>
      </c>
      <c r="D88" s="35"/>
      <c r="E88" s="35"/>
      <c r="F88" s="35"/>
      <c r="G88" s="37"/>
      <c r="H88" s="36">
        <f t="shared" si="5"/>
        <v>0</v>
      </c>
      <c r="I88" s="35"/>
      <c r="J88" s="35"/>
      <c r="K88" s="35"/>
      <c r="L88" s="34"/>
    </row>
    <row r="89" spans="1:12" ht="24" x14ac:dyDescent="0.25">
      <c r="A89" s="88">
        <v>2220</v>
      </c>
      <c r="B89" s="78" t="s">
        <v>224</v>
      </c>
      <c r="C89" s="36">
        <f t="shared" si="4"/>
        <v>114</v>
      </c>
      <c r="D89" s="76">
        <f>SUM(D90:D94)</f>
        <v>114</v>
      </c>
      <c r="E89" s="76">
        <f>SUM(E90:E94)</f>
        <v>0</v>
      </c>
      <c r="F89" s="76">
        <f>SUM(F90:F94)</f>
        <v>0</v>
      </c>
      <c r="G89" s="77">
        <f>SUM(G90:G94)</f>
        <v>0</v>
      </c>
      <c r="H89" s="36">
        <f t="shared" si="5"/>
        <v>114</v>
      </c>
      <c r="I89" s="76">
        <f>SUM(I90:I94)</f>
        <v>114</v>
      </c>
      <c r="J89" s="76">
        <f>SUM(J90:J94)</f>
        <v>0</v>
      </c>
      <c r="K89" s="76">
        <f>SUM(K90:K94)</f>
        <v>0</v>
      </c>
      <c r="L89" s="75">
        <f>SUM(L90:L94)</f>
        <v>0</v>
      </c>
    </row>
    <row r="90" spans="1:12" hidden="1" x14ac:dyDescent="0.25">
      <c r="A90" s="74">
        <v>2221</v>
      </c>
      <c r="B90" s="78" t="s">
        <v>223</v>
      </c>
      <c r="C90" s="36">
        <f t="shared" si="4"/>
        <v>0</v>
      </c>
      <c r="D90" s="35"/>
      <c r="E90" s="35"/>
      <c r="F90" s="35"/>
      <c r="G90" s="37"/>
      <c r="H90" s="36">
        <f t="shared" si="5"/>
        <v>0</v>
      </c>
      <c r="I90" s="35"/>
      <c r="J90" s="35"/>
      <c r="K90" s="35"/>
      <c r="L90" s="34"/>
    </row>
    <row r="91" spans="1:12" x14ac:dyDescent="0.25">
      <c r="A91" s="74">
        <v>2222</v>
      </c>
      <c r="B91" s="78" t="s">
        <v>222</v>
      </c>
      <c r="C91" s="36">
        <f t="shared" si="4"/>
        <v>25</v>
      </c>
      <c r="D91" s="35">
        <v>25</v>
      </c>
      <c r="E91" s="35"/>
      <c r="F91" s="35"/>
      <c r="G91" s="37"/>
      <c r="H91" s="36">
        <f t="shared" si="5"/>
        <v>25</v>
      </c>
      <c r="I91" s="35">
        <v>25</v>
      </c>
      <c r="J91" s="35"/>
      <c r="K91" s="35"/>
      <c r="L91" s="34"/>
    </row>
    <row r="92" spans="1:12" x14ac:dyDescent="0.25">
      <c r="A92" s="74">
        <v>2223</v>
      </c>
      <c r="B92" s="78" t="s">
        <v>221</v>
      </c>
      <c r="C92" s="36">
        <f t="shared" si="4"/>
        <v>89</v>
      </c>
      <c r="D92" s="35">
        <v>89</v>
      </c>
      <c r="E92" s="35"/>
      <c r="F92" s="35"/>
      <c r="G92" s="37"/>
      <c r="H92" s="36">
        <f t="shared" si="5"/>
        <v>89</v>
      </c>
      <c r="I92" s="35">
        <v>89</v>
      </c>
      <c r="J92" s="35"/>
      <c r="K92" s="35"/>
      <c r="L92" s="34"/>
    </row>
    <row r="93" spans="1:12" ht="48" hidden="1" x14ac:dyDescent="0.25">
      <c r="A93" s="74">
        <v>2224</v>
      </c>
      <c r="B93" s="78" t="s">
        <v>220</v>
      </c>
      <c r="C93" s="36">
        <f t="shared" si="4"/>
        <v>0</v>
      </c>
      <c r="D93" s="35"/>
      <c r="E93" s="35"/>
      <c r="F93" s="35"/>
      <c r="G93" s="37"/>
      <c r="H93" s="36">
        <f t="shared" si="5"/>
        <v>0</v>
      </c>
      <c r="I93" s="35"/>
      <c r="J93" s="35"/>
      <c r="K93" s="35"/>
      <c r="L93" s="34"/>
    </row>
    <row r="94" spans="1:12" ht="24" hidden="1" x14ac:dyDescent="0.25">
      <c r="A94" s="74">
        <v>2229</v>
      </c>
      <c r="B94" s="78" t="s">
        <v>219</v>
      </c>
      <c r="C94" s="36">
        <f t="shared" si="4"/>
        <v>0</v>
      </c>
      <c r="D94" s="35"/>
      <c r="E94" s="35"/>
      <c r="F94" s="35"/>
      <c r="G94" s="37"/>
      <c r="H94" s="36">
        <f t="shared" si="5"/>
        <v>0</v>
      </c>
      <c r="I94" s="35"/>
      <c r="J94" s="35"/>
      <c r="K94" s="35"/>
      <c r="L94" s="34"/>
    </row>
    <row r="95" spans="1:12" ht="36" hidden="1" x14ac:dyDescent="0.25">
      <c r="A95" s="88">
        <v>2230</v>
      </c>
      <c r="B95" s="78" t="s">
        <v>218</v>
      </c>
      <c r="C95" s="36">
        <f t="shared" si="4"/>
        <v>0</v>
      </c>
      <c r="D95" s="76">
        <f>SUM(D96:D102)</f>
        <v>0</v>
      </c>
      <c r="E95" s="76">
        <f>SUM(E96:E102)</f>
        <v>0</v>
      </c>
      <c r="F95" s="76">
        <f>SUM(F96:F102)</f>
        <v>0</v>
      </c>
      <c r="G95" s="77">
        <f>SUM(G96:G102)</f>
        <v>0</v>
      </c>
      <c r="H95" s="36">
        <f t="shared" si="5"/>
        <v>0</v>
      </c>
      <c r="I95" s="76">
        <f>SUM(I96:I102)</f>
        <v>0</v>
      </c>
      <c r="J95" s="76">
        <f>SUM(J96:J102)</f>
        <v>0</v>
      </c>
      <c r="K95" s="76">
        <f>SUM(K96:K102)</f>
        <v>0</v>
      </c>
      <c r="L95" s="75">
        <f>SUM(L96:L102)</f>
        <v>0</v>
      </c>
    </row>
    <row r="96" spans="1:12" ht="24" hidden="1" x14ac:dyDescent="0.25">
      <c r="A96" s="74">
        <v>2231</v>
      </c>
      <c r="B96" s="78" t="s">
        <v>217</v>
      </c>
      <c r="C96" s="36">
        <f t="shared" si="4"/>
        <v>0</v>
      </c>
      <c r="D96" s="35"/>
      <c r="E96" s="35"/>
      <c r="F96" s="35"/>
      <c r="G96" s="37"/>
      <c r="H96" s="36">
        <f t="shared" si="5"/>
        <v>0</v>
      </c>
      <c r="I96" s="35"/>
      <c r="J96" s="35"/>
      <c r="K96" s="35"/>
      <c r="L96" s="34"/>
    </row>
    <row r="97" spans="1:12" ht="36" hidden="1" x14ac:dyDescent="0.25">
      <c r="A97" s="74">
        <v>2232</v>
      </c>
      <c r="B97" s="78" t="s">
        <v>216</v>
      </c>
      <c r="C97" s="36">
        <f t="shared" si="4"/>
        <v>0</v>
      </c>
      <c r="D97" s="35"/>
      <c r="E97" s="35"/>
      <c r="F97" s="35"/>
      <c r="G97" s="37"/>
      <c r="H97" s="36">
        <f t="shared" si="5"/>
        <v>0</v>
      </c>
      <c r="I97" s="35"/>
      <c r="J97" s="35"/>
      <c r="K97" s="35"/>
      <c r="L97" s="34"/>
    </row>
    <row r="98" spans="1:12" ht="24" hidden="1" x14ac:dyDescent="0.25">
      <c r="A98" s="114">
        <v>2233</v>
      </c>
      <c r="B98" s="79" t="s">
        <v>215</v>
      </c>
      <c r="C98" s="69">
        <f t="shared" si="4"/>
        <v>0</v>
      </c>
      <c r="D98" s="68"/>
      <c r="E98" s="68"/>
      <c r="F98" s="68"/>
      <c r="G98" s="70"/>
      <c r="H98" s="69">
        <f t="shared" si="5"/>
        <v>0</v>
      </c>
      <c r="I98" s="68"/>
      <c r="J98" s="68"/>
      <c r="K98" s="68"/>
      <c r="L98" s="67"/>
    </row>
    <row r="99" spans="1:12" ht="36" hidden="1" x14ac:dyDescent="0.25">
      <c r="A99" s="74">
        <v>2234</v>
      </c>
      <c r="B99" s="78" t="s">
        <v>214</v>
      </c>
      <c r="C99" s="36">
        <f t="shared" si="4"/>
        <v>0</v>
      </c>
      <c r="D99" s="35"/>
      <c r="E99" s="35"/>
      <c r="F99" s="35"/>
      <c r="G99" s="37"/>
      <c r="H99" s="36">
        <f t="shared" si="5"/>
        <v>0</v>
      </c>
      <c r="I99" s="35"/>
      <c r="J99" s="35"/>
      <c r="K99" s="35"/>
      <c r="L99" s="34"/>
    </row>
    <row r="100" spans="1:12" ht="24" hidden="1" x14ac:dyDescent="0.25">
      <c r="A100" s="74">
        <v>2235</v>
      </c>
      <c r="B100" s="78" t="s">
        <v>213</v>
      </c>
      <c r="C100" s="36">
        <f t="shared" si="4"/>
        <v>0</v>
      </c>
      <c r="D100" s="35"/>
      <c r="E100" s="35"/>
      <c r="F100" s="35"/>
      <c r="G100" s="37"/>
      <c r="H100" s="36">
        <f t="shared" si="5"/>
        <v>0</v>
      </c>
      <c r="I100" s="35"/>
      <c r="J100" s="35"/>
      <c r="K100" s="35"/>
      <c r="L100" s="34"/>
    </row>
    <row r="101" spans="1:12" hidden="1" x14ac:dyDescent="0.25">
      <c r="A101" s="74">
        <v>2236</v>
      </c>
      <c r="B101" s="78" t="s">
        <v>212</v>
      </c>
      <c r="C101" s="36">
        <f t="shared" si="4"/>
        <v>0</v>
      </c>
      <c r="D101" s="35"/>
      <c r="E101" s="35"/>
      <c r="F101" s="35"/>
      <c r="G101" s="37"/>
      <c r="H101" s="36">
        <f t="shared" si="5"/>
        <v>0</v>
      </c>
      <c r="I101" s="35"/>
      <c r="J101" s="35"/>
      <c r="K101" s="35"/>
      <c r="L101" s="34"/>
    </row>
    <row r="102" spans="1:12" ht="24" hidden="1" x14ac:dyDescent="0.25">
      <c r="A102" s="74">
        <v>2239</v>
      </c>
      <c r="B102" s="78" t="s">
        <v>211</v>
      </c>
      <c r="C102" s="36">
        <f t="shared" si="4"/>
        <v>0</v>
      </c>
      <c r="D102" s="35"/>
      <c r="E102" s="35"/>
      <c r="F102" s="35"/>
      <c r="G102" s="37"/>
      <c r="H102" s="36">
        <f t="shared" si="5"/>
        <v>0</v>
      </c>
      <c r="I102" s="35"/>
      <c r="J102" s="35"/>
      <c r="K102" s="35"/>
      <c r="L102" s="34"/>
    </row>
    <row r="103" spans="1:12" ht="36" hidden="1" x14ac:dyDescent="0.25">
      <c r="A103" s="88">
        <v>2240</v>
      </c>
      <c r="B103" s="78" t="s">
        <v>210</v>
      </c>
      <c r="C103" s="36">
        <f t="shared" si="4"/>
        <v>0</v>
      </c>
      <c r="D103" s="76">
        <f>SUM(D104:D111)</f>
        <v>0</v>
      </c>
      <c r="E103" s="76">
        <f>SUM(E104:E111)</f>
        <v>0</v>
      </c>
      <c r="F103" s="76">
        <f>SUM(F104:F111)</f>
        <v>0</v>
      </c>
      <c r="G103" s="77">
        <f>SUM(G104:G111)</f>
        <v>0</v>
      </c>
      <c r="H103" s="36">
        <f t="shared" si="5"/>
        <v>0</v>
      </c>
      <c r="I103" s="76">
        <f>SUM(I104:I111)</f>
        <v>0</v>
      </c>
      <c r="J103" s="76">
        <f>SUM(J104:J111)</f>
        <v>0</v>
      </c>
      <c r="K103" s="76">
        <f>SUM(K104:K111)</f>
        <v>0</v>
      </c>
      <c r="L103" s="75">
        <f>SUM(L104:L111)</f>
        <v>0</v>
      </c>
    </row>
    <row r="104" spans="1:12" hidden="1" x14ac:dyDescent="0.25">
      <c r="A104" s="74">
        <v>2241</v>
      </c>
      <c r="B104" s="78" t="s">
        <v>209</v>
      </c>
      <c r="C104" s="36">
        <f t="shared" si="4"/>
        <v>0</v>
      </c>
      <c r="D104" s="35"/>
      <c r="E104" s="35"/>
      <c r="F104" s="35"/>
      <c r="G104" s="37"/>
      <c r="H104" s="36">
        <f t="shared" si="5"/>
        <v>0</v>
      </c>
      <c r="I104" s="35"/>
      <c r="J104" s="35"/>
      <c r="K104" s="35"/>
      <c r="L104" s="34"/>
    </row>
    <row r="105" spans="1:12" ht="24" hidden="1" x14ac:dyDescent="0.25">
      <c r="A105" s="74">
        <v>2242</v>
      </c>
      <c r="B105" s="78" t="s">
        <v>208</v>
      </c>
      <c r="C105" s="36">
        <f t="shared" si="4"/>
        <v>0</v>
      </c>
      <c r="D105" s="35"/>
      <c r="E105" s="35"/>
      <c r="F105" s="35"/>
      <c r="G105" s="37"/>
      <c r="H105" s="36">
        <f t="shared" si="5"/>
        <v>0</v>
      </c>
      <c r="I105" s="35"/>
      <c r="J105" s="35"/>
      <c r="K105" s="35"/>
      <c r="L105" s="34"/>
    </row>
    <row r="106" spans="1:12" ht="24" hidden="1" x14ac:dyDescent="0.25">
      <c r="A106" s="74">
        <v>2243</v>
      </c>
      <c r="B106" s="78" t="s">
        <v>207</v>
      </c>
      <c r="C106" s="36">
        <f t="shared" si="4"/>
        <v>0</v>
      </c>
      <c r="D106" s="35"/>
      <c r="E106" s="35"/>
      <c r="F106" s="35"/>
      <c r="G106" s="37"/>
      <c r="H106" s="36">
        <f t="shared" si="5"/>
        <v>0</v>
      </c>
      <c r="I106" s="35"/>
      <c r="J106" s="35"/>
      <c r="K106" s="35"/>
      <c r="L106" s="34"/>
    </row>
    <row r="107" spans="1:12" hidden="1" x14ac:dyDescent="0.25">
      <c r="A107" s="74">
        <v>2244</v>
      </c>
      <c r="B107" s="78" t="s">
        <v>206</v>
      </c>
      <c r="C107" s="36">
        <f t="shared" si="4"/>
        <v>0</v>
      </c>
      <c r="D107" s="35"/>
      <c r="E107" s="35"/>
      <c r="F107" s="35"/>
      <c r="G107" s="37"/>
      <c r="H107" s="36">
        <f t="shared" si="5"/>
        <v>0</v>
      </c>
      <c r="I107" s="35"/>
      <c r="J107" s="35"/>
      <c r="K107" s="35"/>
      <c r="L107" s="34"/>
    </row>
    <row r="108" spans="1:12" ht="24" hidden="1" x14ac:dyDescent="0.25">
      <c r="A108" s="74">
        <v>2246</v>
      </c>
      <c r="B108" s="78" t="s">
        <v>205</v>
      </c>
      <c r="C108" s="36">
        <f t="shared" si="4"/>
        <v>0</v>
      </c>
      <c r="D108" s="35"/>
      <c r="E108" s="35"/>
      <c r="F108" s="35"/>
      <c r="G108" s="37"/>
      <c r="H108" s="36">
        <f t="shared" si="5"/>
        <v>0</v>
      </c>
      <c r="I108" s="35"/>
      <c r="J108" s="35"/>
      <c r="K108" s="35"/>
      <c r="L108" s="34"/>
    </row>
    <row r="109" spans="1:12" hidden="1" x14ac:dyDescent="0.25">
      <c r="A109" s="74">
        <v>2247</v>
      </c>
      <c r="B109" s="78" t="s">
        <v>204</v>
      </c>
      <c r="C109" s="36">
        <f t="shared" si="4"/>
        <v>0</v>
      </c>
      <c r="D109" s="35"/>
      <c r="E109" s="35"/>
      <c r="F109" s="35"/>
      <c r="G109" s="37"/>
      <c r="H109" s="36">
        <f t="shared" si="5"/>
        <v>0</v>
      </c>
      <c r="I109" s="35"/>
      <c r="J109" s="35"/>
      <c r="K109" s="35"/>
      <c r="L109" s="34"/>
    </row>
    <row r="110" spans="1:12" ht="24" hidden="1" x14ac:dyDescent="0.25">
      <c r="A110" s="74">
        <v>2248</v>
      </c>
      <c r="B110" s="78" t="s">
        <v>203</v>
      </c>
      <c r="C110" s="36">
        <f t="shared" si="4"/>
        <v>0</v>
      </c>
      <c r="D110" s="35"/>
      <c r="E110" s="35"/>
      <c r="F110" s="35"/>
      <c r="G110" s="37"/>
      <c r="H110" s="36">
        <f t="shared" si="5"/>
        <v>0</v>
      </c>
      <c r="I110" s="35"/>
      <c r="J110" s="35"/>
      <c r="K110" s="35"/>
      <c r="L110" s="34"/>
    </row>
    <row r="111" spans="1:12" ht="24" hidden="1" x14ac:dyDescent="0.25">
      <c r="A111" s="74">
        <v>2249</v>
      </c>
      <c r="B111" s="78" t="s">
        <v>202</v>
      </c>
      <c r="C111" s="36">
        <f t="shared" si="4"/>
        <v>0</v>
      </c>
      <c r="D111" s="35"/>
      <c r="E111" s="35"/>
      <c r="F111" s="35"/>
      <c r="G111" s="37"/>
      <c r="H111" s="36">
        <f t="shared" si="5"/>
        <v>0</v>
      </c>
      <c r="I111" s="35"/>
      <c r="J111" s="35"/>
      <c r="K111" s="35"/>
      <c r="L111" s="34"/>
    </row>
    <row r="112" spans="1:12" hidden="1" x14ac:dyDescent="0.25">
      <c r="A112" s="88">
        <v>2250</v>
      </c>
      <c r="B112" s="78" t="s">
        <v>201</v>
      </c>
      <c r="C112" s="36">
        <f t="shared" si="4"/>
        <v>0</v>
      </c>
      <c r="D112" s="76">
        <f>SUM(D113:D115)</f>
        <v>0</v>
      </c>
      <c r="E112" s="76">
        <f>SUM(E113:E115)</f>
        <v>0</v>
      </c>
      <c r="F112" s="76">
        <f>SUM(F113:F115)</f>
        <v>0</v>
      </c>
      <c r="G112" s="164">
        <f>SUM(G113:G115)</f>
        <v>0</v>
      </c>
      <c r="H112" s="36">
        <f t="shared" si="5"/>
        <v>0</v>
      </c>
      <c r="I112" s="76">
        <f>SUM(I113:I115)</f>
        <v>0</v>
      </c>
      <c r="J112" s="76">
        <f>SUM(J113:J115)</f>
        <v>0</v>
      </c>
      <c r="K112" s="76">
        <f>SUM(K113:K115)</f>
        <v>0</v>
      </c>
      <c r="L112" s="75">
        <f>SUM(L113:L115)</f>
        <v>0</v>
      </c>
    </row>
    <row r="113" spans="1:12" hidden="1" x14ac:dyDescent="0.25">
      <c r="A113" s="74">
        <v>2251</v>
      </c>
      <c r="B113" s="78" t="s">
        <v>200</v>
      </c>
      <c r="C113" s="36">
        <f t="shared" si="4"/>
        <v>0</v>
      </c>
      <c r="D113" s="35"/>
      <c r="E113" s="35"/>
      <c r="F113" s="35"/>
      <c r="G113" s="37"/>
      <c r="H113" s="36">
        <f t="shared" si="5"/>
        <v>0</v>
      </c>
      <c r="I113" s="35"/>
      <c r="J113" s="35"/>
      <c r="K113" s="35"/>
      <c r="L113" s="34"/>
    </row>
    <row r="114" spans="1:12" ht="24" hidden="1" x14ac:dyDescent="0.25">
      <c r="A114" s="74">
        <v>2252</v>
      </c>
      <c r="B114" s="78" t="s">
        <v>199</v>
      </c>
      <c r="C114" s="36">
        <f t="shared" ref="C114:C127" si="6">SUM(D114:G114)</f>
        <v>0</v>
      </c>
      <c r="D114" s="35"/>
      <c r="E114" s="35"/>
      <c r="F114" s="35"/>
      <c r="G114" s="37"/>
      <c r="H114" s="36">
        <f t="shared" ref="H114:H127" si="7">SUM(I114:L114)</f>
        <v>0</v>
      </c>
      <c r="I114" s="35"/>
      <c r="J114" s="35"/>
      <c r="K114" s="35"/>
      <c r="L114" s="34"/>
    </row>
    <row r="115" spans="1:12" ht="24" hidden="1" x14ac:dyDescent="0.25">
      <c r="A115" s="74">
        <v>2259</v>
      </c>
      <c r="B115" s="78" t="s">
        <v>198</v>
      </c>
      <c r="C115" s="36">
        <f t="shared" si="6"/>
        <v>0</v>
      </c>
      <c r="D115" s="35"/>
      <c r="E115" s="35"/>
      <c r="F115" s="35"/>
      <c r="G115" s="37"/>
      <c r="H115" s="36">
        <f t="shared" si="7"/>
        <v>0</v>
      </c>
      <c r="I115" s="35"/>
      <c r="J115" s="35"/>
      <c r="K115" s="35"/>
      <c r="L115" s="34"/>
    </row>
    <row r="116" spans="1:12" hidden="1" x14ac:dyDescent="0.25">
      <c r="A116" s="88">
        <v>2260</v>
      </c>
      <c r="B116" s="78" t="s">
        <v>197</v>
      </c>
      <c r="C116" s="36">
        <f t="shared" si="6"/>
        <v>0</v>
      </c>
      <c r="D116" s="76">
        <f>SUM(D117:D121)</f>
        <v>0</v>
      </c>
      <c r="E116" s="76">
        <f>SUM(E117:E121)</f>
        <v>0</v>
      </c>
      <c r="F116" s="76">
        <f>SUM(F117:F121)</f>
        <v>0</v>
      </c>
      <c r="G116" s="77">
        <f>SUM(G117:G121)</f>
        <v>0</v>
      </c>
      <c r="H116" s="36">
        <f t="shared" si="7"/>
        <v>0</v>
      </c>
      <c r="I116" s="76">
        <f>SUM(I117:I121)</f>
        <v>0</v>
      </c>
      <c r="J116" s="76">
        <f>SUM(J117:J121)</f>
        <v>0</v>
      </c>
      <c r="K116" s="76">
        <f>SUM(K117:K121)</f>
        <v>0</v>
      </c>
      <c r="L116" s="75">
        <f>SUM(L117:L121)</f>
        <v>0</v>
      </c>
    </row>
    <row r="117" spans="1:12" hidden="1" x14ac:dyDescent="0.25">
      <c r="A117" s="74">
        <v>2261</v>
      </c>
      <c r="B117" s="78" t="s">
        <v>196</v>
      </c>
      <c r="C117" s="36">
        <f t="shared" si="6"/>
        <v>0</v>
      </c>
      <c r="D117" s="35"/>
      <c r="E117" s="35"/>
      <c r="F117" s="35"/>
      <c r="G117" s="37"/>
      <c r="H117" s="36">
        <f t="shared" si="7"/>
        <v>0</v>
      </c>
      <c r="I117" s="35"/>
      <c r="J117" s="35"/>
      <c r="K117" s="35"/>
      <c r="L117" s="34"/>
    </row>
    <row r="118" spans="1:12" hidden="1" x14ac:dyDescent="0.25">
      <c r="A118" s="74">
        <v>2262</v>
      </c>
      <c r="B118" s="78" t="s">
        <v>195</v>
      </c>
      <c r="C118" s="36">
        <f t="shared" si="6"/>
        <v>0</v>
      </c>
      <c r="D118" s="35"/>
      <c r="E118" s="35"/>
      <c r="F118" s="35"/>
      <c r="G118" s="37"/>
      <c r="H118" s="36">
        <f t="shared" si="7"/>
        <v>0</v>
      </c>
      <c r="I118" s="35"/>
      <c r="J118" s="35"/>
      <c r="K118" s="35"/>
      <c r="L118" s="34"/>
    </row>
    <row r="119" spans="1:12" hidden="1" x14ac:dyDescent="0.25">
      <c r="A119" s="74">
        <v>2263</v>
      </c>
      <c r="B119" s="78" t="s">
        <v>194</v>
      </c>
      <c r="C119" s="36">
        <f t="shared" si="6"/>
        <v>0</v>
      </c>
      <c r="D119" s="35"/>
      <c r="E119" s="35"/>
      <c r="F119" s="35"/>
      <c r="G119" s="37"/>
      <c r="H119" s="36">
        <f t="shared" si="7"/>
        <v>0</v>
      </c>
      <c r="I119" s="35"/>
      <c r="J119" s="35"/>
      <c r="K119" s="35"/>
      <c r="L119" s="34"/>
    </row>
    <row r="120" spans="1:12" ht="24" hidden="1" x14ac:dyDescent="0.25">
      <c r="A120" s="74">
        <v>2264</v>
      </c>
      <c r="B120" s="78" t="s">
        <v>193</v>
      </c>
      <c r="C120" s="36">
        <f t="shared" si="6"/>
        <v>0</v>
      </c>
      <c r="D120" s="35"/>
      <c r="E120" s="35"/>
      <c r="F120" s="35"/>
      <c r="G120" s="37"/>
      <c r="H120" s="36">
        <f t="shared" si="7"/>
        <v>0</v>
      </c>
      <c r="I120" s="35"/>
      <c r="J120" s="35"/>
      <c r="K120" s="35"/>
      <c r="L120" s="34"/>
    </row>
    <row r="121" spans="1:12" hidden="1" x14ac:dyDescent="0.25">
      <c r="A121" s="74">
        <v>2269</v>
      </c>
      <c r="B121" s="78" t="s">
        <v>192</v>
      </c>
      <c r="C121" s="36">
        <f t="shared" si="6"/>
        <v>0</v>
      </c>
      <c r="D121" s="35"/>
      <c r="E121" s="35"/>
      <c r="F121" s="35"/>
      <c r="G121" s="37"/>
      <c r="H121" s="36">
        <f t="shared" si="7"/>
        <v>0</v>
      </c>
      <c r="I121" s="35"/>
      <c r="J121" s="35"/>
      <c r="K121" s="35"/>
      <c r="L121" s="34"/>
    </row>
    <row r="122" spans="1:12" hidden="1" x14ac:dyDescent="0.25">
      <c r="A122" s="88">
        <v>2270</v>
      </c>
      <c r="B122" s="78" t="s">
        <v>191</v>
      </c>
      <c r="C122" s="36">
        <f t="shared" si="6"/>
        <v>0</v>
      </c>
      <c r="D122" s="76">
        <f>SUM(D123:D127)</f>
        <v>0</v>
      </c>
      <c r="E122" s="76">
        <f>SUM(E123:E127)</f>
        <v>0</v>
      </c>
      <c r="F122" s="76">
        <f>SUM(F123:F127)</f>
        <v>0</v>
      </c>
      <c r="G122" s="77">
        <f>SUM(G123:G127)</f>
        <v>0</v>
      </c>
      <c r="H122" s="36">
        <f t="shared" si="7"/>
        <v>0</v>
      </c>
      <c r="I122" s="76">
        <f>SUM(I123:I127)</f>
        <v>0</v>
      </c>
      <c r="J122" s="76">
        <f>SUM(J123:J127)</f>
        <v>0</v>
      </c>
      <c r="K122" s="76">
        <f>SUM(K123:K127)</f>
        <v>0</v>
      </c>
      <c r="L122" s="75">
        <f>SUM(L123:L127)</f>
        <v>0</v>
      </c>
    </row>
    <row r="123" spans="1:12" hidden="1" x14ac:dyDescent="0.25">
      <c r="A123" s="74">
        <v>2272</v>
      </c>
      <c r="B123" s="1" t="s">
        <v>190</v>
      </c>
      <c r="C123" s="36">
        <f t="shared" si="6"/>
        <v>0</v>
      </c>
      <c r="D123" s="35"/>
      <c r="E123" s="35"/>
      <c r="F123" s="35"/>
      <c r="G123" s="37"/>
      <c r="H123" s="36">
        <f t="shared" si="7"/>
        <v>0</v>
      </c>
      <c r="I123" s="35"/>
      <c r="J123" s="35"/>
      <c r="K123" s="35"/>
      <c r="L123" s="34"/>
    </row>
    <row r="124" spans="1:12" ht="24" hidden="1" x14ac:dyDescent="0.25">
      <c r="A124" s="74">
        <v>2275</v>
      </c>
      <c r="B124" s="78" t="s">
        <v>189</v>
      </c>
      <c r="C124" s="36">
        <f t="shared" si="6"/>
        <v>0</v>
      </c>
      <c r="D124" s="35"/>
      <c r="E124" s="35"/>
      <c r="F124" s="35"/>
      <c r="G124" s="37"/>
      <c r="H124" s="36">
        <f t="shared" si="7"/>
        <v>0</v>
      </c>
      <c r="I124" s="35"/>
      <c r="J124" s="35"/>
      <c r="K124" s="35"/>
      <c r="L124" s="34"/>
    </row>
    <row r="125" spans="1:12" ht="36" hidden="1" x14ac:dyDescent="0.25">
      <c r="A125" s="74">
        <v>2276</v>
      </c>
      <c r="B125" s="78" t="s">
        <v>188</v>
      </c>
      <c r="C125" s="36">
        <f t="shared" si="6"/>
        <v>0</v>
      </c>
      <c r="D125" s="35"/>
      <c r="E125" s="35"/>
      <c r="F125" s="35"/>
      <c r="G125" s="37"/>
      <c r="H125" s="36">
        <f t="shared" si="7"/>
        <v>0</v>
      </c>
      <c r="I125" s="35"/>
      <c r="J125" s="35"/>
      <c r="K125" s="35"/>
      <c r="L125" s="34"/>
    </row>
    <row r="126" spans="1:12" ht="24" hidden="1" x14ac:dyDescent="0.25">
      <c r="A126" s="74">
        <v>2278</v>
      </c>
      <c r="B126" s="78" t="s">
        <v>187</v>
      </c>
      <c r="C126" s="36">
        <f t="shared" si="6"/>
        <v>0</v>
      </c>
      <c r="D126" s="35"/>
      <c r="E126" s="35"/>
      <c r="F126" s="35"/>
      <c r="G126" s="37"/>
      <c r="H126" s="36">
        <f t="shared" si="7"/>
        <v>0</v>
      </c>
      <c r="I126" s="35"/>
      <c r="J126" s="35"/>
      <c r="K126" s="35"/>
      <c r="L126" s="34"/>
    </row>
    <row r="127" spans="1:12" ht="24" hidden="1" x14ac:dyDescent="0.25">
      <c r="A127" s="74">
        <v>2279</v>
      </c>
      <c r="B127" s="78" t="s">
        <v>186</v>
      </c>
      <c r="C127" s="36">
        <f t="shared" si="6"/>
        <v>0</v>
      </c>
      <c r="D127" s="35"/>
      <c r="E127" s="35"/>
      <c r="F127" s="35"/>
      <c r="G127" s="37"/>
      <c r="H127" s="36">
        <f t="shared" si="7"/>
        <v>0</v>
      </c>
      <c r="I127" s="35"/>
      <c r="J127" s="35"/>
      <c r="K127" s="35"/>
      <c r="L127" s="34"/>
    </row>
    <row r="128" spans="1:12" ht="24" hidden="1" x14ac:dyDescent="0.25">
      <c r="A128" s="91">
        <v>2280</v>
      </c>
      <c r="B128" s="79" t="s">
        <v>185</v>
      </c>
      <c r="C128" s="69">
        <f t="shared" ref="C128:L128" si="8">SUM(C129)</f>
        <v>0</v>
      </c>
      <c r="D128" s="107">
        <f t="shared" si="8"/>
        <v>0</v>
      </c>
      <c r="E128" s="107">
        <f t="shared" si="8"/>
        <v>0</v>
      </c>
      <c r="F128" s="107">
        <f t="shared" si="8"/>
        <v>0</v>
      </c>
      <c r="G128" s="107">
        <f t="shared" si="8"/>
        <v>0</v>
      </c>
      <c r="H128" s="69">
        <f t="shared" si="8"/>
        <v>0</v>
      </c>
      <c r="I128" s="107">
        <f t="shared" si="8"/>
        <v>0</v>
      </c>
      <c r="J128" s="107">
        <f t="shared" si="8"/>
        <v>0</v>
      </c>
      <c r="K128" s="107">
        <f t="shared" si="8"/>
        <v>0</v>
      </c>
      <c r="L128" s="104">
        <f t="shared" si="8"/>
        <v>0</v>
      </c>
    </row>
    <row r="129" spans="1:12" ht="24" hidden="1" x14ac:dyDescent="0.25">
      <c r="A129" s="74">
        <v>2283</v>
      </c>
      <c r="B129" s="78" t="s">
        <v>184</v>
      </c>
      <c r="C129" s="36">
        <f t="shared" ref="C129:C160" si="9">SUM(D129:G129)</f>
        <v>0</v>
      </c>
      <c r="D129" s="35"/>
      <c r="E129" s="35"/>
      <c r="F129" s="35"/>
      <c r="G129" s="37"/>
      <c r="H129" s="36">
        <f t="shared" ref="H129:H160" si="10">SUM(I129:L129)</f>
        <v>0</v>
      </c>
      <c r="I129" s="35"/>
      <c r="J129" s="35"/>
      <c r="K129" s="35"/>
      <c r="L129" s="34"/>
    </row>
    <row r="130" spans="1:12" ht="36" x14ac:dyDescent="0.25">
      <c r="A130" s="97">
        <v>2300</v>
      </c>
      <c r="B130" s="96" t="s">
        <v>183</v>
      </c>
      <c r="C130" s="94">
        <f t="shared" si="9"/>
        <v>83</v>
      </c>
      <c r="D130" s="93">
        <f>SUM(D131,D136,D140,D141,D144,D151,D159,D160,D163)</f>
        <v>83</v>
      </c>
      <c r="E130" s="93">
        <f>SUM(E131,E136,E140,E141,E144,E151,E159,E160,E163)</f>
        <v>0</v>
      </c>
      <c r="F130" s="93">
        <f>SUM(F131,F136,F140,F141,F144,F151,F159,F160,F163)</f>
        <v>0</v>
      </c>
      <c r="G130" s="142">
        <f>SUM(G131,G136,G140,G141,G144,G151,G159,G160,G163)</f>
        <v>0</v>
      </c>
      <c r="H130" s="94">
        <f t="shared" si="10"/>
        <v>83</v>
      </c>
      <c r="I130" s="93">
        <f>SUM(I131,I136,I140,I141,I144,I151,I159,I160,I163)</f>
        <v>83</v>
      </c>
      <c r="J130" s="93">
        <f>SUM(J131,J136,J140,J141,J144,J151,J159,J160,J163)</f>
        <v>0</v>
      </c>
      <c r="K130" s="93">
        <f>SUM(K131,K136,K140,K141,K144,K151,K159,K160,K163)</f>
        <v>0</v>
      </c>
      <c r="L130" s="141">
        <f>SUM(L131,L136,L140,L141,L144,L151,L159,L160,L163)</f>
        <v>0</v>
      </c>
    </row>
    <row r="131" spans="1:12" ht="24" hidden="1" x14ac:dyDescent="0.25">
      <c r="A131" s="91">
        <v>2310</v>
      </c>
      <c r="B131" s="79" t="s">
        <v>182</v>
      </c>
      <c r="C131" s="69">
        <f t="shared" si="9"/>
        <v>0</v>
      </c>
      <c r="D131" s="107">
        <f>SUM(D132:D135)</f>
        <v>0</v>
      </c>
      <c r="E131" s="107">
        <f>SUM(E132:E135)</f>
        <v>0</v>
      </c>
      <c r="F131" s="107">
        <f>SUM(F132:F135)</f>
        <v>0</v>
      </c>
      <c r="G131" s="150">
        <f>SUM(G132:G135)</f>
        <v>0</v>
      </c>
      <c r="H131" s="69">
        <f t="shared" si="10"/>
        <v>0</v>
      </c>
      <c r="I131" s="107">
        <f>SUM(I132:I135)</f>
        <v>0</v>
      </c>
      <c r="J131" s="107">
        <f>SUM(J132:J135)</f>
        <v>0</v>
      </c>
      <c r="K131" s="107">
        <f>SUM(K132:K135)</f>
        <v>0</v>
      </c>
      <c r="L131" s="149">
        <f>SUM(L132:L135)</f>
        <v>0</v>
      </c>
    </row>
    <row r="132" spans="1:12" hidden="1" x14ac:dyDescent="0.25">
      <c r="A132" s="74">
        <v>2311</v>
      </c>
      <c r="B132" s="78" t="s">
        <v>181</v>
      </c>
      <c r="C132" s="36">
        <f t="shared" si="9"/>
        <v>0</v>
      </c>
      <c r="D132" s="35"/>
      <c r="E132" s="35"/>
      <c r="F132" s="35"/>
      <c r="G132" s="37"/>
      <c r="H132" s="36">
        <f t="shared" si="10"/>
        <v>0</v>
      </c>
      <c r="I132" s="35"/>
      <c r="J132" s="35"/>
      <c r="K132" s="35"/>
      <c r="L132" s="34"/>
    </row>
    <row r="133" spans="1:12" hidden="1" x14ac:dyDescent="0.25">
      <c r="A133" s="74">
        <v>2312</v>
      </c>
      <c r="B133" s="78" t="s">
        <v>180</v>
      </c>
      <c r="C133" s="36">
        <f t="shared" si="9"/>
        <v>0</v>
      </c>
      <c r="D133" s="35"/>
      <c r="E133" s="35"/>
      <c r="F133" s="35"/>
      <c r="G133" s="37"/>
      <c r="H133" s="36">
        <f t="shared" si="10"/>
        <v>0</v>
      </c>
      <c r="I133" s="35"/>
      <c r="J133" s="35"/>
      <c r="K133" s="35"/>
      <c r="L133" s="34"/>
    </row>
    <row r="134" spans="1:12" hidden="1" x14ac:dyDescent="0.25">
      <c r="A134" s="74">
        <v>2313</v>
      </c>
      <c r="B134" s="78" t="s">
        <v>179</v>
      </c>
      <c r="C134" s="36">
        <f t="shared" si="9"/>
        <v>0</v>
      </c>
      <c r="D134" s="35"/>
      <c r="E134" s="35"/>
      <c r="F134" s="35"/>
      <c r="G134" s="37"/>
      <c r="H134" s="36">
        <f t="shared" si="10"/>
        <v>0</v>
      </c>
      <c r="I134" s="35"/>
      <c r="J134" s="35"/>
      <c r="K134" s="35"/>
      <c r="L134" s="34"/>
    </row>
    <row r="135" spans="1:12" ht="36" hidden="1" x14ac:dyDescent="0.25">
      <c r="A135" s="74">
        <v>2314</v>
      </c>
      <c r="B135" s="78" t="s">
        <v>178</v>
      </c>
      <c r="C135" s="36">
        <f t="shared" si="9"/>
        <v>0</v>
      </c>
      <c r="D135" s="35"/>
      <c r="E135" s="35"/>
      <c r="F135" s="35"/>
      <c r="G135" s="37"/>
      <c r="H135" s="36">
        <f t="shared" si="10"/>
        <v>0</v>
      </c>
      <c r="I135" s="35"/>
      <c r="J135" s="35"/>
      <c r="K135" s="35"/>
      <c r="L135" s="34"/>
    </row>
    <row r="136" spans="1:12" x14ac:dyDescent="0.25">
      <c r="A136" s="88">
        <v>2320</v>
      </c>
      <c r="B136" s="78" t="s">
        <v>177</v>
      </c>
      <c r="C136" s="36">
        <f t="shared" si="9"/>
        <v>38</v>
      </c>
      <c r="D136" s="76">
        <f>SUM(D137:D139)</f>
        <v>38</v>
      </c>
      <c r="E136" s="76">
        <f>SUM(E137:E139)</f>
        <v>0</v>
      </c>
      <c r="F136" s="76">
        <f>SUM(F137:F139)</f>
        <v>0</v>
      </c>
      <c r="G136" s="77">
        <f>SUM(G137:G139)</f>
        <v>0</v>
      </c>
      <c r="H136" s="36">
        <f t="shared" si="10"/>
        <v>38</v>
      </c>
      <c r="I136" s="76">
        <f>SUM(I137:I139)</f>
        <v>38</v>
      </c>
      <c r="J136" s="76">
        <f>SUM(J137:J139)</f>
        <v>0</v>
      </c>
      <c r="K136" s="76">
        <f>SUM(K137:K139)</f>
        <v>0</v>
      </c>
      <c r="L136" s="75">
        <f>SUM(L137:L139)</f>
        <v>0</v>
      </c>
    </row>
    <row r="137" spans="1:12" hidden="1" x14ac:dyDescent="0.25">
      <c r="A137" s="74">
        <v>2321</v>
      </c>
      <c r="B137" s="78" t="s">
        <v>176</v>
      </c>
      <c r="C137" s="36">
        <f t="shared" si="9"/>
        <v>0</v>
      </c>
      <c r="D137" s="35"/>
      <c r="E137" s="35"/>
      <c r="F137" s="35"/>
      <c r="G137" s="37"/>
      <c r="H137" s="36">
        <f t="shared" si="10"/>
        <v>0</v>
      </c>
      <c r="I137" s="35"/>
      <c r="J137" s="35"/>
      <c r="K137" s="35"/>
      <c r="L137" s="34"/>
    </row>
    <row r="138" spans="1:12" x14ac:dyDescent="0.25">
      <c r="A138" s="74">
        <v>2322</v>
      </c>
      <c r="B138" s="78" t="s">
        <v>175</v>
      </c>
      <c r="C138" s="36">
        <f t="shared" si="9"/>
        <v>38</v>
      </c>
      <c r="D138" s="35">
        <v>38</v>
      </c>
      <c r="E138" s="35"/>
      <c r="F138" s="35"/>
      <c r="G138" s="37"/>
      <c r="H138" s="36">
        <f t="shared" si="10"/>
        <v>38</v>
      </c>
      <c r="I138" s="35">
        <v>38</v>
      </c>
      <c r="J138" s="35"/>
      <c r="K138" s="35"/>
      <c r="L138" s="34"/>
    </row>
    <row r="139" spans="1:12" hidden="1" x14ac:dyDescent="0.25">
      <c r="A139" s="74">
        <v>2329</v>
      </c>
      <c r="B139" s="78" t="s">
        <v>174</v>
      </c>
      <c r="C139" s="36">
        <f t="shared" si="9"/>
        <v>0</v>
      </c>
      <c r="D139" s="35"/>
      <c r="E139" s="35"/>
      <c r="F139" s="35"/>
      <c r="G139" s="37"/>
      <c r="H139" s="36">
        <f t="shared" si="10"/>
        <v>0</v>
      </c>
      <c r="I139" s="35"/>
      <c r="J139" s="35"/>
      <c r="K139" s="35"/>
      <c r="L139" s="34"/>
    </row>
    <row r="140" spans="1:12" hidden="1" x14ac:dyDescent="0.25">
      <c r="A140" s="88">
        <v>2330</v>
      </c>
      <c r="B140" s="78" t="s">
        <v>173</v>
      </c>
      <c r="C140" s="36">
        <f t="shared" si="9"/>
        <v>0</v>
      </c>
      <c r="D140" s="35"/>
      <c r="E140" s="35"/>
      <c r="F140" s="35"/>
      <c r="G140" s="37"/>
      <c r="H140" s="36">
        <f t="shared" si="10"/>
        <v>0</v>
      </c>
      <c r="I140" s="35"/>
      <c r="J140" s="35"/>
      <c r="K140" s="35"/>
      <c r="L140" s="34"/>
    </row>
    <row r="141" spans="1:12" ht="48" hidden="1" x14ac:dyDescent="0.25">
      <c r="A141" s="88">
        <v>2340</v>
      </c>
      <c r="B141" s="78" t="s">
        <v>172</v>
      </c>
      <c r="C141" s="36">
        <f t="shared" si="9"/>
        <v>0</v>
      </c>
      <c r="D141" s="76">
        <f>SUM(D142:D143)</f>
        <v>0</v>
      </c>
      <c r="E141" s="76">
        <f>SUM(E142:E143)</f>
        <v>0</v>
      </c>
      <c r="F141" s="76">
        <f>SUM(F142:F143)</f>
        <v>0</v>
      </c>
      <c r="G141" s="77">
        <f>SUM(G142:G143)</f>
        <v>0</v>
      </c>
      <c r="H141" s="36">
        <f t="shared" si="10"/>
        <v>0</v>
      </c>
      <c r="I141" s="76">
        <f>SUM(I142:I143)</f>
        <v>0</v>
      </c>
      <c r="J141" s="76">
        <f>SUM(J142:J143)</f>
        <v>0</v>
      </c>
      <c r="K141" s="76">
        <f>SUM(K142:K143)</f>
        <v>0</v>
      </c>
      <c r="L141" s="75">
        <f>SUM(L142:L143)</f>
        <v>0</v>
      </c>
    </row>
    <row r="142" spans="1:12" hidden="1" x14ac:dyDescent="0.25">
      <c r="A142" s="74">
        <v>2341</v>
      </c>
      <c r="B142" s="78" t="s">
        <v>171</v>
      </c>
      <c r="C142" s="36">
        <f t="shared" si="9"/>
        <v>0</v>
      </c>
      <c r="D142" s="35"/>
      <c r="E142" s="35"/>
      <c r="F142" s="35"/>
      <c r="G142" s="37"/>
      <c r="H142" s="36">
        <f t="shared" si="10"/>
        <v>0</v>
      </c>
      <c r="I142" s="35"/>
      <c r="J142" s="35"/>
      <c r="K142" s="35"/>
      <c r="L142" s="34"/>
    </row>
    <row r="143" spans="1:12" ht="24" hidden="1" x14ac:dyDescent="0.25">
      <c r="A143" s="74">
        <v>2344</v>
      </c>
      <c r="B143" s="78" t="s">
        <v>170</v>
      </c>
      <c r="C143" s="36">
        <f t="shared" si="9"/>
        <v>0</v>
      </c>
      <c r="D143" s="35"/>
      <c r="E143" s="35"/>
      <c r="F143" s="35"/>
      <c r="G143" s="37"/>
      <c r="H143" s="36">
        <f t="shared" si="10"/>
        <v>0</v>
      </c>
      <c r="I143" s="35"/>
      <c r="J143" s="35"/>
      <c r="K143" s="35"/>
      <c r="L143" s="34"/>
    </row>
    <row r="144" spans="1:12" ht="24" hidden="1" x14ac:dyDescent="0.25">
      <c r="A144" s="80">
        <v>2350</v>
      </c>
      <c r="B144" s="137" t="s">
        <v>169</v>
      </c>
      <c r="C144" s="134">
        <f t="shared" si="9"/>
        <v>0</v>
      </c>
      <c r="D144" s="139">
        <f>SUM(D145:D150)</f>
        <v>0</v>
      </c>
      <c r="E144" s="139">
        <f>SUM(E145:E150)</f>
        <v>0</v>
      </c>
      <c r="F144" s="139">
        <f>SUM(F145:F150)</f>
        <v>0</v>
      </c>
      <c r="G144" s="140">
        <f>SUM(G145:G150)</f>
        <v>0</v>
      </c>
      <c r="H144" s="134">
        <f t="shared" si="10"/>
        <v>0</v>
      </c>
      <c r="I144" s="139">
        <f>SUM(I145:I150)</f>
        <v>0</v>
      </c>
      <c r="J144" s="139">
        <f>SUM(J145:J150)</f>
        <v>0</v>
      </c>
      <c r="K144" s="139">
        <f>SUM(K145:K150)</f>
        <v>0</v>
      </c>
      <c r="L144" s="138">
        <f>SUM(L145:L150)</f>
        <v>0</v>
      </c>
    </row>
    <row r="145" spans="1:12" hidden="1" x14ac:dyDescent="0.25">
      <c r="A145" s="114">
        <v>2351</v>
      </c>
      <c r="B145" s="79" t="s">
        <v>168</v>
      </c>
      <c r="C145" s="69">
        <f t="shared" si="9"/>
        <v>0</v>
      </c>
      <c r="D145" s="68"/>
      <c r="E145" s="68"/>
      <c r="F145" s="68"/>
      <c r="G145" s="70"/>
      <c r="H145" s="69">
        <f t="shared" si="10"/>
        <v>0</v>
      </c>
      <c r="I145" s="68"/>
      <c r="J145" s="68"/>
      <c r="K145" s="68"/>
      <c r="L145" s="67"/>
    </row>
    <row r="146" spans="1:12" hidden="1" x14ac:dyDescent="0.25">
      <c r="A146" s="74">
        <v>2352</v>
      </c>
      <c r="B146" s="78" t="s">
        <v>167</v>
      </c>
      <c r="C146" s="36">
        <f t="shared" si="9"/>
        <v>0</v>
      </c>
      <c r="D146" s="35"/>
      <c r="E146" s="35"/>
      <c r="F146" s="35"/>
      <c r="G146" s="37"/>
      <c r="H146" s="36">
        <f t="shared" si="10"/>
        <v>0</v>
      </c>
      <c r="I146" s="35"/>
      <c r="J146" s="35"/>
      <c r="K146" s="35"/>
      <c r="L146" s="34"/>
    </row>
    <row r="147" spans="1:12" ht="24" hidden="1" x14ac:dyDescent="0.25">
      <c r="A147" s="74">
        <v>2353</v>
      </c>
      <c r="B147" s="78" t="s">
        <v>166</v>
      </c>
      <c r="C147" s="36">
        <f t="shared" si="9"/>
        <v>0</v>
      </c>
      <c r="D147" s="35"/>
      <c r="E147" s="35"/>
      <c r="F147" s="35"/>
      <c r="G147" s="37"/>
      <c r="H147" s="36">
        <f t="shared" si="10"/>
        <v>0</v>
      </c>
      <c r="I147" s="35"/>
      <c r="J147" s="35"/>
      <c r="K147" s="35"/>
      <c r="L147" s="34"/>
    </row>
    <row r="148" spans="1:12" ht="24" hidden="1" x14ac:dyDescent="0.25">
      <c r="A148" s="74">
        <v>2354</v>
      </c>
      <c r="B148" s="78" t="s">
        <v>165</v>
      </c>
      <c r="C148" s="36">
        <f t="shared" si="9"/>
        <v>0</v>
      </c>
      <c r="D148" s="35"/>
      <c r="E148" s="35"/>
      <c r="F148" s="35"/>
      <c r="G148" s="37"/>
      <c r="H148" s="36">
        <f t="shared" si="10"/>
        <v>0</v>
      </c>
      <c r="I148" s="35"/>
      <c r="J148" s="35"/>
      <c r="K148" s="35"/>
      <c r="L148" s="34"/>
    </row>
    <row r="149" spans="1:12" ht="24" hidden="1" x14ac:dyDescent="0.25">
      <c r="A149" s="74">
        <v>2355</v>
      </c>
      <c r="B149" s="78" t="s">
        <v>164</v>
      </c>
      <c r="C149" s="36">
        <f t="shared" si="9"/>
        <v>0</v>
      </c>
      <c r="D149" s="35"/>
      <c r="E149" s="35"/>
      <c r="F149" s="35"/>
      <c r="G149" s="37"/>
      <c r="H149" s="36">
        <f t="shared" si="10"/>
        <v>0</v>
      </c>
      <c r="I149" s="35"/>
      <c r="J149" s="35"/>
      <c r="K149" s="35"/>
      <c r="L149" s="34"/>
    </row>
    <row r="150" spans="1:12" ht="24" hidden="1" x14ac:dyDescent="0.25">
      <c r="A150" s="74">
        <v>2359</v>
      </c>
      <c r="B150" s="78" t="s">
        <v>163</v>
      </c>
      <c r="C150" s="36">
        <f t="shared" si="9"/>
        <v>0</v>
      </c>
      <c r="D150" s="35"/>
      <c r="E150" s="35"/>
      <c r="F150" s="35"/>
      <c r="G150" s="37"/>
      <c r="H150" s="36">
        <f t="shared" si="10"/>
        <v>0</v>
      </c>
      <c r="I150" s="35"/>
      <c r="J150" s="35"/>
      <c r="K150" s="35"/>
      <c r="L150" s="34"/>
    </row>
    <row r="151" spans="1:12" ht="24" x14ac:dyDescent="0.25">
      <c r="A151" s="88">
        <v>2360</v>
      </c>
      <c r="B151" s="78" t="s">
        <v>162</v>
      </c>
      <c r="C151" s="36">
        <f t="shared" si="9"/>
        <v>45</v>
      </c>
      <c r="D151" s="76">
        <f>SUM(D152:D158)</f>
        <v>45</v>
      </c>
      <c r="E151" s="76">
        <f>SUM(E152:E158)</f>
        <v>0</v>
      </c>
      <c r="F151" s="76">
        <f>SUM(F152:F158)</f>
        <v>0</v>
      </c>
      <c r="G151" s="77">
        <f>SUM(G152:G158)</f>
        <v>0</v>
      </c>
      <c r="H151" s="36">
        <f t="shared" si="10"/>
        <v>45</v>
      </c>
      <c r="I151" s="76">
        <f>SUM(I152:I158)</f>
        <v>45</v>
      </c>
      <c r="J151" s="76">
        <f>SUM(J152:J158)</f>
        <v>0</v>
      </c>
      <c r="K151" s="76">
        <f>SUM(K152:K158)</f>
        <v>0</v>
      </c>
      <c r="L151" s="75">
        <f>SUM(L152:L158)</f>
        <v>0</v>
      </c>
    </row>
    <row r="152" spans="1:12" hidden="1" x14ac:dyDescent="0.25">
      <c r="A152" s="38">
        <v>2361</v>
      </c>
      <c r="B152" s="78" t="s">
        <v>161</v>
      </c>
      <c r="C152" s="36">
        <f t="shared" si="9"/>
        <v>0</v>
      </c>
      <c r="D152" s="35"/>
      <c r="E152" s="35"/>
      <c r="F152" s="35"/>
      <c r="G152" s="37"/>
      <c r="H152" s="36">
        <f t="shared" si="10"/>
        <v>0</v>
      </c>
      <c r="I152" s="35"/>
      <c r="J152" s="35"/>
      <c r="K152" s="35"/>
      <c r="L152" s="34"/>
    </row>
    <row r="153" spans="1:12" ht="24" x14ac:dyDescent="0.25">
      <c r="A153" s="38">
        <v>2362</v>
      </c>
      <c r="B153" s="78" t="s">
        <v>160</v>
      </c>
      <c r="C153" s="36">
        <f t="shared" si="9"/>
        <v>45</v>
      </c>
      <c r="D153" s="35">
        <v>45</v>
      </c>
      <c r="E153" s="35"/>
      <c r="F153" s="35"/>
      <c r="G153" s="37"/>
      <c r="H153" s="36">
        <f t="shared" si="10"/>
        <v>45</v>
      </c>
      <c r="I153" s="35">
        <v>45</v>
      </c>
      <c r="J153" s="35"/>
      <c r="K153" s="35"/>
      <c r="L153" s="34"/>
    </row>
    <row r="154" spans="1:12" hidden="1" x14ac:dyDescent="0.25">
      <c r="A154" s="38">
        <v>2363</v>
      </c>
      <c r="B154" s="78" t="s">
        <v>159</v>
      </c>
      <c r="C154" s="36">
        <f t="shared" si="9"/>
        <v>0</v>
      </c>
      <c r="D154" s="35"/>
      <c r="E154" s="35"/>
      <c r="F154" s="35"/>
      <c r="G154" s="37"/>
      <c r="H154" s="36">
        <f t="shared" si="10"/>
        <v>0</v>
      </c>
      <c r="I154" s="35"/>
      <c r="J154" s="35"/>
      <c r="K154" s="35"/>
      <c r="L154" s="34"/>
    </row>
    <row r="155" spans="1:12" hidden="1" x14ac:dyDescent="0.25">
      <c r="A155" s="38">
        <v>2364</v>
      </c>
      <c r="B155" s="78" t="s">
        <v>158</v>
      </c>
      <c r="C155" s="36">
        <f t="shared" si="9"/>
        <v>0</v>
      </c>
      <c r="D155" s="35"/>
      <c r="E155" s="35"/>
      <c r="F155" s="35"/>
      <c r="G155" s="37"/>
      <c r="H155" s="36">
        <f t="shared" si="10"/>
        <v>0</v>
      </c>
      <c r="I155" s="35"/>
      <c r="J155" s="35"/>
      <c r="K155" s="35"/>
      <c r="L155" s="34"/>
    </row>
    <row r="156" spans="1:12" hidden="1" x14ac:dyDescent="0.25">
      <c r="A156" s="38">
        <v>2365</v>
      </c>
      <c r="B156" s="78" t="s">
        <v>157</v>
      </c>
      <c r="C156" s="36">
        <f t="shared" si="9"/>
        <v>0</v>
      </c>
      <c r="D156" s="35"/>
      <c r="E156" s="35"/>
      <c r="F156" s="35"/>
      <c r="G156" s="37"/>
      <c r="H156" s="36">
        <f t="shared" si="10"/>
        <v>0</v>
      </c>
      <c r="I156" s="35"/>
      <c r="J156" s="35"/>
      <c r="K156" s="35"/>
      <c r="L156" s="34"/>
    </row>
    <row r="157" spans="1:12" ht="36" hidden="1" x14ac:dyDescent="0.25">
      <c r="A157" s="38">
        <v>2366</v>
      </c>
      <c r="B157" s="78" t="s">
        <v>156</v>
      </c>
      <c r="C157" s="36">
        <f t="shared" si="9"/>
        <v>0</v>
      </c>
      <c r="D157" s="35"/>
      <c r="E157" s="35"/>
      <c r="F157" s="35"/>
      <c r="G157" s="37"/>
      <c r="H157" s="36">
        <f t="shared" si="10"/>
        <v>0</v>
      </c>
      <c r="I157" s="35"/>
      <c r="J157" s="35"/>
      <c r="K157" s="35"/>
      <c r="L157" s="34"/>
    </row>
    <row r="158" spans="1:12" ht="48" hidden="1" x14ac:dyDescent="0.25">
      <c r="A158" s="38">
        <v>2369</v>
      </c>
      <c r="B158" s="78" t="s">
        <v>155</v>
      </c>
      <c r="C158" s="36">
        <f t="shared" si="9"/>
        <v>0</v>
      </c>
      <c r="D158" s="35"/>
      <c r="E158" s="35"/>
      <c r="F158" s="35"/>
      <c r="G158" s="37"/>
      <c r="H158" s="36">
        <f t="shared" si="10"/>
        <v>0</v>
      </c>
      <c r="I158" s="35"/>
      <c r="J158" s="35"/>
      <c r="K158" s="35"/>
      <c r="L158" s="34"/>
    </row>
    <row r="159" spans="1:12" hidden="1" x14ac:dyDescent="0.25">
      <c r="A159" s="80">
        <v>2370</v>
      </c>
      <c r="B159" s="137" t="s">
        <v>154</v>
      </c>
      <c r="C159" s="134">
        <f t="shared" si="9"/>
        <v>0</v>
      </c>
      <c r="D159" s="133"/>
      <c r="E159" s="133"/>
      <c r="F159" s="133"/>
      <c r="G159" s="135"/>
      <c r="H159" s="134">
        <f t="shared" si="10"/>
        <v>0</v>
      </c>
      <c r="I159" s="133"/>
      <c r="J159" s="133"/>
      <c r="K159" s="133"/>
      <c r="L159" s="132"/>
    </row>
    <row r="160" spans="1:12" hidden="1" x14ac:dyDescent="0.25">
      <c r="A160" s="80">
        <v>2380</v>
      </c>
      <c r="B160" s="137" t="s">
        <v>153</v>
      </c>
      <c r="C160" s="134">
        <f t="shared" si="9"/>
        <v>0</v>
      </c>
      <c r="D160" s="139">
        <f>SUM(D161:D162)</f>
        <v>0</v>
      </c>
      <c r="E160" s="139">
        <f>SUM(E161:E162)</f>
        <v>0</v>
      </c>
      <c r="F160" s="139">
        <f>SUM(F161:F162)</f>
        <v>0</v>
      </c>
      <c r="G160" s="140">
        <f>SUM(G161:G162)</f>
        <v>0</v>
      </c>
      <c r="H160" s="134">
        <f t="shared" si="10"/>
        <v>0</v>
      </c>
      <c r="I160" s="139">
        <f>SUM(I161:I162)</f>
        <v>0</v>
      </c>
      <c r="J160" s="139">
        <f>SUM(J161:J162)</f>
        <v>0</v>
      </c>
      <c r="K160" s="139">
        <f>SUM(K161:K162)</f>
        <v>0</v>
      </c>
      <c r="L160" s="138">
        <f>SUM(L161:L162)</f>
        <v>0</v>
      </c>
    </row>
    <row r="161" spans="1:12" hidden="1" x14ac:dyDescent="0.25">
      <c r="A161" s="163">
        <v>2381</v>
      </c>
      <c r="B161" s="79" t="s">
        <v>152</v>
      </c>
      <c r="C161" s="69">
        <f t="shared" ref="C161:C192" si="11">SUM(D161:G161)</f>
        <v>0</v>
      </c>
      <c r="D161" s="68"/>
      <c r="E161" s="68"/>
      <c r="F161" s="68"/>
      <c r="G161" s="70"/>
      <c r="H161" s="69">
        <f t="shared" ref="H161:H192" si="12">SUM(I161:L161)</f>
        <v>0</v>
      </c>
      <c r="I161" s="68"/>
      <c r="J161" s="68"/>
      <c r="K161" s="68"/>
      <c r="L161" s="67"/>
    </row>
    <row r="162" spans="1:12" ht="24" hidden="1" x14ac:dyDescent="0.25">
      <c r="A162" s="38">
        <v>2389</v>
      </c>
      <c r="B162" s="78" t="s">
        <v>151</v>
      </c>
      <c r="C162" s="36">
        <f t="shared" si="11"/>
        <v>0</v>
      </c>
      <c r="D162" s="35"/>
      <c r="E162" s="35"/>
      <c r="F162" s="35"/>
      <c r="G162" s="37"/>
      <c r="H162" s="36">
        <f t="shared" si="12"/>
        <v>0</v>
      </c>
      <c r="I162" s="35"/>
      <c r="J162" s="35"/>
      <c r="K162" s="35"/>
      <c r="L162" s="34"/>
    </row>
    <row r="163" spans="1:12" hidden="1" x14ac:dyDescent="0.25">
      <c r="A163" s="80">
        <v>2390</v>
      </c>
      <c r="B163" s="137" t="s">
        <v>150</v>
      </c>
      <c r="C163" s="134">
        <f t="shared" si="11"/>
        <v>0</v>
      </c>
      <c r="D163" s="133"/>
      <c r="E163" s="133"/>
      <c r="F163" s="133"/>
      <c r="G163" s="135"/>
      <c r="H163" s="134">
        <f t="shared" si="12"/>
        <v>0</v>
      </c>
      <c r="I163" s="133"/>
      <c r="J163" s="133"/>
      <c r="K163" s="133"/>
      <c r="L163" s="132"/>
    </row>
    <row r="164" spans="1:12" hidden="1" x14ac:dyDescent="0.25">
      <c r="A164" s="97">
        <v>2400</v>
      </c>
      <c r="B164" s="96" t="s">
        <v>149</v>
      </c>
      <c r="C164" s="94">
        <f t="shared" si="11"/>
        <v>0</v>
      </c>
      <c r="D164" s="17"/>
      <c r="E164" s="17"/>
      <c r="F164" s="17"/>
      <c r="G164" s="19"/>
      <c r="H164" s="94">
        <f t="shared" si="12"/>
        <v>0</v>
      </c>
      <c r="I164" s="17"/>
      <c r="J164" s="17"/>
      <c r="K164" s="17"/>
      <c r="L164" s="16"/>
    </row>
    <row r="165" spans="1:12" ht="24" hidden="1" x14ac:dyDescent="0.25">
      <c r="A165" s="97">
        <v>2500</v>
      </c>
      <c r="B165" s="96" t="s">
        <v>148</v>
      </c>
      <c r="C165" s="94">
        <f t="shared" si="11"/>
        <v>0</v>
      </c>
      <c r="D165" s="93">
        <f>SUM(D166,D171)</f>
        <v>0</v>
      </c>
      <c r="E165" s="93">
        <f>SUM(E166,E171)</f>
        <v>0</v>
      </c>
      <c r="F165" s="93">
        <f>SUM(F166,F171)</f>
        <v>0</v>
      </c>
      <c r="G165" s="93">
        <f>SUM(G166,G171)</f>
        <v>0</v>
      </c>
      <c r="H165" s="94">
        <f t="shared" si="12"/>
        <v>0</v>
      </c>
      <c r="I165" s="93">
        <f>SUM(I166,I171)</f>
        <v>0</v>
      </c>
      <c r="J165" s="93">
        <f>SUM(J166,J171)</f>
        <v>0</v>
      </c>
      <c r="K165" s="93">
        <f>SUM(K166,K171)</f>
        <v>0</v>
      </c>
      <c r="L165" s="92">
        <f>SUM(L166,L171)</f>
        <v>0</v>
      </c>
    </row>
    <row r="166" spans="1:12" hidden="1" x14ac:dyDescent="0.25">
      <c r="A166" s="91">
        <v>2510</v>
      </c>
      <c r="B166" s="79" t="s">
        <v>147</v>
      </c>
      <c r="C166" s="69">
        <f t="shared" si="11"/>
        <v>0</v>
      </c>
      <c r="D166" s="107">
        <f>SUM(D167:D170)</f>
        <v>0</v>
      </c>
      <c r="E166" s="107">
        <f>SUM(E167:E170)</f>
        <v>0</v>
      </c>
      <c r="F166" s="107">
        <f>SUM(F167:F170)</f>
        <v>0</v>
      </c>
      <c r="G166" s="107">
        <f>SUM(G167:G170)</f>
        <v>0</v>
      </c>
      <c r="H166" s="69">
        <f t="shared" si="12"/>
        <v>0</v>
      </c>
      <c r="I166" s="107">
        <f>SUM(I167:I170)</f>
        <v>0</v>
      </c>
      <c r="J166" s="107">
        <f>SUM(J167:J170)</f>
        <v>0</v>
      </c>
      <c r="K166" s="107">
        <f>SUM(K167:K170)</f>
        <v>0</v>
      </c>
      <c r="L166" s="106">
        <f>SUM(L167:L170)</f>
        <v>0</v>
      </c>
    </row>
    <row r="167" spans="1:12" ht="24" hidden="1" x14ac:dyDescent="0.25">
      <c r="A167" s="74">
        <v>2512</v>
      </c>
      <c r="B167" s="78" t="s">
        <v>146</v>
      </c>
      <c r="C167" s="36">
        <f t="shared" si="11"/>
        <v>0</v>
      </c>
      <c r="D167" s="35"/>
      <c r="E167" s="35"/>
      <c r="F167" s="35"/>
      <c r="G167" s="37"/>
      <c r="H167" s="36">
        <f t="shared" si="12"/>
        <v>0</v>
      </c>
      <c r="I167" s="35"/>
      <c r="J167" s="35"/>
      <c r="K167" s="35"/>
      <c r="L167" s="34"/>
    </row>
    <row r="168" spans="1:12" ht="36" hidden="1" x14ac:dyDescent="0.25">
      <c r="A168" s="74">
        <v>2513</v>
      </c>
      <c r="B168" s="78" t="s">
        <v>145</v>
      </c>
      <c r="C168" s="36">
        <f t="shared" si="11"/>
        <v>0</v>
      </c>
      <c r="D168" s="35"/>
      <c r="E168" s="35"/>
      <c r="F168" s="35"/>
      <c r="G168" s="37"/>
      <c r="H168" s="36">
        <f t="shared" si="12"/>
        <v>0</v>
      </c>
      <c r="I168" s="35"/>
      <c r="J168" s="35"/>
      <c r="K168" s="35"/>
      <c r="L168" s="34"/>
    </row>
    <row r="169" spans="1:12" ht="24" hidden="1" x14ac:dyDescent="0.25">
      <c r="A169" s="74">
        <v>2515</v>
      </c>
      <c r="B169" s="78" t="s">
        <v>144</v>
      </c>
      <c r="C169" s="36">
        <f t="shared" si="11"/>
        <v>0</v>
      </c>
      <c r="D169" s="35"/>
      <c r="E169" s="35"/>
      <c r="F169" s="35"/>
      <c r="G169" s="37"/>
      <c r="H169" s="36">
        <f t="shared" si="12"/>
        <v>0</v>
      </c>
      <c r="I169" s="35"/>
      <c r="J169" s="35"/>
      <c r="K169" s="35"/>
      <c r="L169" s="34"/>
    </row>
    <row r="170" spans="1:12" ht="24" hidden="1" x14ac:dyDescent="0.25">
      <c r="A170" s="74">
        <v>2519</v>
      </c>
      <c r="B170" s="78" t="s">
        <v>143</v>
      </c>
      <c r="C170" s="36">
        <f t="shared" si="11"/>
        <v>0</v>
      </c>
      <c r="D170" s="35"/>
      <c r="E170" s="35"/>
      <c r="F170" s="35"/>
      <c r="G170" s="37"/>
      <c r="H170" s="36">
        <f t="shared" si="12"/>
        <v>0</v>
      </c>
      <c r="I170" s="35"/>
      <c r="J170" s="35"/>
      <c r="K170" s="35"/>
      <c r="L170" s="34"/>
    </row>
    <row r="171" spans="1:12" ht="24" hidden="1" x14ac:dyDescent="0.25">
      <c r="A171" s="88">
        <v>2520</v>
      </c>
      <c r="B171" s="78" t="s">
        <v>142</v>
      </c>
      <c r="C171" s="36">
        <f t="shared" si="11"/>
        <v>0</v>
      </c>
      <c r="D171" s="35"/>
      <c r="E171" s="35"/>
      <c r="F171" s="35"/>
      <c r="G171" s="37"/>
      <c r="H171" s="36">
        <f t="shared" si="12"/>
        <v>0</v>
      </c>
      <c r="I171" s="35"/>
      <c r="J171" s="35"/>
      <c r="K171" s="35"/>
      <c r="L171" s="34"/>
    </row>
    <row r="172" spans="1:12" s="158" customFormat="1" ht="48" hidden="1" x14ac:dyDescent="0.25">
      <c r="A172" s="147">
        <v>2800</v>
      </c>
      <c r="B172" s="79" t="s">
        <v>141</v>
      </c>
      <c r="C172" s="69">
        <f t="shared" si="11"/>
        <v>0</v>
      </c>
      <c r="D172" s="161"/>
      <c r="E172" s="161"/>
      <c r="F172" s="161"/>
      <c r="G172" s="162"/>
      <c r="H172" s="69">
        <f t="shared" si="12"/>
        <v>0</v>
      </c>
      <c r="I172" s="161"/>
      <c r="J172" s="161"/>
      <c r="K172" s="161"/>
      <c r="L172" s="160"/>
    </row>
    <row r="173" spans="1:12" hidden="1" x14ac:dyDescent="0.25">
      <c r="A173" s="131">
        <v>3000</v>
      </c>
      <c r="B173" s="131" t="s">
        <v>140</v>
      </c>
      <c r="C173" s="128">
        <f t="shared" si="11"/>
        <v>0</v>
      </c>
      <c r="D173" s="127">
        <f>SUM(D174,D184)</f>
        <v>0</v>
      </c>
      <c r="E173" s="127">
        <f>SUM(E174,E184)</f>
        <v>0</v>
      </c>
      <c r="F173" s="127">
        <f>SUM(F174,F184)</f>
        <v>0</v>
      </c>
      <c r="G173" s="129">
        <f>SUM(G174,G184)</f>
        <v>0</v>
      </c>
      <c r="H173" s="128">
        <f t="shared" si="12"/>
        <v>0</v>
      </c>
      <c r="I173" s="127">
        <f>SUM(I174,I184)</f>
        <v>0</v>
      </c>
      <c r="J173" s="127">
        <f>SUM(J174,J184)</f>
        <v>0</v>
      </c>
      <c r="K173" s="127">
        <f>SUM(K174,K184)</f>
        <v>0</v>
      </c>
      <c r="L173" s="126">
        <f>SUM(L174,L184)</f>
        <v>0</v>
      </c>
    </row>
    <row r="174" spans="1:12" ht="24" hidden="1" x14ac:dyDescent="0.25">
      <c r="A174" s="97">
        <v>3200</v>
      </c>
      <c r="B174" s="124" t="s">
        <v>139</v>
      </c>
      <c r="C174" s="95">
        <f t="shared" si="11"/>
        <v>0</v>
      </c>
      <c r="D174" s="93">
        <f>SUM(D175,D179)</f>
        <v>0</v>
      </c>
      <c r="E174" s="93">
        <f>SUM(E175,E179)</f>
        <v>0</v>
      </c>
      <c r="F174" s="93">
        <f>SUM(F175,F179)</f>
        <v>0</v>
      </c>
      <c r="G174" s="93">
        <f>SUM(G175,G179)</f>
        <v>0</v>
      </c>
      <c r="H174" s="94">
        <f t="shared" si="12"/>
        <v>0</v>
      </c>
      <c r="I174" s="93">
        <f>SUM(I175,I179)</f>
        <v>0</v>
      </c>
      <c r="J174" s="93">
        <f>SUM(J175,J179)</f>
        <v>0</v>
      </c>
      <c r="K174" s="93">
        <f>SUM(K175,K179)</f>
        <v>0</v>
      </c>
      <c r="L174" s="92">
        <f>SUM(L175,L179)</f>
        <v>0</v>
      </c>
    </row>
    <row r="175" spans="1:12" ht="36" hidden="1" x14ac:dyDescent="0.25">
      <c r="A175" s="91">
        <v>3260</v>
      </c>
      <c r="B175" s="79" t="s">
        <v>138</v>
      </c>
      <c r="C175" s="69">
        <f t="shared" si="11"/>
        <v>0</v>
      </c>
      <c r="D175" s="107">
        <f>SUM(D176:D178)</f>
        <v>0</v>
      </c>
      <c r="E175" s="107">
        <f>SUM(E176:E178)</f>
        <v>0</v>
      </c>
      <c r="F175" s="107">
        <f>SUM(F176:F178)</f>
        <v>0</v>
      </c>
      <c r="G175" s="150">
        <f>SUM(G176:G178)</f>
        <v>0</v>
      </c>
      <c r="H175" s="69">
        <f t="shared" si="12"/>
        <v>0</v>
      </c>
      <c r="I175" s="107">
        <f>SUM(I176:I178)</f>
        <v>0</v>
      </c>
      <c r="J175" s="107">
        <f>SUM(J176:J178)</f>
        <v>0</v>
      </c>
      <c r="K175" s="107">
        <f>SUM(K176:K178)</f>
        <v>0</v>
      </c>
      <c r="L175" s="149">
        <f>SUM(L176:L178)</f>
        <v>0</v>
      </c>
    </row>
    <row r="176" spans="1:12" ht="24" hidden="1" x14ac:dyDescent="0.25">
      <c r="A176" s="74">
        <v>3261</v>
      </c>
      <c r="B176" s="78" t="s">
        <v>137</v>
      </c>
      <c r="C176" s="36">
        <f t="shared" si="11"/>
        <v>0</v>
      </c>
      <c r="D176" s="35"/>
      <c r="E176" s="35"/>
      <c r="F176" s="35"/>
      <c r="G176" s="37"/>
      <c r="H176" s="36">
        <f t="shared" si="12"/>
        <v>0</v>
      </c>
      <c r="I176" s="35"/>
      <c r="J176" s="35"/>
      <c r="K176" s="35"/>
      <c r="L176" s="34"/>
    </row>
    <row r="177" spans="1:12" ht="36" hidden="1" x14ac:dyDescent="0.25">
      <c r="A177" s="74">
        <v>3262</v>
      </c>
      <c r="B177" s="78" t="s">
        <v>136</v>
      </c>
      <c r="C177" s="36">
        <f t="shared" si="11"/>
        <v>0</v>
      </c>
      <c r="D177" s="35"/>
      <c r="E177" s="35"/>
      <c r="F177" s="35"/>
      <c r="G177" s="37"/>
      <c r="H177" s="36">
        <f t="shared" si="12"/>
        <v>0</v>
      </c>
      <c r="I177" s="35"/>
      <c r="J177" s="35"/>
      <c r="K177" s="35"/>
      <c r="L177" s="34"/>
    </row>
    <row r="178" spans="1:12" ht="24" hidden="1" x14ac:dyDescent="0.25">
      <c r="A178" s="74">
        <v>3263</v>
      </c>
      <c r="B178" s="78" t="s">
        <v>135</v>
      </c>
      <c r="C178" s="36">
        <f t="shared" si="11"/>
        <v>0</v>
      </c>
      <c r="D178" s="35"/>
      <c r="E178" s="35"/>
      <c r="F178" s="35"/>
      <c r="G178" s="37"/>
      <c r="H178" s="36">
        <f t="shared" si="12"/>
        <v>0</v>
      </c>
      <c r="I178" s="35"/>
      <c r="J178" s="35"/>
      <c r="K178" s="35"/>
      <c r="L178" s="34"/>
    </row>
    <row r="179" spans="1:12" ht="84" hidden="1" x14ac:dyDescent="0.25">
      <c r="A179" s="91">
        <v>3290</v>
      </c>
      <c r="B179" s="79" t="s">
        <v>134</v>
      </c>
      <c r="C179" s="30">
        <f t="shared" si="11"/>
        <v>0</v>
      </c>
      <c r="D179" s="107">
        <f>SUM(D180:D183)</f>
        <v>0</v>
      </c>
      <c r="E179" s="107">
        <f>SUM(E180:E183)</f>
        <v>0</v>
      </c>
      <c r="F179" s="107">
        <f>SUM(F180:F183)</f>
        <v>0</v>
      </c>
      <c r="G179" s="107">
        <f>SUM(G180:G183)</f>
        <v>0</v>
      </c>
      <c r="H179" s="30">
        <f t="shared" si="12"/>
        <v>0</v>
      </c>
      <c r="I179" s="107">
        <f>SUM(I180:I183)</f>
        <v>0</v>
      </c>
      <c r="J179" s="107">
        <f>SUM(J180:J183)</f>
        <v>0</v>
      </c>
      <c r="K179" s="107">
        <f>SUM(K180:K183)</f>
        <v>0</v>
      </c>
      <c r="L179" s="117">
        <f>SUM(L180:L183)</f>
        <v>0</v>
      </c>
    </row>
    <row r="180" spans="1:12" ht="72" hidden="1" x14ac:dyDescent="0.25">
      <c r="A180" s="74">
        <v>3291</v>
      </c>
      <c r="B180" s="78" t="s">
        <v>133</v>
      </c>
      <c r="C180" s="36">
        <f t="shared" si="11"/>
        <v>0</v>
      </c>
      <c r="D180" s="35"/>
      <c r="E180" s="35"/>
      <c r="F180" s="35"/>
      <c r="G180" s="157"/>
      <c r="H180" s="36">
        <f t="shared" si="12"/>
        <v>0</v>
      </c>
      <c r="I180" s="35"/>
      <c r="J180" s="35"/>
      <c r="K180" s="35"/>
      <c r="L180" s="34"/>
    </row>
    <row r="181" spans="1:12" ht="72" hidden="1" x14ac:dyDescent="0.25">
      <c r="A181" s="74">
        <v>3292</v>
      </c>
      <c r="B181" s="78" t="s">
        <v>132</v>
      </c>
      <c r="C181" s="36">
        <f t="shared" si="11"/>
        <v>0</v>
      </c>
      <c r="D181" s="35"/>
      <c r="E181" s="35"/>
      <c r="F181" s="35"/>
      <c r="G181" s="157"/>
      <c r="H181" s="36">
        <f t="shared" si="12"/>
        <v>0</v>
      </c>
      <c r="I181" s="35"/>
      <c r="J181" s="35"/>
      <c r="K181" s="35"/>
      <c r="L181" s="34"/>
    </row>
    <row r="182" spans="1:12" ht="72" hidden="1" x14ac:dyDescent="0.25">
      <c r="A182" s="74">
        <v>3293</v>
      </c>
      <c r="B182" s="78" t="s">
        <v>131</v>
      </c>
      <c r="C182" s="36">
        <f t="shared" si="11"/>
        <v>0</v>
      </c>
      <c r="D182" s="35"/>
      <c r="E182" s="35"/>
      <c r="F182" s="35"/>
      <c r="G182" s="157"/>
      <c r="H182" s="36">
        <f t="shared" si="12"/>
        <v>0</v>
      </c>
      <c r="I182" s="35"/>
      <c r="J182" s="35"/>
      <c r="K182" s="35"/>
      <c r="L182" s="34"/>
    </row>
    <row r="183" spans="1:12" ht="60" hidden="1" x14ac:dyDescent="0.25">
      <c r="A183" s="156">
        <v>3294</v>
      </c>
      <c r="B183" s="78" t="s">
        <v>130</v>
      </c>
      <c r="C183" s="30">
        <f t="shared" si="11"/>
        <v>0</v>
      </c>
      <c r="D183" s="29"/>
      <c r="E183" s="29"/>
      <c r="F183" s="29"/>
      <c r="G183" s="155"/>
      <c r="H183" s="30">
        <f t="shared" si="12"/>
        <v>0</v>
      </c>
      <c r="I183" s="29"/>
      <c r="J183" s="29"/>
      <c r="K183" s="29"/>
      <c r="L183" s="28"/>
    </row>
    <row r="184" spans="1:12" ht="48" hidden="1" x14ac:dyDescent="0.25">
      <c r="A184" s="125">
        <v>3300</v>
      </c>
      <c r="B184" s="124" t="s">
        <v>129</v>
      </c>
      <c r="C184" s="122">
        <f t="shared" si="11"/>
        <v>0</v>
      </c>
      <c r="D184" s="121">
        <f>SUM(D185:D186)</f>
        <v>0</v>
      </c>
      <c r="E184" s="121">
        <f>SUM(E185:E186)</f>
        <v>0</v>
      </c>
      <c r="F184" s="121">
        <f>SUM(F185:F186)</f>
        <v>0</v>
      </c>
      <c r="G184" s="121">
        <f>SUM(G185:G186)</f>
        <v>0</v>
      </c>
      <c r="H184" s="122">
        <f t="shared" si="12"/>
        <v>0</v>
      </c>
      <c r="I184" s="121">
        <f>SUM(I185:I186)</f>
        <v>0</v>
      </c>
      <c r="J184" s="121">
        <f>SUM(J185:J186)</f>
        <v>0</v>
      </c>
      <c r="K184" s="121">
        <f>SUM(K185:K186)</f>
        <v>0</v>
      </c>
      <c r="L184" s="92">
        <f>SUM(L185:L186)</f>
        <v>0</v>
      </c>
    </row>
    <row r="185" spans="1:12" ht="48" hidden="1" x14ac:dyDescent="0.25">
      <c r="A185" s="154">
        <v>3310</v>
      </c>
      <c r="B185" s="137" t="s">
        <v>128</v>
      </c>
      <c r="C185" s="153">
        <f t="shared" si="11"/>
        <v>0</v>
      </c>
      <c r="D185" s="133"/>
      <c r="E185" s="133"/>
      <c r="F185" s="133"/>
      <c r="G185" s="135"/>
      <c r="H185" s="153">
        <f t="shared" si="12"/>
        <v>0</v>
      </c>
      <c r="I185" s="133"/>
      <c r="J185" s="133"/>
      <c r="K185" s="133"/>
      <c r="L185" s="132"/>
    </row>
    <row r="186" spans="1:12" ht="60" hidden="1" x14ac:dyDescent="0.25">
      <c r="A186" s="114">
        <v>3320</v>
      </c>
      <c r="B186" s="79" t="s">
        <v>127</v>
      </c>
      <c r="C186" s="69">
        <f t="shared" si="11"/>
        <v>0</v>
      </c>
      <c r="D186" s="68"/>
      <c r="E186" s="68"/>
      <c r="F186" s="68"/>
      <c r="G186" s="70"/>
      <c r="H186" s="69">
        <f t="shared" si="12"/>
        <v>0</v>
      </c>
      <c r="I186" s="68"/>
      <c r="J186" s="68"/>
      <c r="K186" s="68"/>
      <c r="L186" s="67"/>
    </row>
    <row r="187" spans="1:12" hidden="1" x14ac:dyDescent="0.25">
      <c r="A187" s="152">
        <v>4000</v>
      </c>
      <c r="B187" s="131" t="s">
        <v>126</v>
      </c>
      <c r="C187" s="128">
        <f t="shared" si="11"/>
        <v>0</v>
      </c>
      <c r="D187" s="127">
        <f>SUM(D188,D191)</f>
        <v>0</v>
      </c>
      <c r="E187" s="127">
        <f>SUM(E188,E191)</f>
        <v>0</v>
      </c>
      <c r="F187" s="127">
        <f>SUM(F188,F191)</f>
        <v>0</v>
      </c>
      <c r="G187" s="129">
        <f>SUM(G188,G191)</f>
        <v>0</v>
      </c>
      <c r="H187" s="128">
        <f t="shared" si="12"/>
        <v>0</v>
      </c>
      <c r="I187" s="127">
        <f>SUM(I188,I191)</f>
        <v>0</v>
      </c>
      <c r="J187" s="127">
        <f>SUM(J188,J191)</f>
        <v>0</v>
      </c>
      <c r="K187" s="127">
        <f>SUM(K188,K191)</f>
        <v>0</v>
      </c>
      <c r="L187" s="126">
        <f>SUM(L188,L191)</f>
        <v>0</v>
      </c>
    </row>
    <row r="188" spans="1:12" ht="24" hidden="1" x14ac:dyDescent="0.25">
      <c r="A188" s="151">
        <v>4200</v>
      </c>
      <c r="B188" s="96" t="s">
        <v>125</v>
      </c>
      <c r="C188" s="94">
        <f t="shared" si="11"/>
        <v>0</v>
      </c>
      <c r="D188" s="93">
        <f>SUM(D189,D190)</f>
        <v>0</v>
      </c>
      <c r="E188" s="93">
        <f>SUM(E189,E190)</f>
        <v>0</v>
      </c>
      <c r="F188" s="93">
        <f>SUM(F189,F190)</f>
        <v>0</v>
      </c>
      <c r="G188" s="142">
        <f>SUM(G189,G190)</f>
        <v>0</v>
      </c>
      <c r="H188" s="94">
        <f t="shared" si="12"/>
        <v>0</v>
      </c>
      <c r="I188" s="93">
        <f>SUM(I189,I190)</f>
        <v>0</v>
      </c>
      <c r="J188" s="93">
        <f>SUM(J189,J190)</f>
        <v>0</v>
      </c>
      <c r="K188" s="93">
        <f>SUM(K189,K190)</f>
        <v>0</v>
      </c>
      <c r="L188" s="141">
        <f>SUM(L189,L190)</f>
        <v>0</v>
      </c>
    </row>
    <row r="189" spans="1:12" ht="36" hidden="1" x14ac:dyDescent="0.25">
      <c r="A189" s="91">
        <v>4240</v>
      </c>
      <c r="B189" s="79" t="s">
        <v>124</v>
      </c>
      <c r="C189" s="69">
        <f t="shared" si="11"/>
        <v>0</v>
      </c>
      <c r="D189" s="68"/>
      <c r="E189" s="68"/>
      <c r="F189" s="68"/>
      <c r="G189" s="70"/>
      <c r="H189" s="69">
        <f t="shared" si="12"/>
        <v>0</v>
      </c>
      <c r="I189" s="68"/>
      <c r="J189" s="68"/>
      <c r="K189" s="68"/>
      <c r="L189" s="67"/>
    </row>
    <row r="190" spans="1:12" ht="24" hidden="1" x14ac:dyDescent="0.25">
      <c r="A190" s="88">
        <v>4250</v>
      </c>
      <c r="B190" s="78" t="s">
        <v>123</v>
      </c>
      <c r="C190" s="36">
        <f t="shared" si="11"/>
        <v>0</v>
      </c>
      <c r="D190" s="35"/>
      <c r="E190" s="35"/>
      <c r="F190" s="35"/>
      <c r="G190" s="37"/>
      <c r="H190" s="36">
        <f t="shared" si="12"/>
        <v>0</v>
      </c>
      <c r="I190" s="35"/>
      <c r="J190" s="35"/>
      <c r="K190" s="35"/>
      <c r="L190" s="34"/>
    </row>
    <row r="191" spans="1:12" hidden="1" x14ac:dyDescent="0.25">
      <c r="A191" s="97">
        <v>4300</v>
      </c>
      <c r="B191" s="96" t="s">
        <v>122</v>
      </c>
      <c r="C191" s="94">
        <f t="shared" si="11"/>
        <v>0</v>
      </c>
      <c r="D191" s="93">
        <f>SUM(D192)</f>
        <v>0</v>
      </c>
      <c r="E191" s="93">
        <f>SUM(E192)</f>
        <v>0</v>
      </c>
      <c r="F191" s="93">
        <f>SUM(F192)</f>
        <v>0</v>
      </c>
      <c r="G191" s="142">
        <f>SUM(G192)</f>
        <v>0</v>
      </c>
      <c r="H191" s="94">
        <f t="shared" si="12"/>
        <v>0</v>
      </c>
      <c r="I191" s="93">
        <f>SUM(I192)</f>
        <v>0</v>
      </c>
      <c r="J191" s="93">
        <f>SUM(J192)</f>
        <v>0</v>
      </c>
      <c r="K191" s="93">
        <f>SUM(K192)</f>
        <v>0</v>
      </c>
      <c r="L191" s="141">
        <f>SUM(L192)</f>
        <v>0</v>
      </c>
    </row>
    <row r="192" spans="1:12" ht="24" hidden="1" x14ac:dyDescent="0.25">
      <c r="A192" s="91">
        <v>4310</v>
      </c>
      <c r="B192" s="79" t="s">
        <v>121</v>
      </c>
      <c r="C192" s="69">
        <f t="shared" si="11"/>
        <v>0</v>
      </c>
      <c r="D192" s="107">
        <f>SUM(D193:D193)</f>
        <v>0</v>
      </c>
      <c r="E192" s="107">
        <f>SUM(E193:E193)</f>
        <v>0</v>
      </c>
      <c r="F192" s="107">
        <f>SUM(F193:F193)</f>
        <v>0</v>
      </c>
      <c r="G192" s="150">
        <f>SUM(G193:G193)</f>
        <v>0</v>
      </c>
      <c r="H192" s="69">
        <f t="shared" si="12"/>
        <v>0</v>
      </c>
      <c r="I192" s="107">
        <f>SUM(I193:I193)</f>
        <v>0</v>
      </c>
      <c r="J192" s="107">
        <f>SUM(J193:J193)</f>
        <v>0</v>
      </c>
      <c r="K192" s="107">
        <f>SUM(K193:K193)</f>
        <v>0</v>
      </c>
      <c r="L192" s="149">
        <f>SUM(L193:L193)</f>
        <v>0</v>
      </c>
    </row>
    <row r="193" spans="1:12" ht="36" hidden="1" x14ac:dyDescent="0.25">
      <c r="A193" s="74">
        <v>4311</v>
      </c>
      <c r="B193" s="78" t="s">
        <v>120</v>
      </c>
      <c r="C193" s="36">
        <f t="shared" ref="C193:C224" si="13">SUM(D193:G193)</f>
        <v>0</v>
      </c>
      <c r="D193" s="35"/>
      <c r="E193" s="35"/>
      <c r="F193" s="35"/>
      <c r="G193" s="37"/>
      <c r="H193" s="36">
        <f t="shared" ref="H193:H224" si="14">SUM(I193:L193)</f>
        <v>0</v>
      </c>
      <c r="I193" s="35"/>
      <c r="J193" s="35"/>
      <c r="K193" s="35"/>
      <c r="L193" s="34"/>
    </row>
    <row r="194" spans="1:12" s="14" customFormat="1" ht="24" x14ac:dyDescent="0.25">
      <c r="A194" s="148"/>
      <c r="B194" s="147" t="s">
        <v>119</v>
      </c>
      <c r="C194" s="146">
        <f t="shared" si="13"/>
        <v>445</v>
      </c>
      <c r="D194" s="145">
        <f>SUM(D195,D230,D268)</f>
        <v>445</v>
      </c>
      <c r="E194" s="145">
        <f>SUM(E195,E230,E268)</f>
        <v>0</v>
      </c>
      <c r="F194" s="145">
        <f>SUM(F195,F230,F268)</f>
        <v>0</v>
      </c>
      <c r="G194" s="145">
        <f>SUM(G195,G230,G268)</f>
        <v>0</v>
      </c>
      <c r="H194" s="146">
        <f t="shared" si="14"/>
        <v>445</v>
      </c>
      <c r="I194" s="145">
        <f>SUM(I195,I230,I268)</f>
        <v>445</v>
      </c>
      <c r="J194" s="145">
        <f>SUM(J195,J230,J268)</f>
        <v>0</v>
      </c>
      <c r="K194" s="145">
        <f>SUM(K195,K230,K268)</f>
        <v>0</v>
      </c>
      <c r="L194" s="144">
        <f>SUM(L195,L230,L268)</f>
        <v>0</v>
      </c>
    </row>
    <row r="195" spans="1:12" hidden="1" x14ac:dyDescent="0.25">
      <c r="A195" s="131">
        <v>5000</v>
      </c>
      <c r="B195" s="131" t="s">
        <v>118</v>
      </c>
      <c r="C195" s="128">
        <f t="shared" si="13"/>
        <v>0</v>
      </c>
      <c r="D195" s="127">
        <f>D196+D204</f>
        <v>0</v>
      </c>
      <c r="E195" s="127">
        <f>E196+E204</f>
        <v>0</v>
      </c>
      <c r="F195" s="127">
        <f>F196+F204</f>
        <v>0</v>
      </c>
      <c r="G195" s="127">
        <f>G196+G204</f>
        <v>0</v>
      </c>
      <c r="H195" s="128">
        <f t="shared" si="14"/>
        <v>0</v>
      </c>
      <c r="I195" s="127">
        <f>I196+I204</f>
        <v>0</v>
      </c>
      <c r="J195" s="127">
        <f>J196+J204</f>
        <v>0</v>
      </c>
      <c r="K195" s="127">
        <f>K196+K204</f>
        <v>0</v>
      </c>
      <c r="L195" s="143">
        <f>L196+L204</f>
        <v>0</v>
      </c>
    </row>
    <row r="196" spans="1:12" hidden="1" x14ac:dyDescent="0.25">
      <c r="A196" s="97">
        <v>5100</v>
      </c>
      <c r="B196" s="96" t="s">
        <v>117</v>
      </c>
      <c r="C196" s="94">
        <f t="shared" si="13"/>
        <v>0</v>
      </c>
      <c r="D196" s="93">
        <f>D197+D198+D201+D202+D203</f>
        <v>0</v>
      </c>
      <c r="E196" s="93">
        <f>E197+E198+E201+E202+E203</f>
        <v>0</v>
      </c>
      <c r="F196" s="93">
        <f>F197+F198+F201+F202+F203</f>
        <v>0</v>
      </c>
      <c r="G196" s="142">
        <f>G197+G198+G201+G202+G203</f>
        <v>0</v>
      </c>
      <c r="H196" s="94">
        <f t="shared" si="14"/>
        <v>0</v>
      </c>
      <c r="I196" s="93">
        <f>I197+I198+I201+I202+I203</f>
        <v>0</v>
      </c>
      <c r="J196" s="93">
        <f>J197+J198+J201+J202+J203</f>
        <v>0</v>
      </c>
      <c r="K196" s="93">
        <f>K197+K198+K201+K202+K203</f>
        <v>0</v>
      </c>
      <c r="L196" s="141">
        <f>L197+L198+L201+L202+L203</f>
        <v>0</v>
      </c>
    </row>
    <row r="197" spans="1:12" hidden="1" x14ac:dyDescent="0.25">
      <c r="A197" s="91">
        <v>5110</v>
      </c>
      <c r="B197" s="79" t="s">
        <v>116</v>
      </c>
      <c r="C197" s="69">
        <f t="shared" si="13"/>
        <v>0</v>
      </c>
      <c r="D197" s="68"/>
      <c r="E197" s="68"/>
      <c r="F197" s="68"/>
      <c r="G197" s="70"/>
      <c r="H197" s="69">
        <f t="shared" si="14"/>
        <v>0</v>
      </c>
      <c r="I197" s="68"/>
      <c r="J197" s="68"/>
      <c r="K197" s="68"/>
      <c r="L197" s="67"/>
    </row>
    <row r="198" spans="1:12" ht="24" hidden="1" x14ac:dyDescent="0.25">
      <c r="A198" s="88">
        <v>5120</v>
      </c>
      <c r="B198" s="78" t="s">
        <v>115</v>
      </c>
      <c r="C198" s="36">
        <f t="shared" si="13"/>
        <v>0</v>
      </c>
      <c r="D198" s="76">
        <f>D199+D200</f>
        <v>0</v>
      </c>
      <c r="E198" s="76">
        <f>E199+E200</f>
        <v>0</v>
      </c>
      <c r="F198" s="76">
        <f>F199+F200</f>
        <v>0</v>
      </c>
      <c r="G198" s="77">
        <f>G199+G200</f>
        <v>0</v>
      </c>
      <c r="H198" s="36">
        <f t="shared" si="14"/>
        <v>0</v>
      </c>
      <c r="I198" s="76">
        <f>I199+I200</f>
        <v>0</v>
      </c>
      <c r="J198" s="76">
        <f>J199+J200</f>
        <v>0</v>
      </c>
      <c r="K198" s="76">
        <f>K199+K200</f>
        <v>0</v>
      </c>
      <c r="L198" s="75">
        <f>L199+L200</f>
        <v>0</v>
      </c>
    </row>
    <row r="199" spans="1:12" hidden="1" x14ac:dyDescent="0.25">
      <c r="A199" s="74">
        <v>5121</v>
      </c>
      <c r="B199" s="78" t="s">
        <v>114</v>
      </c>
      <c r="C199" s="36">
        <f t="shared" si="13"/>
        <v>0</v>
      </c>
      <c r="D199" s="35"/>
      <c r="E199" s="35"/>
      <c r="F199" s="35"/>
      <c r="G199" s="37"/>
      <c r="H199" s="36">
        <f t="shared" si="14"/>
        <v>0</v>
      </c>
      <c r="I199" s="35"/>
      <c r="J199" s="35"/>
      <c r="K199" s="35"/>
      <c r="L199" s="34"/>
    </row>
    <row r="200" spans="1:12" ht="24" hidden="1" x14ac:dyDescent="0.25">
      <c r="A200" s="74">
        <v>5129</v>
      </c>
      <c r="B200" s="78" t="s">
        <v>113</v>
      </c>
      <c r="C200" s="36">
        <f t="shared" si="13"/>
        <v>0</v>
      </c>
      <c r="D200" s="35"/>
      <c r="E200" s="35"/>
      <c r="F200" s="35"/>
      <c r="G200" s="37"/>
      <c r="H200" s="36">
        <f t="shared" si="14"/>
        <v>0</v>
      </c>
      <c r="I200" s="35"/>
      <c r="J200" s="35"/>
      <c r="K200" s="35"/>
      <c r="L200" s="34"/>
    </row>
    <row r="201" spans="1:12" hidden="1" x14ac:dyDescent="0.25">
      <c r="A201" s="88">
        <v>5130</v>
      </c>
      <c r="B201" s="78" t="s">
        <v>112</v>
      </c>
      <c r="C201" s="36">
        <f t="shared" si="13"/>
        <v>0</v>
      </c>
      <c r="D201" s="35"/>
      <c r="E201" s="35"/>
      <c r="F201" s="35"/>
      <c r="G201" s="37"/>
      <c r="H201" s="36">
        <f t="shared" si="14"/>
        <v>0</v>
      </c>
      <c r="I201" s="35"/>
      <c r="J201" s="35"/>
      <c r="K201" s="35"/>
      <c r="L201" s="34"/>
    </row>
    <row r="202" spans="1:12" hidden="1" x14ac:dyDescent="0.25">
      <c r="A202" s="88">
        <v>5140</v>
      </c>
      <c r="B202" s="78" t="s">
        <v>111</v>
      </c>
      <c r="C202" s="36">
        <f t="shared" si="13"/>
        <v>0</v>
      </c>
      <c r="D202" s="35"/>
      <c r="E202" s="35"/>
      <c r="F202" s="35"/>
      <c r="G202" s="37"/>
      <c r="H202" s="36">
        <f t="shared" si="14"/>
        <v>0</v>
      </c>
      <c r="I202" s="35"/>
      <c r="J202" s="35"/>
      <c r="K202" s="35"/>
      <c r="L202" s="34"/>
    </row>
    <row r="203" spans="1:12" ht="24" hidden="1" x14ac:dyDescent="0.25">
      <c r="A203" s="88">
        <v>5170</v>
      </c>
      <c r="B203" s="78" t="s">
        <v>110</v>
      </c>
      <c r="C203" s="36">
        <f t="shared" si="13"/>
        <v>0</v>
      </c>
      <c r="D203" s="35"/>
      <c r="E203" s="35"/>
      <c r="F203" s="35"/>
      <c r="G203" s="37"/>
      <c r="H203" s="36">
        <f t="shared" si="14"/>
        <v>0</v>
      </c>
      <c r="I203" s="35"/>
      <c r="J203" s="35"/>
      <c r="K203" s="35"/>
      <c r="L203" s="34"/>
    </row>
    <row r="204" spans="1:12" hidden="1" x14ac:dyDescent="0.25">
      <c r="A204" s="97">
        <v>5200</v>
      </c>
      <c r="B204" s="96" t="s">
        <v>109</v>
      </c>
      <c r="C204" s="94">
        <f t="shared" si="13"/>
        <v>0</v>
      </c>
      <c r="D204" s="93">
        <f>D205+D215+D216+D225+D226+D227+D229</f>
        <v>0</v>
      </c>
      <c r="E204" s="93">
        <f>E205+E215+E216+E225+E226+E227+E229</f>
        <v>0</v>
      </c>
      <c r="F204" s="93">
        <f>F205+F215+F216+F225+F226+F227+F229</f>
        <v>0</v>
      </c>
      <c r="G204" s="142">
        <f>G205+G215+G216+G225+G226+G227+G229</f>
        <v>0</v>
      </c>
      <c r="H204" s="94">
        <f t="shared" si="14"/>
        <v>0</v>
      </c>
      <c r="I204" s="93">
        <f>I205+I215+I216+I225+I226+I227+I229</f>
        <v>0</v>
      </c>
      <c r="J204" s="93">
        <f>J205+J215+J216+J225+J226+J227+J229</f>
        <v>0</v>
      </c>
      <c r="K204" s="93">
        <f>K205+K215+K216+K225+K226+K227+K229</f>
        <v>0</v>
      </c>
      <c r="L204" s="141">
        <f>L205+L215+L216+L225+L226+L227+L229</f>
        <v>0</v>
      </c>
    </row>
    <row r="205" spans="1:12" hidden="1" x14ac:dyDescent="0.25">
      <c r="A205" s="80">
        <v>5210</v>
      </c>
      <c r="B205" s="137" t="s">
        <v>108</v>
      </c>
      <c r="C205" s="134">
        <f t="shared" si="13"/>
        <v>0</v>
      </c>
      <c r="D205" s="139">
        <f>SUM(D206:D214)</f>
        <v>0</v>
      </c>
      <c r="E205" s="139">
        <f>SUM(E206:E214)</f>
        <v>0</v>
      </c>
      <c r="F205" s="139">
        <f>SUM(F206:F214)</f>
        <v>0</v>
      </c>
      <c r="G205" s="140">
        <f>SUM(G206:G214)</f>
        <v>0</v>
      </c>
      <c r="H205" s="134">
        <f t="shared" si="14"/>
        <v>0</v>
      </c>
      <c r="I205" s="139">
        <f>SUM(I206:I214)</f>
        <v>0</v>
      </c>
      <c r="J205" s="139">
        <f>SUM(J206:J214)</f>
        <v>0</v>
      </c>
      <c r="K205" s="139">
        <f>SUM(K206:K214)</f>
        <v>0</v>
      </c>
      <c r="L205" s="138">
        <f>SUM(L206:L214)</f>
        <v>0</v>
      </c>
    </row>
    <row r="206" spans="1:12" hidden="1" x14ac:dyDescent="0.25">
      <c r="A206" s="114">
        <v>5211</v>
      </c>
      <c r="B206" s="79" t="s">
        <v>107</v>
      </c>
      <c r="C206" s="69">
        <f t="shared" si="13"/>
        <v>0</v>
      </c>
      <c r="D206" s="68"/>
      <c r="E206" s="68"/>
      <c r="F206" s="68"/>
      <c r="G206" s="70"/>
      <c r="H206" s="69">
        <f t="shared" si="14"/>
        <v>0</v>
      </c>
      <c r="I206" s="68"/>
      <c r="J206" s="68"/>
      <c r="K206" s="68"/>
      <c r="L206" s="67"/>
    </row>
    <row r="207" spans="1:12" hidden="1" x14ac:dyDescent="0.25">
      <c r="A207" s="74">
        <v>5212</v>
      </c>
      <c r="B207" s="78" t="s">
        <v>106</v>
      </c>
      <c r="C207" s="36">
        <f t="shared" si="13"/>
        <v>0</v>
      </c>
      <c r="D207" s="35"/>
      <c r="E207" s="35"/>
      <c r="F207" s="35"/>
      <c r="G207" s="37"/>
      <c r="H207" s="36">
        <f t="shared" si="14"/>
        <v>0</v>
      </c>
      <c r="I207" s="35"/>
      <c r="J207" s="35"/>
      <c r="K207" s="35"/>
      <c r="L207" s="34"/>
    </row>
    <row r="208" spans="1:12" hidden="1" x14ac:dyDescent="0.25">
      <c r="A208" s="74">
        <v>5213</v>
      </c>
      <c r="B208" s="78" t="s">
        <v>105</v>
      </c>
      <c r="C208" s="36">
        <f t="shared" si="13"/>
        <v>0</v>
      </c>
      <c r="D208" s="35"/>
      <c r="E208" s="35"/>
      <c r="F208" s="35"/>
      <c r="G208" s="37"/>
      <c r="H208" s="36">
        <f t="shared" si="14"/>
        <v>0</v>
      </c>
      <c r="I208" s="35"/>
      <c r="J208" s="35"/>
      <c r="K208" s="35"/>
      <c r="L208" s="34"/>
    </row>
    <row r="209" spans="1:12" hidden="1" x14ac:dyDescent="0.25">
      <c r="A209" s="74">
        <v>5214</v>
      </c>
      <c r="B209" s="78" t="s">
        <v>104</v>
      </c>
      <c r="C209" s="36">
        <f t="shared" si="13"/>
        <v>0</v>
      </c>
      <c r="D209" s="35"/>
      <c r="E209" s="35"/>
      <c r="F209" s="35"/>
      <c r="G209" s="37"/>
      <c r="H209" s="36">
        <f t="shared" si="14"/>
        <v>0</v>
      </c>
      <c r="I209" s="35"/>
      <c r="J209" s="35"/>
      <c r="K209" s="35"/>
      <c r="L209" s="34"/>
    </row>
    <row r="210" spans="1:12" hidden="1" x14ac:dyDescent="0.25">
      <c r="A210" s="74">
        <v>5215</v>
      </c>
      <c r="B210" s="78" t="s">
        <v>103</v>
      </c>
      <c r="C210" s="36">
        <f t="shared" si="13"/>
        <v>0</v>
      </c>
      <c r="D210" s="35"/>
      <c r="E210" s="35"/>
      <c r="F210" s="35"/>
      <c r="G210" s="37"/>
      <c r="H210" s="36">
        <f t="shared" si="14"/>
        <v>0</v>
      </c>
      <c r="I210" s="35"/>
      <c r="J210" s="35"/>
      <c r="K210" s="35"/>
      <c r="L210" s="34"/>
    </row>
    <row r="211" spans="1:12" ht="24" hidden="1" x14ac:dyDescent="0.25">
      <c r="A211" s="74">
        <v>5216</v>
      </c>
      <c r="B211" s="78" t="s">
        <v>102</v>
      </c>
      <c r="C211" s="36">
        <f t="shared" si="13"/>
        <v>0</v>
      </c>
      <c r="D211" s="35"/>
      <c r="E211" s="35"/>
      <c r="F211" s="35"/>
      <c r="G211" s="37"/>
      <c r="H211" s="36">
        <f t="shared" si="14"/>
        <v>0</v>
      </c>
      <c r="I211" s="35"/>
      <c r="J211" s="35"/>
      <c r="K211" s="35"/>
      <c r="L211" s="34"/>
    </row>
    <row r="212" spans="1:12" hidden="1" x14ac:dyDescent="0.25">
      <c r="A212" s="74">
        <v>5217</v>
      </c>
      <c r="B212" s="78" t="s">
        <v>101</v>
      </c>
      <c r="C212" s="36">
        <f t="shared" si="13"/>
        <v>0</v>
      </c>
      <c r="D212" s="35"/>
      <c r="E212" s="35"/>
      <c r="F212" s="35"/>
      <c r="G212" s="37"/>
      <c r="H212" s="36">
        <f t="shared" si="14"/>
        <v>0</v>
      </c>
      <c r="I212" s="35"/>
      <c r="J212" s="35"/>
      <c r="K212" s="35"/>
      <c r="L212" s="34"/>
    </row>
    <row r="213" spans="1:12" hidden="1" x14ac:dyDescent="0.25">
      <c r="A213" s="74">
        <v>5218</v>
      </c>
      <c r="B213" s="78" t="s">
        <v>100</v>
      </c>
      <c r="C213" s="36">
        <f t="shared" si="13"/>
        <v>0</v>
      </c>
      <c r="D213" s="35"/>
      <c r="E213" s="35"/>
      <c r="F213" s="35"/>
      <c r="G213" s="37"/>
      <c r="H213" s="36">
        <f t="shared" si="14"/>
        <v>0</v>
      </c>
      <c r="I213" s="35"/>
      <c r="J213" s="35"/>
      <c r="K213" s="35"/>
      <c r="L213" s="34"/>
    </row>
    <row r="214" spans="1:12" hidden="1" x14ac:dyDescent="0.25">
      <c r="A214" s="74">
        <v>5219</v>
      </c>
      <c r="B214" s="78" t="s">
        <v>99</v>
      </c>
      <c r="C214" s="36">
        <f t="shared" si="13"/>
        <v>0</v>
      </c>
      <c r="D214" s="35"/>
      <c r="E214" s="35"/>
      <c r="F214" s="35"/>
      <c r="G214" s="37"/>
      <c r="H214" s="36">
        <f t="shared" si="14"/>
        <v>0</v>
      </c>
      <c r="I214" s="35"/>
      <c r="J214" s="35"/>
      <c r="K214" s="35"/>
      <c r="L214" s="34"/>
    </row>
    <row r="215" spans="1:12" hidden="1" x14ac:dyDescent="0.25">
      <c r="A215" s="88">
        <v>5220</v>
      </c>
      <c r="B215" s="78" t="s">
        <v>98</v>
      </c>
      <c r="C215" s="36">
        <f t="shared" si="13"/>
        <v>0</v>
      </c>
      <c r="D215" s="35"/>
      <c r="E215" s="35"/>
      <c r="F215" s="35"/>
      <c r="G215" s="37"/>
      <c r="H215" s="36">
        <f t="shared" si="14"/>
        <v>0</v>
      </c>
      <c r="I215" s="35"/>
      <c r="J215" s="35"/>
      <c r="K215" s="35"/>
      <c r="L215" s="34"/>
    </row>
    <row r="216" spans="1:12" hidden="1" x14ac:dyDescent="0.25">
      <c r="A216" s="88">
        <v>5230</v>
      </c>
      <c r="B216" s="78" t="s">
        <v>97</v>
      </c>
      <c r="C216" s="36">
        <f t="shared" si="13"/>
        <v>0</v>
      </c>
      <c r="D216" s="76">
        <f>SUM(D217:D224)</f>
        <v>0</v>
      </c>
      <c r="E216" s="76">
        <f>SUM(E217:E224)</f>
        <v>0</v>
      </c>
      <c r="F216" s="76">
        <f>SUM(F217:F224)</f>
        <v>0</v>
      </c>
      <c r="G216" s="77">
        <f>SUM(G217:G224)</f>
        <v>0</v>
      </c>
      <c r="H216" s="36">
        <f t="shared" si="14"/>
        <v>0</v>
      </c>
      <c r="I216" s="76">
        <f>SUM(I217:I224)</f>
        <v>0</v>
      </c>
      <c r="J216" s="76">
        <f>SUM(J217:J224)</f>
        <v>0</v>
      </c>
      <c r="K216" s="76">
        <f>SUM(K217:K224)</f>
        <v>0</v>
      </c>
      <c r="L216" s="75">
        <f>SUM(L217:L224)</f>
        <v>0</v>
      </c>
    </row>
    <row r="217" spans="1:12" hidden="1" x14ac:dyDescent="0.25">
      <c r="A217" s="74">
        <v>5231</v>
      </c>
      <c r="B217" s="78" t="s">
        <v>96</v>
      </c>
      <c r="C217" s="36">
        <f t="shared" si="13"/>
        <v>0</v>
      </c>
      <c r="D217" s="35"/>
      <c r="E217" s="35"/>
      <c r="F217" s="35"/>
      <c r="G217" s="37"/>
      <c r="H217" s="36">
        <f t="shared" si="14"/>
        <v>0</v>
      </c>
      <c r="I217" s="35"/>
      <c r="J217" s="35"/>
      <c r="K217" s="35"/>
      <c r="L217" s="34"/>
    </row>
    <row r="218" spans="1:12" hidden="1" x14ac:dyDescent="0.25">
      <c r="A218" s="74">
        <v>5232</v>
      </c>
      <c r="B218" s="78" t="s">
        <v>95</v>
      </c>
      <c r="C218" s="36">
        <f t="shared" si="13"/>
        <v>0</v>
      </c>
      <c r="D218" s="35"/>
      <c r="E218" s="35"/>
      <c r="F218" s="35"/>
      <c r="G218" s="37"/>
      <c r="H218" s="36">
        <f t="shared" si="14"/>
        <v>0</v>
      </c>
      <c r="I218" s="35"/>
      <c r="J218" s="35"/>
      <c r="K218" s="35"/>
      <c r="L218" s="34"/>
    </row>
    <row r="219" spans="1:12" hidden="1" x14ac:dyDescent="0.25">
      <c r="A219" s="74">
        <v>5233</v>
      </c>
      <c r="B219" s="78" t="s">
        <v>94</v>
      </c>
      <c r="C219" s="73">
        <f t="shared" si="13"/>
        <v>0</v>
      </c>
      <c r="D219" s="35"/>
      <c r="E219" s="35"/>
      <c r="F219" s="35"/>
      <c r="G219" s="37"/>
      <c r="H219" s="36">
        <f t="shared" si="14"/>
        <v>0</v>
      </c>
      <c r="I219" s="35"/>
      <c r="J219" s="35"/>
      <c r="K219" s="35"/>
      <c r="L219" s="34"/>
    </row>
    <row r="220" spans="1:12" ht="24" hidden="1" x14ac:dyDescent="0.25">
      <c r="A220" s="74">
        <v>5234</v>
      </c>
      <c r="B220" s="78" t="s">
        <v>93</v>
      </c>
      <c r="C220" s="73">
        <f t="shared" si="13"/>
        <v>0</v>
      </c>
      <c r="D220" s="35"/>
      <c r="E220" s="35"/>
      <c r="F220" s="35"/>
      <c r="G220" s="37"/>
      <c r="H220" s="36">
        <f t="shared" si="14"/>
        <v>0</v>
      </c>
      <c r="I220" s="35"/>
      <c r="J220" s="35"/>
      <c r="K220" s="35"/>
      <c r="L220" s="34"/>
    </row>
    <row r="221" spans="1:12" hidden="1" x14ac:dyDescent="0.25">
      <c r="A221" s="74">
        <v>5236</v>
      </c>
      <c r="B221" s="78" t="s">
        <v>92</v>
      </c>
      <c r="C221" s="73">
        <f t="shared" si="13"/>
        <v>0</v>
      </c>
      <c r="D221" s="35"/>
      <c r="E221" s="35"/>
      <c r="F221" s="35"/>
      <c r="G221" s="37"/>
      <c r="H221" s="36">
        <f t="shared" si="14"/>
        <v>0</v>
      </c>
      <c r="I221" s="35"/>
      <c r="J221" s="35"/>
      <c r="K221" s="35"/>
      <c r="L221" s="34"/>
    </row>
    <row r="222" spans="1:12" hidden="1" x14ac:dyDescent="0.25">
      <c r="A222" s="74">
        <v>5237</v>
      </c>
      <c r="B222" s="78" t="s">
        <v>91</v>
      </c>
      <c r="C222" s="73">
        <f t="shared" si="13"/>
        <v>0</v>
      </c>
      <c r="D222" s="35"/>
      <c r="E222" s="35"/>
      <c r="F222" s="35"/>
      <c r="G222" s="37"/>
      <c r="H222" s="36">
        <f t="shared" si="14"/>
        <v>0</v>
      </c>
      <c r="I222" s="35"/>
      <c r="J222" s="35"/>
      <c r="K222" s="35"/>
      <c r="L222" s="34"/>
    </row>
    <row r="223" spans="1:12" ht="24" hidden="1" x14ac:dyDescent="0.25">
      <c r="A223" s="74">
        <v>5238</v>
      </c>
      <c r="B223" s="78" t="s">
        <v>90</v>
      </c>
      <c r="C223" s="73">
        <f t="shared" si="13"/>
        <v>0</v>
      </c>
      <c r="D223" s="35"/>
      <c r="E223" s="35"/>
      <c r="F223" s="35"/>
      <c r="G223" s="37"/>
      <c r="H223" s="36">
        <f t="shared" si="14"/>
        <v>0</v>
      </c>
      <c r="I223" s="35"/>
      <c r="J223" s="35"/>
      <c r="K223" s="35"/>
      <c r="L223" s="34"/>
    </row>
    <row r="224" spans="1:12" ht="24" hidden="1" x14ac:dyDescent="0.25">
      <c r="A224" s="74">
        <v>5239</v>
      </c>
      <c r="B224" s="78" t="s">
        <v>89</v>
      </c>
      <c r="C224" s="73">
        <f t="shared" si="13"/>
        <v>0</v>
      </c>
      <c r="D224" s="35"/>
      <c r="E224" s="35"/>
      <c r="F224" s="35"/>
      <c r="G224" s="37"/>
      <c r="H224" s="36">
        <f t="shared" si="14"/>
        <v>0</v>
      </c>
      <c r="I224" s="35"/>
      <c r="J224" s="35"/>
      <c r="K224" s="35"/>
      <c r="L224" s="34"/>
    </row>
    <row r="225" spans="1:12" ht="24" hidden="1" x14ac:dyDescent="0.25">
      <c r="A225" s="88">
        <v>5240</v>
      </c>
      <c r="B225" s="78" t="s">
        <v>88</v>
      </c>
      <c r="C225" s="73">
        <f t="shared" ref="C225:C256" si="15">SUM(D225:G225)</f>
        <v>0</v>
      </c>
      <c r="D225" s="35"/>
      <c r="E225" s="35"/>
      <c r="F225" s="35"/>
      <c r="G225" s="37"/>
      <c r="H225" s="36">
        <f t="shared" ref="H225:H256" si="16">SUM(I225:L225)</f>
        <v>0</v>
      </c>
      <c r="I225" s="35"/>
      <c r="J225" s="35"/>
      <c r="K225" s="35"/>
      <c r="L225" s="34"/>
    </row>
    <row r="226" spans="1:12" hidden="1" x14ac:dyDescent="0.25">
      <c r="A226" s="88">
        <v>5250</v>
      </c>
      <c r="B226" s="78" t="s">
        <v>87</v>
      </c>
      <c r="C226" s="73">
        <f t="shared" si="15"/>
        <v>0</v>
      </c>
      <c r="D226" s="35"/>
      <c r="E226" s="35"/>
      <c r="F226" s="35"/>
      <c r="G226" s="37"/>
      <c r="H226" s="36">
        <f t="shared" si="16"/>
        <v>0</v>
      </c>
      <c r="I226" s="35"/>
      <c r="J226" s="35"/>
      <c r="K226" s="35"/>
      <c r="L226" s="34"/>
    </row>
    <row r="227" spans="1:12" hidden="1" x14ac:dyDescent="0.25">
      <c r="A227" s="88">
        <v>5260</v>
      </c>
      <c r="B227" s="78" t="s">
        <v>86</v>
      </c>
      <c r="C227" s="73">
        <f t="shared" si="15"/>
        <v>0</v>
      </c>
      <c r="D227" s="76">
        <f>SUM(D228)</f>
        <v>0</v>
      </c>
      <c r="E227" s="76">
        <f>SUM(E228)</f>
        <v>0</v>
      </c>
      <c r="F227" s="76">
        <f>SUM(F228)</f>
        <v>0</v>
      </c>
      <c r="G227" s="77">
        <f>SUM(G228)</f>
        <v>0</v>
      </c>
      <c r="H227" s="36">
        <f t="shared" si="16"/>
        <v>0</v>
      </c>
      <c r="I227" s="76">
        <f>SUM(I228)</f>
        <v>0</v>
      </c>
      <c r="J227" s="76">
        <f>SUM(J228)</f>
        <v>0</v>
      </c>
      <c r="K227" s="76">
        <f>SUM(K228)</f>
        <v>0</v>
      </c>
      <c r="L227" s="75">
        <f>SUM(L228)</f>
        <v>0</v>
      </c>
    </row>
    <row r="228" spans="1:12" ht="24" hidden="1" x14ac:dyDescent="0.25">
      <c r="A228" s="74">
        <v>5269</v>
      </c>
      <c r="B228" s="78" t="s">
        <v>85</v>
      </c>
      <c r="C228" s="73">
        <f t="shared" si="15"/>
        <v>0</v>
      </c>
      <c r="D228" s="35"/>
      <c r="E228" s="35"/>
      <c r="F228" s="35"/>
      <c r="G228" s="37"/>
      <c r="H228" s="36">
        <f t="shared" si="16"/>
        <v>0</v>
      </c>
      <c r="I228" s="35"/>
      <c r="J228" s="35"/>
      <c r="K228" s="35"/>
      <c r="L228" s="34"/>
    </row>
    <row r="229" spans="1:12" ht="24" hidden="1" x14ac:dyDescent="0.25">
      <c r="A229" s="80">
        <v>5270</v>
      </c>
      <c r="B229" s="137" t="s">
        <v>84</v>
      </c>
      <c r="C229" s="136">
        <f t="shared" si="15"/>
        <v>0</v>
      </c>
      <c r="D229" s="133"/>
      <c r="E229" s="133"/>
      <c r="F229" s="133"/>
      <c r="G229" s="135"/>
      <c r="H229" s="134">
        <f t="shared" si="16"/>
        <v>0</v>
      </c>
      <c r="I229" s="133"/>
      <c r="J229" s="133"/>
      <c r="K229" s="133"/>
      <c r="L229" s="132"/>
    </row>
    <row r="230" spans="1:12" x14ac:dyDescent="0.25">
      <c r="A230" s="131">
        <v>6000</v>
      </c>
      <c r="B230" s="131" t="s">
        <v>83</v>
      </c>
      <c r="C230" s="130">
        <f t="shared" si="15"/>
        <v>445</v>
      </c>
      <c r="D230" s="127">
        <f>D231+D251+D258</f>
        <v>445</v>
      </c>
      <c r="E230" s="127">
        <f>E231+E251+E258</f>
        <v>0</v>
      </c>
      <c r="F230" s="127">
        <f>F231+F251+F258</f>
        <v>0</v>
      </c>
      <c r="G230" s="129">
        <f>G231+G251+G258</f>
        <v>0</v>
      </c>
      <c r="H230" s="128">
        <f t="shared" si="16"/>
        <v>445</v>
      </c>
      <c r="I230" s="127">
        <f>I231+I251+I258</f>
        <v>445</v>
      </c>
      <c r="J230" s="127">
        <f>J231+J251+J258</f>
        <v>0</v>
      </c>
      <c r="K230" s="127">
        <f>K231+K251+K258</f>
        <v>0</v>
      </c>
      <c r="L230" s="126">
        <f>L231+L251+L258</f>
        <v>0</v>
      </c>
    </row>
    <row r="231" spans="1:12" hidden="1" x14ac:dyDescent="0.25">
      <c r="A231" s="125">
        <v>6200</v>
      </c>
      <c r="B231" s="124" t="s">
        <v>82</v>
      </c>
      <c r="C231" s="123">
        <f t="shared" si="15"/>
        <v>0</v>
      </c>
      <c r="D231" s="121">
        <f>SUM(D232,D233,D235,D238,D244,D245,D246)</f>
        <v>0</v>
      </c>
      <c r="E231" s="121">
        <f>SUM(E232,E233,E235,E238,E244,E245,E246)</f>
        <v>0</v>
      </c>
      <c r="F231" s="121">
        <f>SUM(F232,F233,F235,F238,F244,F245,F246)</f>
        <v>0</v>
      </c>
      <c r="G231" s="121">
        <f>SUM(G232,G233,G235,G238,G244,G245,G246)</f>
        <v>0</v>
      </c>
      <c r="H231" s="122">
        <f t="shared" si="16"/>
        <v>0</v>
      </c>
      <c r="I231" s="121">
        <f>SUM(I232,I233,I235,I238,I244,I245,I246)</f>
        <v>0</v>
      </c>
      <c r="J231" s="121">
        <f>SUM(J232,J233,J235,J238,J244,J245,J246)</f>
        <v>0</v>
      </c>
      <c r="K231" s="121">
        <f>SUM(K232,K233,K235,K238,K244,K245,K246)</f>
        <v>0</v>
      </c>
      <c r="L231" s="92">
        <f>SUM(L232,L233,L235,L238,L244,L245,L246)</f>
        <v>0</v>
      </c>
    </row>
    <row r="232" spans="1:12" ht="24" hidden="1" x14ac:dyDescent="0.25">
      <c r="A232" s="91">
        <v>6220</v>
      </c>
      <c r="B232" s="79" t="s">
        <v>81</v>
      </c>
      <c r="C232" s="71">
        <f t="shared" si="15"/>
        <v>0</v>
      </c>
      <c r="D232" s="68"/>
      <c r="E232" s="68"/>
      <c r="F232" s="68"/>
      <c r="G232" s="120"/>
      <c r="H232" s="119">
        <f t="shared" si="16"/>
        <v>0</v>
      </c>
      <c r="I232" s="68"/>
      <c r="J232" s="68"/>
      <c r="K232" s="68"/>
      <c r="L232" s="67"/>
    </row>
    <row r="233" spans="1:12" hidden="1" x14ac:dyDescent="0.25">
      <c r="A233" s="88">
        <v>6230</v>
      </c>
      <c r="B233" s="78" t="s">
        <v>80</v>
      </c>
      <c r="C233" s="73">
        <f t="shared" si="15"/>
        <v>0</v>
      </c>
      <c r="D233" s="76">
        <f>SUM(D234)</f>
        <v>0</v>
      </c>
      <c r="E233" s="76">
        <f>SUM(E234)</f>
        <v>0</v>
      </c>
      <c r="F233" s="76">
        <f>SUM(F234)</f>
        <v>0</v>
      </c>
      <c r="G233" s="77">
        <f>SUM(G234)</f>
        <v>0</v>
      </c>
      <c r="H233" s="103">
        <f t="shared" si="16"/>
        <v>0</v>
      </c>
      <c r="I233" s="76">
        <f>SUM(I234)</f>
        <v>0</v>
      </c>
      <c r="J233" s="76">
        <f>SUM(J234)</f>
        <v>0</v>
      </c>
      <c r="K233" s="76">
        <f>SUM(K234)</f>
        <v>0</v>
      </c>
      <c r="L233" s="75">
        <f>SUM(L234)</f>
        <v>0</v>
      </c>
    </row>
    <row r="234" spans="1:12" ht="24" hidden="1" x14ac:dyDescent="0.25">
      <c r="A234" s="74">
        <v>6239</v>
      </c>
      <c r="B234" s="79" t="s">
        <v>79</v>
      </c>
      <c r="C234" s="73">
        <f t="shared" si="15"/>
        <v>0</v>
      </c>
      <c r="D234" s="68"/>
      <c r="E234" s="68"/>
      <c r="F234" s="68"/>
      <c r="G234" s="70"/>
      <c r="H234" s="103">
        <f t="shared" si="16"/>
        <v>0</v>
      </c>
      <c r="I234" s="68"/>
      <c r="J234" s="68"/>
      <c r="K234" s="68"/>
      <c r="L234" s="67"/>
    </row>
    <row r="235" spans="1:12" ht="24" hidden="1" x14ac:dyDescent="0.25">
      <c r="A235" s="88">
        <v>6240</v>
      </c>
      <c r="B235" s="78" t="s">
        <v>78</v>
      </c>
      <c r="C235" s="73">
        <f t="shared" si="15"/>
        <v>0</v>
      </c>
      <c r="D235" s="76">
        <f>SUM(D236:D237)</f>
        <v>0</v>
      </c>
      <c r="E235" s="76">
        <f>SUM(E236:E237)</f>
        <v>0</v>
      </c>
      <c r="F235" s="76">
        <f>SUM(F236:F237)</f>
        <v>0</v>
      </c>
      <c r="G235" s="77">
        <f>SUM(G236:G237)</f>
        <v>0</v>
      </c>
      <c r="H235" s="103">
        <f t="shared" si="16"/>
        <v>0</v>
      </c>
      <c r="I235" s="76">
        <f>SUM(I236:I237)</f>
        <v>0</v>
      </c>
      <c r="J235" s="76">
        <f>SUM(J236:J237)</f>
        <v>0</v>
      </c>
      <c r="K235" s="76">
        <f>SUM(K236:K237)</f>
        <v>0</v>
      </c>
      <c r="L235" s="75">
        <f>SUM(L236:L237)</f>
        <v>0</v>
      </c>
    </row>
    <row r="236" spans="1:12" hidden="1" x14ac:dyDescent="0.25">
      <c r="A236" s="74">
        <v>6241</v>
      </c>
      <c r="B236" s="78" t="s">
        <v>77</v>
      </c>
      <c r="C236" s="73">
        <f t="shared" si="15"/>
        <v>0</v>
      </c>
      <c r="D236" s="35"/>
      <c r="E236" s="35"/>
      <c r="F236" s="35"/>
      <c r="G236" s="37"/>
      <c r="H236" s="103">
        <f t="shared" si="16"/>
        <v>0</v>
      </c>
      <c r="I236" s="35"/>
      <c r="J236" s="35"/>
      <c r="K236" s="35"/>
      <c r="L236" s="34"/>
    </row>
    <row r="237" spans="1:12" hidden="1" x14ac:dyDescent="0.25">
      <c r="A237" s="74">
        <v>6242</v>
      </c>
      <c r="B237" s="78" t="s">
        <v>76</v>
      </c>
      <c r="C237" s="73">
        <f t="shared" si="15"/>
        <v>0</v>
      </c>
      <c r="D237" s="35"/>
      <c r="E237" s="35"/>
      <c r="F237" s="35"/>
      <c r="G237" s="37"/>
      <c r="H237" s="103">
        <f t="shared" si="16"/>
        <v>0</v>
      </c>
      <c r="I237" s="35"/>
      <c r="J237" s="35"/>
      <c r="K237" s="35"/>
      <c r="L237" s="34"/>
    </row>
    <row r="238" spans="1:12" ht="24" hidden="1" x14ac:dyDescent="0.25">
      <c r="A238" s="88">
        <v>6250</v>
      </c>
      <c r="B238" s="78" t="s">
        <v>75</v>
      </c>
      <c r="C238" s="73">
        <f t="shared" si="15"/>
        <v>0</v>
      </c>
      <c r="D238" s="76">
        <f>SUM(D239:D243)</f>
        <v>0</v>
      </c>
      <c r="E238" s="76">
        <f>SUM(E239:E243)</f>
        <v>0</v>
      </c>
      <c r="F238" s="76">
        <f>SUM(F239:F243)</f>
        <v>0</v>
      </c>
      <c r="G238" s="77">
        <f>SUM(G239:G243)</f>
        <v>0</v>
      </c>
      <c r="H238" s="103">
        <f t="shared" si="16"/>
        <v>0</v>
      </c>
      <c r="I238" s="76">
        <f>SUM(I239:I243)</f>
        <v>0</v>
      </c>
      <c r="J238" s="76">
        <f>SUM(J239:J243)</f>
        <v>0</v>
      </c>
      <c r="K238" s="76">
        <f>SUM(K239:K243)</f>
        <v>0</v>
      </c>
      <c r="L238" s="75">
        <f>SUM(L239:L243)</f>
        <v>0</v>
      </c>
    </row>
    <row r="239" spans="1:12" hidden="1" x14ac:dyDescent="0.25">
      <c r="A239" s="74">
        <v>6252</v>
      </c>
      <c r="B239" s="78" t="s">
        <v>74</v>
      </c>
      <c r="C239" s="73">
        <f t="shared" si="15"/>
        <v>0</v>
      </c>
      <c r="D239" s="35"/>
      <c r="E239" s="35"/>
      <c r="F239" s="35"/>
      <c r="G239" s="37"/>
      <c r="H239" s="103">
        <f t="shared" si="16"/>
        <v>0</v>
      </c>
      <c r="I239" s="35"/>
      <c r="J239" s="35"/>
      <c r="K239" s="35"/>
      <c r="L239" s="34"/>
    </row>
    <row r="240" spans="1:12" hidden="1" x14ac:dyDescent="0.25">
      <c r="A240" s="74">
        <v>6253</v>
      </c>
      <c r="B240" s="78" t="s">
        <v>73</v>
      </c>
      <c r="C240" s="73">
        <f t="shared" si="15"/>
        <v>0</v>
      </c>
      <c r="D240" s="35"/>
      <c r="E240" s="35"/>
      <c r="F240" s="35"/>
      <c r="G240" s="37"/>
      <c r="H240" s="103">
        <f t="shared" si="16"/>
        <v>0</v>
      </c>
      <c r="I240" s="35"/>
      <c r="J240" s="35"/>
      <c r="K240" s="35"/>
      <c r="L240" s="34"/>
    </row>
    <row r="241" spans="1:12" ht="24" hidden="1" x14ac:dyDescent="0.25">
      <c r="A241" s="74">
        <v>6254</v>
      </c>
      <c r="B241" s="78" t="s">
        <v>72</v>
      </c>
      <c r="C241" s="73">
        <f t="shared" si="15"/>
        <v>0</v>
      </c>
      <c r="D241" s="35"/>
      <c r="E241" s="35"/>
      <c r="F241" s="35"/>
      <c r="G241" s="37"/>
      <c r="H241" s="103">
        <f t="shared" si="16"/>
        <v>0</v>
      </c>
      <c r="I241" s="35"/>
      <c r="J241" s="35"/>
      <c r="K241" s="35"/>
      <c r="L241" s="34"/>
    </row>
    <row r="242" spans="1:12" ht="24" hidden="1" x14ac:dyDescent="0.25">
      <c r="A242" s="74">
        <v>6255</v>
      </c>
      <c r="B242" s="78" t="s">
        <v>71</v>
      </c>
      <c r="C242" s="73">
        <f t="shared" si="15"/>
        <v>0</v>
      </c>
      <c r="D242" s="35"/>
      <c r="E242" s="35"/>
      <c r="F242" s="35"/>
      <c r="G242" s="37"/>
      <c r="H242" s="103">
        <f t="shared" si="16"/>
        <v>0</v>
      </c>
      <c r="I242" s="35"/>
      <c r="J242" s="35"/>
      <c r="K242" s="35"/>
      <c r="L242" s="34"/>
    </row>
    <row r="243" spans="1:12" hidden="1" x14ac:dyDescent="0.25">
      <c r="A243" s="74">
        <v>6259</v>
      </c>
      <c r="B243" s="78" t="s">
        <v>70</v>
      </c>
      <c r="C243" s="73">
        <f t="shared" si="15"/>
        <v>0</v>
      </c>
      <c r="D243" s="35"/>
      <c r="E243" s="35"/>
      <c r="F243" s="35"/>
      <c r="G243" s="37"/>
      <c r="H243" s="103">
        <f t="shared" si="16"/>
        <v>0</v>
      </c>
      <c r="I243" s="35"/>
      <c r="J243" s="35"/>
      <c r="K243" s="35"/>
      <c r="L243" s="34"/>
    </row>
    <row r="244" spans="1:12" ht="24" hidden="1" x14ac:dyDescent="0.25">
      <c r="A244" s="88">
        <v>6260</v>
      </c>
      <c r="B244" s="78" t="s">
        <v>69</v>
      </c>
      <c r="C244" s="73">
        <f t="shared" si="15"/>
        <v>0</v>
      </c>
      <c r="D244" s="35"/>
      <c r="E244" s="35"/>
      <c r="F244" s="35"/>
      <c r="G244" s="37"/>
      <c r="H244" s="103">
        <f t="shared" si="16"/>
        <v>0</v>
      </c>
      <c r="I244" s="35"/>
      <c r="J244" s="35"/>
      <c r="K244" s="35"/>
      <c r="L244" s="34"/>
    </row>
    <row r="245" spans="1:12" hidden="1" x14ac:dyDescent="0.25">
      <c r="A245" s="88">
        <v>6270</v>
      </c>
      <c r="B245" s="78" t="s">
        <v>68</v>
      </c>
      <c r="C245" s="73">
        <f t="shared" si="15"/>
        <v>0</v>
      </c>
      <c r="D245" s="35"/>
      <c r="E245" s="35"/>
      <c r="F245" s="35"/>
      <c r="G245" s="37"/>
      <c r="H245" s="103">
        <f t="shared" si="16"/>
        <v>0</v>
      </c>
      <c r="I245" s="35"/>
      <c r="J245" s="35"/>
      <c r="K245" s="35"/>
      <c r="L245" s="34"/>
    </row>
    <row r="246" spans="1:12" ht="24" hidden="1" x14ac:dyDescent="0.25">
      <c r="A246" s="91">
        <v>6290</v>
      </c>
      <c r="B246" s="79" t="s">
        <v>67</v>
      </c>
      <c r="C246" s="110">
        <f t="shared" si="15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118">
        <f>SUM(G247:G250)</f>
        <v>0</v>
      </c>
      <c r="H246" s="110">
        <f t="shared" si="16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17">
        <f>SUM(L247:L250)</f>
        <v>0</v>
      </c>
    </row>
    <row r="247" spans="1:12" hidden="1" x14ac:dyDescent="0.25">
      <c r="A247" s="74">
        <v>6291</v>
      </c>
      <c r="B247" s="78" t="s">
        <v>66</v>
      </c>
      <c r="C247" s="73">
        <f t="shared" si="15"/>
        <v>0</v>
      </c>
      <c r="D247" s="35"/>
      <c r="E247" s="35"/>
      <c r="F247" s="35"/>
      <c r="G247" s="111"/>
      <c r="H247" s="73">
        <f t="shared" si="16"/>
        <v>0</v>
      </c>
      <c r="I247" s="35"/>
      <c r="J247" s="35"/>
      <c r="K247" s="35"/>
      <c r="L247" s="34"/>
    </row>
    <row r="248" spans="1:12" hidden="1" x14ac:dyDescent="0.25">
      <c r="A248" s="74">
        <v>6292</v>
      </c>
      <c r="B248" s="78" t="s">
        <v>65</v>
      </c>
      <c r="C248" s="73">
        <f t="shared" si="15"/>
        <v>0</v>
      </c>
      <c r="D248" s="35"/>
      <c r="E248" s="35"/>
      <c r="F248" s="35"/>
      <c r="G248" s="111"/>
      <c r="H248" s="73">
        <f t="shared" si="16"/>
        <v>0</v>
      </c>
      <c r="I248" s="35"/>
      <c r="J248" s="35"/>
      <c r="K248" s="35"/>
      <c r="L248" s="34"/>
    </row>
    <row r="249" spans="1:12" ht="72" hidden="1" x14ac:dyDescent="0.25">
      <c r="A249" s="74">
        <v>6296</v>
      </c>
      <c r="B249" s="78" t="s">
        <v>64</v>
      </c>
      <c r="C249" s="73">
        <f t="shared" si="15"/>
        <v>0</v>
      </c>
      <c r="D249" s="35"/>
      <c r="E249" s="35"/>
      <c r="F249" s="35"/>
      <c r="G249" s="111"/>
      <c r="H249" s="73">
        <f t="shared" si="16"/>
        <v>0</v>
      </c>
      <c r="I249" s="35"/>
      <c r="J249" s="35"/>
      <c r="K249" s="35"/>
      <c r="L249" s="34"/>
    </row>
    <row r="250" spans="1:12" ht="36" hidden="1" x14ac:dyDescent="0.25">
      <c r="A250" s="74">
        <v>6299</v>
      </c>
      <c r="B250" s="78" t="s">
        <v>63</v>
      </c>
      <c r="C250" s="73">
        <f t="shared" si="15"/>
        <v>0</v>
      </c>
      <c r="D250" s="35"/>
      <c r="E250" s="35"/>
      <c r="F250" s="35"/>
      <c r="G250" s="111"/>
      <c r="H250" s="73">
        <f t="shared" si="16"/>
        <v>0</v>
      </c>
      <c r="I250" s="35"/>
      <c r="J250" s="35"/>
      <c r="K250" s="35"/>
      <c r="L250" s="34"/>
    </row>
    <row r="251" spans="1:12" x14ac:dyDescent="0.25">
      <c r="A251" s="97">
        <v>6300</v>
      </c>
      <c r="B251" s="96" t="s">
        <v>62</v>
      </c>
      <c r="C251" s="95">
        <f t="shared" si="15"/>
        <v>445</v>
      </c>
      <c r="D251" s="93">
        <f>SUM(D252,D256,D257)</f>
        <v>445</v>
      </c>
      <c r="E251" s="93">
        <f>SUM(E252,E256,E257)</f>
        <v>0</v>
      </c>
      <c r="F251" s="93">
        <f>SUM(F252,F256,F257)</f>
        <v>0</v>
      </c>
      <c r="G251" s="93">
        <f>SUM(G252,G256,G257)</f>
        <v>0</v>
      </c>
      <c r="H251" s="94">
        <f t="shared" si="16"/>
        <v>445</v>
      </c>
      <c r="I251" s="93">
        <f>SUM(I252,I256,I257)</f>
        <v>445</v>
      </c>
      <c r="J251" s="93">
        <f>SUM(J252,J256,J257)</f>
        <v>0</v>
      </c>
      <c r="K251" s="93">
        <f>SUM(K252,K256,K257)</f>
        <v>0</v>
      </c>
      <c r="L251" s="109">
        <f>SUM(L252,L256,L257)</f>
        <v>0</v>
      </c>
    </row>
    <row r="252" spans="1:12" ht="24" x14ac:dyDescent="0.25">
      <c r="A252" s="91">
        <v>6320</v>
      </c>
      <c r="B252" s="79" t="s">
        <v>61</v>
      </c>
      <c r="C252" s="110">
        <f t="shared" si="15"/>
        <v>445</v>
      </c>
      <c r="D252" s="107">
        <f>SUM(D253:D255)</f>
        <v>445</v>
      </c>
      <c r="E252" s="107">
        <f>SUM(E253:E255)</f>
        <v>0</v>
      </c>
      <c r="F252" s="107">
        <f>SUM(F253:F255)</f>
        <v>0</v>
      </c>
      <c r="G252" s="116">
        <f>SUM(G253:G255)</f>
        <v>0</v>
      </c>
      <c r="H252" s="110">
        <f t="shared" si="16"/>
        <v>445</v>
      </c>
      <c r="I252" s="107">
        <f>SUM(I253:I255)</f>
        <v>445</v>
      </c>
      <c r="J252" s="107">
        <f>SUM(J253:J255)</f>
        <v>0</v>
      </c>
      <c r="K252" s="107">
        <f>SUM(K253:K255)</f>
        <v>0</v>
      </c>
      <c r="L252" s="115">
        <f>SUM(L253:L255)</f>
        <v>0</v>
      </c>
    </row>
    <row r="253" spans="1:12" x14ac:dyDescent="0.25">
      <c r="A253" s="74">
        <v>6322</v>
      </c>
      <c r="B253" s="78" t="s">
        <v>60</v>
      </c>
      <c r="C253" s="73">
        <f t="shared" si="15"/>
        <v>445</v>
      </c>
      <c r="D253" s="35">
        <v>445</v>
      </c>
      <c r="E253" s="35"/>
      <c r="F253" s="35"/>
      <c r="G253" s="111"/>
      <c r="H253" s="73">
        <f t="shared" si="16"/>
        <v>445</v>
      </c>
      <c r="I253" s="35">
        <v>445</v>
      </c>
      <c r="J253" s="35"/>
      <c r="K253" s="35"/>
      <c r="L253" s="34"/>
    </row>
    <row r="254" spans="1:12" ht="24" hidden="1" x14ac:dyDescent="0.25">
      <c r="A254" s="74">
        <v>6323</v>
      </c>
      <c r="B254" s="78" t="s">
        <v>59</v>
      </c>
      <c r="C254" s="73">
        <f t="shared" si="15"/>
        <v>0</v>
      </c>
      <c r="D254" s="35"/>
      <c r="E254" s="35"/>
      <c r="F254" s="35"/>
      <c r="G254" s="111"/>
      <c r="H254" s="73">
        <f t="shared" si="16"/>
        <v>0</v>
      </c>
      <c r="I254" s="35"/>
      <c r="J254" s="35"/>
      <c r="K254" s="35"/>
      <c r="L254" s="34"/>
    </row>
    <row r="255" spans="1:12" ht="24" hidden="1" x14ac:dyDescent="0.25">
      <c r="A255" s="114">
        <v>6324</v>
      </c>
      <c r="B255" s="79" t="s">
        <v>58</v>
      </c>
      <c r="C255" s="71">
        <f t="shared" si="15"/>
        <v>0</v>
      </c>
      <c r="D255" s="68"/>
      <c r="E255" s="68"/>
      <c r="F255" s="68"/>
      <c r="G255" s="113"/>
      <c r="H255" s="71">
        <f t="shared" si="16"/>
        <v>0</v>
      </c>
      <c r="I255" s="68"/>
      <c r="J255" s="68"/>
      <c r="K255" s="68"/>
      <c r="L255" s="67"/>
    </row>
    <row r="256" spans="1:12" ht="24" hidden="1" x14ac:dyDescent="0.25">
      <c r="A256" s="87">
        <v>6330</v>
      </c>
      <c r="B256" s="112" t="s">
        <v>57</v>
      </c>
      <c r="C256" s="110">
        <f t="shared" si="15"/>
        <v>0</v>
      </c>
      <c r="D256" s="29"/>
      <c r="E256" s="29"/>
      <c r="F256" s="29"/>
      <c r="G256" s="111"/>
      <c r="H256" s="110">
        <f t="shared" si="16"/>
        <v>0</v>
      </c>
      <c r="I256" s="29"/>
      <c r="J256" s="29"/>
      <c r="K256" s="29"/>
      <c r="L256" s="28"/>
    </row>
    <row r="257" spans="1:13" hidden="1" x14ac:dyDescent="0.25">
      <c r="A257" s="88">
        <v>6360</v>
      </c>
      <c r="B257" s="78" t="s">
        <v>56</v>
      </c>
      <c r="C257" s="73">
        <f t="shared" ref="C257:C283" si="17">SUM(D257:G257)</f>
        <v>0</v>
      </c>
      <c r="D257" s="35"/>
      <c r="E257" s="35"/>
      <c r="F257" s="35"/>
      <c r="G257" s="37"/>
      <c r="H257" s="103">
        <f t="shared" ref="H257:H283" si="18">SUM(I257:L257)</f>
        <v>0</v>
      </c>
      <c r="I257" s="35"/>
      <c r="J257" s="35"/>
      <c r="K257" s="35"/>
      <c r="L257" s="34"/>
    </row>
    <row r="258" spans="1:13" ht="36" hidden="1" x14ac:dyDescent="0.25">
      <c r="A258" s="97">
        <v>6400</v>
      </c>
      <c r="B258" s="96" t="s">
        <v>55</v>
      </c>
      <c r="C258" s="95">
        <f t="shared" si="17"/>
        <v>0</v>
      </c>
      <c r="D258" s="93">
        <f>SUM(D259,D263)</f>
        <v>0</v>
      </c>
      <c r="E258" s="93">
        <f>SUM(E259,E263)</f>
        <v>0</v>
      </c>
      <c r="F258" s="93">
        <f>SUM(F259,F263)</f>
        <v>0</v>
      </c>
      <c r="G258" s="93">
        <f>SUM(G259,G263)</f>
        <v>0</v>
      </c>
      <c r="H258" s="94">
        <f t="shared" si="18"/>
        <v>0</v>
      </c>
      <c r="I258" s="93">
        <f>SUM(I259,I263)</f>
        <v>0</v>
      </c>
      <c r="J258" s="93">
        <f>SUM(J259,J263)</f>
        <v>0</v>
      </c>
      <c r="K258" s="93">
        <f>SUM(K259,K263)</f>
        <v>0</v>
      </c>
      <c r="L258" s="109">
        <f>SUM(L259,L263)</f>
        <v>0</v>
      </c>
    </row>
    <row r="259" spans="1:13" ht="24" hidden="1" x14ac:dyDescent="0.25">
      <c r="A259" s="91">
        <v>6410</v>
      </c>
      <c r="B259" s="79" t="s">
        <v>54</v>
      </c>
      <c r="C259" s="71">
        <f t="shared" si="17"/>
        <v>0</v>
      </c>
      <c r="D259" s="107">
        <f>SUM(D260:D262)</f>
        <v>0</v>
      </c>
      <c r="E259" s="107">
        <f>SUM(E260:E262)</f>
        <v>0</v>
      </c>
      <c r="F259" s="107">
        <f>SUM(F260:F262)</f>
        <v>0</v>
      </c>
      <c r="G259" s="108">
        <f>SUM(G260:G262)</f>
        <v>0</v>
      </c>
      <c r="H259" s="71">
        <f t="shared" si="18"/>
        <v>0</v>
      </c>
      <c r="I259" s="107">
        <f>SUM(I260:I262)</f>
        <v>0</v>
      </c>
      <c r="J259" s="107">
        <f>SUM(J260:J262)</f>
        <v>0</v>
      </c>
      <c r="K259" s="107">
        <f>SUM(K260:K262)</f>
        <v>0</v>
      </c>
      <c r="L259" s="106">
        <f>SUM(L260:L262)</f>
        <v>0</v>
      </c>
    </row>
    <row r="260" spans="1:13" hidden="1" x14ac:dyDescent="0.25">
      <c r="A260" s="74">
        <v>6411</v>
      </c>
      <c r="B260" s="39" t="s">
        <v>53</v>
      </c>
      <c r="C260" s="73">
        <f t="shared" si="17"/>
        <v>0</v>
      </c>
      <c r="D260" s="35"/>
      <c r="E260" s="35"/>
      <c r="F260" s="35"/>
      <c r="G260" s="37"/>
      <c r="H260" s="103">
        <f t="shared" si="18"/>
        <v>0</v>
      </c>
      <c r="I260" s="35"/>
      <c r="J260" s="35"/>
      <c r="K260" s="35"/>
      <c r="L260" s="34"/>
    </row>
    <row r="261" spans="1:13" ht="36" hidden="1" x14ac:dyDescent="0.25">
      <c r="A261" s="74">
        <v>6412</v>
      </c>
      <c r="B261" s="78" t="s">
        <v>52</v>
      </c>
      <c r="C261" s="73">
        <f t="shared" si="17"/>
        <v>0</v>
      </c>
      <c r="D261" s="35"/>
      <c r="E261" s="35"/>
      <c r="F261" s="35"/>
      <c r="G261" s="37"/>
      <c r="H261" s="103">
        <f t="shared" si="18"/>
        <v>0</v>
      </c>
      <c r="I261" s="35"/>
      <c r="J261" s="35"/>
      <c r="K261" s="35"/>
      <c r="L261" s="34"/>
    </row>
    <row r="262" spans="1:13" ht="36" hidden="1" x14ac:dyDescent="0.25">
      <c r="A262" s="74">
        <v>6419</v>
      </c>
      <c r="B262" s="78" t="s">
        <v>51</v>
      </c>
      <c r="C262" s="73">
        <f t="shared" si="17"/>
        <v>0</v>
      </c>
      <c r="D262" s="35"/>
      <c r="E262" s="35"/>
      <c r="F262" s="35"/>
      <c r="G262" s="37"/>
      <c r="H262" s="103">
        <f t="shared" si="18"/>
        <v>0</v>
      </c>
      <c r="I262" s="35"/>
      <c r="J262" s="35"/>
      <c r="K262" s="35"/>
      <c r="L262" s="34"/>
    </row>
    <row r="263" spans="1:13" ht="36" hidden="1" x14ac:dyDescent="0.25">
      <c r="A263" s="88">
        <v>6420</v>
      </c>
      <c r="B263" s="78" t="s">
        <v>50</v>
      </c>
      <c r="C263" s="73">
        <f t="shared" si="17"/>
        <v>0</v>
      </c>
      <c r="D263" s="76">
        <f>SUM(D264:D267)</f>
        <v>0</v>
      </c>
      <c r="E263" s="76">
        <f>SUM(E264:E267)</f>
        <v>0</v>
      </c>
      <c r="F263" s="76">
        <f>SUM(F264:F267)</f>
        <v>0</v>
      </c>
      <c r="G263" s="105">
        <f>SUM(G264:G267)</f>
        <v>0</v>
      </c>
      <c r="H263" s="73">
        <f t="shared" si="18"/>
        <v>0</v>
      </c>
      <c r="I263" s="76">
        <f>SUM(I264:I267)</f>
        <v>0</v>
      </c>
      <c r="J263" s="76">
        <f>SUM(J264:J267)</f>
        <v>0</v>
      </c>
      <c r="K263" s="76">
        <f>SUM(K264:K267)</f>
        <v>0</v>
      </c>
      <c r="L263" s="104">
        <f>SUM(L264:L267)</f>
        <v>0</v>
      </c>
    </row>
    <row r="264" spans="1:13" hidden="1" x14ac:dyDescent="0.25">
      <c r="A264" s="74">
        <v>6421</v>
      </c>
      <c r="B264" s="78" t="s">
        <v>49</v>
      </c>
      <c r="C264" s="73">
        <f t="shared" si="17"/>
        <v>0</v>
      </c>
      <c r="D264" s="35"/>
      <c r="E264" s="35"/>
      <c r="F264" s="35"/>
      <c r="G264" s="37"/>
      <c r="H264" s="103">
        <f t="shared" si="18"/>
        <v>0</v>
      </c>
      <c r="I264" s="35"/>
      <c r="J264" s="35"/>
      <c r="K264" s="35"/>
      <c r="L264" s="34"/>
    </row>
    <row r="265" spans="1:13" hidden="1" x14ac:dyDescent="0.25">
      <c r="A265" s="74">
        <v>6422</v>
      </c>
      <c r="B265" s="78" t="s">
        <v>48</v>
      </c>
      <c r="C265" s="73">
        <f t="shared" si="17"/>
        <v>0</v>
      </c>
      <c r="D265" s="35"/>
      <c r="E265" s="35"/>
      <c r="F265" s="35"/>
      <c r="G265" s="37"/>
      <c r="H265" s="103">
        <f t="shared" si="18"/>
        <v>0</v>
      </c>
      <c r="I265" s="35"/>
      <c r="J265" s="35"/>
      <c r="K265" s="35"/>
      <c r="L265" s="34"/>
    </row>
    <row r="266" spans="1:13" ht="24" hidden="1" x14ac:dyDescent="0.25">
      <c r="A266" s="74">
        <v>6423</v>
      </c>
      <c r="B266" s="78" t="s">
        <v>47</v>
      </c>
      <c r="C266" s="73">
        <f t="shared" si="17"/>
        <v>0</v>
      </c>
      <c r="D266" s="35"/>
      <c r="E266" s="35"/>
      <c r="F266" s="35"/>
      <c r="G266" s="37"/>
      <c r="H266" s="103">
        <f t="shared" si="18"/>
        <v>0</v>
      </c>
      <c r="I266" s="35"/>
      <c r="J266" s="35"/>
      <c r="K266" s="35"/>
      <c r="L266" s="34"/>
    </row>
    <row r="267" spans="1:13" ht="36" hidden="1" x14ac:dyDescent="0.25">
      <c r="A267" s="74">
        <v>6424</v>
      </c>
      <c r="B267" s="78" t="s">
        <v>46</v>
      </c>
      <c r="C267" s="73">
        <f t="shared" si="17"/>
        <v>0</v>
      </c>
      <c r="D267" s="35"/>
      <c r="E267" s="35"/>
      <c r="F267" s="35"/>
      <c r="G267" s="37"/>
      <c r="H267" s="103">
        <f t="shared" si="18"/>
        <v>0</v>
      </c>
      <c r="I267" s="35"/>
      <c r="J267" s="35"/>
      <c r="K267" s="35"/>
      <c r="L267" s="34"/>
      <c r="M267" s="89"/>
    </row>
    <row r="268" spans="1:13" ht="36" hidden="1" x14ac:dyDescent="0.25">
      <c r="A268" s="102">
        <v>7000</v>
      </c>
      <c r="B268" s="102" t="s">
        <v>45</v>
      </c>
      <c r="C268" s="101">
        <f t="shared" si="17"/>
        <v>0</v>
      </c>
      <c r="D268" s="99">
        <f>SUM(D269,D279)</f>
        <v>0</v>
      </c>
      <c r="E268" s="99">
        <f>SUM(E269,E279)</f>
        <v>0</v>
      </c>
      <c r="F268" s="99">
        <f>SUM(F269,F279)</f>
        <v>0</v>
      </c>
      <c r="G268" s="99">
        <f>SUM(G269,G279)</f>
        <v>0</v>
      </c>
      <c r="H268" s="100">
        <f t="shared" si="18"/>
        <v>0</v>
      </c>
      <c r="I268" s="99">
        <f>SUM(I269,I279)</f>
        <v>0</v>
      </c>
      <c r="J268" s="99">
        <f>SUM(J269,J279)</f>
        <v>0</v>
      </c>
      <c r="K268" s="99">
        <f>SUM(K269,K279)</f>
        <v>0</v>
      </c>
      <c r="L268" s="98">
        <f>SUM(L269,L279)</f>
        <v>0</v>
      </c>
    </row>
    <row r="269" spans="1:13" ht="24" hidden="1" x14ac:dyDescent="0.25">
      <c r="A269" s="97">
        <v>7200</v>
      </c>
      <c r="B269" s="96" t="s">
        <v>44</v>
      </c>
      <c r="C269" s="95">
        <f t="shared" si="17"/>
        <v>0</v>
      </c>
      <c r="D269" s="93">
        <f>SUM(D270,D271,D274,D275,D278)</f>
        <v>0</v>
      </c>
      <c r="E269" s="93">
        <f>SUM(E270,E271,E274,E275,E278)</f>
        <v>0</v>
      </c>
      <c r="F269" s="93">
        <f>SUM(F270,F271,F274,F275,F278)</f>
        <v>0</v>
      </c>
      <c r="G269" s="93">
        <f>SUM(G270,G271,G274,G275,G278)</f>
        <v>0</v>
      </c>
      <c r="H269" s="94">
        <f t="shared" si="18"/>
        <v>0</v>
      </c>
      <c r="I269" s="93">
        <f>SUM(I270,I271,I274,I275,I278)</f>
        <v>0</v>
      </c>
      <c r="J269" s="93">
        <f>SUM(J270,J271,J274,J275,J278)</f>
        <v>0</v>
      </c>
      <c r="K269" s="93">
        <f>SUM(K270,K271,K274,K275,K278)</f>
        <v>0</v>
      </c>
      <c r="L269" s="92">
        <f>SUM(L270,L271,L274,L275,L278)</f>
        <v>0</v>
      </c>
    </row>
    <row r="270" spans="1:13" ht="24" hidden="1" x14ac:dyDescent="0.25">
      <c r="A270" s="91">
        <v>7210</v>
      </c>
      <c r="B270" s="79" t="s">
        <v>43</v>
      </c>
      <c r="C270" s="71">
        <f t="shared" si="17"/>
        <v>0</v>
      </c>
      <c r="D270" s="68"/>
      <c r="E270" s="68"/>
      <c r="F270" s="68"/>
      <c r="G270" s="70"/>
      <c r="H270" s="69">
        <f t="shared" si="18"/>
        <v>0</v>
      </c>
      <c r="I270" s="68"/>
      <c r="J270" s="68"/>
      <c r="K270" s="68"/>
      <c r="L270" s="67"/>
    </row>
    <row r="271" spans="1:13" s="89" customFormat="1" ht="36" hidden="1" x14ac:dyDescent="0.25">
      <c r="A271" s="88">
        <v>7220</v>
      </c>
      <c r="B271" s="78" t="s">
        <v>42</v>
      </c>
      <c r="C271" s="73">
        <f t="shared" si="17"/>
        <v>0</v>
      </c>
      <c r="D271" s="76">
        <f>SUM(D272:D273)</f>
        <v>0</v>
      </c>
      <c r="E271" s="76">
        <f>SUM(E272:E273)</f>
        <v>0</v>
      </c>
      <c r="F271" s="76">
        <f>SUM(F272:F273)</f>
        <v>0</v>
      </c>
      <c r="G271" s="76">
        <f>SUM(G272:G273)</f>
        <v>0</v>
      </c>
      <c r="H271" s="36">
        <f t="shared" si="18"/>
        <v>0</v>
      </c>
      <c r="I271" s="76">
        <f>SUM(I272:I273)</f>
        <v>0</v>
      </c>
      <c r="J271" s="76">
        <f>SUM(J272:J273)</f>
        <v>0</v>
      </c>
      <c r="K271" s="76">
        <f>SUM(K272:K273)</f>
        <v>0</v>
      </c>
      <c r="L271" s="75">
        <f>SUM(L272:L273)</f>
        <v>0</v>
      </c>
    </row>
    <row r="272" spans="1:13" s="89" customFormat="1" ht="36" hidden="1" x14ac:dyDescent="0.25">
      <c r="A272" s="74">
        <v>7221</v>
      </c>
      <c r="B272" s="78" t="s">
        <v>41</v>
      </c>
      <c r="C272" s="73">
        <f t="shared" si="17"/>
        <v>0</v>
      </c>
      <c r="D272" s="35"/>
      <c r="E272" s="35"/>
      <c r="F272" s="35"/>
      <c r="G272" s="37"/>
      <c r="H272" s="36">
        <f t="shared" si="18"/>
        <v>0</v>
      </c>
      <c r="I272" s="35"/>
      <c r="J272" s="35"/>
      <c r="K272" s="35"/>
      <c r="L272" s="34"/>
    </row>
    <row r="273" spans="1:12" s="89" customFormat="1" ht="36" hidden="1" x14ac:dyDescent="0.25">
      <c r="A273" s="74">
        <v>7222</v>
      </c>
      <c r="B273" s="78" t="s">
        <v>40</v>
      </c>
      <c r="C273" s="73">
        <f t="shared" si="17"/>
        <v>0</v>
      </c>
      <c r="D273" s="35"/>
      <c r="E273" s="35"/>
      <c r="F273" s="35"/>
      <c r="G273" s="37"/>
      <c r="H273" s="36">
        <f t="shared" si="18"/>
        <v>0</v>
      </c>
      <c r="I273" s="35"/>
      <c r="J273" s="35"/>
      <c r="K273" s="35"/>
      <c r="L273" s="34"/>
    </row>
    <row r="274" spans="1:12" ht="24" hidden="1" x14ac:dyDescent="0.25">
      <c r="A274" s="88">
        <v>7230</v>
      </c>
      <c r="B274" s="78" t="s">
        <v>39</v>
      </c>
      <c r="C274" s="73">
        <f t="shared" si="17"/>
        <v>0</v>
      </c>
      <c r="D274" s="35"/>
      <c r="E274" s="35"/>
      <c r="F274" s="35"/>
      <c r="G274" s="37"/>
      <c r="H274" s="36">
        <f t="shared" si="18"/>
        <v>0</v>
      </c>
      <c r="I274" s="35"/>
      <c r="J274" s="35"/>
      <c r="K274" s="35"/>
      <c r="L274" s="34"/>
    </row>
    <row r="275" spans="1:12" ht="24" hidden="1" x14ac:dyDescent="0.25">
      <c r="A275" s="88">
        <v>7240</v>
      </c>
      <c r="B275" s="78" t="s">
        <v>38</v>
      </c>
      <c r="C275" s="73">
        <f t="shared" si="17"/>
        <v>0</v>
      </c>
      <c r="D275" s="76">
        <f>SUM(D276:D277)</f>
        <v>0</v>
      </c>
      <c r="E275" s="76">
        <f>SUM(E276:E277)</f>
        <v>0</v>
      </c>
      <c r="F275" s="76">
        <f>SUM(F276:F277)</f>
        <v>0</v>
      </c>
      <c r="G275" s="77">
        <f>SUM(G276:G277)</f>
        <v>0</v>
      </c>
      <c r="H275" s="36">
        <f t="shared" si="18"/>
        <v>0</v>
      </c>
      <c r="I275" s="76">
        <f>SUM(I276:I277)</f>
        <v>0</v>
      </c>
      <c r="J275" s="76">
        <f>SUM(J276:J277)</f>
        <v>0</v>
      </c>
      <c r="K275" s="76">
        <f>SUM(K276:K277)</f>
        <v>0</v>
      </c>
      <c r="L275" s="75">
        <f>SUM(L276:L277)</f>
        <v>0</v>
      </c>
    </row>
    <row r="276" spans="1:12" ht="48" hidden="1" x14ac:dyDescent="0.25">
      <c r="A276" s="74">
        <v>7245</v>
      </c>
      <c r="B276" s="78" t="s">
        <v>37</v>
      </c>
      <c r="C276" s="73">
        <f t="shared" si="17"/>
        <v>0</v>
      </c>
      <c r="D276" s="35"/>
      <c r="E276" s="35"/>
      <c r="F276" s="35"/>
      <c r="G276" s="37"/>
      <c r="H276" s="36">
        <f t="shared" si="18"/>
        <v>0</v>
      </c>
      <c r="I276" s="35"/>
      <c r="J276" s="35"/>
      <c r="K276" s="35"/>
      <c r="L276" s="34"/>
    </row>
    <row r="277" spans="1:12" ht="96" hidden="1" x14ac:dyDescent="0.25">
      <c r="A277" s="74">
        <v>7246</v>
      </c>
      <c r="B277" s="78" t="s">
        <v>36</v>
      </c>
      <c r="C277" s="73">
        <f t="shared" si="17"/>
        <v>0</v>
      </c>
      <c r="D277" s="35"/>
      <c r="E277" s="35"/>
      <c r="F277" s="35"/>
      <c r="G277" s="37"/>
      <c r="H277" s="36">
        <f t="shared" si="18"/>
        <v>0</v>
      </c>
      <c r="I277" s="35"/>
      <c r="J277" s="35"/>
      <c r="K277" s="35"/>
      <c r="L277" s="34"/>
    </row>
    <row r="278" spans="1:12" ht="24" hidden="1" x14ac:dyDescent="0.25">
      <c r="A278" s="87">
        <v>7260</v>
      </c>
      <c r="B278" s="79" t="s">
        <v>35</v>
      </c>
      <c r="C278" s="71">
        <f t="shared" si="17"/>
        <v>0</v>
      </c>
      <c r="D278" s="68"/>
      <c r="E278" s="68"/>
      <c r="F278" s="68"/>
      <c r="G278" s="70"/>
      <c r="H278" s="69">
        <f t="shared" si="18"/>
        <v>0</v>
      </c>
      <c r="I278" s="68"/>
      <c r="J278" s="68"/>
      <c r="K278" s="68"/>
      <c r="L278" s="67"/>
    </row>
    <row r="279" spans="1:12" hidden="1" x14ac:dyDescent="0.25">
      <c r="A279" s="86">
        <v>7700</v>
      </c>
      <c r="B279" s="85" t="s">
        <v>34</v>
      </c>
      <c r="C279" s="83">
        <f t="shared" si="17"/>
        <v>0</v>
      </c>
      <c r="D279" s="82">
        <f>D280</f>
        <v>0</v>
      </c>
      <c r="E279" s="82">
        <f>E280</f>
        <v>0</v>
      </c>
      <c r="F279" s="82">
        <f>F280</f>
        <v>0</v>
      </c>
      <c r="G279" s="84">
        <f>G280</f>
        <v>0</v>
      </c>
      <c r="H279" s="83">
        <f t="shared" si="18"/>
        <v>0</v>
      </c>
      <c r="I279" s="82">
        <f>I280</f>
        <v>0</v>
      </c>
      <c r="J279" s="82">
        <f>J280</f>
        <v>0</v>
      </c>
      <c r="K279" s="82">
        <f>K280</f>
        <v>0</v>
      </c>
      <c r="L279" s="81">
        <f>L280</f>
        <v>0</v>
      </c>
    </row>
    <row r="280" spans="1:12" hidden="1" x14ac:dyDescent="0.25">
      <c r="A280" s="80">
        <v>7720</v>
      </c>
      <c r="B280" s="79" t="s">
        <v>33</v>
      </c>
      <c r="C280" s="42">
        <f t="shared" si="17"/>
        <v>0</v>
      </c>
      <c r="D280" s="41"/>
      <c r="E280" s="41"/>
      <c r="F280" s="41"/>
      <c r="G280" s="43"/>
      <c r="H280" s="42">
        <f t="shared" si="18"/>
        <v>0</v>
      </c>
      <c r="I280" s="41"/>
      <c r="J280" s="41"/>
      <c r="K280" s="41"/>
      <c r="L280" s="40"/>
    </row>
    <row r="281" spans="1:12" hidden="1" x14ac:dyDescent="0.25">
      <c r="A281" s="39"/>
      <c r="B281" s="78" t="s">
        <v>32</v>
      </c>
      <c r="C281" s="73">
        <f t="shared" si="17"/>
        <v>0</v>
      </c>
      <c r="D281" s="76">
        <f>SUM(D282:D283)</f>
        <v>0</v>
      </c>
      <c r="E281" s="76">
        <f>SUM(E282:E283)</f>
        <v>0</v>
      </c>
      <c r="F281" s="76">
        <f>SUM(F282:F283)</f>
        <v>0</v>
      </c>
      <c r="G281" s="77">
        <f>SUM(G282:G283)</f>
        <v>0</v>
      </c>
      <c r="H281" s="36">
        <f t="shared" si="18"/>
        <v>0</v>
      </c>
      <c r="I281" s="76">
        <f>SUM(I282:I283)</f>
        <v>0</v>
      </c>
      <c r="J281" s="76">
        <f>SUM(J282:J283)</f>
        <v>0</v>
      </c>
      <c r="K281" s="76">
        <f>SUM(K282:K283)</f>
        <v>0</v>
      </c>
      <c r="L281" s="75">
        <f>SUM(L282:L283)</f>
        <v>0</v>
      </c>
    </row>
    <row r="282" spans="1:12" hidden="1" x14ac:dyDescent="0.25">
      <c r="A282" s="39" t="s">
        <v>31</v>
      </c>
      <c r="B282" s="74" t="s">
        <v>30</v>
      </c>
      <c r="C282" s="73">
        <f t="shared" si="17"/>
        <v>0</v>
      </c>
      <c r="D282" s="35"/>
      <c r="E282" s="35"/>
      <c r="F282" s="35"/>
      <c r="G282" s="37"/>
      <c r="H282" s="36">
        <f t="shared" si="18"/>
        <v>0</v>
      </c>
      <c r="I282" s="35"/>
      <c r="J282" s="35"/>
      <c r="K282" s="35"/>
      <c r="L282" s="34"/>
    </row>
    <row r="283" spans="1:12" ht="24" hidden="1" x14ac:dyDescent="0.25">
      <c r="A283" s="39" t="s">
        <v>29</v>
      </c>
      <c r="B283" s="72" t="s">
        <v>28</v>
      </c>
      <c r="C283" s="71">
        <f t="shared" si="17"/>
        <v>0</v>
      </c>
      <c r="D283" s="68"/>
      <c r="E283" s="68"/>
      <c r="F283" s="68"/>
      <c r="G283" s="70"/>
      <c r="H283" s="69">
        <f t="shared" si="18"/>
        <v>0</v>
      </c>
      <c r="I283" s="68"/>
      <c r="J283" s="68"/>
      <c r="K283" s="68"/>
      <c r="L283" s="67"/>
    </row>
    <row r="284" spans="1:12" ht="12.75" thickBot="1" x14ac:dyDescent="0.3">
      <c r="A284" s="66"/>
      <c r="B284" s="66" t="s">
        <v>27</v>
      </c>
      <c r="C284" s="63">
        <f t="shared" ref="C284:L284" si="19">SUM(C281,C268,C230,C195,C187,C173,C75,C53)</f>
        <v>890</v>
      </c>
      <c r="D284" s="63">
        <f t="shared" si="19"/>
        <v>890</v>
      </c>
      <c r="E284" s="63">
        <f t="shared" si="19"/>
        <v>0</v>
      </c>
      <c r="F284" s="63">
        <f t="shared" si="19"/>
        <v>0</v>
      </c>
      <c r="G284" s="65">
        <f t="shared" si="19"/>
        <v>0</v>
      </c>
      <c r="H284" s="64">
        <f t="shared" si="19"/>
        <v>890</v>
      </c>
      <c r="I284" s="63">
        <f t="shared" si="19"/>
        <v>890</v>
      </c>
      <c r="J284" s="63">
        <f t="shared" si="19"/>
        <v>0</v>
      </c>
      <c r="K284" s="63">
        <f t="shared" si="19"/>
        <v>0</v>
      </c>
      <c r="L284" s="62">
        <f t="shared" si="19"/>
        <v>0</v>
      </c>
    </row>
    <row r="285" spans="1:12" s="14" customFormat="1" ht="13.5" hidden="1" thickTop="1" thickBot="1" x14ac:dyDescent="0.3">
      <c r="A285" s="291" t="s">
        <v>26</v>
      </c>
      <c r="B285" s="292"/>
      <c r="C285" s="60">
        <f>SUM(D285:G285)</f>
        <v>0</v>
      </c>
      <c r="D285" s="59">
        <f>SUM(D25,D26,D42)-D51</f>
        <v>0</v>
      </c>
      <c r="E285" s="59">
        <f>SUM(E25,E26,E42)-E51</f>
        <v>0</v>
      </c>
      <c r="F285" s="59">
        <f>(F27+F43)-F51</f>
        <v>0</v>
      </c>
      <c r="G285" s="61">
        <f>G45-G51</f>
        <v>0</v>
      </c>
      <c r="H285" s="60">
        <f>SUM(I285:L285)</f>
        <v>0</v>
      </c>
      <c r="I285" s="59">
        <f>SUM(I25,I26,I42)-I51</f>
        <v>0</v>
      </c>
      <c r="J285" s="59">
        <f>SUM(J25,J26,J42)-J51</f>
        <v>0</v>
      </c>
      <c r="K285" s="59">
        <f>(K27+K43)-K51</f>
        <v>0</v>
      </c>
      <c r="L285" s="58">
        <f>L45-L51</f>
        <v>0</v>
      </c>
    </row>
    <row r="286" spans="1:12" s="14" customFormat="1" ht="12.75" hidden="1" thickTop="1" x14ac:dyDescent="0.25">
      <c r="A286" s="285" t="s">
        <v>25</v>
      </c>
      <c r="B286" s="286"/>
      <c r="C286" s="50">
        <f t="shared" ref="C286:L286" si="20">SUM(C287,C288)-C295+C296</f>
        <v>0</v>
      </c>
      <c r="D286" s="47">
        <f t="shared" si="20"/>
        <v>0</v>
      </c>
      <c r="E286" s="47">
        <f t="shared" si="20"/>
        <v>0</v>
      </c>
      <c r="F286" s="47">
        <f t="shared" si="20"/>
        <v>0</v>
      </c>
      <c r="G286" s="57">
        <f t="shared" si="20"/>
        <v>0</v>
      </c>
      <c r="H286" s="48">
        <f t="shared" si="20"/>
        <v>0</v>
      </c>
      <c r="I286" s="47">
        <f t="shared" si="20"/>
        <v>0</v>
      </c>
      <c r="J286" s="47">
        <f t="shared" si="20"/>
        <v>0</v>
      </c>
      <c r="K286" s="47">
        <f t="shared" si="20"/>
        <v>0</v>
      </c>
      <c r="L286" s="46">
        <f t="shared" si="20"/>
        <v>0</v>
      </c>
    </row>
    <row r="287" spans="1:12" s="14" customFormat="1" ht="13.5" hidden="1" thickTop="1" thickBot="1" x14ac:dyDescent="0.3">
      <c r="A287" s="56" t="s">
        <v>24</v>
      </c>
      <c r="B287" s="56" t="s">
        <v>23</v>
      </c>
      <c r="C287" s="55">
        <f t="shared" ref="C287:L287" si="21">C22-C281</f>
        <v>0</v>
      </c>
      <c r="D287" s="52">
        <f t="shared" si="21"/>
        <v>0</v>
      </c>
      <c r="E287" s="52">
        <f t="shared" si="21"/>
        <v>0</v>
      </c>
      <c r="F287" s="52">
        <f t="shared" si="21"/>
        <v>0</v>
      </c>
      <c r="G287" s="54">
        <f t="shared" si="21"/>
        <v>0</v>
      </c>
      <c r="H287" s="53">
        <f t="shared" si="21"/>
        <v>0</v>
      </c>
      <c r="I287" s="52">
        <f t="shared" si="21"/>
        <v>0</v>
      </c>
      <c r="J287" s="52">
        <f t="shared" si="21"/>
        <v>0</v>
      </c>
      <c r="K287" s="52">
        <f t="shared" si="21"/>
        <v>0</v>
      </c>
      <c r="L287" s="51">
        <f t="shared" si="21"/>
        <v>0</v>
      </c>
    </row>
    <row r="288" spans="1:12" s="14" customFormat="1" ht="12.75" hidden="1" thickTop="1" x14ac:dyDescent="0.25">
      <c r="A288" s="21" t="s">
        <v>22</v>
      </c>
      <c r="B288" s="21" t="s">
        <v>21</v>
      </c>
      <c r="C288" s="50">
        <f t="shared" ref="C288:L288" si="22">SUM(C289,C291,C293)-SUM(C290,C292,C294)</f>
        <v>0</v>
      </c>
      <c r="D288" s="47">
        <f t="shared" si="22"/>
        <v>0</v>
      </c>
      <c r="E288" s="47">
        <f t="shared" si="22"/>
        <v>0</v>
      </c>
      <c r="F288" s="47">
        <f t="shared" si="22"/>
        <v>0</v>
      </c>
      <c r="G288" s="49">
        <f t="shared" si="22"/>
        <v>0</v>
      </c>
      <c r="H288" s="48">
        <f t="shared" si="22"/>
        <v>0</v>
      </c>
      <c r="I288" s="47">
        <f t="shared" si="22"/>
        <v>0</v>
      </c>
      <c r="J288" s="47">
        <f t="shared" si="22"/>
        <v>0</v>
      </c>
      <c r="K288" s="47">
        <f t="shared" si="22"/>
        <v>0</v>
      </c>
      <c r="L288" s="46">
        <f t="shared" si="22"/>
        <v>0</v>
      </c>
    </row>
    <row r="289" spans="1:12" ht="12.75" hidden="1" thickTop="1" x14ac:dyDescent="0.25">
      <c r="A289" s="45" t="s">
        <v>20</v>
      </c>
      <c r="B289" s="44" t="s">
        <v>19</v>
      </c>
      <c r="C289" s="42">
        <f t="shared" ref="C289:C296" si="23">SUM(D289:G289)</f>
        <v>0</v>
      </c>
      <c r="D289" s="41"/>
      <c r="E289" s="41"/>
      <c r="F289" s="41"/>
      <c r="G289" s="43"/>
      <c r="H289" s="42">
        <f t="shared" ref="H289:H296" si="24">SUM(I289:L289)</f>
        <v>0</v>
      </c>
      <c r="I289" s="41"/>
      <c r="J289" s="41"/>
      <c r="K289" s="41"/>
      <c r="L289" s="40"/>
    </row>
    <row r="290" spans="1:12" ht="24.75" hidden="1" thickTop="1" x14ac:dyDescent="0.25">
      <c r="A290" s="39" t="s">
        <v>18</v>
      </c>
      <c r="B290" s="38" t="s">
        <v>17</v>
      </c>
      <c r="C290" s="36">
        <f t="shared" si="23"/>
        <v>0</v>
      </c>
      <c r="D290" s="35"/>
      <c r="E290" s="35"/>
      <c r="F290" s="35"/>
      <c r="G290" s="37"/>
      <c r="H290" s="36">
        <f t="shared" si="24"/>
        <v>0</v>
      </c>
      <c r="I290" s="35"/>
      <c r="J290" s="35"/>
      <c r="K290" s="35"/>
      <c r="L290" s="34"/>
    </row>
    <row r="291" spans="1:12" ht="12.75" hidden="1" thickTop="1" x14ac:dyDescent="0.25">
      <c r="A291" s="39" t="s">
        <v>16</v>
      </c>
      <c r="B291" s="38" t="s">
        <v>15</v>
      </c>
      <c r="C291" s="36">
        <f t="shared" si="23"/>
        <v>0</v>
      </c>
      <c r="D291" s="35"/>
      <c r="E291" s="35"/>
      <c r="F291" s="35"/>
      <c r="G291" s="37"/>
      <c r="H291" s="36">
        <f t="shared" si="24"/>
        <v>0</v>
      </c>
      <c r="I291" s="35"/>
      <c r="J291" s="35"/>
      <c r="K291" s="35"/>
      <c r="L291" s="34"/>
    </row>
    <row r="292" spans="1:12" ht="24.75" hidden="1" thickTop="1" x14ac:dyDescent="0.25">
      <c r="A292" s="39" t="s">
        <v>14</v>
      </c>
      <c r="B292" s="38" t="s">
        <v>13</v>
      </c>
      <c r="C292" s="36">
        <f t="shared" si="23"/>
        <v>0</v>
      </c>
      <c r="D292" s="35"/>
      <c r="E292" s="35"/>
      <c r="F292" s="35"/>
      <c r="G292" s="37"/>
      <c r="H292" s="36">
        <f t="shared" si="24"/>
        <v>0</v>
      </c>
      <c r="I292" s="35"/>
      <c r="J292" s="35"/>
      <c r="K292" s="35"/>
      <c r="L292" s="34"/>
    </row>
    <row r="293" spans="1:12" ht="12.75" hidden="1" thickTop="1" x14ac:dyDescent="0.25">
      <c r="A293" s="39" t="s">
        <v>12</v>
      </c>
      <c r="B293" s="38" t="s">
        <v>11</v>
      </c>
      <c r="C293" s="36">
        <f t="shared" si="23"/>
        <v>0</v>
      </c>
      <c r="D293" s="35"/>
      <c r="E293" s="35"/>
      <c r="F293" s="35"/>
      <c r="G293" s="37"/>
      <c r="H293" s="36">
        <f t="shared" si="24"/>
        <v>0</v>
      </c>
      <c r="I293" s="35"/>
      <c r="J293" s="35"/>
      <c r="K293" s="35"/>
      <c r="L293" s="34"/>
    </row>
    <row r="294" spans="1:12" ht="24.75" hidden="1" thickTop="1" x14ac:dyDescent="0.25">
      <c r="A294" s="33" t="s">
        <v>10</v>
      </c>
      <c r="B294" s="32" t="s">
        <v>9</v>
      </c>
      <c r="C294" s="30">
        <f t="shared" si="23"/>
        <v>0</v>
      </c>
      <c r="D294" s="29"/>
      <c r="E294" s="29"/>
      <c r="F294" s="29"/>
      <c r="G294" s="31"/>
      <c r="H294" s="30">
        <f t="shared" si="24"/>
        <v>0</v>
      </c>
      <c r="I294" s="29"/>
      <c r="J294" s="29"/>
      <c r="K294" s="29"/>
      <c r="L294" s="28"/>
    </row>
    <row r="295" spans="1:12" s="14" customFormat="1" ht="13.5" hidden="1" thickTop="1" thickBot="1" x14ac:dyDescent="0.3">
      <c r="A295" s="26" t="s">
        <v>8</v>
      </c>
      <c r="B295" s="26" t="s">
        <v>7</v>
      </c>
      <c r="C295" s="24">
        <f t="shared" si="23"/>
        <v>0</v>
      </c>
      <c r="D295" s="23"/>
      <c r="E295" s="23"/>
      <c r="F295" s="23"/>
      <c r="G295" s="25"/>
      <c r="H295" s="24">
        <f t="shared" si="24"/>
        <v>0</v>
      </c>
      <c r="I295" s="23"/>
      <c r="J295" s="23"/>
      <c r="K295" s="23"/>
      <c r="L295" s="22"/>
    </row>
    <row r="296" spans="1:12" s="14" customFormat="1" ht="48.75" hidden="1" thickTop="1" x14ac:dyDescent="0.25">
      <c r="A296" s="21" t="s">
        <v>6</v>
      </c>
      <c r="B296" s="20" t="s">
        <v>5</v>
      </c>
      <c r="C296" s="18">
        <f t="shared" si="23"/>
        <v>0</v>
      </c>
      <c r="D296" s="17"/>
      <c r="E296" s="17"/>
      <c r="F296" s="17"/>
      <c r="G296" s="19"/>
      <c r="H296" s="18">
        <f t="shared" si="24"/>
        <v>0</v>
      </c>
      <c r="I296" s="17"/>
      <c r="J296" s="17"/>
      <c r="K296" s="17"/>
      <c r="L296" s="16"/>
    </row>
    <row r="297" spans="1:12" ht="12.75" thickTop="1" x14ac:dyDescent="0.2">
      <c r="A297" s="13" t="s">
        <v>4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1"/>
    </row>
    <row r="298" spans="1:12" x14ac:dyDescent="0.25">
      <c r="A298" s="9" t="s">
        <v>358</v>
      </c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7"/>
    </row>
    <row r="299" spans="1:12" x14ac:dyDescent="0.25">
      <c r="A299" s="311" t="s">
        <v>326</v>
      </c>
      <c r="B299" s="312"/>
      <c r="C299" s="313"/>
      <c r="D299" s="313"/>
      <c r="E299" s="313"/>
      <c r="F299" s="313"/>
      <c r="G299" s="313"/>
      <c r="H299" s="312"/>
      <c r="I299" s="312"/>
      <c r="J299" s="312"/>
      <c r="K299" s="312"/>
      <c r="L299" s="314"/>
    </row>
    <row r="300" spans="1:12" x14ac:dyDescent="0.25">
      <c r="A300" s="311"/>
      <c r="B300" s="312"/>
      <c r="C300" s="313"/>
      <c r="D300" s="313"/>
      <c r="E300" s="313"/>
      <c r="F300" s="313"/>
      <c r="G300" s="313"/>
      <c r="H300" s="312"/>
      <c r="I300" s="312"/>
      <c r="J300" s="312"/>
      <c r="K300" s="312"/>
      <c r="L300" s="314"/>
    </row>
    <row r="301" spans="1:12" ht="12.75" thickBot="1" x14ac:dyDescent="0.3">
      <c r="A301" s="6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4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3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3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">
      <c r="A311" s="1"/>
      <c r="B311" s="1"/>
      <c r="C311" s="3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</sheetData>
  <sheetProtection algorithmName="SHA-512" hashValue="SzZn6ouSMSRoAImisF5K1OW62M/1KMyPoJdpCglUNJWw62tVz96OdR0jVwn9g1TtRwFrZ2VUCH/hAlQuGbmLlQ==" saltValue="YmxSpodsQZ8uOr1IH5iEsA==" spinCount="100000" sheet="1" objects="1" scenarios="1"/>
  <autoFilter ref="A19:L299">
    <filterColumn colId="7">
      <filters blank="1">
        <filter val="114"/>
        <filter val="197"/>
        <filter val="200"/>
        <filter val="248"/>
        <filter val="25"/>
        <filter val="38"/>
        <filter val="445"/>
        <filter val="45"/>
        <filter val="48"/>
        <filter val="83"/>
        <filter val="89"/>
        <filter val="890"/>
        <filter val="atšifrējums Kristiāna Andersone"/>
      </filters>
    </filterColumn>
  </autoFilter>
  <mergeCells count="31">
    <mergeCell ref="C13:L13"/>
    <mergeCell ref="H17:H18"/>
    <mergeCell ref="I17:I18"/>
    <mergeCell ref="J17:J18"/>
    <mergeCell ref="K17:K18"/>
    <mergeCell ref="C17:C18"/>
    <mergeCell ref="D17:D18"/>
    <mergeCell ref="E17:E18"/>
    <mergeCell ref="F17:F18"/>
    <mergeCell ref="G17:G18"/>
    <mergeCell ref="A1:L1"/>
    <mergeCell ref="A2:L2"/>
    <mergeCell ref="C3:L3"/>
    <mergeCell ref="C4:L4"/>
    <mergeCell ref="C5:L5"/>
    <mergeCell ref="C6:L6"/>
    <mergeCell ref="C7:L7"/>
    <mergeCell ref="C9:L9"/>
    <mergeCell ref="C10:L10"/>
    <mergeCell ref="A299:L300"/>
    <mergeCell ref="A286:B286"/>
    <mergeCell ref="C11:L11"/>
    <mergeCell ref="C12:L12"/>
    <mergeCell ref="C8:L8"/>
    <mergeCell ref="L17:L18"/>
    <mergeCell ref="A285:B285"/>
    <mergeCell ref="C14:L14"/>
    <mergeCell ref="A16:A18"/>
    <mergeCell ref="B16:B18"/>
    <mergeCell ref="C16:G16"/>
    <mergeCell ref="H16:L16"/>
  </mergeCells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&amp;L&amp;"Times New Roman,Regular"&amp;10&amp;D; &amp;T&amp;R&amp;"Times New Roman,Regular"&amp;10&amp;P (&amp;N)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M323"/>
  <sheetViews>
    <sheetView showGridLines="0" view="pageLayout" zoomScaleNormal="100" workbookViewId="0">
      <selection activeCell="B314" sqref="B314"/>
    </sheetView>
  </sheetViews>
  <sheetFormatPr defaultRowHeight="12" x14ac:dyDescent="0.25"/>
  <cols>
    <col min="1" max="1" width="10.85546875" style="2" customWidth="1"/>
    <col min="2" max="2" width="28" style="2" customWidth="1"/>
    <col min="3" max="3" width="9.7109375" style="2" hidden="1" customWidth="1"/>
    <col min="4" max="4" width="9.5703125" style="2" hidden="1" customWidth="1"/>
    <col min="5" max="6" width="8.7109375" style="2" hidden="1" customWidth="1"/>
    <col min="7" max="7" width="8.28515625" style="2" hidden="1" customWidth="1"/>
    <col min="8" max="11" width="8.7109375" style="2" customWidth="1"/>
    <col min="12" max="12" width="7.5703125" style="2" customWidth="1"/>
    <col min="13" max="13" width="0" style="1" hidden="1" customWidth="1"/>
    <col min="14" max="16384" width="9.140625" style="1"/>
  </cols>
  <sheetData>
    <row r="1" spans="1:12" x14ac:dyDescent="0.25">
      <c r="A1" s="281" t="s">
        <v>378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35.25" customHeight="1" x14ac:dyDescent="0.25">
      <c r="A2" s="282" t="s">
        <v>320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/>
    </row>
    <row r="3" spans="1:12" ht="12.75" customHeight="1" x14ac:dyDescent="0.25">
      <c r="A3" s="266" t="s">
        <v>319</v>
      </c>
      <c r="B3" s="265"/>
      <c r="C3" s="277" t="s">
        <v>377</v>
      </c>
      <c r="D3" s="277"/>
      <c r="E3" s="277"/>
      <c r="F3" s="277"/>
      <c r="G3" s="277"/>
      <c r="H3" s="277"/>
      <c r="I3" s="277"/>
      <c r="J3" s="277"/>
      <c r="K3" s="277"/>
      <c r="L3" s="278"/>
    </row>
    <row r="4" spans="1:12" ht="12.75" customHeight="1" x14ac:dyDescent="0.25">
      <c r="A4" s="266" t="s">
        <v>317</v>
      </c>
      <c r="B4" s="265"/>
      <c r="C4" s="277" t="s">
        <v>376</v>
      </c>
      <c r="D4" s="277"/>
      <c r="E4" s="277"/>
      <c r="F4" s="277"/>
      <c r="G4" s="277"/>
      <c r="H4" s="277"/>
      <c r="I4" s="277"/>
      <c r="J4" s="277"/>
      <c r="K4" s="277"/>
      <c r="L4" s="278"/>
    </row>
    <row r="5" spans="1:12" ht="12.75" customHeight="1" x14ac:dyDescent="0.25">
      <c r="A5" s="261" t="s">
        <v>315</v>
      </c>
      <c r="B5" s="260"/>
      <c r="C5" s="275" t="s">
        <v>375</v>
      </c>
      <c r="D5" s="275"/>
      <c r="E5" s="275"/>
      <c r="F5" s="275"/>
      <c r="G5" s="275"/>
      <c r="H5" s="275"/>
      <c r="I5" s="275"/>
      <c r="J5" s="275"/>
      <c r="K5" s="275"/>
      <c r="L5" s="276"/>
    </row>
    <row r="6" spans="1:12" ht="12.75" customHeight="1" x14ac:dyDescent="0.25">
      <c r="A6" s="261" t="s">
        <v>313</v>
      </c>
      <c r="B6" s="260"/>
      <c r="C6" s="275" t="s">
        <v>374</v>
      </c>
      <c r="D6" s="275"/>
      <c r="E6" s="275"/>
      <c r="F6" s="275"/>
      <c r="G6" s="275"/>
      <c r="H6" s="275"/>
      <c r="I6" s="275"/>
      <c r="J6" s="275"/>
      <c r="K6" s="275"/>
      <c r="L6" s="276"/>
    </row>
    <row r="7" spans="1:12" x14ac:dyDescent="0.25">
      <c r="A7" s="261" t="s">
        <v>311</v>
      </c>
      <c r="B7" s="260"/>
      <c r="C7" s="277" t="s">
        <v>373</v>
      </c>
      <c r="D7" s="277"/>
      <c r="E7" s="277"/>
      <c r="F7" s="277"/>
      <c r="G7" s="277"/>
      <c r="H7" s="277"/>
      <c r="I7" s="277"/>
      <c r="J7" s="277"/>
      <c r="K7" s="277"/>
      <c r="L7" s="278"/>
    </row>
    <row r="8" spans="1:12" ht="12" customHeight="1" x14ac:dyDescent="0.25">
      <c r="A8" s="261" t="s">
        <v>309</v>
      </c>
      <c r="B8" s="260"/>
      <c r="C8" s="315" t="s">
        <v>372</v>
      </c>
      <c r="D8" s="315"/>
      <c r="E8" s="315"/>
      <c r="F8" s="315"/>
      <c r="G8" s="315"/>
      <c r="H8" s="315"/>
      <c r="I8" s="315"/>
      <c r="J8" s="315"/>
      <c r="K8" s="315"/>
      <c r="L8" s="316"/>
    </row>
    <row r="9" spans="1:12" ht="12.75" customHeight="1" x14ac:dyDescent="0.25">
      <c r="A9" s="262" t="s">
        <v>308</v>
      </c>
      <c r="B9" s="260"/>
      <c r="C9" s="279"/>
      <c r="D9" s="279"/>
      <c r="E9" s="279"/>
      <c r="F9" s="279"/>
      <c r="G9" s="279"/>
      <c r="H9" s="279"/>
      <c r="I9" s="279"/>
      <c r="J9" s="279"/>
      <c r="K9" s="279"/>
      <c r="L9" s="280"/>
    </row>
    <row r="10" spans="1:12" ht="12.75" customHeight="1" x14ac:dyDescent="0.25">
      <c r="A10" s="261"/>
      <c r="B10" s="260" t="s">
        <v>307</v>
      </c>
      <c r="C10" s="279" t="s">
        <v>371</v>
      </c>
      <c r="D10" s="279"/>
      <c r="E10" s="279"/>
      <c r="F10" s="279"/>
      <c r="G10" s="279"/>
      <c r="H10" s="279"/>
      <c r="I10" s="279"/>
      <c r="J10" s="279"/>
      <c r="K10" s="279"/>
      <c r="L10" s="280"/>
    </row>
    <row r="11" spans="1:12" ht="12.75" customHeight="1" x14ac:dyDescent="0.25">
      <c r="A11" s="261"/>
      <c r="B11" s="260" t="s">
        <v>305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6"/>
    </row>
    <row r="12" spans="1:12" ht="12.75" customHeight="1" x14ac:dyDescent="0.25">
      <c r="A12" s="261"/>
      <c r="B12" s="260" t="s">
        <v>304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80"/>
    </row>
    <row r="13" spans="1:12" ht="12.75" customHeight="1" x14ac:dyDescent="0.25">
      <c r="A13" s="261"/>
      <c r="B13" s="260" t="s">
        <v>303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ht="12.75" customHeight="1" x14ac:dyDescent="0.25">
      <c r="A14" s="261"/>
      <c r="B14" s="260" t="s">
        <v>302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6"/>
    </row>
    <row r="15" spans="1:12" ht="12.75" customHeight="1" x14ac:dyDescent="0.25">
      <c r="A15" s="259"/>
      <c r="B15" s="258"/>
      <c r="C15" s="257"/>
      <c r="D15" s="257"/>
      <c r="E15" s="257"/>
      <c r="F15" s="257"/>
      <c r="G15" s="257"/>
      <c r="H15" s="257"/>
      <c r="I15" s="257"/>
      <c r="J15" s="257"/>
      <c r="K15" s="257"/>
      <c r="L15" s="256"/>
    </row>
    <row r="16" spans="1:12" s="255" customFormat="1" ht="12.75" customHeight="1" x14ac:dyDescent="0.25">
      <c r="A16" s="293" t="s">
        <v>301</v>
      </c>
      <c r="B16" s="296" t="s">
        <v>300</v>
      </c>
      <c r="C16" s="298" t="s">
        <v>299</v>
      </c>
      <c r="D16" s="299"/>
      <c r="E16" s="299"/>
      <c r="F16" s="299"/>
      <c r="G16" s="300"/>
      <c r="H16" s="298" t="s">
        <v>298</v>
      </c>
      <c r="I16" s="299"/>
      <c r="J16" s="299"/>
      <c r="K16" s="299"/>
      <c r="L16" s="301"/>
    </row>
    <row r="17" spans="1:12" s="255" customFormat="1" ht="12.75" customHeight="1" x14ac:dyDescent="0.25">
      <c r="A17" s="294"/>
      <c r="B17" s="297"/>
      <c r="C17" s="287" t="s">
        <v>297</v>
      </c>
      <c r="D17" s="302" t="s">
        <v>296</v>
      </c>
      <c r="E17" s="304" t="s">
        <v>295</v>
      </c>
      <c r="F17" s="306" t="s">
        <v>294</v>
      </c>
      <c r="G17" s="310" t="s">
        <v>293</v>
      </c>
      <c r="H17" s="287" t="s">
        <v>297</v>
      </c>
      <c r="I17" s="302" t="s">
        <v>296</v>
      </c>
      <c r="J17" s="304" t="s">
        <v>295</v>
      </c>
      <c r="K17" s="306" t="s">
        <v>294</v>
      </c>
      <c r="L17" s="289" t="s">
        <v>293</v>
      </c>
    </row>
    <row r="18" spans="1:12" s="249" customFormat="1" ht="61.5" customHeight="1" thickBot="1" x14ac:dyDescent="0.3">
      <c r="A18" s="295"/>
      <c r="B18" s="297"/>
      <c r="C18" s="287"/>
      <c r="D18" s="308"/>
      <c r="E18" s="309"/>
      <c r="F18" s="307"/>
      <c r="G18" s="310"/>
      <c r="H18" s="288"/>
      <c r="I18" s="303"/>
      <c r="J18" s="305"/>
      <c r="K18" s="307"/>
      <c r="L18" s="290"/>
    </row>
    <row r="19" spans="1:12" s="249" customFormat="1" ht="9.75" customHeight="1" thickTop="1" x14ac:dyDescent="0.25">
      <c r="A19" s="254" t="s">
        <v>292</v>
      </c>
      <c r="B19" s="254">
        <v>2</v>
      </c>
      <c r="C19" s="252">
        <v>3</v>
      </c>
      <c r="D19" s="251">
        <v>4</v>
      </c>
      <c r="E19" s="251">
        <v>5</v>
      </c>
      <c r="F19" s="251">
        <v>6</v>
      </c>
      <c r="G19" s="253">
        <v>7</v>
      </c>
      <c r="H19" s="252">
        <v>8</v>
      </c>
      <c r="I19" s="251">
        <v>9</v>
      </c>
      <c r="J19" s="251">
        <v>10</v>
      </c>
      <c r="K19" s="251">
        <v>11</v>
      </c>
      <c r="L19" s="250">
        <v>12</v>
      </c>
    </row>
    <row r="20" spans="1:12" s="14" customFormat="1" x14ac:dyDescent="0.25">
      <c r="A20" s="168"/>
      <c r="B20" s="147" t="s">
        <v>291</v>
      </c>
      <c r="C20" s="247"/>
      <c r="D20" s="246"/>
      <c r="E20" s="246"/>
      <c r="F20" s="246"/>
      <c r="G20" s="248"/>
      <c r="H20" s="247"/>
      <c r="I20" s="246"/>
      <c r="J20" s="246"/>
      <c r="K20" s="246"/>
      <c r="L20" s="245"/>
    </row>
    <row r="21" spans="1:12" s="14" customFormat="1" ht="12.75" thickBot="1" x14ac:dyDescent="0.3">
      <c r="A21" s="177"/>
      <c r="B21" s="244" t="s">
        <v>290</v>
      </c>
      <c r="C21" s="242">
        <f t="shared" ref="C21:C47" si="0">SUM(D21:G21)</f>
        <v>128139</v>
      </c>
      <c r="D21" s="241">
        <f>SUM(D22,D25,D26,D42,D43)</f>
        <v>128139</v>
      </c>
      <c r="E21" s="241">
        <f>SUM(E22,E25,E43)</f>
        <v>0</v>
      </c>
      <c r="F21" s="241">
        <f>SUM(F22,F27,F43)</f>
        <v>0</v>
      </c>
      <c r="G21" s="243">
        <f>SUM(G22,G45)</f>
        <v>0</v>
      </c>
      <c r="H21" s="242">
        <f t="shared" ref="H21:H47" si="1">SUM(I21:L21)</f>
        <v>142997</v>
      </c>
      <c r="I21" s="241">
        <f>SUM(I22,I25,I26,I42,I43)</f>
        <v>142997</v>
      </c>
      <c r="J21" s="241">
        <f>SUM(J22,J25,J43)</f>
        <v>0</v>
      </c>
      <c r="K21" s="241">
        <f>SUM(K22,K27,K43)</f>
        <v>0</v>
      </c>
      <c r="L21" s="240">
        <f>SUM(L22,L45)</f>
        <v>0</v>
      </c>
    </row>
    <row r="22" spans="1:12" ht="12.75" hidden="1" thickTop="1" x14ac:dyDescent="0.25">
      <c r="A22" s="239"/>
      <c r="B22" s="238" t="s">
        <v>289</v>
      </c>
      <c r="C22" s="236">
        <f t="shared" si="0"/>
        <v>0</v>
      </c>
      <c r="D22" s="235">
        <f>SUM(D23:D24)</f>
        <v>0</v>
      </c>
      <c r="E22" s="235">
        <f>SUM(E23:E24)</f>
        <v>0</v>
      </c>
      <c r="F22" s="235">
        <f>SUM(F23:F24)</f>
        <v>0</v>
      </c>
      <c r="G22" s="237">
        <f>SUM(G23:G24)</f>
        <v>0</v>
      </c>
      <c r="H22" s="236">
        <f t="shared" si="1"/>
        <v>0</v>
      </c>
      <c r="I22" s="235">
        <f>SUM(I23:I24)</f>
        <v>0</v>
      </c>
      <c r="J22" s="235">
        <f>SUM(J23:J24)</f>
        <v>0</v>
      </c>
      <c r="K22" s="235">
        <f>SUM(K23:K24)</f>
        <v>0</v>
      </c>
      <c r="L22" s="234">
        <f>SUM(L23:L24)</f>
        <v>0</v>
      </c>
    </row>
    <row r="23" spans="1:12" ht="12.75" hidden="1" thickTop="1" x14ac:dyDescent="0.25">
      <c r="A23" s="163"/>
      <c r="B23" s="114" t="s">
        <v>288</v>
      </c>
      <c r="C23" s="233">
        <f t="shared" si="0"/>
        <v>0</v>
      </c>
      <c r="D23" s="161"/>
      <c r="E23" s="161"/>
      <c r="F23" s="161"/>
      <c r="G23" s="162"/>
      <c r="H23" s="233">
        <f t="shared" si="1"/>
        <v>0</v>
      </c>
      <c r="I23" s="161"/>
      <c r="J23" s="161"/>
      <c r="K23" s="161"/>
      <c r="L23" s="160"/>
    </row>
    <row r="24" spans="1:12" ht="12.75" hidden="1" thickTop="1" x14ac:dyDescent="0.25">
      <c r="A24" s="38"/>
      <c r="B24" s="74" t="s">
        <v>287</v>
      </c>
      <c r="C24" s="231">
        <f t="shared" si="0"/>
        <v>0</v>
      </c>
      <c r="D24" s="230"/>
      <c r="E24" s="230"/>
      <c r="F24" s="230"/>
      <c r="G24" s="232"/>
      <c r="H24" s="231">
        <f t="shared" si="1"/>
        <v>0</v>
      </c>
      <c r="I24" s="230"/>
      <c r="J24" s="230"/>
      <c r="K24" s="230"/>
      <c r="L24" s="229"/>
    </row>
    <row r="25" spans="1:12" s="14" customFormat="1" ht="25.5" thickTop="1" thickBot="1" x14ac:dyDescent="0.3">
      <c r="A25" s="228">
        <v>19300</v>
      </c>
      <c r="B25" s="228" t="s">
        <v>286</v>
      </c>
      <c r="C25" s="226">
        <f t="shared" si="0"/>
        <v>128139</v>
      </c>
      <c r="D25" s="225">
        <v>128139</v>
      </c>
      <c r="E25" s="225"/>
      <c r="F25" s="224" t="s">
        <v>263</v>
      </c>
      <c r="G25" s="227" t="s">
        <v>263</v>
      </c>
      <c r="H25" s="226">
        <f t="shared" si="1"/>
        <v>142997</v>
      </c>
      <c r="I25" s="225">
        <f>I51</f>
        <v>142997</v>
      </c>
      <c r="J25" s="225">
        <f>J51</f>
        <v>0</v>
      </c>
      <c r="K25" s="224" t="s">
        <v>263</v>
      </c>
      <c r="L25" s="223" t="s">
        <v>263</v>
      </c>
    </row>
    <row r="26" spans="1:12" s="14" customFormat="1" ht="24.75" hidden="1" thickTop="1" x14ac:dyDescent="0.25">
      <c r="A26" s="97"/>
      <c r="B26" s="97" t="s">
        <v>285</v>
      </c>
      <c r="C26" s="94">
        <f t="shared" si="0"/>
        <v>0</v>
      </c>
      <c r="D26" s="209"/>
      <c r="E26" s="196" t="s">
        <v>263</v>
      </c>
      <c r="F26" s="196" t="s">
        <v>263</v>
      </c>
      <c r="G26" s="207" t="s">
        <v>263</v>
      </c>
      <c r="H26" s="94">
        <f t="shared" si="1"/>
        <v>0</v>
      </c>
      <c r="I26" s="222"/>
      <c r="J26" s="196" t="s">
        <v>263</v>
      </c>
      <c r="K26" s="196" t="s">
        <v>263</v>
      </c>
      <c r="L26" s="204" t="s">
        <v>263</v>
      </c>
    </row>
    <row r="27" spans="1:12" s="14" customFormat="1" ht="36.75" hidden="1" thickTop="1" x14ac:dyDescent="0.25">
      <c r="A27" s="97">
        <v>21300</v>
      </c>
      <c r="B27" s="97" t="s">
        <v>284</v>
      </c>
      <c r="C27" s="94">
        <f t="shared" si="0"/>
        <v>0</v>
      </c>
      <c r="D27" s="196" t="s">
        <v>263</v>
      </c>
      <c r="E27" s="196" t="s">
        <v>263</v>
      </c>
      <c r="F27" s="93">
        <f>SUM(F28,F32,F34,F37)</f>
        <v>0</v>
      </c>
      <c r="G27" s="207" t="s">
        <v>263</v>
      </c>
      <c r="H27" s="94">
        <f t="shared" si="1"/>
        <v>0</v>
      </c>
      <c r="I27" s="196" t="s">
        <v>263</v>
      </c>
      <c r="J27" s="196" t="s">
        <v>263</v>
      </c>
      <c r="K27" s="93">
        <f>SUM(K28,K32,K34,K37)</f>
        <v>0</v>
      </c>
      <c r="L27" s="204" t="s">
        <v>263</v>
      </c>
    </row>
    <row r="28" spans="1:12" s="14" customFormat="1" ht="24.75" hidden="1" thickTop="1" x14ac:dyDescent="0.25">
      <c r="A28" s="210">
        <v>21350</v>
      </c>
      <c r="B28" s="97" t="s">
        <v>283</v>
      </c>
      <c r="C28" s="94">
        <f t="shared" si="0"/>
        <v>0</v>
      </c>
      <c r="D28" s="196" t="s">
        <v>263</v>
      </c>
      <c r="E28" s="196" t="s">
        <v>263</v>
      </c>
      <c r="F28" s="93">
        <f>SUM(F29:F31)</f>
        <v>0</v>
      </c>
      <c r="G28" s="207" t="s">
        <v>263</v>
      </c>
      <c r="H28" s="94">
        <f t="shared" si="1"/>
        <v>0</v>
      </c>
      <c r="I28" s="196" t="s">
        <v>263</v>
      </c>
      <c r="J28" s="196" t="s">
        <v>263</v>
      </c>
      <c r="K28" s="93">
        <f>SUM(K29:K31)</f>
        <v>0</v>
      </c>
      <c r="L28" s="204" t="s">
        <v>263</v>
      </c>
    </row>
    <row r="29" spans="1:12" ht="12.75" hidden="1" thickTop="1" x14ac:dyDescent="0.25">
      <c r="A29" s="163">
        <v>21351</v>
      </c>
      <c r="B29" s="79" t="s">
        <v>282</v>
      </c>
      <c r="C29" s="69">
        <f t="shared" si="0"/>
        <v>0</v>
      </c>
      <c r="D29" s="215" t="s">
        <v>263</v>
      </c>
      <c r="E29" s="215" t="s">
        <v>263</v>
      </c>
      <c r="F29" s="68"/>
      <c r="G29" s="216" t="s">
        <v>263</v>
      </c>
      <c r="H29" s="69">
        <f t="shared" si="1"/>
        <v>0</v>
      </c>
      <c r="I29" s="215" t="s">
        <v>263</v>
      </c>
      <c r="J29" s="215" t="s">
        <v>263</v>
      </c>
      <c r="K29" s="68"/>
      <c r="L29" s="214" t="s">
        <v>263</v>
      </c>
    </row>
    <row r="30" spans="1:12" ht="12.75" hidden="1" thickTop="1" x14ac:dyDescent="0.25">
      <c r="A30" s="38">
        <v>21352</v>
      </c>
      <c r="B30" s="78" t="s">
        <v>281</v>
      </c>
      <c r="C30" s="36">
        <f t="shared" si="0"/>
        <v>0</v>
      </c>
      <c r="D30" s="212" t="s">
        <v>263</v>
      </c>
      <c r="E30" s="212" t="s">
        <v>263</v>
      </c>
      <c r="F30" s="35"/>
      <c r="G30" s="213" t="s">
        <v>263</v>
      </c>
      <c r="H30" s="36">
        <f t="shared" si="1"/>
        <v>0</v>
      </c>
      <c r="I30" s="212" t="s">
        <v>263</v>
      </c>
      <c r="J30" s="212" t="s">
        <v>263</v>
      </c>
      <c r="K30" s="35"/>
      <c r="L30" s="211" t="s">
        <v>263</v>
      </c>
    </row>
    <row r="31" spans="1:12" ht="24.75" hidden="1" thickTop="1" x14ac:dyDescent="0.25">
      <c r="A31" s="38">
        <v>21359</v>
      </c>
      <c r="B31" s="78" t="s">
        <v>280</v>
      </c>
      <c r="C31" s="36">
        <f t="shared" si="0"/>
        <v>0</v>
      </c>
      <c r="D31" s="212" t="s">
        <v>263</v>
      </c>
      <c r="E31" s="212" t="s">
        <v>263</v>
      </c>
      <c r="F31" s="35"/>
      <c r="G31" s="213" t="s">
        <v>263</v>
      </c>
      <c r="H31" s="36">
        <f t="shared" si="1"/>
        <v>0</v>
      </c>
      <c r="I31" s="212" t="s">
        <v>263</v>
      </c>
      <c r="J31" s="212" t="s">
        <v>263</v>
      </c>
      <c r="K31" s="35"/>
      <c r="L31" s="211" t="s">
        <v>263</v>
      </c>
    </row>
    <row r="32" spans="1:12" s="14" customFormat="1" ht="36.75" hidden="1" thickTop="1" x14ac:dyDescent="0.25">
      <c r="A32" s="210">
        <v>21370</v>
      </c>
      <c r="B32" s="97" t="s">
        <v>279</v>
      </c>
      <c r="C32" s="94">
        <f t="shared" si="0"/>
        <v>0</v>
      </c>
      <c r="D32" s="196" t="s">
        <v>263</v>
      </c>
      <c r="E32" s="196" t="s">
        <v>263</v>
      </c>
      <c r="F32" s="93">
        <f>SUM(F33)</f>
        <v>0</v>
      </c>
      <c r="G32" s="207" t="s">
        <v>263</v>
      </c>
      <c r="H32" s="94">
        <f t="shared" si="1"/>
        <v>0</v>
      </c>
      <c r="I32" s="196" t="s">
        <v>263</v>
      </c>
      <c r="J32" s="196" t="s">
        <v>263</v>
      </c>
      <c r="K32" s="93">
        <f>SUM(K33)</f>
        <v>0</v>
      </c>
      <c r="L32" s="204" t="s">
        <v>263</v>
      </c>
    </row>
    <row r="33" spans="1:12" ht="36.75" hidden="1" thickTop="1" x14ac:dyDescent="0.25">
      <c r="A33" s="221">
        <v>21379</v>
      </c>
      <c r="B33" s="220" t="s">
        <v>278</v>
      </c>
      <c r="C33" s="42">
        <f t="shared" si="0"/>
        <v>0</v>
      </c>
      <c r="D33" s="218" t="s">
        <v>263</v>
      </c>
      <c r="E33" s="218" t="s">
        <v>263</v>
      </c>
      <c r="F33" s="41"/>
      <c r="G33" s="219" t="s">
        <v>263</v>
      </c>
      <c r="H33" s="42">
        <f t="shared" si="1"/>
        <v>0</v>
      </c>
      <c r="I33" s="218" t="s">
        <v>263</v>
      </c>
      <c r="J33" s="218" t="s">
        <v>263</v>
      </c>
      <c r="K33" s="41"/>
      <c r="L33" s="217" t="s">
        <v>263</v>
      </c>
    </row>
    <row r="34" spans="1:12" s="14" customFormat="1" ht="12.75" hidden="1" thickTop="1" x14ac:dyDescent="0.25">
      <c r="A34" s="210">
        <v>21380</v>
      </c>
      <c r="B34" s="97" t="s">
        <v>277</v>
      </c>
      <c r="C34" s="94">
        <f t="shared" si="0"/>
        <v>0</v>
      </c>
      <c r="D34" s="196" t="s">
        <v>263</v>
      </c>
      <c r="E34" s="196" t="s">
        <v>263</v>
      </c>
      <c r="F34" s="93">
        <f>SUM(F35:F36)</f>
        <v>0</v>
      </c>
      <c r="G34" s="207" t="s">
        <v>263</v>
      </c>
      <c r="H34" s="94">
        <f t="shared" si="1"/>
        <v>0</v>
      </c>
      <c r="I34" s="196" t="s">
        <v>263</v>
      </c>
      <c r="J34" s="196" t="s">
        <v>263</v>
      </c>
      <c r="K34" s="93">
        <f>SUM(K35:K36)</f>
        <v>0</v>
      </c>
      <c r="L34" s="204" t="s">
        <v>263</v>
      </c>
    </row>
    <row r="35" spans="1:12" ht="12.75" hidden="1" thickTop="1" x14ac:dyDescent="0.25">
      <c r="A35" s="114">
        <v>21381</v>
      </c>
      <c r="B35" s="79" t="s">
        <v>276</v>
      </c>
      <c r="C35" s="69">
        <f t="shared" si="0"/>
        <v>0</v>
      </c>
      <c r="D35" s="215" t="s">
        <v>263</v>
      </c>
      <c r="E35" s="215" t="s">
        <v>263</v>
      </c>
      <c r="F35" s="68"/>
      <c r="G35" s="216" t="s">
        <v>263</v>
      </c>
      <c r="H35" s="69">
        <f t="shared" si="1"/>
        <v>0</v>
      </c>
      <c r="I35" s="215" t="s">
        <v>263</v>
      </c>
      <c r="J35" s="215" t="s">
        <v>263</v>
      </c>
      <c r="K35" s="68"/>
      <c r="L35" s="214" t="s">
        <v>263</v>
      </c>
    </row>
    <row r="36" spans="1:12" ht="24.75" hidden="1" thickTop="1" x14ac:dyDescent="0.25">
      <c r="A36" s="74">
        <v>21383</v>
      </c>
      <c r="B36" s="78" t="s">
        <v>275</v>
      </c>
      <c r="C36" s="36">
        <f t="shared" si="0"/>
        <v>0</v>
      </c>
      <c r="D36" s="212" t="s">
        <v>263</v>
      </c>
      <c r="E36" s="212" t="s">
        <v>263</v>
      </c>
      <c r="F36" s="35"/>
      <c r="G36" s="213" t="s">
        <v>263</v>
      </c>
      <c r="H36" s="36">
        <f t="shared" si="1"/>
        <v>0</v>
      </c>
      <c r="I36" s="212" t="s">
        <v>263</v>
      </c>
      <c r="J36" s="212" t="s">
        <v>263</v>
      </c>
      <c r="K36" s="35"/>
      <c r="L36" s="211" t="s">
        <v>263</v>
      </c>
    </row>
    <row r="37" spans="1:12" s="14" customFormat="1" ht="24.75" hidden="1" thickTop="1" x14ac:dyDescent="0.25">
      <c r="A37" s="210">
        <v>21390</v>
      </c>
      <c r="B37" s="97" t="s">
        <v>274</v>
      </c>
      <c r="C37" s="94">
        <f t="shared" si="0"/>
        <v>0</v>
      </c>
      <c r="D37" s="196" t="s">
        <v>263</v>
      </c>
      <c r="E37" s="196" t="s">
        <v>263</v>
      </c>
      <c r="F37" s="93">
        <f>SUM(F38:F41)</f>
        <v>0</v>
      </c>
      <c r="G37" s="207" t="s">
        <v>263</v>
      </c>
      <c r="H37" s="94">
        <f t="shared" si="1"/>
        <v>0</v>
      </c>
      <c r="I37" s="196" t="s">
        <v>263</v>
      </c>
      <c r="J37" s="196" t="s">
        <v>263</v>
      </c>
      <c r="K37" s="93">
        <f>SUM(K38:K41)</f>
        <v>0</v>
      </c>
      <c r="L37" s="204" t="s">
        <v>263</v>
      </c>
    </row>
    <row r="38" spans="1:12" ht="24.75" hidden="1" thickTop="1" x14ac:dyDescent="0.25">
      <c r="A38" s="114">
        <v>21391</v>
      </c>
      <c r="B38" s="79" t="s">
        <v>273</v>
      </c>
      <c r="C38" s="69">
        <f t="shared" si="0"/>
        <v>0</v>
      </c>
      <c r="D38" s="215" t="s">
        <v>263</v>
      </c>
      <c r="E38" s="215" t="s">
        <v>263</v>
      </c>
      <c r="F38" s="68"/>
      <c r="G38" s="216" t="s">
        <v>263</v>
      </c>
      <c r="H38" s="69">
        <f t="shared" si="1"/>
        <v>0</v>
      </c>
      <c r="I38" s="215" t="s">
        <v>263</v>
      </c>
      <c r="J38" s="215" t="s">
        <v>263</v>
      </c>
      <c r="K38" s="68"/>
      <c r="L38" s="214" t="s">
        <v>263</v>
      </c>
    </row>
    <row r="39" spans="1:12" ht="12.75" hidden="1" thickTop="1" x14ac:dyDescent="0.25">
      <c r="A39" s="74">
        <v>21393</v>
      </c>
      <c r="B39" s="78" t="s">
        <v>272</v>
      </c>
      <c r="C39" s="36">
        <f t="shared" si="0"/>
        <v>0</v>
      </c>
      <c r="D39" s="212" t="s">
        <v>263</v>
      </c>
      <c r="E39" s="212" t="s">
        <v>263</v>
      </c>
      <c r="F39" s="35"/>
      <c r="G39" s="213" t="s">
        <v>263</v>
      </c>
      <c r="H39" s="36">
        <f t="shared" si="1"/>
        <v>0</v>
      </c>
      <c r="I39" s="212" t="s">
        <v>263</v>
      </c>
      <c r="J39" s="212" t="s">
        <v>263</v>
      </c>
      <c r="K39" s="35"/>
      <c r="L39" s="211" t="s">
        <v>263</v>
      </c>
    </row>
    <row r="40" spans="1:12" ht="12.75" hidden="1" thickTop="1" x14ac:dyDescent="0.25">
      <c r="A40" s="74">
        <v>21395</v>
      </c>
      <c r="B40" s="78" t="s">
        <v>271</v>
      </c>
      <c r="C40" s="36">
        <f t="shared" si="0"/>
        <v>0</v>
      </c>
      <c r="D40" s="212" t="s">
        <v>263</v>
      </c>
      <c r="E40" s="212" t="s">
        <v>263</v>
      </c>
      <c r="F40" s="35"/>
      <c r="G40" s="213" t="s">
        <v>263</v>
      </c>
      <c r="H40" s="36">
        <f t="shared" si="1"/>
        <v>0</v>
      </c>
      <c r="I40" s="212" t="s">
        <v>263</v>
      </c>
      <c r="J40" s="212" t="s">
        <v>263</v>
      </c>
      <c r="K40" s="35"/>
      <c r="L40" s="211" t="s">
        <v>263</v>
      </c>
    </row>
    <row r="41" spans="1:12" ht="24.75" hidden="1" thickTop="1" x14ac:dyDescent="0.25">
      <c r="A41" s="74">
        <v>21399</v>
      </c>
      <c r="B41" s="78" t="s">
        <v>270</v>
      </c>
      <c r="C41" s="36">
        <f t="shared" si="0"/>
        <v>0</v>
      </c>
      <c r="D41" s="212" t="s">
        <v>263</v>
      </c>
      <c r="E41" s="212" t="s">
        <v>263</v>
      </c>
      <c r="F41" s="35"/>
      <c r="G41" s="213" t="s">
        <v>263</v>
      </c>
      <c r="H41" s="36">
        <f t="shared" si="1"/>
        <v>0</v>
      </c>
      <c r="I41" s="212" t="s">
        <v>263</v>
      </c>
      <c r="J41" s="212" t="s">
        <v>263</v>
      </c>
      <c r="K41" s="35"/>
      <c r="L41" s="211" t="s">
        <v>263</v>
      </c>
    </row>
    <row r="42" spans="1:12" s="14" customFormat="1" ht="36.75" hidden="1" customHeight="1" x14ac:dyDescent="0.25">
      <c r="A42" s="210">
        <v>21420</v>
      </c>
      <c r="B42" s="97" t="s">
        <v>269</v>
      </c>
      <c r="C42" s="94">
        <f t="shared" si="0"/>
        <v>0</v>
      </c>
      <c r="D42" s="209"/>
      <c r="E42" s="196" t="s">
        <v>263</v>
      </c>
      <c r="F42" s="196" t="s">
        <v>263</v>
      </c>
      <c r="G42" s="207" t="s">
        <v>263</v>
      </c>
      <c r="H42" s="206">
        <f t="shared" si="1"/>
        <v>0</v>
      </c>
      <c r="I42" s="209"/>
      <c r="J42" s="196" t="s">
        <v>263</v>
      </c>
      <c r="K42" s="196" t="s">
        <v>263</v>
      </c>
      <c r="L42" s="204" t="s">
        <v>263</v>
      </c>
    </row>
    <row r="43" spans="1:12" s="14" customFormat="1" ht="24.75" hidden="1" thickTop="1" x14ac:dyDescent="0.25">
      <c r="A43" s="208">
        <v>21490</v>
      </c>
      <c r="B43" s="125" t="s">
        <v>268</v>
      </c>
      <c r="C43" s="94">
        <f t="shared" si="0"/>
        <v>0</v>
      </c>
      <c r="D43" s="205">
        <f>D44</f>
        <v>0</v>
      </c>
      <c r="E43" s="205">
        <f>E44</f>
        <v>0</v>
      </c>
      <c r="F43" s="205">
        <f>F44</f>
        <v>0</v>
      </c>
      <c r="G43" s="207" t="s">
        <v>263</v>
      </c>
      <c r="H43" s="206">
        <f t="shared" si="1"/>
        <v>0</v>
      </c>
      <c r="I43" s="205">
        <f>I44</f>
        <v>0</v>
      </c>
      <c r="J43" s="205">
        <f>J44</f>
        <v>0</v>
      </c>
      <c r="K43" s="205">
        <f>K44</f>
        <v>0</v>
      </c>
      <c r="L43" s="204" t="s">
        <v>263</v>
      </c>
    </row>
    <row r="44" spans="1:12" s="14" customFormat="1" ht="24.75" hidden="1" thickTop="1" x14ac:dyDescent="0.25">
      <c r="A44" s="74">
        <v>21499</v>
      </c>
      <c r="B44" s="78" t="s">
        <v>267</v>
      </c>
      <c r="C44" s="42">
        <f t="shared" si="0"/>
        <v>0</v>
      </c>
      <c r="D44" s="203"/>
      <c r="E44" s="202"/>
      <c r="F44" s="202"/>
      <c r="G44" s="201" t="s">
        <v>263</v>
      </c>
      <c r="H44" s="200">
        <f t="shared" si="1"/>
        <v>0</v>
      </c>
      <c r="I44" s="161"/>
      <c r="J44" s="199"/>
      <c r="K44" s="199"/>
      <c r="L44" s="198" t="s">
        <v>263</v>
      </c>
    </row>
    <row r="45" spans="1:12" ht="24.75" hidden="1" thickTop="1" x14ac:dyDescent="0.25">
      <c r="A45" s="197">
        <v>23000</v>
      </c>
      <c r="B45" s="86" t="s">
        <v>266</v>
      </c>
      <c r="C45" s="194">
        <f t="shared" si="0"/>
        <v>0</v>
      </c>
      <c r="D45" s="196" t="s">
        <v>263</v>
      </c>
      <c r="E45" s="196" t="s">
        <v>263</v>
      </c>
      <c r="F45" s="196" t="s">
        <v>263</v>
      </c>
      <c r="G45" s="195">
        <f>SUM(G46:G47)</f>
        <v>0</v>
      </c>
      <c r="H45" s="194">
        <f t="shared" si="1"/>
        <v>0</v>
      </c>
      <c r="I45" s="193" t="s">
        <v>263</v>
      </c>
      <c r="J45" s="193" t="s">
        <v>263</v>
      </c>
      <c r="K45" s="193" t="s">
        <v>263</v>
      </c>
      <c r="L45" s="192">
        <f>SUM(L46:L47)</f>
        <v>0</v>
      </c>
    </row>
    <row r="46" spans="1:12" ht="24.75" hidden="1" thickTop="1" x14ac:dyDescent="0.25">
      <c r="A46" s="154">
        <v>23410</v>
      </c>
      <c r="B46" s="137" t="s">
        <v>265</v>
      </c>
      <c r="C46" s="191">
        <f t="shared" si="0"/>
        <v>0</v>
      </c>
      <c r="D46" s="186" t="s">
        <v>263</v>
      </c>
      <c r="E46" s="186" t="s">
        <v>263</v>
      </c>
      <c r="F46" s="186" t="s">
        <v>263</v>
      </c>
      <c r="G46" s="190"/>
      <c r="H46" s="191">
        <f t="shared" si="1"/>
        <v>0</v>
      </c>
      <c r="I46" s="186" t="s">
        <v>263</v>
      </c>
      <c r="J46" s="186" t="s">
        <v>263</v>
      </c>
      <c r="K46" s="186" t="s">
        <v>263</v>
      </c>
      <c r="L46" s="188"/>
    </row>
    <row r="47" spans="1:12" ht="24.75" hidden="1" thickTop="1" x14ac:dyDescent="0.25">
      <c r="A47" s="154">
        <v>23510</v>
      </c>
      <c r="B47" s="137" t="s">
        <v>264</v>
      </c>
      <c r="C47" s="189">
        <f t="shared" si="0"/>
        <v>0</v>
      </c>
      <c r="D47" s="186" t="s">
        <v>263</v>
      </c>
      <c r="E47" s="186" t="s">
        <v>263</v>
      </c>
      <c r="F47" s="186" t="s">
        <v>263</v>
      </c>
      <c r="G47" s="190"/>
      <c r="H47" s="189">
        <f t="shared" si="1"/>
        <v>0</v>
      </c>
      <c r="I47" s="186" t="s">
        <v>263</v>
      </c>
      <c r="J47" s="186" t="s">
        <v>263</v>
      </c>
      <c r="K47" s="186" t="s">
        <v>263</v>
      </c>
      <c r="L47" s="188"/>
    </row>
    <row r="48" spans="1:12" ht="12.75" thickTop="1" x14ac:dyDescent="0.25">
      <c r="A48" s="44"/>
      <c r="B48" s="137"/>
      <c r="C48" s="134"/>
      <c r="D48" s="186"/>
      <c r="E48" s="186"/>
      <c r="F48" s="185"/>
      <c r="G48" s="187"/>
      <c r="H48" s="134"/>
      <c r="I48" s="186"/>
      <c r="J48" s="186"/>
      <c r="K48" s="185"/>
      <c r="L48" s="184"/>
    </row>
    <row r="49" spans="1:12" s="14" customFormat="1" x14ac:dyDescent="0.25">
      <c r="A49" s="183"/>
      <c r="B49" s="182" t="s">
        <v>262</v>
      </c>
      <c r="C49" s="180"/>
      <c r="D49" s="179"/>
      <c r="E49" s="179"/>
      <c r="F49" s="179"/>
      <c r="G49" s="181"/>
      <c r="H49" s="180"/>
      <c r="I49" s="179"/>
      <c r="J49" s="179"/>
      <c r="K49" s="179"/>
      <c r="L49" s="178"/>
    </row>
    <row r="50" spans="1:12" s="14" customFormat="1" ht="12.75" thickBot="1" x14ac:dyDescent="0.3">
      <c r="A50" s="56"/>
      <c r="B50" s="177" t="s">
        <v>261</v>
      </c>
      <c r="C50" s="176">
        <f t="shared" ref="C50:C81" si="2">SUM(D50:G50)</f>
        <v>128139</v>
      </c>
      <c r="D50" s="52">
        <f>SUM(D51,D281)</f>
        <v>128139</v>
      </c>
      <c r="E50" s="52">
        <f>SUM(E51,E281)</f>
        <v>0</v>
      </c>
      <c r="F50" s="52">
        <f>SUM(F51,F281)</f>
        <v>0</v>
      </c>
      <c r="G50" s="54">
        <f>SUM(G51,G281)</f>
        <v>0</v>
      </c>
      <c r="H50" s="176">
        <f t="shared" ref="H50:H81" si="3">SUM(I50:L50)</f>
        <v>142997</v>
      </c>
      <c r="I50" s="52">
        <f>SUM(I51,I281)</f>
        <v>142997</v>
      </c>
      <c r="J50" s="52">
        <f>SUM(J51,J281)</f>
        <v>0</v>
      </c>
      <c r="K50" s="52">
        <f>SUM(K51,K281)</f>
        <v>0</v>
      </c>
      <c r="L50" s="51">
        <f>SUM(L51,L281)</f>
        <v>0</v>
      </c>
    </row>
    <row r="51" spans="1:12" s="14" customFormat="1" ht="36.75" thickTop="1" x14ac:dyDescent="0.25">
      <c r="A51" s="175"/>
      <c r="B51" s="174" t="s">
        <v>260</v>
      </c>
      <c r="C51" s="172">
        <f t="shared" si="2"/>
        <v>128139</v>
      </c>
      <c r="D51" s="171">
        <f>SUM(D52,D194)</f>
        <v>128139</v>
      </c>
      <c r="E51" s="171">
        <f>SUM(E52,E194)</f>
        <v>0</v>
      </c>
      <c r="F51" s="171">
        <f>SUM(F52,F194)</f>
        <v>0</v>
      </c>
      <c r="G51" s="173">
        <f>SUM(G52,G194)</f>
        <v>0</v>
      </c>
      <c r="H51" s="172">
        <f t="shared" si="3"/>
        <v>142997</v>
      </c>
      <c r="I51" s="171">
        <f>SUM(I52,I194)</f>
        <v>142997</v>
      </c>
      <c r="J51" s="171">
        <f>SUM(J52,J194)</f>
        <v>0</v>
      </c>
      <c r="K51" s="171">
        <f>SUM(K52,K194)</f>
        <v>0</v>
      </c>
      <c r="L51" s="170">
        <f>SUM(L52,L194)</f>
        <v>0</v>
      </c>
    </row>
    <row r="52" spans="1:12" s="14" customFormat="1" ht="24" x14ac:dyDescent="0.25">
      <c r="A52" s="169"/>
      <c r="B52" s="168" t="s">
        <v>259</v>
      </c>
      <c r="C52" s="146">
        <f t="shared" si="2"/>
        <v>128139</v>
      </c>
      <c r="D52" s="145">
        <f>SUM(D53,D75,D173,D187)</f>
        <v>128139</v>
      </c>
      <c r="E52" s="145">
        <f>SUM(E53,E75,E173,E187)</f>
        <v>0</v>
      </c>
      <c r="F52" s="145">
        <f>SUM(F53,F75,F173,F187)</f>
        <v>0</v>
      </c>
      <c r="G52" s="167">
        <f>SUM(G53,G75,G173,G187)</f>
        <v>0</v>
      </c>
      <c r="H52" s="146">
        <f t="shared" si="3"/>
        <v>140357</v>
      </c>
      <c r="I52" s="145">
        <f>SUM(I53,I75,I173,I187)</f>
        <v>140357</v>
      </c>
      <c r="J52" s="145">
        <f>SUM(J53,J75,J173,J187)</f>
        <v>0</v>
      </c>
      <c r="K52" s="145">
        <f>SUM(K53,K75,K173,K187)</f>
        <v>0</v>
      </c>
      <c r="L52" s="166">
        <f>SUM(L53,L75,L173,L187)</f>
        <v>0</v>
      </c>
    </row>
    <row r="53" spans="1:12" s="14" customFormat="1" x14ac:dyDescent="0.25">
      <c r="A53" s="131">
        <v>1000</v>
      </c>
      <c r="B53" s="131" t="s">
        <v>258</v>
      </c>
      <c r="C53" s="128">
        <f t="shared" si="2"/>
        <v>114882</v>
      </c>
      <c r="D53" s="127">
        <f>SUM(D54,D67)</f>
        <v>114882</v>
      </c>
      <c r="E53" s="127">
        <f>SUM(E54,E67)</f>
        <v>0</v>
      </c>
      <c r="F53" s="127">
        <f>SUM(F54,F67)</f>
        <v>0</v>
      </c>
      <c r="G53" s="129">
        <f>SUM(G54,G67)</f>
        <v>0</v>
      </c>
      <c r="H53" s="128">
        <f t="shared" si="3"/>
        <v>126752</v>
      </c>
      <c r="I53" s="127">
        <f>SUM(I54,I67)</f>
        <v>126752</v>
      </c>
      <c r="J53" s="127">
        <f>SUM(J54,J67)</f>
        <v>0</v>
      </c>
      <c r="K53" s="127">
        <f>SUM(K54,K67)</f>
        <v>0</v>
      </c>
      <c r="L53" s="126">
        <f>SUM(L54,L67)</f>
        <v>0</v>
      </c>
    </row>
    <row r="54" spans="1:12" x14ac:dyDescent="0.25">
      <c r="A54" s="97">
        <v>1100</v>
      </c>
      <c r="B54" s="96" t="s">
        <v>257</v>
      </c>
      <c r="C54" s="94">
        <f t="shared" si="2"/>
        <v>86913</v>
      </c>
      <c r="D54" s="93">
        <f>SUM(D55,D58,D66)</f>
        <v>86913</v>
      </c>
      <c r="E54" s="93">
        <f>SUM(E55,E58,E66)</f>
        <v>0</v>
      </c>
      <c r="F54" s="93">
        <f>SUM(F55,F58,F66)</f>
        <v>0</v>
      </c>
      <c r="G54" s="165">
        <f>SUM(G55,G58,G66)</f>
        <v>0</v>
      </c>
      <c r="H54" s="94">
        <f t="shared" si="3"/>
        <v>96344</v>
      </c>
      <c r="I54" s="93">
        <f>SUM(I55,I58,I66)</f>
        <v>96344</v>
      </c>
      <c r="J54" s="93">
        <f>SUM(J55,J58,J66)</f>
        <v>0</v>
      </c>
      <c r="K54" s="93">
        <f>SUM(K55,K58,K66)</f>
        <v>0</v>
      </c>
      <c r="L54" s="92">
        <f>SUM(L55,L58,L66)</f>
        <v>0</v>
      </c>
    </row>
    <row r="55" spans="1:12" x14ac:dyDescent="0.25">
      <c r="A55" s="80">
        <v>1110</v>
      </c>
      <c r="B55" s="137" t="s">
        <v>256</v>
      </c>
      <c r="C55" s="134">
        <f t="shared" si="2"/>
        <v>83279</v>
      </c>
      <c r="D55" s="139">
        <f>SUM(D56:D57)</f>
        <v>83279</v>
      </c>
      <c r="E55" s="139">
        <f>SUM(E56:E57)</f>
        <v>0</v>
      </c>
      <c r="F55" s="139">
        <f>SUM(F56:F57)</f>
        <v>0</v>
      </c>
      <c r="G55" s="140">
        <f>SUM(G56:G57)</f>
        <v>0</v>
      </c>
      <c r="H55" s="134">
        <f t="shared" si="3"/>
        <v>83065</v>
      </c>
      <c r="I55" s="139">
        <f>SUM(I56:I57)</f>
        <v>83065</v>
      </c>
      <c r="J55" s="139">
        <f>SUM(J56:J57)</f>
        <v>0</v>
      </c>
      <c r="K55" s="139">
        <f>SUM(K56:K57)</f>
        <v>0</v>
      </c>
      <c r="L55" s="138">
        <f>SUM(L56:L57)</f>
        <v>0</v>
      </c>
    </row>
    <row r="56" spans="1:12" hidden="1" x14ac:dyDescent="0.25">
      <c r="A56" s="114">
        <v>1111</v>
      </c>
      <c r="B56" s="79" t="s">
        <v>255</v>
      </c>
      <c r="C56" s="69">
        <f t="shared" si="2"/>
        <v>0</v>
      </c>
      <c r="D56" s="68"/>
      <c r="E56" s="68"/>
      <c r="F56" s="68"/>
      <c r="G56" s="70"/>
      <c r="H56" s="69">
        <f t="shared" si="3"/>
        <v>0</v>
      </c>
      <c r="I56" s="68"/>
      <c r="J56" s="68"/>
      <c r="K56" s="68"/>
      <c r="L56" s="67"/>
    </row>
    <row r="57" spans="1:12" ht="24" customHeight="1" x14ac:dyDescent="0.25">
      <c r="A57" s="74">
        <v>1119</v>
      </c>
      <c r="B57" s="78" t="s">
        <v>254</v>
      </c>
      <c r="C57" s="36">
        <f t="shared" si="2"/>
        <v>83279</v>
      </c>
      <c r="D57" s="35">
        <v>83279</v>
      </c>
      <c r="E57" s="35"/>
      <c r="F57" s="35"/>
      <c r="G57" s="37"/>
      <c r="H57" s="36">
        <f t="shared" si="3"/>
        <v>83065</v>
      </c>
      <c r="I57" s="35">
        <v>83065</v>
      </c>
      <c r="J57" s="35"/>
      <c r="K57" s="35"/>
      <c r="L57" s="34"/>
    </row>
    <row r="58" spans="1:12" ht="23.25" customHeight="1" x14ac:dyDescent="0.25">
      <c r="A58" s="88">
        <v>1140</v>
      </c>
      <c r="B58" s="78" t="s">
        <v>253</v>
      </c>
      <c r="C58" s="36">
        <f t="shared" si="2"/>
        <v>3634</v>
      </c>
      <c r="D58" s="76">
        <f>SUM(D59:D65)</f>
        <v>3634</v>
      </c>
      <c r="E58" s="76">
        <f>SUM(E59:E65)</f>
        <v>0</v>
      </c>
      <c r="F58" s="76">
        <f>SUM(F59:F65)</f>
        <v>0</v>
      </c>
      <c r="G58" s="77">
        <f>SUM(G59:G65)</f>
        <v>0</v>
      </c>
      <c r="H58" s="36">
        <f t="shared" si="3"/>
        <v>13279</v>
      </c>
      <c r="I58" s="76">
        <f>SUM(I59:I65)</f>
        <v>13279</v>
      </c>
      <c r="J58" s="76">
        <f>SUM(J59:J65)</f>
        <v>0</v>
      </c>
      <c r="K58" s="76">
        <f>SUM(K59:K65)</f>
        <v>0</v>
      </c>
      <c r="L58" s="75">
        <f>SUM(L59:L65)</f>
        <v>0</v>
      </c>
    </row>
    <row r="59" spans="1:12" hidden="1" x14ac:dyDescent="0.25">
      <c r="A59" s="74">
        <v>1141</v>
      </c>
      <c r="B59" s="78" t="s">
        <v>252</v>
      </c>
      <c r="C59" s="36">
        <f t="shared" si="2"/>
        <v>0</v>
      </c>
      <c r="D59" s="35"/>
      <c r="E59" s="35"/>
      <c r="F59" s="35"/>
      <c r="G59" s="37"/>
      <c r="H59" s="36">
        <f t="shared" si="3"/>
        <v>0</v>
      </c>
      <c r="I59" s="35"/>
      <c r="J59" s="35"/>
      <c r="K59" s="35"/>
      <c r="L59" s="34"/>
    </row>
    <row r="60" spans="1:12" ht="24.75" hidden="1" customHeight="1" x14ac:dyDescent="0.25">
      <c r="A60" s="74">
        <v>1142</v>
      </c>
      <c r="B60" s="78" t="s">
        <v>251</v>
      </c>
      <c r="C60" s="36">
        <f t="shared" si="2"/>
        <v>0</v>
      </c>
      <c r="D60" s="35"/>
      <c r="E60" s="35"/>
      <c r="F60" s="35"/>
      <c r="G60" s="37"/>
      <c r="H60" s="36">
        <f t="shared" si="3"/>
        <v>0</v>
      </c>
      <c r="I60" s="35"/>
      <c r="J60" s="35"/>
      <c r="K60" s="35"/>
      <c r="L60" s="34"/>
    </row>
    <row r="61" spans="1:12" ht="24" hidden="1" x14ac:dyDescent="0.25">
      <c r="A61" s="74">
        <v>1145</v>
      </c>
      <c r="B61" s="78" t="s">
        <v>250</v>
      </c>
      <c r="C61" s="36">
        <f t="shared" si="2"/>
        <v>0</v>
      </c>
      <c r="D61" s="35"/>
      <c r="E61" s="35"/>
      <c r="F61" s="35"/>
      <c r="G61" s="37"/>
      <c r="H61" s="36">
        <f t="shared" si="3"/>
        <v>0</v>
      </c>
      <c r="I61" s="35"/>
      <c r="J61" s="35"/>
      <c r="K61" s="35"/>
      <c r="L61" s="34"/>
    </row>
    <row r="62" spans="1:12" ht="27.75" customHeight="1" x14ac:dyDescent="0.25">
      <c r="A62" s="74">
        <v>1146</v>
      </c>
      <c r="B62" s="78" t="s">
        <v>249</v>
      </c>
      <c r="C62" s="36">
        <f t="shared" si="2"/>
        <v>1514</v>
      </c>
      <c r="D62" s="35">
        <v>1514</v>
      </c>
      <c r="E62" s="35"/>
      <c r="F62" s="35"/>
      <c r="G62" s="37"/>
      <c r="H62" s="36">
        <f t="shared" si="3"/>
        <v>5861</v>
      </c>
      <c r="I62" s="35">
        <v>5861</v>
      </c>
      <c r="J62" s="35"/>
      <c r="K62" s="35"/>
      <c r="L62" s="34"/>
    </row>
    <row r="63" spans="1:12" x14ac:dyDescent="0.25">
      <c r="A63" s="74">
        <v>1147</v>
      </c>
      <c r="B63" s="78" t="s">
        <v>248</v>
      </c>
      <c r="C63" s="36">
        <f t="shared" si="2"/>
        <v>2120</v>
      </c>
      <c r="D63" s="35">
        <v>2120</v>
      </c>
      <c r="E63" s="35"/>
      <c r="F63" s="35"/>
      <c r="G63" s="37"/>
      <c r="H63" s="36">
        <f t="shared" si="3"/>
        <v>2120</v>
      </c>
      <c r="I63" s="35">
        <v>2120</v>
      </c>
      <c r="J63" s="35"/>
      <c r="K63" s="35"/>
      <c r="L63" s="34"/>
    </row>
    <row r="64" spans="1:12" x14ac:dyDescent="0.25">
      <c r="A64" s="74">
        <v>1148</v>
      </c>
      <c r="B64" s="78" t="s">
        <v>247</v>
      </c>
      <c r="C64" s="36">
        <f t="shared" si="2"/>
        <v>0</v>
      </c>
      <c r="D64" s="35"/>
      <c r="E64" s="35"/>
      <c r="F64" s="35"/>
      <c r="G64" s="37"/>
      <c r="H64" s="36">
        <f t="shared" si="3"/>
        <v>5298</v>
      </c>
      <c r="I64" s="35">
        <v>5298</v>
      </c>
      <c r="J64" s="35"/>
      <c r="K64" s="35"/>
      <c r="L64" s="34"/>
    </row>
    <row r="65" spans="1:12" ht="36" hidden="1" x14ac:dyDescent="0.25">
      <c r="A65" s="74">
        <v>1149</v>
      </c>
      <c r="B65" s="78" t="s">
        <v>246</v>
      </c>
      <c r="C65" s="36">
        <f t="shared" si="2"/>
        <v>0</v>
      </c>
      <c r="D65" s="35"/>
      <c r="E65" s="35"/>
      <c r="F65" s="35"/>
      <c r="G65" s="37"/>
      <c r="H65" s="36">
        <f t="shared" si="3"/>
        <v>0</v>
      </c>
      <c r="I65" s="35"/>
      <c r="J65" s="35"/>
      <c r="K65" s="35"/>
      <c r="L65" s="34"/>
    </row>
    <row r="66" spans="1:12" ht="36" hidden="1" x14ac:dyDescent="0.25">
      <c r="A66" s="80">
        <v>1150</v>
      </c>
      <c r="B66" s="137" t="s">
        <v>245</v>
      </c>
      <c r="C66" s="134">
        <f t="shared" si="2"/>
        <v>0</v>
      </c>
      <c r="D66" s="133"/>
      <c r="E66" s="133"/>
      <c r="F66" s="133"/>
      <c r="G66" s="135"/>
      <c r="H66" s="134">
        <f t="shared" si="3"/>
        <v>0</v>
      </c>
      <c r="I66" s="133"/>
      <c r="J66" s="133"/>
      <c r="K66" s="133"/>
      <c r="L66" s="132"/>
    </row>
    <row r="67" spans="1:12" ht="36" x14ac:dyDescent="0.25">
      <c r="A67" s="97">
        <v>1200</v>
      </c>
      <c r="B67" s="96" t="s">
        <v>244</v>
      </c>
      <c r="C67" s="94">
        <f t="shared" si="2"/>
        <v>27969</v>
      </c>
      <c r="D67" s="93">
        <f>SUM(D68:D69)</f>
        <v>27969</v>
      </c>
      <c r="E67" s="93">
        <f>SUM(E68:E69)</f>
        <v>0</v>
      </c>
      <c r="F67" s="93">
        <f>SUM(F68:F69)</f>
        <v>0</v>
      </c>
      <c r="G67" s="142">
        <f>SUM(G68:G69)</f>
        <v>0</v>
      </c>
      <c r="H67" s="94">
        <f t="shared" si="3"/>
        <v>30408</v>
      </c>
      <c r="I67" s="93">
        <f>SUM(I68:I69)</f>
        <v>30408</v>
      </c>
      <c r="J67" s="93">
        <f>SUM(J68:J69)</f>
        <v>0</v>
      </c>
      <c r="K67" s="93">
        <f>SUM(K68:K69)</f>
        <v>0</v>
      </c>
      <c r="L67" s="141">
        <f>SUM(L68:L69)</f>
        <v>0</v>
      </c>
    </row>
    <row r="68" spans="1:12" ht="24" x14ac:dyDescent="0.25">
      <c r="A68" s="91">
        <v>1210</v>
      </c>
      <c r="B68" s="79" t="s">
        <v>243</v>
      </c>
      <c r="C68" s="69">
        <f t="shared" si="2"/>
        <v>21561</v>
      </c>
      <c r="D68" s="68">
        <v>21561</v>
      </c>
      <c r="E68" s="68"/>
      <c r="F68" s="68"/>
      <c r="G68" s="70"/>
      <c r="H68" s="69">
        <f t="shared" si="3"/>
        <v>23786</v>
      </c>
      <c r="I68" s="68">
        <v>23786</v>
      </c>
      <c r="J68" s="68"/>
      <c r="K68" s="68"/>
      <c r="L68" s="67"/>
    </row>
    <row r="69" spans="1:12" ht="24" x14ac:dyDescent="0.25">
      <c r="A69" s="88">
        <v>1220</v>
      </c>
      <c r="B69" s="78" t="s">
        <v>242</v>
      </c>
      <c r="C69" s="36">
        <f t="shared" si="2"/>
        <v>6408</v>
      </c>
      <c r="D69" s="76">
        <f>SUM(D70:D74)</f>
        <v>6408</v>
      </c>
      <c r="E69" s="76">
        <f>SUM(E70:E74)</f>
        <v>0</v>
      </c>
      <c r="F69" s="76">
        <f>SUM(F70:F74)</f>
        <v>0</v>
      </c>
      <c r="G69" s="77">
        <f>SUM(G70:G74)</f>
        <v>0</v>
      </c>
      <c r="H69" s="36">
        <f t="shared" si="3"/>
        <v>6622</v>
      </c>
      <c r="I69" s="76">
        <f>SUM(I70:I74)</f>
        <v>6622</v>
      </c>
      <c r="J69" s="76">
        <f>SUM(J70:J74)</f>
        <v>0</v>
      </c>
      <c r="K69" s="76">
        <f>SUM(K70:K74)</f>
        <v>0</v>
      </c>
      <c r="L69" s="75">
        <f>SUM(L70:L74)</f>
        <v>0</v>
      </c>
    </row>
    <row r="70" spans="1:12" ht="60" x14ac:dyDescent="0.25">
      <c r="A70" s="74">
        <v>1221</v>
      </c>
      <c r="B70" s="78" t="s">
        <v>241</v>
      </c>
      <c r="C70" s="36">
        <f t="shared" si="2"/>
        <v>4487</v>
      </c>
      <c r="D70" s="35">
        <v>4487</v>
      </c>
      <c r="E70" s="35"/>
      <c r="F70" s="35"/>
      <c r="G70" s="37"/>
      <c r="H70" s="36">
        <f t="shared" si="3"/>
        <v>4487</v>
      </c>
      <c r="I70" s="35">
        <v>4487</v>
      </c>
      <c r="J70" s="35"/>
      <c r="K70" s="35"/>
      <c r="L70" s="34"/>
    </row>
    <row r="71" spans="1:12" hidden="1" x14ac:dyDescent="0.25">
      <c r="A71" s="74">
        <v>1223</v>
      </c>
      <c r="B71" s="78" t="s">
        <v>240</v>
      </c>
      <c r="C71" s="36">
        <f t="shared" si="2"/>
        <v>0</v>
      </c>
      <c r="D71" s="35"/>
      <c r="E71" s="35"/>
      <c r="F71" s="35"/>
      <c r="G71" s="37"/>
      <c r="H71" s="36">
        <f t="shared" si="3"/>
        <v>0</v>
      </c>
      <c r="I71" s="35"/>
      <c r="J71" s="35"/>
      <c r="K71" s="35"/>
      <c r="L71" s="34"/>
    </row>
    <row r="72" spans="1:12" hidden="1" x14ac:dyDescent="0.25">
      <c r="A72" s="74">
        <v>1225</v>
      </c>
      <c r="B72" s="78" t="s">
        <v>239</v>
      </c>
      <c r="C72" s="36">
        <f t="shared" si="2"/>
        <v>0</v>
      </c>
      <c r="D72" s="35"/>
      <c r="E72" s="35"/>
      <c r="F72" s="35"/>
      <c r="G72" s="37"/>
      <c r="H72" s="36">
        <f t="shared" si="3"/>
        <v>0</v>
      </c>
      <c r="I72" s="35"/>
      <c r="J72" s="35"/>
      <c r="K72" s="35"/>
      <c r="L72" s="34"/>
    </row>
    <row r="73" spans="1:12" ht="36" x14ac:dyDescent="0.25">
      <c r="A73" s="74">
        <v>1227</v>
      </c>
      <c r="B73" s="78" t="s">
        <v>238</v>
      </c>
      <c r="C73" s="36">
        <f t="shared" si="2"/>
        <v>1921</v>
      </c>
      <c r="D73" s="35">
        <v>1921</v>
      </c>
      <c r="E73" s="35"/>
      <c r="F73" s="35"/>
      <c r="G73" s="37"/>
      <c r="H73" s="36">
        <f t="shared" si="3"/>
        <v>1921</v>
      </c>
      <c r="I73" s="35">
        <v>1921</v>
      </c>
      <c r="J73" s="35"/>
      <c r="K73" s="35"/>
      <c r="L73" s="34"/>
    </row>
    <row r="74" spans="1:12" ht="60" x14ac:dyDescent="0.25">
      <c r="A74" s="74">
        <v>1228</v>
      </c>
      <c r="B74" s="78" t="s">
        <v>237</v>
      </c>
      <c r="C74" s="36">
        <f t="shared" si="2"/>
        <v>0</v>
      </c>
      <c r="D74" s="35"/>
      <c r="E74" s="35"/>
      <c r="F74" s="35"/>
      <c r="G74" s="37"/>
      <c r="H74" s="36">
        <f t="shared" si="3"/>
        <v>214</v>
      </c>
      <c r="I74" s="35">
        <v>214</v>
      </c>
      <c r="J74" s="35"/>
      <c r="K74" s="35"/>
      <c r="L74" s="34"/>
    </row>
    <row r="75" spans="1:12" x14ac:dyDescent="0.25">
      <c r="A75" s="131">
        <v>2000</v>
      </c>
      <c r="B75" s="131" t="s">
        <v>236</v>
      </c>
      <c r="C75" s="128">
        <f t="shared" si="2"/>
        <v>13257</v>
      </c>
      <c r="D75" s="127">
        <f>SUM(D76,D83,D130,D164,D165,D172)</f>
        <v>13257</v>
      </c>
      <c r="E75" s="127">
        <f>SUM(E76,E83,E130,E164,E165,E172)</f>
        <v>0</v>
      </c>
      <c r="F75" s="127">
        <f>SUM(F76,F83,F130,F164,F165,F172)</f>
        <v>0</v>
      </c>
      <c r="G75" s="129">
        <f>SUM(G76,G83,G130,G164,G165,G172)</f>
        <v>0</v>
      </c>
      <c r="H75" s="128">
        <f t="shared" si="3"/>
        <v>13605</v>
      </c>
      <c r="I75" s="127">
        <f>SUM(I76,I83,I130,I164,I165,I172)</f>
        <v>13605</v>
      </c>
      <c r="J75" s="127">
        <f>SUM(J76,J83,J130,J164,J165,J172)</f>
        <v>0</v>
      </c>
      <c r="K75" s="127">
        <f>SUM(K76,K83,K130,K164,K165,K172)</f>
        <v>0</v>
      </c>
      <c r="L75" s="126">
        <f>SUM(L76,L83,L130,L164,L165,L172)</f>
        <v>0</v>
      </c>
    </row>
    <row r="76" spans="1:12" ht="24" hidden="1" x14ac:dyDescent="0.25">
      <c r="A76" s="97">
        <v>2100</v>
      </c>
      <c r="B76" s="96" t="s">
        <v>235</v>
      </c>
      <c r="C76" s="94">
        <f t="shared" si="2"/>
        <v>0</v>
      </c>
      <c r="D76" s="93">
        <f>SUM(D77,D80)</f>
        <v>0</v>
      </c>
      <c r="E76" s="93">
        <f>SUM(E77,E80)</f>
        <v>0</v>
      </c>
      <c r="F76" s="93">
        <f>SUM(F77,F80)</f>
        <v>0</v>
      </c>
      <c r="G76" s="142">
        <f>SUM(G77,G80)</f>
        <v>0</v>
      </c>
      <c r="H76" s="94">
        <f t="shared" si="3"/>
        <v>0</v>
      </c>
      <c r="I76" s="93">
        <f>SUM(I77,I80)</f>
        <v>0</v>
      </c>
      <c r="J76" s="93">
        <f>SUM(J77,J80)</f>
        <v>0</v>
      </c>
      <c r="K76" s="93">
        <f>SUM(K77,K80)</f>
        <v>0</v>
      </c>
      <c r="L76" s="141">
        <f>SUM(L77,L80)</f>
        <v>0</v>
      </c>
    </row>
    <row r="77" spans="1:12" ht="24" hidden="1" x14ac:dyDescent="0.25">
      <c r="A77" s="91">
        <v>2110</v>
      </c>
      <c r="B77" s="79" t="s">
        <v>234</v>
      </c>
      <c r="C77" s="69">
        <f t="shared" si="2"/>
        <v>0</v>
      </c>
      <c r="D77" s="107">
        <f>SUM(D78:D79)</f>
        <v>0</v>
      </c>
      <c r="E77" s="107">
        <f>SUM(E78:E79)</f>
        <v>0</v>
      </c>
      <c r="F77" s="107">
        <f>SUM(F78:F79)</f>
        <v>0</v>
      </c>
      <c r="G77" s="150">
        <f>SUM(G78:G79)</f>
        <v>0</v>
      </c>
      <c r="H77" s="69">
        <f t="shared" si="3"/>
        <v>0</v>
      </c>
      <c r="I77" s="107">
        <f>SUM(I78:I79)</f>
        <v>0</v>
      </c>
      <c r="J77" s="107">
        <f>SUM(J78:J79)</f>
        <v>0</v>
      </c>
      <c r="K77" s="107">
        <f>SUM(K78:K79)</f>
        <v>0</v>
      </c>
      <c r="L77" s="149">
        <f>SUM(L78:L79)</f>
        <v>0</v>
      </c>
    </row>
    <row r="78" spans="1:12" hidden="1" x14ac:dyDescent="0.25">
      <c r="A78" s="74">
        <v>2111</v>
      </c>
      <c r="B78" s="78" t="s">
        <v>232</v>
      </c>
      <c r="C78" s="36">
        <f t="shared" si="2"/>
        <v>0</v>
      </c>
      <c r="D78" s="35"/>
      <c r="E78" s="35"/>
      <c r="F78" s="35"/>
      <c r="G78" s="37"/>
      <c r="H78" s="36">
        <f t="shared" si="3"/>
        <v>0</v>
      </c>
      <c r="I78" s="35"/>
      <c r="J78" s="35"/>
      <c r="K78" s="35"/>
      <c r="L78" s="34"/>
    </row>
    <row r="79" spans="1:12" ht="24" hidden="1" x14ac:dyDescent="0.25">
      <c r="A79" s="74">
        <v>2112</v>
      </c>
      <c r="B79" s="78" t="s">
        <v>231</v>
      </c>
      <c r="C79" s="36">
        <f t="shared" si="2"/>
        <v>0</v>
      </c>
      <c r="D79" s="35"/>
      <c r="E79" s="35"/>
      <c r="F79" s="35"/>
      <c r="G79" s="37"/>
      <c r="H79" s="36">
        <f t="shared" si="3"/>
        <v>0</v>
      </c>
      <c r="I79" s="35"/>
      <c r="J79" s="35"/>
      <c r="K79" s="35"/>
      <c r="L79" s="34"/>
    </row>
    <row r="80" spans="1:12" ht="24" hidden="1" x14ac:dyDescent="0.25">
      <c r="A80" s="88">
        <v>2120</v>
      </c>
      <c r="B80" s="78" t="s">
        <v>233</v>
      </c>
      <c r="C80" s="36">
        <f t="shared" si="2"/>
        <v>0</v>
      </c>
      <c r="D80" s="76">
        <f>SUM(D81:D82)</f>
        <v>0</v>
      </c>
      <c r="E80" s="76">
        <f>SUM(E81:E82)</f>
        <v>0</v>
      </c>
      <c r="F80" s="76">
        <f>SUM(F81:F82)</f>
        <v>0</v>
      </c>
      <c r="G80" s="77">
        <f>SUM(G81:G82)</f>
        <v>0</v>
      </c>
      <c r="H80" s="36">
        <f t="shared" si="3"/>
        <v>0</v>
      </c>
      <c r="I80" s="76">
        <f>SUM(I81:I82)</f>
        <v>0</v>
      </c>
      <c r="J80" s="76">
        <f>SUM(J81:J82)</f>
        <v>0</v>
      </c>
      <c r="K80" s="76">
        <f>SUM(K81:K82)</f>
        <v>0</v>
      </c>
      <c r="L80" s="75">
        <f>SUM(L81:L82)</f>
        <v>0</v>
      </c>
    </row>
    <row r="81" spans="1:12" hidden="1" x14ac:dyDescent="0.25">
      <c r="A81" s="74">
        <v>2121</v>
      </c>
      <c r="B81" s="78" t="s">
        <v>232</v>
      </c>
      <c r="C81" s="36">
        <f t="shared" si="2"/>
        <v>0</v>
      </c>
      <c r="D81" s="35"/>
      <c r="E81" s="35"/>
      <c r="F81" s="35"/>
      <c r="G81" s="37"/>
      <c r="H81" s="36">
        <f t="shared" si="3"/>
        <v>0</v>
      </c>
      <c r="I81" s="35"/>
      <c r="J81" s="35"/>
      <c r="K81" s="35"/>
      <c r="L81" s="34"/>
    </row>
    <row r="82" spans="1:12" ht="24" hidden="1" x14ac:dyDescent="0.25">
      <c r="A82" s="74">
        <v>2122</v>
      </c>
      <c r="B82" s="78" t="s">
        <v>231</v>
      </c>
      <c r="C82" s="36">
        <f t="shared" ref="C82:C113" si="4">SUM(D82:G82)</f>
        <v>0</v>
      </c>
      <c r="D82" s="35"/>
      <c r="E82" s="35"/>
      <c r="F82" s="35"/>
      <c r="G82" s="37"/>
      <c r="H82" s="36">
        <f t="shared" ref="H82:H113" si="5">SUM(I82:L82)</f>
        <v>0</v>
      </c>
      <c r="I82" s="35"/>
      <c r="J82" s="35"/>
      <c r="K82" s="35"/>
      <c r="L82" s="34"/>
    </row>
    <row r="83" spans="1:12" x14ac:dyDescent="0.25">
      <c r="A83" s="97">
        <v>2200</v>
      </c>
      <c r="B83" s="96" t="s">
        <v>230</v>
      </c>
      <c r="C83" s="94">
        <f t="shared" si="4"/>
        <v>8752</v>
      </c>
      <c r="D83" s="93">
        <f>SUM(D84,D89,D95,D103,D112,D116,D122,D128)</f>
        <v>8752</v>
      </c>
      <c r="E83" s="93">
        <f>SUM(E84,E89,E95,E103,E112,E116,E122,E128)</f>
        <v>0</v>
      </c>
      <c r="F83" s="93">
        <f>SUM(F84,F89,F95,F103,F112,F116,F122,F128)</f>
        <v>0</v>
      </c>
      <c r="G83" s="142">
        <f>SUM(G84,G89,G95,G103,G112,G116,G122,G128)</f>
        <v>0</v>
      </c>
      <c r="H83" s="94">
        <f t="shared" si="5"/>
        <v>8796</v>
      </c>
      <c r="I83" s="93">
        <f>SUM(I84,I89,I95,I103,I112,I116,I122,I128)</f>
        <v>8796</v>
      </c>
      <c r="J83" s="93">
        <f>SUM(J84,J89,J95,J103,J112,J116,J122,J128)</f>
        <v>0</v>
      </c>
      <c r="K83" s="93">
        <f>SUM(K84,K89,K95,K103,K112,K116,K122,K128)</f>
        <v>0</v>
      </c>
      <c r="L83" s="109">
        <f>SUM(L84,L89,L95,L103,L112,L116,L122,L128)</f>
        <v>0</v>
      </c>
    </row>
    <row r="84" spans="1:12" ht="24" x14ac:dyDescent="0.25">
      <c r="A84" s="80">
        <v>2210</v>
      </c>
      <c r="B84" s="137" t="s">
        <v>229</v>
      </c>
      <c r="C84" s="134">
        <f t="shared" si="4"/>
        <v>1785</v>
      </c>
      <c r="D84" s="139">
        <f>SUM(D85:D88)</f>
        <v>1785</v>
      </c>
      <c r="E84" s="139">
        <f>SUM(E85:E88)</f>
        <v>0</v>
      </c>
      <c r="F84" s="139">
        <f>SUM(F85:F88)</f>
        <v>0</v>
      </c>
      <c r="G84" s="139">
        <f>SUM(G85:G88)</f>
        <v>0</v>
      </c>
      <c r="H84" s="134">
        <f t="shared" si="5"/>
        <v>1785</v>
      </c>
      <c r="I84" s="139">
        <f>SUM(I85:I88)</f>
        <v>1785</v>
      </c>
      <c r="J84" s="139">
        <f>SUM(J85:J88)</f>
        <v>0</v>
      </c>
      <c r="K84" s="139">
        <f>SUM(K85:K88)</f>
        <v>0</v>
      </c>
      <c r="L84" s="138">
        <f>SUM(L85:L88)</f>
        <v>0</v>
      </c>
    </row>
    <row r="85" spans="1:12" ht="24" hidden="1" x14ac:dyDescent="0.25">
      <c r="A85" s="114">
        <v>2211</v>
      </c>
      <c r="B85" s="79" t="s">
        <v>228</v>
      </c>
      <c r="C85" s="69">
        <f t="shared" si="4"/>
        <v>0</v>
      </c>
      <c r="D85" s="68"/>
      <c r="E85" s="68"/>
      <c r="F85" s="68"/>
      <c r="G85" s="70"/>
      <c r="H85" s="69">
        <f t="shared" si="5"/>
        <v>0</v>
      </c>
      <c r="I85" s="68"/>
      <c r="J85" s="68"/>
      <c r="K85" s="68"/>
      <c r="L85" s="67"/>
    </row>
    <row r="86" spans="1:12" ht="36" x14ac:dyDescent="0.25">
      <c r="A86" s="74">
        <v>2212</v>
      </c>
      <c r="B86" s="78" t="s">
        <v>227</v>
      </c>
      <c r="C86" s="36">
        <f t="shared" si="4"/>
        <v>494</v>
      </c>
      <c r="D86" s="35">
        <v>494</v>
      </c>
      <c r="E86" s="35"/>
      <c r="F86" s="35"/>
      <c r="G86" s="37"/>
      <c r="H86" s="36">
        <f t="shared" si="5"/>
        <v>494</v>
      </c>
      <c r="I86" s="35">
        <v>494</v>
      </c>
      <c r="J86" s="35"/>
      <c r="K86" s="35"/>
      <c r="L86" s="34"/>
    </row>
    <row r="87" spans="1:12" ht="24" x14ac:dyDescent="0.25">
      <c r="A87" s="74">
        <v>2214</v>
      </c>
      <c r="B87" s="78" t="s">
        <v>226</v>
      </c>
      <c r="C87" s="36">
        <f t="shared" si="4"/>
        <v>359</v>
      </c>
      <c r="D87" s="35">
        <v>359</v>
      </c>
      <c r="E87" s="35"/>
      <c r="F87" s="35"/>
      <c r="G87" s="37"/>
      <c r="H87" s="36">
        <f t="shared" si="5"/>
        <v>359</v>
      </c>
      <c r="I87" s="35">
        <v>359</v>
      </c>
      <c r="J87" s="35"/>
      <c r="K87" s="35"/>
      <c r="L87" s="34"/>
    </row>
    <row r="88" spans="1:12" x14ac:dyDescent="0.25">
      <c r="A88" s="74">
        <v>2219</v>
      </c>
      <c r="B88" s="78" t="s">
        <v>225</v>
      </c>
      <c r="C88" s="36">
        <f t="shared" si="4"/>
        <v>932</v>
      </c>
      <c r="D88" s="35">
        <v>932</v>
      </c>
      <c r="E88" s="35"/>
      <c r="F88" s="35"/>
      <c r="G88" s="37"/>
      <c r="H88" s="36">
        <f t="shared" si="5"/>
        <v>932</v>
      </c>
      <c r="I88" s="35">
        <v>932</v>
      </c>
      <c r="J88" s="35"/>
      <c r="K88" s="35"/>
      <c r="L88" s="34"/>
    </row>
    <row r="89" spans="1:12" ht="24" x14ac:dyDescent="0.25">
      <c r="A89" s="88">
        <v>2220</v>
      </c>
      <c r="B89" s="78" t="s">
        <v>224</v>
      </c>
      <c r="C89" s="36">
        <f t="shared" si="4"/>
        <v>4495</v>
      </c>
      <c r="D89" s="76">
        <f>SUM(D90:D94)</f>
        <v>4495</v>
      </c>
      <c r="E89" s="76">
        <f>SUM(E90:E94)</f>
        <v>0</v>
      </c>
      <c r="F89" s="76">
        <f>SUM(F90:F94)</f>
        <v>0</v>
      </c>
      <c r="G89" s="77">
        <f>SUM(G90:G94)</f>
        <v>0</v>
      </c>
      <c r="H89" s="36">
        <f t="shared" si="5"/>
        <v>4539</v>
      </c>
      <c r="I89" s="76">
        <f>SUM(I90:I94)</f>
        <v>4539</v>
      </c>
      <c r="J89" s="76">
        <f>SUM(J90:J94)</f>
        <v>0</v>
      </c>
      <c r="K89" s="76">
        <f>SUM(K90:K94)</f>
        <v>0</v>
      </c>
      <c r="L89" s="75">
        <f>SUM(L90:L94)</f>
        <v>0</v>
      </c>
    </row>
    <row r="90" spans="1:12" x14ac:dyDescent="0.25">
      <c r="A90" s="74">
        <v>2221</v>
      </c>
      <c r="B90" s="78" t="s">
        <v>223</v>
      </c>
      <c r="C90" s="36">
        <f t="shared" si="4"/>
        <v>2900</v>
      </c>
      <c r="D90" s="35">
        <v>2900</v>
      </c>
      <c r="E90" s="35"/>
      <c r="F90" s="35"/>
      <c r="G90" s="37"/>
      <c r="H90" s="36">
        <f t="shared" si="5"/>
        <v>2900</v>
      </c>
      <c r="I90" s="35">
        <v>2900</v>
      </c>
      <c r="J90" s="35"/>
      <c r="K90" s="35"/>
      <c r="L90" s="34"/>
    </row>
    <row r="91" spans="1:12" x14ac:dyDescent="0.25">
      <c r="A91" s="74">
        <v>2222</v>
      </c>
      <c r="B91" s="78" t="s">
        <v>222</v>
      </c>
      <c r="C91" s="36">
        <f t="shared" si="4"/>
        <v>304</v>
      </c>
      <c r="D91" s="35">
        <v>304</v>
      </c>
      <c r="E91" s="35"/>
      <c r="F91" s="35"/>
      <c r="G91" s="37"/>
      <c r="H91" s="36">
        <f t="shared" si="5"/>
        <v>325</v>
      </c>
      <c r="I91" s="35">
        <v>325</v>
      </c>
      <c r="J91" s="35"/>
      <c r="K91" s="35"/>
      <c r="L91" s="34"/>
    </row>
    <row r="92" spans="1:12" x14ac:dyDescent="0.25">
      <c r="A92" s="74">
        <v>2223</v>
      </c>
      <c r="B92" s="78" t="s">
        <v>221</v>
      </c>
      <c r="C92" s="36">
        <f t="shared" si="4"/>
        <v>1178</v>
      </c>
      <c r="D92" s="35">
        <v>1178</v>
      </c>
      <c r="E92" s="35"/>
      <c r="F92" s="35"/>
      <c r="G92" s="37"/>
      <c r="H92" s="36">
        <f t="shared" si="5"/>
        <v>1178</v>
      </c>
      <c r="I92" s="35">
        <v>1178</v>
      </c>
      <c r="J92" s="35"/>
      <c r="K92" s="35"/>
      <c r="L92" s="34"/>
    </row>
    <row r="93" spans="1:12" ht="48" x14ac:dyDescent="0.25">
      <c r="A93" s="74">
        <v>2224</v>
      </c>
      <c r="B93" s="78" t="s">
        <v>220</v>
      </c>
      <c r="C93" s="36">
        <f t="shared" si="4"/>
        <v>113</v>
      </c>
      <c r="D93" s="35">
        <v>113</v>
      </c>
      <c r="E93" s="35"/>
      <c r="F93" s="35"/>
      <c r="G93" s="37"/>
      <c r="H93" s="36">
        <f t="shared" si="5"/>
        <v>136</v>
      </c>
      <c r="I93" s="35">
        <v>136</v>
      </c>
      <c r="J93" s="35"/>
      <c r="K93" s="35"/>
      <c r="L93" s="34"/>
    </row>
    <row r="94" spans="1:12" ht="24" hidden="1" x14ac:dyDescent="0.25">
      <c r="A94" s="74">
        <v>2229</v>
      </c>
      <c r="B94" s="78" t="s">
        <v>219</v>
      </c>
      <c r="C94" s="36">
        <f t="shared" si="4"/>
        <v>0</v>
      </c>
      <c r="D94" s="35"/>
      <c r="E94" s="35"/>
      <c r="F94" s="35"/>
      <c r="G94" s="37"/>
      <c r="H94" s="36">
        <f t="shared" si="5"/>
        <v>0</v>
      </c>
      <c r="I94" s="35"/>
      <c r="J94" s="35"/>
      <c r="K94" s="35"/>
      <c r="L94" s="34"/>
    </row>
    <row r="95" spans="1:12" ht="36" x14ac:dyDescent="0.25">
      <c r="A95" s="88">
        <v>2230</v>
      </c>
      <c r="B95" s="78" t="s">
        <v>218</v>
      </c>
      <c r="C95" s="36">
        <f t="shared" si="4"/>
        <v>1431</v>
      </c>
      <c r="D95" s="76">
        <f>SUM(D96:D102)</f>
        <v>1431</v>
      </c>
      <c r="E95" s="76">
        <f>SUM(E96:E102)</f>
        <v>0</v>
      </c>
      <c r="F95" s="76">
        <f>SUM(F96:F102)</f>
        <v>0</v>
      </c>
      <c r="G95" s="77">
        <f>SUM(G96:G102)</f>
        <v>0</v>
      </c>
      <c r="H95" s="36">
        <f t="shared" si="5"/>
        <v>1431</v>
      </c>
      <c r="I95" s="76">
        <f>SUM(I96:I102)</f>
        <v>1431</v>
      </c>
      <c r="J95" s="76">
        <f>SUM(J96:J102)</f>
        <v>0</v>
      </c>
      <c r="K95" s="76">
        <f>SUM(K96:K102)</f>
        <v>0</v>
      </c>
      <c r="L95" s="75">
        <f>SUM(L96:L102)</f>
        <v>0</v>
      </c>
    </row>
    <row r="96" spans="1:12" ht="24" hidden="1" x14ac:dyDescent="0.25">
      <c r="A96" s="74">
        <v>2231</v>
      </c>
      <c r="B96" s="78" t="s">
        <v>217</v>
      </c>
      <c r="C96" s="36">
        <f t="shared" si="4"/>
        <v>0</v>
      </c>
      <c r="D96" s="35"/>
      <c r="E96" s="35"/>
      <c r="F96" s="35"/>
      <c r="G96" s="37"/>
      <c r="H96" s="36">
        <f t="shared" si="5"/>
        <v>0</v>
      </c>
      <c r="I96" s="35"/>
      <c r="J96" s="35"/>
      <c r="K96" s="35"/>
      <c r="L96" s="34"/>
    </row>
    <row r="97" spans="1:12" ht="36" hidden="1" x14ac:dyDescent="0.25">
      <c r="A97" s="74">
        <v>2232</v>
      </c>
      <c r="B97" s="78" t="s">
        <v>216</v>
      </c>
      <c r="C97" s="36">
        <f t="shared" si="4"/>
        <v>0</v>
      </c>
      <c r="D97" s="35"/>
      <c r="E97" s="35"/>
      <c r="F97" s="35"/>
      <c r="G97" s="37"/>
      <c r="H97" s="36">
        <f t="shared" si="5"/>
        <v>0</v>
      </c>
      <c r="I97" s="35"/>
      <c r="J97" s="35"/>
      <c r="K97" s="35"/>
      <c r="L97" s="34"/>
    </row>
    <row r="98" spans="1:12" ht="24" hidden="1" x14ac:dyDescent="0.25">
      <c r="A98" s="114">
        <v>2233</v>
      </c>
      <c r="B98" s="79" t="s">
        <v>215</v>
      </c>
      <c r="C98" s="69">
        <f t="shared" si="4"/>
        <v>0</v>
      </c>
      <c r="D98" s="68"/>
      <c r="E98" s="68"/>
      <c r="F98" s="68"/>
      <c r="G98" s="70"/>
      <c r="H98" s="69">
        <f t="shared" si="5"/>
        <v>0</v>
      </c>
      <c r="I98" s="68"/>
      <c r="J98" s="68"/>
      <c r="K98" s="68"/>
      <c r="L98" s="67"/>
    </row>
    <row r="99" spans="1:12" ht="36" hidden="1" x14ac:dyDescent="0.25">
      <c r="A99" s="74">
        <v>2234</v>
      </c>
      <c r="B99" s="78" t="s">
        <v>214</v>
      </c>
      <c r="C99" s="36">
        <f t="shared" si="4"/>
        <v>0</v>
      </c>
      <c r="D99" s="35"/>
      <c r="E99" s="35"/>
      <c r="F99" s="35"/>
      <c r="G99" s="37"/>
      <c r="H99" s="36">
        <f t="shared" si="5"/>
        <v>0</v>
      </c>
      <c r="I99" s="35"/>
      <c r="J99" s="35"/>
      <c r="K99" s="35"/>
      <c r="L99" s="34"/>
    </row>
    <row r="100" spans="1:12" ht="24" x14ac:dyDescent="0.25">
      <c r="A100" s="74">
        <v>2235</v>
      </c>
      <c r="B100" s="78" t="s">
        <v>213</v>
      </c>
      <c r="C100" s="36">
        <f t="shared" si="4"/>
        <v>1384</v>
      </c>
      <c r="D100" s="35">
        <v>1384</v>
      </c>
      <c r="E100" s="35"/>
      <c r="F100" s="35"/>
      <c r="G100" s="37"/>
      <c r="H100" s="36">
        <f t="shared" si="5"/>
        <v>1384</v>
      </c>
      <c r="I100" s="35">
        <v>1384</v>
      </c>
      <c r="J100" s="35"/>
      <c r="K100" s="35"/>
      <c r="L100" s="34"/>
    </row>
    <row r="101" spans="1:12" hidden="1" x14ac:dyDescent="0.25">
      <c r="A101" s="74">
        <v>2236</v>
      </c>
      <c r="B101" s="78" t="s">
        <v>212</v>
      </c>
      <c r="C101" s="36">
        <f t="shared" si="4"/>
        <v>0</v>
      </c>
      <c r="D101" s="35"/>
      <c r="E101" s="35"/>
      <c r="F101" s="35"/>
      <c r="G101" s="37"/>
      <c r="H101" s="36">
        <f t="shared" si="5"/>
        <v>0</v>
      </c>
      <c r="I101" s="35"/>
      <c r="J101" s="35"/>
      <c r="K101" s="35"/>
      <c r="L101" s="34"/>
    </row>
    <row r="102" spans="1:12" ht="24" x14ac:dyDescent="0.25">
      <c r="A102" s="74">
        <v>2239</v>
      </c>
      <c r="B102" s="78" t="s">
        <v>211</v>
      </c>
      <c r="C102" s="36">
        <f t="shared" si="4"/>
        <v>47</v>
      </c>
      <c r="D102" s="35">
        <v>47</v>
      </c>
      <c r="E102" s="35"/>
      <c r="F102" s="35"/>
      <c r="G102" s="37"/>
      <c r="H102" s="36">
        <f t="shared" si="5"/>
        <v>47</v>
      </c>
      <c r="I102" s="35">
        <v>47</v>
      </c>
      <c r="J102" s="35"/>
      <c r="K102" s="35"/>
      <c r="L102" s="34"/>
    </row>
    <row r="103" spans="1:12" ht="36" x14ac:dyDescent="0.25">
      <c r="A103" s="88">
        <v>2240</v>
      </c>
      <c r="B103" s="78" t="s">
        <v>210</v>
      </c>
      <c r="C103" s="36">
        <f t="shared" si="4"/>
        <v>844</v>
      </c>
      <c r="D103" s="76">
        <f>SUM(D104:D111)</f>
        <v>844</v>
      </c>
      <c r="E103" s="76">
        <f>SUM(E104:E111)</f>
        <v>0</v>
      </c>
      <c r="F103" s="76">
        <f>SUM(F104:F111)</f>
        <v>0</v>
      </c>
      <c r="G103" s="77">
        <f>SUM(G104:G111)</f>
        <v>0</v>
      </c>
      <c r="H103" s="36">
        <f t="shared" si="5"/>
        <v>844</v>
      </c>
      <c r="I103" s="76">
        <f>SUM(I104:I111)</f>
        <v>844</v>
      </c>
      <c r="J103" s="76">
        <f>SUM(J104:J111)</f>
        <v>0</v>
      </c>
      <c r="K103" s="76">
        <f>SUM(K104:K111)</f>
        <v>0</v>
      </c>
      <c r="L103" s="75">
        <f>SUM(L104:L111)</f>
        <v>0</v>
      </c>
    </row>
    <row r="104" spans="1:12" hidden="1" x14ac:dyDescent="0.25">
      <c r="A104" s="74">
        <v>2241</v>
      </c>
      <c r="B104" s="78" t="s">
        <v>209</v>
      </c>
      <c r="C104" s="36">
        <f t="shared" si="4"/>
        <v>0</v>
      </c>
      <c r="D104" s="35"/>
      <c r="E104" s="35"/>
      <c r="F104" s="35"/>
      <c r="G104" s="37"/>
      <c r="H104" s="36">
        <f t="shared" si="5"/>
        <v>0</v>
      </c>
      <c r="I104" s="35"/>
      <c r="J104" s="35"/>
      <c r="K104" s="35"/>
      <c r="L104" s="34"/>
    </row>
    <row r="105" spans="1:12" ht="24" x14ac:dyDescent="0.25">
      <c r="A105" s="74">
        <v>2242</v>
      </c>
      <c r="B105" s="78" t="s">
        <v>208</v>
      </c>
      <c r="C105" s="36">
        <f t="shared" si="4"/>
        <v>600</v>
      </c>
      <c r="D105" s="35">
        <v>600</v>
      </c>
      <c r="E105" s="35"/>
      <c r="F105" s="35"/>
      <c r="G105" s="37"/>
      <c r="H105" s="36">
        <f t="shared" si="5"/>
        <v>600</v>
      </c>
      <c r="I105" s="35">
        <v>600</v>
      </c>
      <c r="J105" s="35"/>
      <c r="K105" s="35"/>
      <c r="L105" s="34"/>
    </row>
    <row r="106" spans="1:12" ht="24" x14ac:dyDescent="0.25">
      <c r="A106" s="74">
        <v>2243</v>
      </c>
      <c r="B106" s="78" t="s">
        <v>207</v>
      </c>
      <c r="C106" s="36">
        <f t="shared" si="4"/>
        <v>184</v>
      </c>
      <c r="D106" s="35">
        <v>184</v>
      </c>
      <c r="E106" s="35"/>
      <c r="F106" s="35"/>
      <c r="G106" s="37"/>
      <c r="H106" s="36">
        <f t="shared" si="5"/>
        <v>184</v>
      </c>
      <c r="I106" s="35">
        <v>184</v>
      </c>
      <c r="J106" s="35"/>
      <c r="K106" s="35"/>
      <c r="L106" s="34"/>
    </row>
    <row r="107" spans="1:12" x14ac:dyDescent="0.25">
      <c r="A107" s="74">
        <v>2244</v>
      </c>
      <c r="B107" s="78" t="s">
        <v>206</v>
      </c>
      <c r="C107" s="36">
        <f t="shared" si="4"/>
        <v>10</v>
      </c>
      <c r="D107" s="35">
        <v>10</v>
      </c>
      <c r="E107" s="35"/>
      <c r="F107" s="35"/>
      <c r="G107" s="37"/>
      <c r="H107" s="36">
        <f t="shared" si="5"/>
        <v>10</v>
      </c>
      <c r="I107" s="35">
        <v>10</v>
      </c>
      <c r="J107" s="35"/>
      <c r="K107" s="35"/>
      <c r="L107" s="34"/>
    </row>
    <row r="108" spans="1:12" ht="24" hidden="1" x14ac:dyDescent="0.25">
      <c r="A108" s="74">
        <v>2246</v>
      </c>
      <c r="B108" s="78" t="s">
        <v>205</v>
      </c>
      <c r="C108" s="36">
        <f t="shared" si="4"/>
        <v>0</v>
      </c>
      <c r="D108" s="35"/>
      <c r="E108" s="35"/>
      <c r="F108" s="35"/>
      <c r="G108" s="37"/>
      <c r="H108" s="36">
        <f t="shared" si="5"/>
        <v>0</v>
      </c>
      <c r="I108" s="35"/>
      <c r="J108" s="35"/>
      <c r="K108" s="35"/>
      <c r="L108" s="34"/>
    </row>
    <row r="109" spans="1:12" x14ac:dyDescent="0.25">
      <c r="A109" s="74">
        <v>2247</v>
      </c>
      <c r="B109" s="78" t="s">
        <v>204</v>
      </c>
      <c r="C109" s="36">
        <f t="shared" si="4"/>
        <v>50</v>
      </c>
      <c r="D109" s="35">
        <v>50</v>
      </c>
      <c r="E109" s="35"/>
      <c r="F109" s="35"/>
      <c r="G109" s="37"/>
      <c r="H109" s="36">
        <f t="shared" si="5"/>
        <v>50</v>
      </c>
      <c r="I109" s="35">
        <v>50</v>
      </c>
      <c r="J109" s="35"/>
      <c r="K109" s="35"/>
      <c r="L109" s="34"/>
    </row>
    <row r="110" spans="1:12" ht="24" hidden="1" x14ac:dyDescent="0.25">
      <c r="A110" s="74">
        <v>2248</v>
      </c>
      <c r="B110" s="78" t="s">
        <v>203</v>
      </c>
      <c r="C110" s="36">
        <f t="shared" si="4"/>
        <v>0</v>
      </c>
      <c r="D110" s="35"/>
      <c r="E110" s="35"/>
      <c r="F110" s="35"/>
      <c r="G110" s="37"/>
      <c r="H110" s="36">
        <f t="shared" si="5"/>
        <v>0</v>
      </c>
      <c r="I110" s="35"/>
      <c r="J110" s="35"/>
      <c r="K110" s="35"/>
      <c r="L110" s="34"/>
    </row>
    <row r="111" spans="1:12" ht="24" hidden="1" x14ac:dyDescent="0.25">
      <c r="A111" s="74">
        <v>2249</v>
      </c>
      <c r="B111" s="78" t="s">
        <v>202</v>
      </c>
      <c r="C111" s="36">
        <f t="shared" si="4"/>
        <v>0</v>
      </c>
      <c r="D111" s="35"/>
      <c r="E111" s="35"/>
      <c r="F111" s="35"/>
      <c r="G111" s="37"/>
      <c r="H111" s="36">
        <f t="shared" si="5"/>
        <v>0</v>
      </c>
      <c r="I111" s="35"/>
      <c r="J111" s="35"/>
      <c r="K111" s="35"/>
      <c r="L111" s="34"/>
    </row>
    <row r="112" spans="1:12" x14ac:dyDescent="0.25">
      <c r="A112" s="88">
        <v>2250</v>
      </c>
      <c r="B112" s="78" t="s">
        <v>201</v>
      </c>
      <c r="C112" s="36">
        <f t="shared" si="4"/>
        <v>103</v>
      </c>
      <c r="D112" s="76">
        <f>SUM(D113:D115)</f>
        <v>103</v>
      </c>
      <c r="E112" s="76">
        <f>SUM(E113:E115)</f>
        <v>0</v>
      </c>
      <c r="F112" s="76">
        <f>SUM(F113:F115)</f>
        <v>0</v>
      </c>
      <c r="G112" s="164">
        <f>SUM(G113:G115)</f>
        <v>0</v>
      </c>
      <c r="H112" s="36">
        <f t="shared" si="5"/>
        <v>103</v>
      </c>
      <c r="I112" s="76">
        <f>SUM(I113:I115)</f>
        <v>103</v>
      </c>
      <c r="J112" s="76">
        <f>SUM(J113:J115)</f>
        <v>0</v>
      </c>
      <c r="K112" s="76">
        <f>SUM(K113:K115)</f>
        <v>0</v>
      </c>
      <c r="L112" s="75">
        <f>SUM(L113:L115)</f>
        <v>0</v>
      </c>
    </row>
    <row r="113" spans="1:12" hidden="1" x14ac:dyDescent="0.25">
      <c r="A113" s="74">
        <v>2251</v>
      </c>
      <c r="B113" s="78" t="s">
        <v>200</v>
      </c>
      <c r="C113" s="36">
        <f t="shared" si="4"/>
        <v>0</v>
      </c>
      <c r="D113" s="35"/>
      <c r="E113" s="35"/>
      <c r="F113" s="35"/>
      <c r="G113" s="37"/>
      <c r="H113" s="36">
        <f t="shared" si="5"/>
        <v>0</v>
      </c>
      <c r="I113" s="35"/>
      <c r="J113" s="35"/>
      <c r="K113" s="35"/>
      <c r="L113" s="34"/>
    </row>
    <row r="114" spans="1:12" ht="24" hidden="1" x14ac:dyDescent="0.25">
      <c r="A114" s="74">
        <v>2252</v>
      </c>
      <c r="B114" s="78" t="s">
        <v>199</v>
      </c>
      <c r="C114" s="36">
        <f t="shared" ref="C114:C127" si="6">SUM(D114:G114)</f>
        <v>0</v>
      </c>
      <c r="D114" s="35"/>
      <c r="E114" s="35"/>
      <c r="F114" s="35"/>
      <c r="G114" s="37"/>
      <c r="H114" s="36">
        <f t="shared" ref="H114:H127" si="7">SUM(I114:L114)</f>
        <v>0</v>
      </c>
      <c r="I114" s="35"/>
      <c r="J114" s="35"/>
      <c r="K114" s="35"/>
      <c r="L114" s="34"/>
    </row>
    <row r="115" spans="1:12" ht="24" x14ac:dyDescent="0.25">
      <c r="A115" s="74">
        <v>2259</v>
      </c>
      <c r="B115" s="78" t="s">
        <v>198</v>
      </c>
      <c r="C115" s="36">
        <f t="shared" si="6"/>
        <v>103</v>
      </c>
      <c r="D115" s="35">
        <v>103</v>
      </c>
      <c r="E115" s="35"/>
      <c r="F115" s="35"/>
      <c r="G115" s="37"/>
      <c r="H115" s="36">
        <f t="shared" si="7"/>
        <v>103</v>
      </c>
      <c r="I115" s="35">
        <v>103</v>
      </c>
      <c r="J115" s="35"/>
      <c r="K115" s="35"/>
      <c r="L115" s="34"/>
    </row>
    <row r="116" spans="1:12" x14ac:dyDescent="0.25">
      <c r="A116" s="88">
        <v>2260</v>
      </c>
      <c r="B116" s="78" t="s">
        <v>197</v>
      </c>
      <c r="C116" s="36">
        <f t="shared" si="6"/>
        <v>8</v>
      </c>
      <c r="D116" s="76">
        <f>SUM(D117:D121)</f>
        <v>8</v>
      </c>
      <c r="E116" s="76">
        <f>SUM(E117:E121)</f>
        <v>0</v>
      </c>
      <c r="F116" s="76">
        <f>SUM(F117:F121)</f>
        <v>0</v>
      </c>
      <c r="G116" s="77">
        <f>SUM(G117:G121)</f>
        <v>0</v>
      </c>
      <c r="H116" s="36">
        <f t="shared" si="7"/>
        <v>8</v>
      </c>
      <c r="I116" s="76">
        <f>SUM(I117:I121)</f>
        <v>8</v>
      </c>
      <c r="J116" s="76">
        <f>SUM(J117:J121)</f>
        <v>0</v>
      </c>
      <c r="K116" s="76">
        <f>SUM(K117:K121)</f>
        <v>0</v>
      </c>
      <c r="L116" s="75">
        <f>SUM(L117:L121)</f>
        <v>0</v>
      </c>
    </row>
    <row r="117" spans="1:12" hidden="1" x14ac:dyDescent="0.25">
      <c r="A117" s="74">
        <v>2261</v>
      </c>
      <c r="B117" s="78" t="s">
        <v>196</v>
      </c>
      <c r="C117" s="36">
        <f t="shared" si="6"/>
        <v>0</v>
      </c>
      <c r="D117" s="35"/>
      <c r="E117" s="35"/>
      <c r="F117" s="35"/>
      <c r="G117" s="37"/>
      <c r="H117" s="36">
        <f t="shared" si="7"/>
        <v>0</v>
      </c>
      <c r="I117" s="35"/>
      <c r="J117" s="35"/>
      <c r="K117" s="35"/>
      <c r="L117" s="34"/>
    </row>
    <row r="118" spans="1:12" hidden="1" x14ac:dyDescent="0.25">
      <c r="A118" s="74">
        <v>2262</v>
      </c>
      <c r="B118" s="78" t="s">
        <v>195</v>
      </c>
      <c r="C118" s="36">
        <f t="shared" si="6"/>
        <v>0</v>
      </c>
      <c r="D118" s="35"/>
      <c r="E118" s="35"/>
      <c r="F118" s="35"/>
      <c r="G118" s="37"/>
      <c r="H118" s="36">
        <f t="shared" si="7"/>
        <v>0</v>
      </c>
      <c r="I118" s="35"/>
      <c r="J118" s="35"/>
      <c r="K118" s="35"/>
      <c r="L118" s="34"/>
    </row>
    <row r="119" spans="1:12" hidden="1" x14ac:dyDescent="0.25">
      <c r="A119" s="74">
        <v>2263</v>
      </c>
      <c r="B119" s="78" t="s">
        <v>194</v>
      </c>
      <c r="C119" s="36">
        <f t="shared" si="6"/>
        <v>0</v>
      </c>
      <c r="D119" s="35"/>
      <c r="E119" s="35"/>
      <c r="F119" s="35"/>
      <c r="G119" s="37"/>
      <c r="H119" s="36">
        <f t="shared" si="7"/>
        <v>0</v>
      </c>
      <c r="I119" s="35"/>
      <c r="J119" s="35"/>
      <c r="K119" s="35"/>
      <c r="L119" s="34"/>
    </row>
    <row r="120" spans="1:12" ht="24" hidden="1" x14ac:dyDescent="0.25">
      <c r="A120" s="74">
        <v>2264</v>
      </c>
      <c r="B120" s="78" t="s">
        <v>193</v>
      </c>
      <c r="C120" s="36">
        <f t="shared" si="6"/>
        <v>0</v>
      </c>
      <c r="D120" s="35"/>
      <c r="E120" s="35"/>
      <c r="F120" s="35"/>
      <c r="G120" s="37"/>
      <c r="H120" s="36">
        <f t="shared" si="7"/>
        <v>0</v>
      </c>
      <c r="I120" s="35"/>
      <c r="J120" s="35"/>
      <c r="K120" s="35"/>
      <c r="L120" s="34"/>
    </row>
    <row r="121" spans="1:12" x14ac:dyDescent="0.25">
      <c r="A121" s="74">
        <v>2269</v>
      </c>
      <c r="B121" s="78" t="s">
        <v>192</v>
      </c>
      <c r="C121" s="36">
        <f t="shared" si="6"/>
        <v>8</v>
      </c>
      <c r="D121" s="35">
        <v>8</v>
      </c>
      <c r="E121" s="35"/>
      <c r="F121" s="35"/>
      <c r="G121" s="37"/>
      <c r="H121" s="36">
        <f t="shared" si="7"/>
        <v>8</v>
      </c>
      <c r="I121" s="35">
        <v>8</v>
      </c>
      <c r="J121" s="35"/>
      <c r="K121" s="35"/>
      <c r="L121" s="34"/>
    </row>
    <row r="122" spans="1:12" x14ac:dyDescent="0.25">
      <c r="A122" s="88">
        <v>2270</v>
      </c>
      <c r="B122" s="78" t="s">
        <v>191</v>
      </c>
      <c r="C122" s="36">
        <f t="shared" si="6"/>
        <v>86</v>
      </c>
      <c r="D122" s="76">
        <f>SUM(D123:D127)</f>
        <v>86</v>
      </c>
      <c r="E122" s="76">
        <f>SUM(E123:E127)</f>
        <v>0</v>
      </c>
      <c r="F122" s="76">
        <f>SUM(F123:F127)</f>
        <v>0</v>
      </c>
      <c r="G122" s="77">
        <f>SUM(G123:G127)</f>
        <v>0</v>
      </c>
      <c r="H122" s="36">
        <f t="shared" si="7"/>
        <v>86</v>
      </c>
      <c r="I122" s="76">
        <f>SUM(I123:I127)</f>
        <v>86</v>
      </c>
      <c r="J122" s="76">
        <f>SUM(J123:J127)</f>
        <v>0</v>
      </c>
      <c r="K122" s="76">
        <f>SUM(K123:K127)</f>
        <v>0</v>
      </c>
      <c r="L122" s="75">
        <f>SUM(L123:L127)</f>
        <v>0</v>
      </c>
    </row>
    <row r="123" spans="1:12" x14ac:dyDescent="0.25">
      <c r="A123" s="74">
        <v>2272</v>
      </c>
      <c r="B123" s="1" t="s">
        <v>190</v>
      </c>
      <c r="C123" s="36">
        <f t="shared" si="6"/>
        <v>86</v>
      </c>
      <c r="D123" s="35">
        <v>86</v>
      </c>
      <c r="E123" s="35"/>
      <c r="F123" s="35"/>
      <c r="G123" s="37"/>
      <c r="H123" s="36">
        <f t="shared" si="7"/>
        <v>86</v>
      </c>
      <c r="I123" s="35">
        <v>86</v>
      </c>
      <c r="J123" s="35"/>
      <c r="K123" s="35"/>
      <c r="L123" s="34"/>
    </row>
    <row r="124" spans="1:12" ht="24" hidden="1" x14ac:dyDescent="0.25">
      <c r="A124" s="74">
        <v>2275</v>
      </c>
      <c r="B124" s="78" t="s">
        <v>189</v>
      </c>
      <c r="C124" s="36">
        <f t="shared" si="6"/>
        <v>0</v>
      </c>
      <c r="D124" s="35"/>
      <c r="E124" s="35"/>
      <c r="F124" s="35"/>
      <c r="G124" s="37"/>
      <c r="H124" s="36">
        <f t="shared" si="7"/>
        <v>0</v>
      </c>
      <c r="I124" s="35"/>
      <c r="J124" s="35"/>
      <c r="K124" s="35"/>
      <c r="L124" s="34"/>
    </row>
    <row r="125" spans="1:12" ht="36" hidden="1" x14ac:dyDescent="0.25">
      <c r="A125" s="74">
        <v>2276</v>
      </c>
      <c r="B125" s="78" t="s">
        <v>188</v>
      </c>
      <c r="C125" s="36">
        <f t="shared" si="6"/>
        <v>0</v>
      </c>
      <c r="D125" s="35"/>
      <c r="E125" s="35"/>
      <c r="F125" s="35"/>
      <c r="G125" s="37"/>
      <c r="H125" s="36">
        <f t="shared" si="7"/>
        <v>0</v>
      </c>
      <c r="I125" s="35"/>
      <c r="J125" s="35"/>
      <c r="K125" s="35"/>
      <c r="L125" s="34"/>
    </row>
    <row r="126" spans="1:12" ht="24" hidden="1" customHeight="1" x14ac:dyDescent="0.25">
      <c r="A126" s="74">
        <v>2278</v>
      </c>
      <c r="B126" s="78" t="s">
        <v>187</v>
      </c>
      <c r="C126" s="36">
        <f t="shared" si="6"/>
        <v>0</v>
      </c>
      <c r="D126" s="35"/>
      <c r="E126" s="35"/>
      <c r="F126" s="35"/>
      <c r="G126" s="37"/>
      <c r="H126" s="36">
        <f t="shared" si="7"/>
        <v>0</v>
      </c>
      <c r="I126" s="35"/>
      <c r="J126" s="35"/>
      <c r="K126" s="35"/>
      <c r="L126" s="34"/>
    </row>
    <row r="127" spans="1:12" ht="24" hidden="1" x14ac:dyDescent="0.25">
      <c r="A127" s="74">
        <v>2279</v>
      </c>
      <c r="B127" s="78" t="s">
        <v>186</v>
      </c>
      <c r="C127" s="36">
        <f t="shared" si="6"/>
        <v>0</v>
      </c>
      <c r="D127" s="35"/>
      <c r="E127" s="35"/>
      <c r="F127" s="35"/>
      <c r="G127" s="37"/>
      <c r="H127" s="36">
        <f t="shared" si="7"/>
        <v>0</v>
      </c>
      <c r="I127" s="35"/>
      <c r="J127" s="35"/>
      <c r="K127" s="35"/>
      <c r="L127" s="34"/>
    </row>
    <row r="128" spans="1:12" ht="24" hidden="1" x14ac:dyDescent="0.25">
      <c r="A128" s="91">
        <v>2280</v>
      </c>
      <c r="B128" s="79" t="s">
        <v>185</v>
      </c>
      <c r="C128" s="69">
        <f t="shared" ref="C128:L128" si="8">SUM(C129)</f>
        <v>0</v>
      </c>
      <c r="D128" s="107">
        <f t="shared" si="8"/>
        <v>0</v>
      </c>
      <c r="E128" s="107">
        <f t="shared" si="8"/>
        <v>0</v>
      </c>
      <c r="F128" s="107">
        <f t="shared" si="8"/>
        <v>0</v>
      </c>
      <c r="G128" s="107">
        <f t="shared" si="8"/>
        <v>0</v>
      </c>
      <c r="H128" s="69">
        <f t="shared" si="8"/>
        <v>0</v>
      </c>
      <c r="I128" s="107">
        <f t="shared" si="8"/>
        <v>0</v>
      </c>
      <c r="J128" s="107">
        <f t="shared" si="8"/>
        <v>0</v>
      </c>
      <c r="K128" s="107">
        <f t="shared" si="8"/>
        <v>0</v>
      </c>
      <c r="L128" s="104">
        <f t="shared" si="8"/>
        <v>0</v>
      </c>
    </row>
    <row r="129" spans="1:12" ht="24" hidden="1" x14ac:dyDescent="0.25">
      <c r="A129" s="74">
        <v>2283</v>
      </c>
      <c r="B129" s="78" t="s">
        <v>184</v>
      </c>
      <c r="C129" s="36">
        <f t="shared" ref="C129:C160" si="9">SUM(D129:G129)</f>
        <v>0</v>
      </c>
      <c r="D129" s="35"/>
      <c r="E129" s="35"/>
      <c r="F129" s="35"/>
      <c r="G129" s="37"/>
      <c r="H129" s="36">
        <f t="shared" ref="H129:H160" si="10">SUM(I129:L129)</f>
        <v>0</v>
      </c>
      <c r="I129" s="35"/>
      <c r="J129" s="35"/>
      <c r="K129" s="35"/>
      <c r="L129" s="34"/>
    </row>
    <row r="130" spans="1:12" ht="38.25" customHeight="1" x14ac:dyDescent="0.25">
      <c r="A130" s="97">
        <v>2300</v>
      </c>
      <c r="B130" s="96" t="s">
        <v>183</v>
      </c>
      <c r="C130" s="94">
        <f t="shared" si="9"/>
        <v>4319</v>
      </c>
      <c r="D130" s="93">
        <f>SUM(D131,D136,D140,D141,D144,D151,D159,D160,D163)</f>
        <v>4319</v>
      </c>
      <c r="E130" s="93">
        <f>SUM(E131,E136,E140,E141,E144,E151,E159,E160,E163)</f>
        <v>0</v>
      </c>
      <c r="F130" s="93">
        <f>SUM(F131,F136,F140,F141,F144,F151,F159,F160,F163)</f>
        <v>0</v>
      </c>
      <c r="G130" s="142">
        <f>SUM(G131,G136,G140,G141,G144,G151,G159,G160,G163)</f>
        <v>0</v>
      </c>
      <c r="H130" s="94">
        <f t="shared" si="10"/>
        <v>4623</v>
      </c>
      <c r="I130" s="93">
        <f>SUM(I131,I136,I140,I141,I144,I151,I159,I160,I163)</f>
        <v>4623</v>
      </c>
      <c r="J130" s="93">
        <f>SUM(J131,J136,J140,J141,J144,J151,J159,J160,J163)</f>
        <v>0</v>
      </c>
      <c r="K130" s="93">
        <f>SUM(K131,K136,K140,K141,K144,K151,K159,K160,K163)</f>
        <v>0</v>
      </c>
      <c r="L130" s="141">
        <f>SUM(L131,L136,L140,L141,L144,L151,L159,L160,L163)</f>
        <v>0</v>
      </c>
    </row>
    <row r="131" spans="1:12" ht="24" x14ac:dyDescent="0.25">
      <c r="A131" s="91">
        <v>2310</v>
      </c>
      <c r="B131" s="79" t="s">
        <v>182</v>
      </c>
      <c r="C131" s="69">
        <f t="shared" si="9"/>
        <v>1761</v>
      </c>
      <c r="D131" s="107">
        <f>SUM(D132:D135)</f>
        <v>1761</v>
      </c>
      <c r="E131" s="107">
        <f>SUM(E132:E135)</f>
        <v>0</v>
      </c>
      <c r="F131" s="107">
        <f>SUM(F132:F135)</f>
        <v>0</v>
      </c>
      <c r="G131" s="150">
        <f>SUM(G132:G135)</f>
        <v>0</v>
      </c>
      <c r="H131" s="69">
        <f t="shared" si="10"/>
        <v>2211</v>
      </c>
      <c r="I131" s="107">
        <f>SUM(I132:I135)</f>
        <v>2211</v>
      </c>
      <c r="J131" s="107">
        <f>SUM(J132:J135)</f>
        <v>0</v>
      </c>
      <c r="K131" s="107">
        <f>SUM(K132:K135)</f>
        <v>0</v>
      </c>
      <c r="L131" s="149">
        <f>SUM(L132:L135)</f>
        <v>0</v>
      </c>
    </row>
    <row r="132" spans="1:12" x14ac:dyDescent="0.25">
      <c r="A132" s="74">
        <v>2311</v>
      </c>
      <c r="B132" s="78" t="s">
        <v>181</v>
      </c>
      <c r="C132" s="36">
        <f t="shared" si="9"/>
        <v>1083</v>
      </c>
      <c r="D132" s="35">
        <v>1083</v>
      </c>
      <c r="E132" s="35"/>
      <c r="F132" s="35"/>
      <c r="G132" s="37"/>
      <c r="H132" s="36">
        <f t="shared" si="10"/>
        <v>1083</v>
      </c>
      <c r="I132" s="35">
        <v>1083</v>
      </c>
      <c r="J132" s="35"/>
      <c r="K132" s="35"/>
      <c r="L132" s="34"/>
    </row>
    <row r="133" spans="1:12" x14ac:dyDescent="0.25">
      <c r="A133" s="74">
        <v>2312</v>
      </c>
      <c r="B133" s="78" t="s">
        <v>180</v>
      </c>
      <c r="C133" s="36">
        <f t="shared" si="9"/>
        <v>678</v>
      </c>
      <c r="D133" s="35">
        <v>678</v>
      </c>
      <c r="E133" s="35"/>
      <c r="F133" s="35"/>
      <c r="G133" s="37"/>
      <c r="H133" s="36">
        <f t="shared" si="10"/>
        <v>1128</v>
      </c>
      <c r="I133" s="35">
        <f>678+450</f>
        <v>1128</v>
      </c>
      <c r="J133" s="35"/>
      <c r="K133" s="35"/>
      <c r="L133" s="34"/>
    </row>
    <row r="134" spans="1:12" hidden="1" x14ac:dyDescent="0.25">
      <c r="A134" s="74">
        <v>2313</v>
      </c>
      <c r="B134" s="78" t="s">
        <v>179</v>
      </c>
      <c r="C134" s="36">
        <f t="shared" si="9"/>
        <v>0</v>
      </c>
      <c r="D134" s="35"/>
      <c r="E134" s="35"/>
      <c r="F134" s="35"/>
      <c r="G134" s="37"/>
      <c r="H134" s="36">
        <f t="shared" si="10"/>
        <v>0</v>
      </c>
      <c r="I134" s="35"/>
      <c r="J134" s="35"/>
      <c r="K134" s="35"/>
      <c r="L134" s="34"/>
    </row>
    <row r="135" spans="1:12" ht="36" hidden="1" x14ac:dyDescent="0.25">
      <c r="A135" s="74">
        <v>2314</v>
      </c>
      <c r="B135" s="78" t="s">
        <v>178</v>
      </c>
      <c r="C135" s="36">
        <f t="shared" si="9"/>
        <v>0</v>
      </c>
      <c r="D135" s="35"/>
      <c r="E135" s="35"/>
      <c r="F135" s="35"/>
      <c r="G135" s="37"/>
      <c r="H135" s="36">
        <f t="shared" si="10"/>
        <v>0</v>
      </c>
      <c r="I135" s="35"/>
      <c r="J135" s="35"/>
      <c r="K135" s="35"/>
      <c r="L135" s="34"/>
    </row>
    <row r="136" spans="1:12" x14ac:dyDescent="0.25">
      <c r="A136" s="88">
        <v>2320</v>
      </c>
      <c r="B136" s="78" t="s">
        <v>177</v>
      </c>
      <c r="C136" s="36">
        <f t="shared" si="9"/>
        <v>2195</v>
      </c>
      <c r="D136" s="76">
        <f>SUM(D137:D139)</f>
        <v>2195</v>
      </c>
      <c r="E136" s="76">
        <f>SUM(E137:E139)</f>
        <v>0</v>
      </c>
      <c r="F136" s="76">
        <f>SUM(F137:F139)</f>
        <v>0</v>
      </c>
      <c r="G136" s="77">
        <f>SUM(G137:G139)</f>
        <v>0</v>
      </c>
      <c r="H136" s="36">
        <f t="shared" si="10"/>
        <v>2049</v>
      </c>
      <c r="I136" s="76">
        <f>SUM(I137:I139)</f>
        <v>2049</v>
      </c>
      <c r="J136" s="76">
        <f>SUM(J137:J139)</f>
        <v>0</v>
      </c>
      <c r="K136" s="76">
        <f>SUM(K137:K139)</f>
        <v>0</v>
      </c>
      <c r="L136" s="75">
        <f>SUM(L137:L139)</f>
        <v>0</v>
      </c>
    </row>
    <row r="137" spans="1:12" hidden="1" x14ac:dyDescent="0.25">
      <c r="A137" s="74">
        <v>2321</v>
      </c>
      <c r="B137" s="78" t="s">
        <v>176</v>
      </c>
      <c r="C137" s="36">
        <f t="shared" si="9"/>
        <v>0</v>
      </c>
      <c r="D137" s="35"/>
      <c r="E137" s="35"/>
      <c r="F137" s="35"/>
      <c r="G137" s="37"/>
      <c r="H137" s="36">
        <f t="shared" si="10"/>
        <v>0</v>
      </c>
      <c r="I137" s="35"/>
      <c r="J137" s="35"/>
      <c r="K137" s="35"/>
      <c r="L137" s="34"/>
    </row>
    <row r="138" spans="1:12" x14ac:dyDescent="0.25">
      <c r="A138" s="74">
        <v>2322</v>
      </c>
      <c r="B138" s="78" t="s">
        <v>175</v>
      </c>
      <c r="C138" s="36">
        <f t="shared" si="9"/>
        <v>2195</v>
      </c>
      <c r="D138" s="35">
        <v>2195</v>
      </c>
      <c r="E138" s="35"/>
      <c r="F138" s="35"/>
      <c r="G138" s="37"/>
      <c r="H138" s="36">
        <f t="shared" si="10"/>
        <v>2049</v>
      </c>
      <c r="I138" s="35">
        <v>2049</v>
      </c>
      <c r="J138" s="35"/>
      <c r="K138" s="35"/>
      <c r="L138" s="34"/>
    </row>
    <row r="139" spans="1:12" ht="10.5" hidden="1" customHeight="1" x14ac:dyDescent="0.25">
      <c r="A139" s="74">
        <v>2329</v>
      </c>
      <c r="B139" s="78" t="s">
        <v>174</v>
      </c>
      <c r="C139" s="36">
        <f t="shared" si="9"/>
        <v>0</v>
      </c>
      <c r="D139" s="35"/>
      <c r="E139" s="35"/>
      <c r="F139" s="35"/>
      <c r="G139" s="37"/>
      <c r="H139" s="36">
        <f t="shared" si="10"/>
        <v>0</v>
      </c>
      <c r="I139" s="35"/>
      <c r="J139" s="35"/>
      <c r="K139" s="35"/>
      <c r="L139" s="34"/>
    </row>
    <row r="140" spans="1:12" hidden="1" x14ac:dyDescent="0.25">
      <c r="A140" s="88">
        <v>2330</v>
      </c>
      <c r="B140" s="78" t="s">
        <v>173</v>
      </c>
      <c r="C140" s="36">
        <f t="shared" si="9"/>
        <v>0</v>
      </c>
      <c r="D140" s="35"/>
      <c r="E140" s="35"/>
      <c r="F140" s="35"/>
      <c r="G140" s="37"/>
      <c r="H140" s="36">
        <f t="shared" si="10"/>
        <v>0</v>
      </c>
      <c r="I140" s="35"/>
      <c r="J140" s="35"/>
      <c r="K140" s="35"/>
      <c r="L140" s="34"/>
    </row>
    <row r="141" spans="1:12" ht="48" hidden="1" x14ac:dyDescent="0.25">
      <c r="A141" s="88">
        <v>2340</v>
      </c>
      <c r="B141" s="78" t="s">
        <v>172</v>
      </c>
      <c r="C141" s="36">
        <f t="shared" si="9"/>
        <v>0</v>
      </c>
      <c r="D141" s="76">
        <f>SUM(D142:D143)</f>
        <v>0</v>
      </c>
      <c r="E141" s="76">
        <f>SUM(E142:E143)</f>
        <v>0</v>
      </c>
      <c r="F141" s="76">
        <f>SUM(F142:F143)</f>
        <v>0</v>
      </c>
      <c r="G141" s="77">
        <f>SUM(G142:G143)</f>
        <v>0</v>
      </c>
      <c r="H141" s="36">
        <f t="shared" si="10"/>
        <v>0</v>
      </c>
      <c r="I141" s="76">
        <f>SUM(I142:I143)</f>
        <v>0</v>
      </c>
      <c r="J141" s="76">
        <f>SUM(J142:J143)</f>
        <v>0</v>
      </c>
      <c r="K141" s="76">
        <f>SUM(K142:K143)</f>
        <v>0</v>
      </c>
      <c r="L141" s="75">
        <f>SUM(L142:L143)</f>
        <v>0</v>
      </c>
    </row>
    <row r="142" spans="1:12" hidden="1" x14ac:dyDescent="0.25">
      <c r="A142" s="74">
        <v>2341</v>
      </c>
      <c r="B142" s="78" t="s">
        <v>171</v>
      </c>
      <c r="C142" s="36">
        <f t="shared" si="9"/>
        <v>0</v>
      </c>
      <c r="D142" s="35"/>
      <c r="E142" s="35"/>
      <c r="F142" s="35"/>
      <c r="G142" s="37"/>
      <c r="H142" s="36">
        <f t="shared" si="10"/>
        <v>0</v>
      </c>
      <c r="I142" s="35"/>
      <c r="J142" s="35"/>
      <c r="K142" s="35"/>
      <c r="L142" s="34"/>
    </row>
    <row r="143" spans="1:12" ht="24" hidden="1" x14ac:dyDescent="0.25">
      <c r="A143" s="74">
        <v>2344</v>
      </c>
      <c r="B143" s="78" t="s">
        <v>170</v>
      </c>
      <c r="C143" s="36">
        <f t="shared" si="9"/>
        <v>0</v>
      </c>
      <c r="D143" s="35"/>
      <c r="E143" s="35"/>
      <c r="F143" s="35"/>
      <c r="G143" s="37"/>
      <c r="H143" s="36">
        <f t="shared" si="10"/>
        <v>0</v>
      </c>
      <c r="I143" s="35"/>
      <c r="J143" s="35"/>
      <c r="K143" s="35"/>
      <c r="L143" s="34"/>
    </row>
    <row r="144" spans="1:12" ht="24" x14ac:dyDescent="0.25">
      <c r="A144" s="80">
        <v>2350</v>
      </c>
      <c r="B144" s="137" t="s">
        <v>169</v>
      </c>
      <c r="C144" s="134">
        <f t="shared" si="9"/>
        <v>363</v>
      </c>
      <c r="D144" s="139">
        <f>SUM(D145:D150)</f>
        <v>363</v>
      </c>
      <c r="E144" s="139">
        <f>SUM(E145:E150)</f>
        <v>0</v>
      </c>
      <c r="F144" s="139">
        <f>SUM(F145:F150)</f>
        <v>0</v>
      </c>
      <c r="G144" s="140">
        <f>SUM(G145:G150)</f>
        <v>0</v>
      </c>
      <c r="H144" s="134">
        <f t="shared" si="10"/>
        <v>363</v>
      </c>
      <c r="I144" s="139">
        <f>SUM(I145:I150)</f>
        <v>363</v>
      </c>
      <c r="J144" s="139">
        <f>SUM(J145:J150)</f>
        <v>0</v>
      </c>
      <c r="K144" s="139">
        <f>SUM(K145:K150)</f>
        <v>0</v>
      </c>
      <c r="L144" s="138">
        <f>SUM(L145:L150)</f>
        <v>0</v>
      </c>
    </row>
    <row r="145" spans="1:12" hidden="1" x14ac:dyDescent="0.25">
      <c r="A145" s="114">
        <v>2351</v>
      </c>
      <c r="B145" s="79" t="s">
        <v>168</v>
      </c>
      <c r="C145" s="69">
        <f t="shared" si="9"/>
        <v>0</v>
      </c>
      <c r="D145" s="68"/>
      <c r="E145" s="68"/>
      <c r="F145" s="68"/>
      <c r="G145" s="70"/>
      <c r="H145" s="69">
        <f t="shared" si="10"/>
        <v>0</v>
      </c>
      <c r="I145" s="68"/>
      <c r="J145" s="68"/>
      <c r="K145" s="68"/>
      <c r="L145" s="67"/>
    </row>
    <row r="146" spans="1:12" x14ac:dyDescent="0.25">
      <c r="A146" s="74">
        <v>2352</v>
      </c>
      <c r="B146" s="78" t="s">
        <v>167</v>
      </c>
      <c r="C146" s="36">
        <f t="shared" si="9"/>
        <v>200</v>
      </c>
      <c r="D146" s="35">
        <v>200</v>
      </c>
      <c r="E146" s="35"/>
      <c r="F146" s="35"/>
      <c r="G146" s="37"/>
      <c r="H146" s="36">
        <f t="shared" si="10"/>
        <v>200</v>
      </c>
      <c r="I146" s="35">
        <v>200</v>
      </c>
      <c r="J146" s="35"/>
      <c r="K146" s="35"/>
      <c r="L146" s="34"/>
    </row>
    <row r="147" spans="1:12" ht="24" hidden="1" x14ac:dyDescent="0.25">
      <c r="A147" s="74">
        <v>2353</v>
      </c>
      <c r="B147" s="78" t="s">
        <v>166</v>
      </c>
      <c r="C147" s="36">
        <f t="shared" si="9"/>
        <v>0</v>
      </c>
      <c r="D147" s="35"/>
      <c r="E147" s="35"/>
      <c r="F147" s="35"/>
      <c r="G147" s="37"/>
      <c r="H147" s="36">
        <f t="shared" si="10"/>
        <v>0</v>
      </c>
      <c r="I147" s="35"/>
      <c r="J147" s="35"/>
      <c r="K147" s="35"/>
      <c r="L147" s="34"/>
    </row>
    <row r="148" spans="1:12" ht="24" x14ac:dyDescent="0.25">
      <c r="A148" s="74">
        <v>2354</v>
      </c>
      <c r="B148" s="78" t="s">
        <v>165</v>
      </c>
      <c r="C148" s="36">
        <f t="shared" si="9"/>
        <v>163</v>
      </c>
      <c r="D148" s="35">
        <v>163</v>
      </c>
      <c r="E148" s="35"/>
      <c r="F148" s="35"/>
      <c r="G148" s="37"/>
      <c r="H148" s="36">
        <f t="shared" si="10"/>
        <v>163</v>
      </c>
      <c r="I148" s="35">
        <v>163</v>
      </c>
      <c r="J148" s="35"/>
      <c r="K148" s="35"/>
      <c r="L148" s="34"/>
    </row>
    <row r="149" spans="1:12" ht="24" hidden="1" x14ac:dyDescent="0.25">
      <c r="A149" s="74">
        <v>2355</v>
      </c>
      <c r="B149" s="78" t="s">
        <v>164</v>
      </c>
      <c r="C149" s="36">
        <f t="shared" si="9"/>
        <v>0</v>
      </c>
      <c r="D149" s="35"/>
      <c r="E149" s="35"/>
      <c r="F149" s="35"/>
      <c r="G149" s="37"/>
      <c r="H149" s="36">
        <f t="shared" si="10"/>
        <v>0</v>
      </c>
      <c r="I149" s="35"/>
      <c r="J149" s="35"/>
      <c r="K149" s="35"/>
      <c r="L149" s="34"/>
    </row>
    <row r="150" spans="1:12" ht="24" hidden="1" x14ac:dyDescent="0.25">
      <c r="A150" s="74">
        <v>2359</v>
      </c>
      <c r="B150" s="78" t="s">
        <v>163</v>
      </c>
      <c r="C150" s="36">
        <f t="shared" si="9"/>
        <v>0</v>
      </c>
      <c r="D150" s="35"/>
      <c r="E150" s="35"/>
      <c r="F150" s="35"/>
      <c r="G150" s="37"/>
      <c r="H150" s="36">
        <f t="shared" si="10"/>
        <v>0</v>
      </c>
      <c r="I150" s="35"/>
      <c r="J150" s="35"/>
      <c r="K150" s="35"/>
      <c r="L150" s="34"/>
    </row>
    <row r="151" spans="1:12" ht="24.75" hidden="1" customHeight="1" x14ac:dyDescent="0.25">
      <c r="A151" s="88">
        <v>2360</v>
      </c>
      <c r="B151" s="78" t="s">
        <v>162</v>
      </c>
      <c r="C151" s="36">
        <f t="shared" si="9"/>
        <v>0</v>
      </c>
      <c r="D151" s="76">
        <f>SUM(D152:D158)</f>
        <v>0</v>
      </c>
      <c r="E151" s="76">
        <f>SUM(E152:E158)</f>
        <v>0</v>
      </c>
      <c r="F151" s="76">
        <f>SUM(F152:F158)</f>
        <v>0</v>
      </c>
      <c r="G151" s="77">
        <f>SUM(G152:G158)</f>
        <v>0</v>
      </c>
      <c r="H151" s="36">
        <f t="shared" si="10"/>
        <v>0</v>
      </c>
      <c r="I151" s="76">
        <f>SUM(I152:I158)</f>
        <v>0</v>
      </c>
      <c r="J151" s="76">
        <f>SUM(J152:J158)</f>
        <v>0</v>
      </c>
      <c r="K151" s="76">
        <f>SUM(K152:K158)</f>
        <v>0</v>
      </c>
      <c r="L151" s="75">
        <f>SUM(L152:L158)</f>
        <v>0</v>
      </c>
    </row>
    <row r="152" spans="1:12" hidden="1" x14ac:dyDescent="0.25">
      <c r="A152" s="38">
        <v>2361</v>
      </c>
      <c r="B152" s="78" t="s">
        <v>161</v>
      </c>
      <c r="C152" s="36">
        <f t="shared" si="9"/>
        <v>0</v>
      </c>
      <c r="D152" s="35"/>
      <c r="E152" s="35"/>
      <c r="F152" s="35"/>
      <c r="G152" s="37"/>
      <c r="H152" s="36">
        <f t="shared" si="10"/>
        <v>0</v>
      </c>
      <c r="I152" s="35"/>
      <c r="J152" s="35"/>
      <c r="K152" s="35"/>
      <c r="L152" s="34"/>
    </row>
    <row r="153" spans="1:12" ht="24" hidden="1" x14ac:dyDescent="0.25">
      <c r="A153" s="38">
        <v>2362</v>
      </c>
      <c r="B153" s="78" t="s">
        <v>160</v>
      </c>
      <c r="C153" s="36">
        <f t="shared" si="9"/>
        <v>0</v>
      </c>
      <c r="D153" s="35"/>
      <c r="E153" s="35"/>
      <c r="F153" s="35"/>
      <c r="G153" s="37"/>
      <c r="H153" s="36">
        <f t="shared" si="10"/>
        <v>0</v>
      </c>
      <c r="I153" s="35"/>
      <c r="J153" s="35"/>
      <c r="K153" s="35"/>
      <c r="L153" s="34"/>
    </row>
    <row r="154" spans="1:12" hidden="1" x14ac:dyDescent="0.25">
      <c r="A154" s="38">
        <v>2363</v>
      </c>
      <c r="B154" s="78" t="s">
        <v>159</v>
      </c>
      <c r="C154" s="36">
        <f t="shared" si="9"/>
        <v>0</v>
      </c>
      <c r="D154" s="35"/>
      <c r="E154" s="35"/>
      <c r="F154" s="35"/>
      <c r="G154" s="37"/>
      <c r="H154" s="36">
        <f t="shared" si="10"/>
        <v>0</v>
      </c>
      <c r="I154" s="35"/>
      <c r="J154" s="35"/>
      <c r="K154" s="35"/>
      <c r="L154" s="34"/>
    </row>
    <row r="155" spans="1:12" hidden="1" x14ac:dyDescent="0.25">
      <c r="A155" s="38">
        <v>2364</v>
      </c>
      <c r="B155" s="78" t="s">
        <v>158</v>
      </c>
      <c r="C155" s="36">
        <f t="shared" si="9"/>
        <v>0</v>
      </c>
      <c r="D155" s="35"/>
      <c r="E155" s="35"/>
      <c r="F155" s="35"/>
      <c r="G155" s="37"/>
      <c r="H155" s="36">
        <f t="shared" si="10"/>
        <v>0</v>
      </c>
      <c r="I155" s="35"/>
      <c r="J155" s="35"/>
      <c r="K155" s="35"/>
      <c r="L155" s="34"/>
    </row>
    <row r="156" spans="1:12" ht="12.75" hidden="1" customHeight="1" x14ac:dyDescent="0.25">
      <c r="A156" s="38">
        <v>2365</v>
      </c>
      <c r="B156" s="78" t="s">
        <v>157</v>
      </c>
      <c r="C156" s="36">
        <f t="shared" si="9"/>
        <v>0</v>
      </c>
      <c r="D156" s="35"/>
      <c r="E156" s="35"/>
      <c r="F156" s="35"/>
      <c r="G156" s="37"/>
      <c r="H156" s="36">
        <f t="shared" si="10"/>
        <v>0</v>
      </c>
      <c r="I156" s="35"/>
      <c r="J156" s="35"/>
      <c r="K156" s="35"/>
      <c r="L156" s="34"/>
    </row>
    <row r="157" spans="1:12" ht="36" hidden="1" x14ac:dyDescent="0.25">
      <c r="A157" s="38">
        <v>2366</v>
      </c>
      <c r="B157" s="78" t="s">
        <v>156</v>
      </c>
      <c r="C157" s="36">
        <f t="shared" si="9"/>
        <v>0</v>
      </c>
      <c r="D157" s="35"/>
      <c r="E157" s="35"/>
      <c r="F157" s="35"/>
      <c r="G157" s="37"/>
      <c r="H157" s="36">
        <f t="shared" si="10"/>
        <v>0</v>
      </c>
      <c r="I157" s="35"/>
      <c r="J157" s="35"/>
      <c r="K157" s="35"/>
      <c r="L157" s="34"/>
    </row>
    <row r="158" spans="1:12" ht="48" hidden="1" x14ac:dyDescent="0.25">
      <c r="A158" s="38">
        <v>2369</v>
      </c>
      <c r="B158" s="78" t="s">
        <v>155</v>
      </c>
      <c r="C158" s="36">
        <f t="shared" si="9"/>
        <v>0</v>
      </c>
      <c r="D158" s="35"/>
      <c r="E158" s="35"/>
      <c r="F158" s="35"/>
      <c r="G158" s="37"/>
      <c r="H158" s="36">
        <f t="shared" si="10"/>
        <v>0</v>
      </c>
      <c r="I158" s="35"/>
      <c r="J158" s="35"/>
      <c r="K158" s="35"/>
      <c r="L158" s="34"/>
    </row>
    <row r="159" spans="1:12" hidden="1" x14ac:dyDescent="0.25">
      <c r="A159" s="80">
        <v>2370</v>
      </c>
      <c r="B159" s="137" t="s">
        <v>154</v>
      </c>
      <c r="C159" s="134">
        <f t="shared" si="9"/>
        <v>0</v>
      </c>
      <c r="D159" s="133"/>
      <c r="E159" s="133"/>
      <c r="F159" s="133"/>
      <c r="G159" s="135"/>
      <c r="H159" s="134">
        <f t="shared" si="10"/>
        <v>0</v>
      </c>
      <c r="I159" s="133"/>
      <c r="J159" s="133"/>
      <c r="K159" s="133"/>
      <c r="L159" s="132"/>
    </row>
    <row r="160" spans="1:12" hidden="1" x14ac:dyDescent="0.25">
      <c r="A160" s="80">
        <v>2380</v>
      </c>
      <c r="B160" s="137" t="s">
        <v>153</v>
      </c>
      <c r="C160" s="134">
        <f t="shared" si="9"/>
        <v>0</v>
      </c>
      <c r="D160" s="139">
        <f>SUM(D161:D162)</f>
        <v>0</v>
      </c>
      <c r="E160" s="139">
        <f>SUM(E161:E162)</f>
        <v>0</v>
      </c>
      <c r="F160" s="139">
        <f>SUM(F161:F162)</f>
        <v>0</v>
      </c>
      <c r="G160" s="140">
        <f>SUM(G161:G162)</f>
        <v>0</v>
      </c>
      <c r="H160" s="134">
        <f t="shared" si="10"/>
        <v>0</v>
      </c>
      <c r="I160" s="139">
        <f>SUM(I161:I162)</f>
        <v>0</v>
      </c>
      <c r="J160" s="139">
        <f>SUM(J161:J162)</f>
        <v>0</v>
      </c>
      <c r="K160" s="139">
        <f>SUM(K161:K162)</f>
        <v>0</v>
      </c>
      <c r="L160" s="138">
        <f>SUM(L161:L162)</f>
        <v>0</v>
      </c>
    </row>
    <row r="161" spans="1:12" hidden="1" x14ac:dyDescent="0.25">
      <c r="A161" s="163">
        <v>2381</v>
      </c>
      <c r="B161" s="79" t="s">
        <v>152</v>
      </c>
      <c r="C161" s="69">
        <f t="shared" ref="C161:C192" si="11">SUM(D161:G161)</f>
        <v>0</v>
      </c>
      <c r="D161" s="68"/>
      <c r="E161" s="68"/>
      <c r="F161" s="68"/>
      <c r="G161" s="70"/>
      <c r="H161" s="69">
        <f t="shared" ref="H161:H192" si="12">SUM(I161:L161)</f>
        <v>0</v>
      </c>
      <c r="I161" s="68"/>
      <c r="J161" s="68"/>
      <c r="K161" s="68"/>
      <c r="L161" s="67"/>
    </row>
    <row r="162" spans="1:12" ht="24" hidden="1" x14ac:dyDescent="0.25">
      <c r="A162" s="38">
        <v>2389</v>
      </c>
      <c r="B162" s="78" t="s">
        <v>151</v>
      </c>
      <c r="C162" s="36">
        <f t="shared" si="11"/>
        <v>0</v>
      </c>
      <c r="D162" s="35"/>
      <c r="E162" s="35"/>
      <c r="F162" s="35"/>
      <c r="G162" s="37"/>
      <c r="H162" s="36">
        <f t="shared" si="12"/>
        <v>0</v>
      </c>
      <c r="I162" s="35"/>
      <c r="J162" s="35"/>
      <c r="K162" s="35"/>
      <c r="L162" s="34"/>
    </row>
    <row r="163" spans="1:12" hidden="1" x14ac:dyDescent="0.25">
      <c r="A163" s="80">
        <v>2390</v>
      </c>
      <c r="B163" s="137" t="s">
        <v>150</v>
      </c>
      <c r="C163" s="134">
        <f t="shared" si="11"/>
        <v>0</v>
      </c>
      <c r="D163" s="133"/>
      <c r="E163" s="133"/>
      <c r="F163" s="133"/>
      <c r="G163" s="135"/>
      <c r="H163" s="134">
        <f t="shared" si="12"/>
        <v>0</v>
      </c>
      <c r="I163" s="133"/>
      <c r="J163" s="133"/>
      <c r="K163" s="133"/>
      <c r="L163" s="132"/>
    </row>
    <row r="164" spans="1:12" hidden="1" x14ac:dyDescent="0.25">
      <c r="A164" s="97">
        <v>2400</v>
      </c>
      <c r="B164" s="96" t="s">
        <v>149</v>
      </c>
      <c r="C164" s="94">
        <f t="shared" si="11"/>
        <v>0</v>
      </c>
      <c r="D164" s="17"/>
      <c r="E164" s="17"/>
      <c r="F164" s="17"/>
      <c r="G164" s="19"/>
      <c r="H164" s="94">
        <f t="shared" si="12"/>
        <v>0</v>
      </c>
      <c r="I164" s="17"/>
      <c r="J164" s="17"/>
      <c r="K164" s="17"/>
      <c r="L164" s="16"/>
    </row>
    <row r="165" spans="1:12" ht="24" x14ac:dyDescent="0.25">
      <c r="A165" s="97">
        <v>2500</v>
      </c>
      <c r="B165" s="96" t="s">
        <v>148</v>
      </c>
      <c r="C165" s="94">
        <f t="shared" si="11"/>
        <v>186</v>
      </c>
      <c r="D165" s="93">
        <f>SUM(D166,D171)</f>
        <v>186</v>
      </c>
      <c r="E165" s="93">
        <f>SUM(E166,E171)</f>
        <v>0</v>
      </c>
      <c r="F165" s="93">
        <f>SUM(F166,F171)</f>
        <v>0</v>
      </c>
      <c r="G165" s="93">
        <f>SUM(G166,G171)</f>
        <v>0</v>
      </c>
      <c r="H165" s="94">
        <f t="shared" si="12"/>
        <v>186</v>
      </c>
      <c r="I165" s="93">
        <f>SUM(I166,I171)</f>
        <v>186</v>
      </c>
      <c r="J165" s="93">
        <f>SUM(J166,J171)</f>
        <v>0</v>
      </c>
      <c r="K165" s="93">
        <f>SUM(K166,K171)</f>
        <v>0</v>
      </c>
      <c r="L165" s="92">
        <f>SUM(L166,L171)</f>
        <v>0</v>
      </c>
    </row>
    <row r="166" spans="1:12" ht="16.5" customHeight="1" x14ac:dyDescent="0.25">
      <c r="A166" s="91">
        <v>2510</v>
      </c>
      <c r="B166" s="79" t="s">
        <v>147</v>
      </c>
      <c r="C166" s="69">
        <f t="shared" si="11"/>
        <v>186</v>
      </c>
      <c r="D166" s="107">
        <f>SUM(D167:D170)</f>
        <v>186</v>
      </c>
      <c r="E166" s="107">
        <f>SUM(E167:E170)</f>
        <v>0</v>
      </c>
      <c r="F166" s="107">
        <f>SUM(F167:F170)</f>
        <v>0</v>
      </c>
      <c r="G166" s="107">
        <f>SUM(G167:G170)</f>
        <v>0</v>
      </c>
      <c r="H166" s="69">
        <f t="shared" si="12"/>
        <v>186</v>
      </c>
      <c r="I166" s="107">
        <f>SUM(I167:I170)</f>
        <v>186</v>
      </c>
      <c r="J166" s="107">
        <f>SUM(J167:J170)</f>
        <v>0</v>
      </c>
      <c r="K166" s="107">
        <f>SUM(K167:K170)</f>
        <v>0</v>
      </c>
      <c r="L166" s="106">
        <f>SUM(L167:L170)</f>
        <v>0</v>
      </c>
    </row>
    <row r="167" spans="1:12" ht="24" hidden="1" x14ac:dyDescent="0.25">
      <c r="A167" s="74">
        <v>2512</v>
      </c>
      <c r="B167" s="78" t="s">
        <v>146</v>
      </c>
      <c r="C167" s="36">
        <f t="shared" si="11"/>
        <v>0</v>
      </c>
      <c r="D167" s="35"/>
      <c r="E167" s="35"/>
      <c r="F167" s="35"/>
      <c r="G167" s="37"/>
      <c r="H167" s="36">
        <f t="shared" si="12"/>
        <v>0</v>
      </c>
      <c r="I167" s="35"/>
      <c r="J167" s="35"/>
      <c r="K167" s="35"/>
      <c r="L167" s="34"/>
    </row>
    <row r="168" spans="1:12" ht="36" hidden="1" x14ac:dyDescent="0.25">
      <c r="A168" s="74">
        <v>2513</v>
      </c>
      <c r="B168" s="78" t="s">
        <v>145</v>
      </c>
      <c r="C168" s="36">
        <f t="shared" si="11"/>
        <v>0</v>
      </c>
      <c r="D168" s="35"/>
      <c r="E168" s="35"/>
      <c r="F168" s="35"/>
      <c r="G168" s="37"/>
      <c r="H168" s="36">
        <f t="shared" si="12"/>
        <v>0</v>
      </c>
      <c r="I168" s="35"/>
      <c r="J168" s="35"/>
      <c r="K168" s="35"/>
      <c r="L168" s="34"/>
    </row>
    <row r="169" spans="1:12" ht="24" hidden="1" x14ac:dyDescent="0.25">
      <c r="A169" s="74">
        <v>2515</v>
      </c>
      <c r="B169" s="78" t="s">
        <v>144</v>
      </c>
      <c r="C169" s="36">
        <f t="shared" si="11"/>
        <v>0</v>
      </c>
      <c r="D169" s="35"/>
      <c r="E169" s="35"/>
      <c r="F169" s="35"/>
      <c r="G169" s="37"/>
      <c r="H169" s="36">
        <f t="shared" si="12"/>
        <v>0</v>
      </c>
      <c r="I169" s="35"/>
      <c r="J169" s="35"/>
      <c r="K169" s="35"/>
      <c r="L169" s="34"/>
    </row>
    <row r="170" spans="1:12" ht="24" x14ac:dyDescent="0.25">
      <c r="A170" s="74">
        <v>2519</v>
      </c>
      <c r="B170" s="78" t="s">
        <v>143</v>
      </c>
      <c r="C170" s="36">
        <f t="shared" si="11"/>
        <v>186</v>
      </c>
      <c r="D170" s="35">
        <v>186</v>
      </c>
      <c r="E170" s="35"/>
      <c r="F170" s="35"/>
      <c r="G170" s="37"/>
      <c r="H170" s="36">
        <f t="shared" si="12"/>
        <v>186</v>
      </c>
      <c r="I170" s="35">
        <v>186</v>
      </c>
      <c r="J170" s="35"/>
      <c r="K170" s="35"/>
      <c r="L170" s="34"/>
    </row>
    <row r="171" spans="1:12" ht="24" hidden="1" x14ac:dyDescent="0.25">
      <c r="A171" s="88">
        <v>2520</v>
      </c>
      <c r="B171" s="78" t="s">
        <v>142</v>
      </c>
      <c r="C171" s="36">
        <f t="shared" si="11"/>
        <v>0</v>
      </c>
      <c r="D171" s="35"/>
      <c r="E171" s="35"/>
      <c r="F171" s="35"/>
      <c r="G171" s="37"/>
      <c r="H171" s="36">
        <f t="shared" si="12"/>
        <v>0</v>
      </c>
      <c r="I171" s="35"/>
      <c r="J171" s="35"/>
      <c r="K171" s="35"/>
      <c r="L171" s="34"/>
    </row>
    <row r="172" spans="1:12" s="158" customFormat="1" ht="48" hidden="1" x14ac:dyDescent="0.25">
      <c r="A172" s="147">
        <v>2800</v>
      </c>
      <c r="B172" s="79" t="s">
        <v>141</v>
      </c>
      <c r="C172" s="69">
        <f t="shared" si="11"/>
        <v>0</v>
      </c>
      <c r="D172" s="161"/>
      <c r="E172" s="161"/>
      <c r="F172" s="161"/>
      <c r="G172" s="162"/>
      <c r="H172" s="69">
        <f t="shared" si="12"/>
        <v>0</v>
      </c>
      <c r="I172" s="161"/>
      <c r="J172" s="161"/>
      <c r="K172" s="161"/>
      <c r="L172" s="160"/>
    </row>
    <row r="173" spans="1:12" hidden="1" x14ac:dyDescent="0.25">
      <c r="A173" s="131">
        <v>3000</v>
      </c>
      <c r="B173" s="131" t="s">
        <v>140</v>
      </c>
      <c r="C173" s="128">
        <f t="shared" si="11"/>
        <v>0</v>
      </c>
      <c r="D173" s="127">
        <f>SUM(D174,D184)</f>
        <v>0</v>
      </c>
      <c r="E173" s="127">
        <f>SUM(E174,E184)</f>
        <v>0</v>
      </c>
      <c r="F173" s="127">
        <f>SUM(F174,F184)</f>
        <v>0</v>
      </c>
      <c r="G173" s="129">
        <f>SUM(G174,G184)</f>
        <v>0</v>
      </c>
      <c r="H173" s="128">
        <f t="shared" si="12"/>
        <v>0</v>
      </c>
      <c r="I173" s="127">
        <f>SUM(I174,I184)</f>
        <v>0</v>
      </c>
      <c r="J173" s="127">
        <f>SUM(J174,J184)</f>
        <v>0</v>
      </c>
      <c r="K173" s="127">
        <f>SUM(K174,K184)</f>
        <v>0</v>
      </c>
      <c r="L173" s="126">
        <f>SUM(L174,L184)</f>
        <v>0</v>
      </c>
    </row>
    <row r="174" spans="1:12" ht="24" hidden="1" x14ac:dyDescent="0.25">
      <c r="A174" s="97">
        <v>3200</v>
      </c>
      <c r="B174" s="124" t="s">
        <v>139</v>
      </c>
      <c r="C174" s="95">
        <f t="shared" si="11"/>
        <v>0</v>
      </c>
      <c r="D174" s="93">
        <f>SUM(D175,D179)</f>
        <v>0</v>
      </c>
      <c r="E174" s="93">
        <f>SUM(E175,E179)</f>
        <v>0</v>
      </c>
      <c r="F174" s="93">
        <f>SUM(F175,F179)</f>
        <v>0</v>
      </c>
      <c r="G174" s="93">
        <f>SUM(G175,G179)</f>
        <v>0</v>
      </c>
      <c r="H174" s="94">
        <f t="shared" si="12"/>
        <v>0</v>
      </c>
      <c r="I174" s="93">
        <f>SUM(I175,I179)</f>
        <v>0</v>
      </c>
      <c r="J174" s="93">
        <f>SUM(J175,J179)</f>
        <v>0</v>
      </c>
      <c r="K174" s="93">
        <f>SUM(K175,K179)</f>
        <v>0</v>
      </c>
      <c r="L174" s="92">
        <f>SUM(L175,L179)</f>
        <v>0</v>
      </c>
    </row>
    <row r="175" spans="1:12" ht="36" hidden="1" x14ac:dyDescent="0.25">
      <c r="A175" s="91">
        <v>3260</v>
      </c>
      <c r="B175" s="79" t="s">
        <v>138</v>
      </c>
      <c r="C175" s="69">
        <f t="shared" si="11"/>
        <v>0</v>
      </c>
      <c r="D175" s="107">
        <f>SUM(D176:D178)</f>
        <v>0</v>
      </c>
      <c r="E175" s="107">
        <f>SUM(E176:E178)</f>
        <v>0</v>
      </c>
      <c r="F175" s="107">
        <f>SUM(F176:F178)</f>
        <v>0</v>
      </c>
      <c r="G175" s="150">
        <f>SUM(G176:G178)</f>
        <v>0</v>
      </c>
      <c r="H175" s="69">
        <f t="shared" si="12"/>
        <v>0</v>
      </c>
      <c r="I175" s="107">
        <f>SUM(I176:I178)</f>
        <v>0</v>
      </c>
      <c r="J175" s="107">
        <f>SUM(J176:J178)</f>
        <v>0</v>
      </c>
      <c r="K175" s="107">
        <f>SUM(K176:K178)</f>
        <v>0</v>
      </c>
      <c r="L175" s="149">
        <f>SUM(L176:L178)</f>
        <v>0</v>
      </c>
    </row>
    <row r="176" spans="1:12" ht="24" hidden="1" x14ac:dyDescent="0.25">
      <c r="A176" s="74">
        <v>3261</v>
      </c>
      <c r="B176" s="78" t="s">
        <v>137</v>
      </c>
      <c r="C176" s="36">
        <f t="shared" si="11"/>
        <v>0</v>
      </c>
      <c r="D176" s="35"/>
      <c r="E176" s="35"/>
      <c r="F176" s="35"/>
      <c r="G176" s="37"/>
      <c r="H176" s="36">
        <f t="shared" si="12"/>
        <v>0</v>
      </c>
      <c r="I176" s="35"/>
      <c r="J176" s="35"/>
      <c r="K176" s="35"/>
      <c r="L176" s="34"/>
    </row>
    <row r="177" spans="1:12" ht="36" hidden="1" x14ac:dyDescent="0.25">
      <c r="A177" s="74">
        <v>3262</v>
      </c>
      <c r="B177" s="78" t="s">
        <v>136</v>
      </c>
      <c r="C177" s="36">
        <f t="shared" si="11"/>
        <v>0</v>
      </c>
      <c r="D177" s="35"/>
      <c r="E177" s="35"/>
      <c r="F177" s="35"/>
      <c r="G177" s="37"/>
      <c r="H177" s="36">
        <f t="shared" si="12"/>
        <v>0</v>
      </c>
      <c r="I177" s="35"/>
      <c r="J177" s="35"/>
      <c r="K177" s="35"/>
      <c r="L177" s="34"/>
    </row>
    <row r="178" spans="1:12" ht="24" hidden="1" x14ac:dyDescent="0.25">
      <c r="A178" s="74">
        <v>3263</v>
      </c>
      <c r="B178" s="78" t="s">
        <v>135</v>
      </c>
      <c r="C178" s="36">
        <f t="shared" si="11"/>
        <v>0</v>
      </c>
      <c r="D178" s="35"/>
      <c r="E178" s="35"/>
      <c r="F178" s="35"/>
      <c r="G178" s="37"/>
      <c r="H178" s="36">
        <f t="shared" si="12"/>
        <v>0</v>
      </c>
      <c r="I178" s="35"/>
      <c r="J178" s="35"/>
      <c r="K178" s="35"/>
      <c r="L178" s="34"/>
    </row>
    <row r="179" spans="1:12" ht="84" hidden="1" x14ac:dyDescent="0.25">
      <c r="A179" s="91">
        <v>3290</v>
      </c>
      <c r="B179" s="79" t="s">
        <v>134</v>
      </c>
      <c r="C179" s="30">
        <f t="shared" si="11"/>
        <v>0</v>
      </c>
      <c r="D179" s="107">
        <f>SUM(D180:D183)</f>
        <v>0</v>
      </c>
      <c r="E179" s="107">
        <f>SUM(E180:E183)</f>
        <v>0</v>
      </c>
      <c r="F179" s="107">
        <f>SUM(F180:F183)</f>
        <v>0</v>
      </c>
      <c r="G179" s="107">
        <f>SUM(G180:G183)</f>
        <v>0</v>
      </c>
      <c r="H179" s="30">
        <f t="shared" si="12"/>
        <v>0</v>
      </c>
      <c r="I179" s="107">
        <f>SUM(I180:I183)</f>
        <v>0</v>
      </c>
      <c r="J179" s="107">
        <f>SUM(J180:J183)</f>
        <v>0</v>
      </c>
      <c r="K179" s="107">
        <f>SUM(K180:K183)</f>
        <v>0</v>
      </c>
      <c r="L179" s="117">
        <f>SUM(L180:L183)</f>
        <v>0</v>
      </c>
    </row>
    <row r="180" spans="1:12" ht="72" hidden="1" x14ac:dyDescent="0.25">
      <c r="A180" s="74">
        <v>3291</v>
      </c>
      <c r="B180" s="78" t="s">
        <v>133</v>
      </c>
      <c r="C180" s="36">
        <f t="shared" si="11"/>
        <v>0</v>
      </c>
      <c r="D180" s="35"/>
      <c r="E180" s="35"/>
      <c r="F180" s="35"/>
      <c r="G180" s="157"/>
      <c r="H180" s="36">
        <f t="shared" si="12"/>
        <v>0</v>
      </c>
      <c r="I180" s="35"/>
      <c r="J180" s="35"/>
      <c r="K180" s="35"/>
      <c r="L180" s="34"/>
    </row>
    <row r="181" spans="1:12" ht="72" hidden="1" x14ac:dyDescent="0.25">
      <c r="A181" s="74">
        <v>3292</v>
      </c>
      <c r="B181" s="78" t="s">
        <v>132</v>
      </c>
      <c r="C181" s="36">
        <f t="shared" si="11"/>
        <v>0</v>
      </c>
      <c r="D181" s="35"/>
      <c r="E181" s="35"/>
      <c r="F181" s="35"/>
      <c r="G181" s="157"/>
      <c r="H181" s="36">
        <f t="shared" si="12"/>
        <v>0</v>
      </c>
      <c r="I181" s="35"/>
      <c r="J181" s="35"/>
      <c r="K181" s="35"/>
      <c r="L181" s="34"/>
    </row>
    <row r="182" spans="1:12" ht="72" hidden="1" x14ac:dyDescent="0.25">
      <c r="A182" s="74">
        <v>3293</v>
      </c>
      <c r="B182" s="78" t="s">
        <v>131</v>
      </c>
      <c r="C182" s="36">
        <f t="shared" si="11"/>
        <v>0</v>
      </c>
      <c r="D182" s="35"/>
      <c r="E182" s="35"/>
      <c r="F182" s="35"/>
      <c r="G182" s="157"/>
      <c r="H182" s="36">
        <f t="shared" si="12"/>
        <v>0</v>
      </c>
      <c r="I182" s="35"/>
      <c r="J182" s="35"/>
      <c r="K182" s="35"/>
      <c r="L182" s="34"/>
    </row>
    <row r="183" spans="1:12" ht="60" hidden="1" x14ac:dyDescent="0.25">
      <c r="A183" s="156">
        <v>3294</v>
      </c>
      <c r="B183" s="78" t="s">
        <v>130</v>
      </c>
      <c r="C183" s="30">
        <f t="shared" si="11"/>
        <v>0</v>
      </c>
      <c r="D183" s="29"/>
      <c r="E183" s="29"/>
      <c r="F183" s="29"/>
      <c r="G183" s="155"/>
      <c r="H183" s="30">
        <f t="shared" si="12"/>
        <v>0</v>
      </c>
      <c r="I183" s="29"/>
      <c r="J183" s="29"/>
      <c r="K183" s="29"/>
      <c r="L183" s="28"/>
    </row>
    <row r="184" spans="1:12" ht="48" hidden="1" x14ac:dyDescent="0.25">
      <c r="A184" s="125">
        <v>3300</v>
      </c>
      <c r="B184" s="124" t="s">
        <v>129</v>
      </c>
      <c r="C184" s="122">
        <f t="shared" si="11"/>
        <v>0</v>
      </c>
      <c r="D184" s="121">
        <f>SUM(D185:D186)</f>
        <v>0</v>
      </c>
      <c r="E184" s="121">
        <f>SUM(E185:E186)</f>
        <v>0</v>
      </c>
      <c r="F184" s="121">
        <f>SUM(F185:F186)</f>
        <v>0</v>
      </c>
      <c r="G184" s="121">
        <f>SUM(G185:G186)</f>
        <v>0</v>
      </c>
      <c r="H184" s="122">
        <f t="shared" si="12"/>
        <v>0</v>
      </c>
      <c r="I184" s="121">
        <f>SUM(I185:I186)</f>
        <v>0</v>
      </c>
      <c r="J184" s="121">
        <f>SUM(J185:J186)</f>
        <v>0</v>
      </c>
      <c r="K184" s="121">
        <f>SUM(K185:K186)</f>
        <v>0</v>
      </c>
      <c r="L184" s="92">
        <f>SUM(L185:L186)</f>
        <v>0</v>
      </c>
    </row>
    <row r="185" spans="1:12" ht="48" hidden="1" x14ac:dyDescent="0.25">
      <c r="A185" s="154">
        <v>3310</v>
      </c>
      <c r="B185" s="137" t="s">
        <v>128</v>
      </c>
      <c r="C185" s="153">
        <f t="shared" si="11"/>
        <v>0</v>
      </c>
      <c r="D185" s="133"/>
      <c r="E185" s="133"/>
      <c r="F185" s="133"/>
      <c r="G185" s="135"/>
      <c r="H185" s="153">
        <f t="shared" si="12"/>
        <v>0</v>
      </c>
      <c r="I185" s="133"/>
      <c r="J185" s="133"/>
      <c r="K185" s="133"/>
      <c r="L185" s="132"/>
    </row>
    <row r="186" spans="1:12" ht="60" hidden="1" x14ac:dyDescent="0.25">
      <c r="A186" s="114">
        <v>3320</v>
      </c>
      <c r="B186" s="79" t="s">
        <v>127</v>
      </c>
      <c r="C186" s="69">
        <f t="shared" si="11"/>
        <v>0</v>
      </c>
      <c r="D186" s="68"/>
      <c r="E186" s="68"/>
      <c r="F186" s="68"/>
      <c r="G186" s="70"/>
      <c r="H186" s="69">
        <f t="shared" si="12"/>
        <v>0</v>
      </c>
      <c r="I186" s="68"/>
      <c r="J186" s="68"/>
      <c r="K186" s="68"/>
      <c r="L186" s="67"/>
    </row>
    <row r="187" spans="1:12" hidden="1" x14ac:dyDescent="0.25">
      <c r="A187" s="152">
        <v>4000</v>
      </c>
      <c r="B187" s="131" t="s">
        <v>126</v>
      </c>
      <c r="C187" s="128">
        <f t="shared" si="11"/>
        <v>0</v>
      </c>
      <c r="D187" s="127">
        <f>SUM(D188,D191)</f>
        <v>0</v>
      </c>
      <c r="E187" s="127">
        <f>SUM(E188,E191)</f>
        <v>0</v>
      </c>
      <c r="F187" s="127">
        <f>SUM(F188,F191)</f>
        <v>0</v>
      </c>
      <c r="G187" s="129">
        <f>SUM(G188,G191)</f>
        <v>0</v>
      </c>
      <c r="H187" s="128">
        <f t="shared" si="12"/>
        <v>0</v>
      </c>
      <c r="I187" s="127">
        <f>SUM(I188,I191)</f>
        <v>0</v>
      </c>
      <c r="J187" s="127">
        <f>SUM(J188,J191)</f>
        <v>0</v>
      </c>
      <c r="K187" s="127">
        <f>SUM(K188,K191)</f>
        <v>0</v>
      </c>
      <c r="L187" s="126">
        <f>SUM(L188,L191)</f>
        <v>0</v>
      </c>
    </row>
    <row r="188" spans="1:12" ht="24" hidden="1" x14ac:dyDescent="0.25">
      <c r="A188" s="151">
        <v>4200</v>
      </c>
      <c r="B188" s="96" t="s">
        <v>125</v>
      </c>
      <c r="C188" s="94">
        <f t="shared" si="11"/>
        <v>0</v>
      </c>
      <c r="D188" s="93">
        <f>SUM(D189,D190)</f>
        <v>0</v>
      </c>
      <c r="E188" s="93">
        <f>SUM(E189,E190)</f>
        <v>0</v>
      </c>
      <c r="F188" s="93">
        <f>SUM(F189,F190)</f>
        <v>0</v>
      </c>
      <c r="G188" s="142">
        <f>SUM(G189,G190)</f>
        <v>0</v>
      </c>
      <c r="H188" s="94">
        <f t="shared" si="12"/>
        <v>0</v>
      </c>
      <c r="I188" s="93">
        <f>SUM(I189,I190)</f>
        <v>0</v>
      </c>
      <c r="J188" s="93">
        <f>SUM(J189,J190)</f>
        <v>0</v>
      </c>
      <c r="K188" s="93">
        <f>SUM(K189,K190)</f>
        <v>0</v>
      </c>
      <c r="L188" s="141">
        <f>SUM(L189,L190)</f>
        <v>0</v>
      </c>
    </row>
    <row r="189" spans="1:12" ht="36" hidden="1" x14ac:dyDescent="0.25">
      <c r="A189" s="91">
        <v>4240</v>
      </c>
      <c r="B189" s="79" t="s">
        <v>124</v>
      </c>
      <c r="C189" s="69">
        <f t="shared" si="11"/>
        <v>0</v>
      </c>
      <c r="D189" s="68"/>
      <c r="E189" s="68"/>
      <c r="F189" s="68"/>
      <c r="G189" s="70"/>
      <c r="H189" s="69">
        <f t="shared" si="12"/>
        <v>0</v>
      </c>
      <c r="I189" s="68"/>
      <c r="J189" s="68"/>
      <c r="K189" s="68"/>
      <c r="L189" s="67"/>
    </row>
    <row r="190" spans="1:12" ht="24" hidden="1" x14ac:dyDescent="0.25">
      <c r="A190" s="88">
        <v>4250</v>
      </c>
      <c r="B190" s="78" t="s">
        <v>123</v>
      </c>
      <c r="C190" s="36">
        <f t="shared" si="11"/>
        <v>0</v>
      </c>
      <c r="D190" s="35"/>
      <c r="E190" s="35"/>
      <c r="F190" s="35"/>
      <c r="G190" s="37"/>
      <c r="H190" s="36">
        <f t="shared" si="12"/>
        <v>0</v>
      </c>
      <c r="I190" s="35"/>
      <c r="J190" s="35"/>
      <c r="K190" s="35"/>
      <c r="L190" s="34"/>
    </row>
    <row r="191" spans="1:12" hidden="1" x14ac:dyDescent="0.25">
      <c r="A191" s="97">
        <v>4300</v>
      </c>
      <c r="B191" s="96" t="s">
        <v>122</v>
      </c>
      <c r="C191" s="94">
        <f t="shared" si="11"/>
        <v>0</v>
      </c>
      <c r="D191" s="93">
        <f>SUM(D192)</f>
        <v>0</v>
      </c>
      <c r="E191" s="93">
        <f>SUM(E192)</f>
        <v>0</v>
      </c>
      <c r="F191" s="93">
        <f>SUM(F192)</f>
        <v>0</v>
      </c>
      <c r="G191" s="142">
        <f>SUM(G192)</f>
        <v>0</v>
      </c>
      <c r="H191" s="94">
        <f t="shared" si="12"/>
        <v>0</v>
      </c>
      <c r="I191" s="93">
        <f>SUM(I192)</f>
        <v>0</v>
      </c>
      <c r="J191" s="93">
        <f>SUM(J192)</f>
        <v>0</v>
      </c>
      <c r="K191" s="93">
        <f>SUM(K192)</f>
        <v>0</v>
      </c>
      <c r="L191" s="141">
        <f>SUM(L192)</f>
        <v>0</v>
      </c>
    </row>
    <row r="192" spans="1:12" ht="24" hidden="1" x14ac:dyDescent="0.25">
      <c r="A192" s="91">
        <v>4310</v>
      </c>
      <c r="B192" s="79" t="s">
        <v>121</v>
      </c>
      <c r="C192" s="69">
        <f t="shared" si="11"/>
        <v>0</v>
      </c>
      <c r="D192" s="107">
        <f>SUM(D193:D193)</f>
        <v>0</v>
      </c>
      <c r="E192" s="107">
        <f>SUM(E193:E193)</f>
        <v>0</v>
      </c>
      <c r="F192" s="107">
        <f>SUM(F193:F193)</f>
        <v>0</v>
      </c>
      <c r="G192" s="150">
        <f>SUM(G193:G193)</f>
        <v>0</v>
      </c>
      <c r="H192" s="69">
        <f t="shared" si="12"/>
        <v>0</v>
      </c>
      <c r="I192" s="107">
        <f>SUM(I193:I193)</f>
        <v>0</v>
      </c>
      <c r="J192" s="107">
        <f>SUM(J193:J193)</f>
        <v>0</v>
      </c>
      <c r="K192" s="107">
        <f>SUM(K193:K193)</f>
        <v>0</v>
      </c>
      <c r="L192" s="149">
        <f>SUM(L193:L193)</f>
        <v>0</v>
      </c>
    </row>
    <row r="193" spans="1:12" ht="36" hidden="1" x14ac:dyDescent="0.25">
      <c r="A193" s="74">
        <v>4311</v>
      </c>
      <c r="B193" s="78" t="s">
        <v>120</v>
      </c>
      <c r="C193" s="36">
        <f t="shared" ref="C193:C224" si="13">SUM(D193:G193)</f>
        <v>0</v>
      </c>
      <c r="D193" s="35"/>
      <c r="E193" s="35"/>
      <c r="F193" s="35"/>
      <c r="G193" s="37"/>
      <c r="H193" s="36">
        <f t="shared" ref="H193:H224" si="14">SUM(I193:L193)</f>
        <v>0</v>
      </c>
      <c r="I193" s="35"/>
      <c r="J193" s="35"/>
      <c r="K193" s="35"/>
      <c r="L193" s="34"/>
    </row>
    <row r="194" spans="1:12" s="14" customFormat="1" ht="24" x14ac:dyDescent="0.25">
      <c r="A194" s="148"/>
      <c r="B194" s="147" t="s">
        <v>119</v>
      </c>
      <c r="C194" s="146">
        <f t="shared" si="13"/>
        <v>0</v>
      </c>
      <c r="D194" s="145">
        <f>SUM(D195,D230,D268)</f>
        <v>0</v>
      </c>
      <c r="E194" s="145">
        <f>SUM(E195,E230,E268)</f>
        <v>0</v>
      </c>
      <c r="F194" s="145">
        <f>SUM(F195,F230,F268)</f>
        <v>0</v>
      </c>
      <c r="G194" s="145">
        <f>SUM(G195,G230,G268)</f>
        <v>0</v>
      </c>
      <c r="H194" s="146">
        <f t="shared" si="14"/>
        <v>2640</v>
      </c>
      <c r="I194" s="145">
        <f>SUM(I195,I230,I268)</f>
        <v>2640</v>
      </c>
      <c r="J194" s="145">
        <f>SUM(J195,J230,J268)</f>
        <v>0</v>
      </c>
      <c r="K194" s="145">
        <f>SUM(K195,K230,K268)</f>
        <v>0</v>
      </c>
      <c r="L194" s="144">
        <f>SUM(L195,L230,L268)</f>
        <v>0</v>
      </c>
    </row>
    <row r="195" spans="1:12" x14ac:dyDescent="0.25">
      <c r="A195" s="131">
        <v>5000</v>
      </c>
      <c r="B195" s="131" t="s">
        <v>118</v>
      </c>
      <c r="C195" s="128">
        <f t="shared" si="13"/>
        <v>0</v>
      </c>
      <c r="D195" s="127">
        <f>D196+D204</f>
        <v>0</v>
      </c>
      <c r="E195" s="127">
        <f>E196+E204</f>
        <v>0</v>
      </c>
      <c r="F195" s="127">
        <f>F196+F204</f>
        <v>0</v>
      </c>
      <c r="G195" s="127">
        <f>G196+G204</f>
        <v>0</v>
      </c>
      <c r="H195" s="128">
        <f t="shared" si="14"/>
        <v>2640</v>
      </c>
      <c r="I195" s="127">
        <f>I196+I204</f>
        <v>2640</v>
      </c>
      <c r="J195" s="127">
        <f>J196+J204</f>
        <v>0</v>
      </c>
      <c r="K195" s="127">
        <f>K196+K204</f>
        <v>0</v>
      </c>
      <c r="L195" s="143">
        <f>L196+L204</f>
        <v>0</v>
      </c>
    </row>
    <row r="196" spans="1:12" x14ac:dyDescent="0.25">
      <c r="A196" s="97">
        <v>5100</v>
      </c>
      <c r="B196" s="96" t="s">
        <v>117</v>
      </c>
      <c r="C196" s="94">
        <f t="shared" si="13"/>
        <v>0</v>
      </c>
      <c r="D196" s="93">
        <f>D197+D198+D201+D202+D203</f>
        <v>0</v>
      </c>
      <c r="E196" s="93">
        <f>E197+E198+E201+E202+E203</f>
        <v>0</v>
      </c>
      <c r="F196" s="93">
        <f>F197+F198+F201+F202+F203</f>
        <v>0</v>
      </c>
      <c r="G196" s="142">
        <f>G197+G198+G201+G202+G203</f>
        <v>0</v>
      </c>
      <c r="H196" s="94">
        <f t="shared" si="14"/>
        <v>540</v>
      </c>
      <c r="I196" s="93">
        <f>I197+I198+I201+I202+I203</f>
        <v>540</v>
      </c>
      <c r="J196" s="93">
        <f>J197+J198+J201+J202+J203</f>
        <v>0</v>
      </c>
      <c r="K196" s="93">
        <f>K197+K198+K201+K202+K203</f>
        <v>0</v>
      </c>
      <c r="L196" s="141">
        <f>L197+L198+L201+L202+L203</f>
        <v>0</v>
      </c>
    </row>
    <row r="197" spans="1:12" hidden="1" x14ac:dyDescent="0.25">
      <c r="A197" s="91">
        <v>5110</v>
      </c>
      <c r="B197" s="79" t="s">
        <v>116</v>
      </c>
      <c r="C197" s="69">
        <f t="shared" si="13"/>
        <v>0</v>
      </c>
      <c r="D197" s="68"/>
      <c r="E197" s="68"/>
      <c r="F197" s="68"/>
      <c r="G197" s="70"/>
      <c r="H197" s="69">
        <f t="shared" si="14"/>
        <v>0</v>
      </c>
      <c r="I197" s="68"/>
      <c r="J197" s="68"/>
      <c r="K197" s="68"/>
      <c r="L197" s="67"/>
    </row>
    <row r="198" spans="1:12" ht="24" x14ac:dyDescent="0.25">
      <c r="A198" s="88">
        <v>5120</v>
      </c>
      <c r="B198" s="78" t="s">
        <v>115</v>
      </c>
      <c r="C198" s="36">
        <f t="shared" si="13"/>
        <v>0</v>
      </c>
      <c r="D198" s="76">
        <f>D199+D200</f>
        <v>0</v>
      </c>
      <c r="E198" s="76">
        <f>E199+E200</f>
        <v>0</v>
      </c>
      <c r="F198" s="76">
        <f>F199+F200</f>
        <v>0</v>
      </c>
      <c r="G198" s="77">
        <f>G199+G200</f>
        <v>0</v>
      </c>
      <c r="H198" s="36">
        <f t="shared" si="14"/>
        <v>540</v>
      </c>
      <c r="I198" s="76">
        <f>I199+I200</f>
        <v>540</v>
      </c>
      <c r="J198" s="76">
        <f>J199+J200</f>
        <v>0</v>
      </c>
      <c r="K198" s="76">
        <f>K199+K200</f>
        <v>0</v>
      </c>
      <c r="L198" s="75">
        <f>L199+L200</f>
        <v>0</v>
      </c>
    </row>
    <row r="199" spans="1:12" x14ac:dyDescent="0.25">
      <c r="A199" s="74">
        <v>5121</v>
      </c>
      <c r="B199" s="78" t="s">
        <v>114</v>
      </c>
      <c r="C199" s="36">
        <f t="shared" si="13"/>
        <v>0</v>
      </c>
      <c r="D199" s="35"/>
      <c r="E199" s="35"/>
      <c r="F199" s="35"/>
      <c r="G199" s="37"/>
      <c r="H199" s="36">
        <f t="shared" si="14"/>
        <v>540</v>
      </c>
      <c r="I199" s="35">
        <v>540</v>
      </c>
      <c r="J199" s="35"/>
      <c r="K199" s="35"/>
      <c r="L199" s="34"/>
    </row>
    <row r="200" spans="1:12" ht="24" hidden="1" x14ac:dyDescent="0.25">
      <c r="A200" s="74">
        <v>5129</v>
      </c>
      <c r="B200" s="78" t="s">
        <v>113</v>
      </c>
      <c r="C200" s="36">
        <f t="shared" si="13"/>
        <v>0</v>
      </c>
      <c r="D200" s="35"/>
      <c r="E200" s="35"/>
      <c r="F200" s="35"/>
      <c r="G200" s="37"/>
      <c r="H200" s="36">
        <f t="shared" si="14"/>
        <v>0</v>
      </c>
      <c r="I200" s="35"/>
      <c r="J200" s="35"/>
      <c r="K200" s="35"/>
      <c r="L200" s="34"/>
    </row>
    <row r="201" spans="1:12" hidden="1" x14ac:dyDescent="0.25">
      <c r="A201" s="88">
        <v>5130</v>
      </c>
      <c r="B201" s="78" t="s">
        <v>112</v>
      </c>
      <c r="C201" s="36">
        <f t="shared" si="13"/>
        <v>0</v>
      </c>
      <c r="D201" s="35"/>
      <c r="E201" s="35"/>
      <c r="F201" s="35"/>
      <c r="G201" s="37"/>
      <c r="H201" s="36">
        <f t="shared" si="14"/>
        <v>0</v>
      </c>
      <c r="I201" s="35"/>
      <c r="J201" s="35"/>
      <c r="K201" s="35"/>
      <c r="L201" s="34"/>
    </row>
    <row r="202" spans="1:12" hidden="1" x14ac:dyDescent="0.25">
      <c r="A202" s="88">
        <v>5140</v>
      </c>
      <c r="B202" s="78" t="s">
        <v>111</v>
      </c>
      <c r="C202" s="36">
        <f t="shared" si="13"/>
        <v>0</v>
      </c>
      <c r="D202" s="35"/>
      <c r="E202" s="35"/>
      <c r="F202" s="35"/>
      <c r="G202" s="37"/>
      <c r="H202" s="36">
        <f t="shared" si="14"/>
        <v>0</v>
      </c>
      <c r="I202" s="35"/>
      <c r="J202" s="35"/>
      <c r="K202" s="35"/>
      <c r="L202" s="34"/>
    </row>
    <row r="203" spans="1:12" ht="24" hidden="1" x14ac:dyDescent="0.25">
      <c r="A203" s="88">
        <v>5170</v>
      </c>
      <c r="B203" s="78" t="s">
        <v>110</v>
      </c>
      <c r="C203" s="36">
        <f t="shared" si="13"/>
        <v>0</v>
      </c>
      <c r="D203" s="35"/>
      <c r="E203" s="35"/>
      <c r="F203" s="35"/>
      <c r="G203" s="37"/>
      <c r="H203" s="36">
        <f t="shared" si="14"/>
        <v>0</v>
      </c>
      <c r="I203" s="35"/>
      <c r="J203" s="35"/>
      <c r="K203" s="35"/>
      <c r="L203" s="34"/>
    </row>
    <row r="204" spans="1:12" x14ac:dyDescent="0.25">
      <c r="A204" s="97">
        <v>5200</v>
      </c>
      <c r="B204" s="96" t="s">
        <v>109</v>
      </c>
      <c r="C204" s="94">
        <f t="shared" si="13"/>
        <v>0</v>
      </c>
      <c r="D204" s="93">
        <f>D205+D215+D216+D225+D226+D227+D229</f>
        <v>0</v>
      </c>
      <c r="E204" s="93">
        <f>E205+E215+E216+E225+E226+E227+E229</f>
        <v>0</v>
      </c>
      <c r="F204" s="93">
        <f>F205+F215+F216+F225+F226+F227+F229</f>
        <v>0</v>
      </c>
      <c r="G204" s="142">
        <f>G205+G215+G216+G225+G226+G227+G229</f>
        <v>0</v>
      </c>
      <c r="H204" s="94">
        <f t="shared" si="14"/>
        <v>2100</v>
      </c>
      <c r="I204" s="93">
        <f>I205+I215+I216+I225+I226+I227+I229</f>
        <v>2100</v>
      </c>
      <c r="J204" s="93">
        <f>J205+J215+J216+J225+J226+J227+J229</f>
        <v>0</v>
      </c>
      <c r="K204" s="93">
        <f>K205+K215+K216+K225+K226+K227+K229</f>
        <v>0</v>
      </c>
      <c r="L204" s="141">
        <f>L205+L215+L216+L225+L226+L227+L229</f>
        <v>0</v>
      </c>
    </row>
    <row r="205" spans="1:12" hidden="1" x14ac:dyDescent="0.25">
      <c r="A205" s="80">
        <v>5210</v>
      </c>
      <c r="B205" s="137" t="s">
        <v>108</v>
      </c>
      <c r="C205" s="134">
        <f t="shared" si="13"/>
        <v>0</v>
      </c>
      <c r="D205" s="139">
        <f>SUM(D206:D214)</f>
        <v>0</v>
      </c>
      <c r="E205" s="139">
        <f>SUM(E206:E214)</f>
        <v>0</v>
      </c>
      <c r="F205" s="139">
        <f>SUM(F206:F214)</f>
        <v>0</v>
      </c>
      <c r="G205" s="140">
        <f>SUM(G206:G214)</f>
        <v>0</v>
      </c>
      <c r="H205" s="134">
        <f t="shared" si="14"/>
        <v>0</v>
      </c>
      <c r="I205" s="139">
        <f>SUM(I206:I214)</f>
        <v>0</v>
      </c>
      <c r="J205" s="139">
        <f>SUM(J206:J214)</f>
        <v>0</v>
      </c>
      <c r="K205" s="139">
        <f>SUM(K206:K214)</f>
        <v>0</v>
      </c>
      <c r="L205" s="138">
        <f>SUM(L206:L214)</f>
        <v>0</v>
      </c>
    </row>
    <row r="206" spans="1:12" hidden="1" x14ac:dyDescent="0.25">
      <c r="A206" s="114">
        <v>5211</v>
      </c>
      <c r="B206" s="79" t="s">
        <v>107</v>
      </c>
      <c r="C206" s="69">
        <f t="shared" si="13"/>
        <v>0</v>
      </c>
      <c r="D206" s="68"/>
      <c r="E206" s="68"/>
      <c r="F206" s="68"/>
      <c r="G206" s="70"/>
      <c r="H206" s="69">
        <f t="shared" si="14"/>
        <v>0</v>
      </c>
      <c r="I206" s="68"/>
      <c r="J206" s="68"/>
      <c r="K206" s="68"/>
      <c r="L206" s="67"/>
    </row>
    <row r="207" spans="1:12" hidden="1" x14ac:dyDescent="0.25">
      <c r="A207" s="74">
        <v>5212</v>
      </c>
      <c r="B207" s="78" t="s">
        <v>106</v>
      </c>
      <c r="C207" s="36">
        <f t="shared" si="13"/>
        <v>0</v>
      </c>
      <c r="D207" s="35"/>
      <c r="E207" s="35"/>
      <c r="F207" s="35"/>
      <c r="G207" s="37"/>
      <c r="H207" s="36">
        <f t="shared" si="14"/>
        <v>0</v>
      </c>
      <c r="I207" s="35"/>
      <c r="J207" s="35"/>
      <c r="K207" s="35"/>
      <c r="L207" s="34"/>
    </row>
    <row r="208" spans="1:12" hidden="1" x14ac:dyDescent="0.25">
      <c r="A208" s="74">
        <v>5213</v>
      </c>
      <c r="B208" s="78" t="s">
        <v>105</v>
      </c>
      <c r="C208" s="36">
        <f t="shared" si="13"/>
        <v>0</v>
      </c>
      <c r="D208" s="35"/>
      <c r="E208" s="35"/>
      <c r="F208" s="35"/>
      <c r="G208" s="37"/>
      <c r="H208" s="36">
        <f t="shared" si="14"/>
        <v>0</v>
      </c>
      <c r="I208" s="35"/>
      <c r="J208" s="35"/>
      <c r="K208" s="35"/>
      <c r="L208" s="34"/>
    </row>
    <row r="209" spans="1:12" hidden="1" x14ac:dyDescent="0.25">
      <c r="A209" s="74">
        <v>5214</v>
      </c>
      <c r="B209" s="78" t="s">
        <v>104</v>
      </c>
      <c r="C209" s="36">
        <f t="shared" si="13"/>
        <v>0</v>
      </c>
      <c r="D209" s="35"/>
      <c r="E209" s="35"/>
      <c r="F209" s="35"/>
      <c r="G209" s="37"/>
      <c r="H209" s="36">
        <f t="shared" si="14"/>
        <v>0</v>
      </c>
      <c r="I209" s="35"/>
      <c r="J209" s="35"/>
      <c r="K209" s="35"/>
      <c r="L209" s="34"/>
    </row>
    <row r="210" spans="1:12" hidden="1" x14ac:dyDescent="0.25">
      <c r="A210" s="74">
        <v>5215</v>
      </c>
      <c r="B210" s="78" t="s">
        <v>103</v>
      </c>
      <c r="C210" s="36">
        <f t="shared" si="13"/>
        <v>0</v>
      </c>
      <c r="D210" s="35"/>
      <c r="E210" s="35"/>
      <c r="F210" s="35"/>
      <c r="G210" s="37"/>
      <c r="H210" s="36">
        <f t="shared" si="14"/>
        <v>0</v>
      </c>
      <c r="I210" s="35"/>
      <c r="J210" s="35"/>
      <c r="K210" s="35"/>
      <c r="L210" s="34"/>
    </row>
    <row r="211" spans="1:12" ht="24" hidden="1" x14ac:dyDescent="0.25">
      <c r="A211" s="74">
        <v>5216</v>
      </c>
      <c r="B211" s="78" t="s">
        <v>102</v>
      </c>
      <c r="C211" s="36">
        <f t="shared" si="13"/>
        <v>0</v>
      </c>
      <c r="D211" s="35"/>
      <c r="E211" s="35"/>
      <c r="F211" s="35"/>
      <c r="G211" s="37"/>
      <c r="H211" s="36">
        <f t="shared" si="14"/>
        <v>0</v>
      </c>
      <c r="I211" s="35"/>
      <c r="J211" s="35"/>
      <c r="K211" s="35"/>
      <c r="L211" s="34"/>
    </row>
    <row r="212" spans="1:12" hidden="1" x14ac:dyDescent="0.25">
      <c r="A212" s="74">
        <v>5217</v>
      </c>
      <c r="B212" s="78" t="s">
        <v>101</v>
      </c>
      <c r="C212" s="36">
        <f t="shared" si="13"/>
        <v>0</v>
      </c>
      <c r="D212" s="35"/>
      <c r="E212" s="35"/>
      <c r="F212" s="35"/>
      <c r="G212" s="37"/>
      <c r="H212" s="36">
        <f t="shared" si="14"/>
        <v>0</v>
      </c>
      <c r="I212" s="35"/>
      <c r="J212" s="35"/>
      <c r="K212" s="35"/>
      <c r="L212" s="34"/>
    </row>
    <row r="213" spans="1:12" hidden="1" x14ac:dyDescent="0.25">
      <c r="A213" s="74">
        <v>5218</v>
      </c>
      <c r="B213" s="78" t="s">
        <v>100</v>
      </c>
      <c r="C213" s="36">
        <f t="shared" si="13"/>
        <v>0</v>
      </c>
      <c r="D213" s="35"/>
      <c r="E213" s="35"/>
      <c r="F213" s="35"/>
      <c r="G213" s="37"/>
      <c r="H213" s="36">
        <f t="shared" si="14"/>
        <v>0</v>
      </c>
      <c r="I213" s="35"/>
      <c r="J213" s="35"/>
      <c r="K213" s="35"/>
      <c r="L213" s="34"/>
    </row>
    <row r="214" spans="1:12" hidden="1" x14ac:dyDescent="0.25">
      <c r="A214" s="74">
        <v>5219</v>
      </c>
      <c r="B214" s="78" t="s">
        <v>99</v>
      </c>
      <c r="C214" s="36">
        <f t="shared" si="13"/>
        <v>0</v>
      </c>
      <c r="D214" s="35"/>
      <c r="E214" s="35"/>
      <c r="F214" s="35"/>
      <c r="G214" s="37"/>
      <c r="H214" s="36">
        <f t="shared" si="14"/>
        <v>0</v>
      </c>
      <c r="I214" s="35"/>
      <c r="J214" s="35"/>
      <c r="K214" s="35"/>
      <c r="L214" s="34"/>
    </row>
    <row r="215" spans="1:12" ht="13.5" hidden="1" customHeight="1" x14ac:dyDescent="0.25">
      <c r="A215" s="88">
        <v>5220</v>
      </c>
      <c r="B215" s="78" t="s">
        <v>98</v>
      </c>
      <c r="C215" s="36">
        <f t="shared" si="13"/>
        <v>0</v>
      </c>
      <c r="D215" s="35"/>
      <c r="E215" s="35"/>
      <c r="F215" s="35"/>
      <c r="G215" s="37"/>
      <c r="H215" s="36">
        <f t="shared" si="14"/>
        <v>0</v>
      </c>
      <c r="I215" s="35"/>
      <c r="J215" s="35"/>
      <c r="K215" s="35"/>
      <c r="L215" s="34"/>
    </row>
    <row r="216" spans="1:12" x14ac:dyDescent="0.25">
      <c r="A216" s="88">
        <v>5230</v>
      </c>
      <c r="B216" s="78" t="s">
        <v>97</v>
      </c>
      <c r="C216" s="36">
        <f t="shared" si="13"/>
        <v>0</v>
      </c>
      <c r="D216" s="76">
        <f>SUM(D217:D224)</f>
        <v>0</v>
      </c>
      <c r="E216" s="76">
        <f>SUM(E217:E224)</f>
        <v>0</v>
      </c>
      <c r="F216" s="76">
        <f>SUM(F217:F224)</f>
        <v>0</v>
      </c>
      <c r="G216" s="77">
        <f>SUM(G217:G224)</f>
        <v>0</v>
      </c>
      <c r="H216" s="36">
        <f t="shared" si="14"/>
        <v>2100</v>
      </c>
      <c r="I216" s="76">
        <f>SUM(I217:I224)</f>
        <v>2100</v>
      </c>
      <c r="J216" s="76">
        <f>SUM(J217:J224)</f>
        <v>0</v>
      </c>
      <c r="K216" s="76">
        <f>SUM(K217:K224)</f>
        <v>0</v>
      </c>
      <c r="L216" s="75">
        <f>SUM(L217:L224)</f>
        <v>0</v>
      </c>
    </row>
    <row r="217" spans="1:12" hidden="1" x14ac:dyDescent="0.25">
      <c r="A217" s="74">
        <v>5231</v>
      </c>
      <c r="B217" s="78" t="s">
        <v>96</v>
      </c>
      <c r="C217" s="36">
        <f t="shared" si="13"/>
        <v>0</v>
      </c>
      <c r="D217" s="35"/>
      <c r="E217" s="35"/>
      <c r="F217" s="35"/>
      <c r="G217" s="37"/>
      <c r="H217" s="36">
        <f t="shared" si="14"/>
        <v>0</v>
      </c>
      <c r="I217" s="35"/>
      <c r="J217" s="35"/>
      <c r="K217" s="35"/>
      <c r="L217" s="34"/>
    </row>
    <row r="218" spans="1:12" hidden="1" x14ac:dyDescent="0.25">
      <c r="A218" s="74">
        <v>5232</v>
      </c>
      <c r="B218" s="78" t="s">
        <v>95</v>
      </c>
      <c r="C218" s="36">
        <f t="shared" si="13"/>
        <v>0</v>
      </c>
      <c r="D218" s="35"/>
      <c r="E218" s="35"/>
      <c r="F218" s="35"/>
      <c r="G218" s="37"/>
      <c r="H218" s="36">
        <f t="shared" si="14"/>
        <v>0</v>
      </c>
      <c r="I218" s="35"/>
      <c r="J218" s="35"/>
      <c r="K218" s="35"/>
      <c r="L218" s="34"/>
    </row>
    <row r="219" spans="1:12" hidden="1" x14ac:dyDescent="0.25">
      <c r="A219" s="74">
        <v>5233</v>
      </c>
      <c r="B219" s="78" t="s">
        <v>94</v>
      </c>
      <c r="C219" s="73">
        <f t="shared" si="13"/>
        <v>0</v>
      </c>
      <c r="D219" s="35"/>
      <c r="E219" s="35"/>
      <c r="F219" s="35"/>
      <c r="G219" s="37"/>
      <c r="H219" s="36">
        <f t="shared" si="14"/>
        <v>0</v>
      </c>
      <c r="I219" s="35"/>
      <c r="J219" s="35"/>
      <c r="K219" s="35"/>
      <c r="L219" s="34"/>
    </row>
    <row r="220" spans="1:12" ht="24" hidden="1" x14ac:dyDescent="0.25">
      <c r="A220" s="74">
        <v>5234</v>
      </c>
      <c r="B220" s="78" t="s">
        <v>93</v>
      </c>
      <c r="C220" s="73">
        <f t="shared" si="13"/>
        <v>0</v>
      </c>
      <c r="D220" s="35"/>
      <c r="E220" s="35"/>
      <c r="F220" s="35"/>
      <c r="G220" s="37"/>
      <c r="H220" s="36">
        <f t="shared" si="14"/>
        <v>0</v>
      </c>
      <c r="I220" s="35"/>
      <c r="J220" s="35"/>
      <c r="K220" s="35"/>
      <c r="L220" s="34"/>
    </row>
    <row r="221" spans="1:12" ht="14.25" hidden="1" customHeight="1" x14ac:dyDescent="0.25">
      <c r="A221" s="74">
        <v>5236</v>
      </c>
      <c r="B221" s="78" t="s">
        <v>92</v>
      </c>
      <c r="C221" s="73">
        <f t="shared" si="13"/>
        <v>0</v>
      </c>
      <c r="D221" s="35"/>
      <c r="E221" s="35"/>
      <c r="F221" s="35"/>
      <c r="G221" s="37"/>
      <c r="H221" s="36">
        <f t="shared" si="14"/>
        <v>0</v>
      </c>
      <c r="I221" s="35"/>
      <c r="J221" s="35"/>
      <c r="K221" s="35"/>
      <c r="L221" s="34"/>
    </row>
    <row r="222" spans="1:12" ht="14.25" hidden="1" customHeight="1" x14ac:dyDescent="0.25">
      <c r="A222" s="74">
        <v>5237</v>
      </c>
      <c r="B222" s="78" t="s">
        <v>91</v>
      </c>
      <c r="C222" s="73">
        <f t="shared" si="13"/>
        <v>0</v>
      </c>
      <c r="D222" s="35"/>
      <c r="E222" s="35"/>
      <c r="F222" s="35"/>
      <c r="G222" s="37"/>
      <c r="H222" s="36">
        <f t="shared" si="14"/>
        <v>0</v>
      </c>
      <c r="I222" s="35"/>
      <c r="J222" s="35"/>
      <c r="K222" s="35"/>
      <c r="L222" s="34"/>
    </row>
    <row r="223" spans="1:12" ht="24" x14ac:dyDescent="0.25">
      <c r="A223" s="74">
        <v>5238</v>
      </c>
      <c r="B223" s="78" t="s">
        <v>90</v>
      </c>
      <c r="C223" s="73">
        <f t="shared" si="13"/>
        <v>0</v>
      </c>
      <c r="D223" s="35"/>
      <c r="E223" s="35"/>
      <c r="F223" s="35"/>
      <c r="G223" s="37"/>
      <c r="H223" s="36">
        <f t="shared" si="14"/>
        <v>2100</v>
      </c>
      <c r="I223" s="35">
        <v>2100</v>
      </c>
      <c r="J223" s="35"/>
      <c r="K223" s="35"/>
      <c r="L223" s="34"/>
    </row>
    <row r="224" spans="1:12" ht="24" hidden="1" x14ac:dyDescent="0.25">
      <c r="A224" s="74">
        <v>5239</v>
      </c>
      <c r="B224" s="78" t="s">
        <v>89</v>
      </c>
      <c r="C224" s="73">
        <f t="shared" si="13"/>
        <v>0</v>
      </c>
      <c r="D224" s="35"/>
      <c r="E224" s="35"/>
      <c r="F224" s="35"/>
      <c r="G224" s="37"/>
      <c r="H224" s="36">
        <f t="shared" si="14"/>
        <v>0</v>
      </c>
      <c r="I224" s="35"/>
      <c r="J224" s="35"/>
      <c r="K224" s="35"/>
      <c r="L224" s="34"/>
    </row>
    <row r="225" spans="1:12" ht="24" hidden="1" x14ac:dyDescent="0.25">
      <c r="A225" s="88">
        <v>5240</v>
      </c>
      <c r="B225" s="78" t="s">
        <v>88</v>
      </c>
      <c r="C225" s="73">
        <f t="shared" ref="C225:C256" si="15">SUM(D225:G225)</f>
        <v>0</v>
      </c>
      <c r="D225" s="35"/>
      <c r="E225" s="35"/>
      <c r="F225" s="35"/>
      <c r="G225" s="37"/>
      <c r="H225" s="36">
        <f t="shared" ref="H225:H256" si="16">SUM(I225:L225)</f>
        <v>0</v>
      </c>
      <c r="I225" s="35"/>
      <c r="J225" s="35"/>
      <c r="K225" s="35"/>
      <c r="L225" s="34"/>
    </row>
    <row r="226" spans="1:12" hidden="1" x14ac:dyDescent="0.25">
      <c r="A226" s="88">
        <v>5250</v>
      </c>
      <c r="B226" s="78" t="s">
        <v>87</v>
      </c>
      <c r="C226" s="73">
        <f t="shared" si="15"/>
        <v>0</v>
      </c>
      <c r="D226" s="35"/>
      <c r="E226" s="35"/>
      <c r="F226" s="35"/>
      <c r="G226" s="37"/>
      <c r="H226" s="36">
        <f t="shared" si="16"/>
        <v>0</v>
      </c>
      <c r="I226" s="35"/>
      <c r="J226" s="35"/>
      <c r="K226" s="35"/>
      <c r="L226" s="34"/>
    </row>
    <row r="227" spans="1:12" hidden="1" x14ac:dyDescent="0.25">
      <c r="A227" s="88">
        <v>5260</v>
      </c>
      <c r="B227" s="78" t="s">
        <v>86</v>
      </c>
      <c r="C227" s="73">
        <f t="shared" si="15"/>
        <v>0</v>
      </c>
      <c r="D227" s="76">
        <f>SUM(D228)</f>
        <v>0</v>
      </c>
      <c r="E227" s="76">
        <f>SUM(E228)</f>
        <v>0</v>
      </c>
      <c r="F227" s="76">
        <f>SUM(F228)</f>
        <v>0</v>
      </c>
      <c r="G227" s="77">
        <f>SUM(G228)</f>
        <v>0</v>
      </c>
      <c r="H227" s="36">
        <f t="shared" si="16"/>
        <v>0</v>
      </c>
      <c r="I227" s="76">
        <f>SUM(I228)</f>
        <v>0</v>
      </c>
      <c r="J227" s="76">
        <f>SUM(J228)</f>
        <v>0</v>
      </c>
      <c r="K227" s="76">
        <f>SUM(K228)</f>
        <v>0</v>
      </c>
      <c r="L227" s="75">
        <f>SUM(L228)</f>
        <v>0</v>
      </c>
    </row>
    <row r="228" spans="1:12" ht="24" hidden="1" x14ac:dyDescent="0.25">
      <c r="A228" s="74">
        <v>5269</v>
      </c>
      <c r="B228" s="78" t="s">
        <v>85</v>
      </c>
      <c r="C228" s="73">
        <f t="shared" si="15"/>
        <v>0</v>
      </c>
      <c r="D228" s="35"/>
      <c r="E228" s="35"/>
      <c r="F228" s="35"/>
      <c r="G228" s="37"/>
      <c r="H228" s="36">
        <f t="shared" si="16"/>
        <v>0</v>
      </c>
      <c r="I228" s="35"/>
      <c r="J228" s="35"/>
      <c r="K228" s="35"/>
      <c r="L228" s="34"/>
    </row>
    <row r="229" spans="1:12" ht="24" hidden="1" x14ac:dyDescent="0.25">
      <c r="A229" s="80">
        <v>5270</v>
      </c>
      <c r="B229" s="137" t="s">
        <v>84</v>
      </c>
      <c r="C229" s="136">
        <f t="shared" si="15"/>
        <v>0</v>
      </c>
      <c r="D229" s="133"/>
      <c r="E229" s="133"/>
      <c r="F229" s="133"/>
      <c r="G229" s="135"/>
      <c r="H229" s="134">
        <f t="shared" si="16"/>
        <v>0</v>
      </c>
      <c r="I229" s="133"/>
      <c r="J229" s="133"/>
      <c r="K229" s="133"/>
      <c r="L229" s="132"/>
    </row>
    <row r="230" spans="1:12" hidden="1" x14ac:dyDescent="0.25">
      <c r="A230" s="131">
        <v>6000</v>
      </c>
      <c r="B230" s="131" t="s">
        <v>83</v>
      </c>
      <c r="C230" s="130">
        <f t="shared" si="15"/>
        <v>0</v>
      </c>
      <c r="D230" s="127">
        <f>D231+D251+D258</f>
        <v>0</v>
      </c>
      <c r="E230" s="127">
        <f>E231+E251+E258</f>
        <v>0</v>
      </c>
      <c r="F230" s="127">
        <f>F231+F251+F258</f>
        <v>0</v>
      </c>
      <c r="G230" s="129">
        <f>G231+G251+G258</f>
        <v>0</v>
      </c>
      <c r="H230" s="128">
        <f t="shared" si="16"/>
        <v>0</v>
      </c>
      <c r="I230" s="127">
        <f>I231+I251+I258</f>
        <v>0</v>
      </c>
      <c r="J230" s="127">
        <f>J231+J251+J258</f>
        <v>0</v>
      </c>
      <c r="K230" s="127">
        <f>K231+K251+K258</f>
        <v>0</v>
      </c>
      <c r="L230" s="126">
        <f>L231+L251+L258</f>
        <v>0</v>
      </c>
    </row>
    <row r="231" spans="1:12" ht="14.25" hidden="1" customHeight="1" x14ac:dyDescent="0.25">
      <c r="A231" s="125">
        <v>6200</v>
      </c>
      <c r="B231" s="124" t="s">
        <v>82</v>
      </c>
      <c r="C231" s="123">
        <f t="shared" si="15"/>
        <v>0</v>
      </c>
      <c r="D231" s="121">
        <f>SUM(D232,D233,D235,D238,D244,D245,D246)</f>
        <v>0</v>
      </c>
      <c r="E231" s="121">
        <f>SUM(E232,E233,E235,E238,E244,E245,E246)</f>
        <v>0</v>
      </c>
      <c r="F231" s="121">
        <f>SUM(F232,F233,F235,F238,F244,F245,F246)</f>
        <v>0</v>
      </c>
      <c r="G231" s="121">
        <f>SUM(G232,G233,G235,G238,G244,G245,G246)</f>
        <v>0</v>
      </c>
      <c r="H231" s="122">
        <f t="shared" si="16"/>
        <v>0</v>
      </c>
      <c r="I231" s="121">
        <f>SUM(I232,I233,I235,I238,I244,I245,I246)</f>
        <v>0</v>
      </c>
      <c r="J231" s="121">
        <f>SUM(J232,J233,J235,J238,J244,J245,J246)</f>
        <v>0</v>
      </c>
      <c r="K231" s="121">
        <f>SUM(K232,K233,K235,K238,K244,K245,K246)</f>
        <v>0</v>
      </c>
      <c r="L231" s="92">
        <f>SUM(L232,L233,L235,L238,L244,L245,L246)</f>
        <v>0</v>
      </c>
    </row>
    <row r="232" spans="1:12" ht="24" hidden="1" x14ac:dyDescent="0.25">
      <c r="A232" s="91">
        <v>6220</v>
      </c>
      <c r="B232" s="79" t="s">
        <v>81</v>
      </c>
      <c r="C232" s="71">
        <f t="shared" si="15"/>
        <v>0</v>
      </c>
      <c r="D232" s="68"/>
      <c r="E232" s="68"/>
      <c r="F232" s="68"/>
      <c r="G232" s="120"/>
      <c r="H232" s="119">
        <f t="shared" si="16"/>
        <v>0</v>
      </c>
      <c r="I232" s="68"/>
      <c r="J232" s="68"/>
      <c r="K232" s="68"/>
      <c r="L232" s="67"/>
    </row>
    <row r="233" spans="1:12" hidden="1" x14ac:dyDescent="0.25">
      <c r="A233" s="88">
        <v>6230</v>
      </c>
      <c r="B233" s="78" t="s">
        <v>80</v>
      </c>
      <c r="C233" s="73">
        <f t="shared" si="15"/>
        <v>0</v>
      </c>
      <c r="D233" s="76">
        <f>SUM(D234)</f>
        <v>0</v>
      </c>
      <c r="E233" s="76">
        <f>SUM(E234)</f>
        <v>0</v>
      </c>
      <c r="F233" s="76">
        <f>SUM(F234)</f>
        <v>0</v>
      </c>
      <c r="G233" s="77">
        <f>SUM(G234)</f>
        <v>0</v>
      </c>
      <c r="H233" s="103">
        <f t="shared" si="16"/>
        <v>0</v>
      </c>
      <c r="I233" s="76">
        <f>SUM(I234)</f>
        <v>0</v>
      </c>
      <c r="J233" s="76">
        <f>SUM(J234)</f>
        <v>0</v>
      </c>
      <c r="K233" s="76">
        <f>SUM(K234)</f>
        <v>0</v>
      </c>
      <c r="L233" s="75">
        <f>SUM(L234)</f>
        <v>0</v>
      </c>
    </row>
    <row r="234" spans="1:12" ht="24" hidden="1" x14ac:dyDescent="0.25">
      <c r="A234" s="74">
        <v>6239</v>
      </c>
      <c r="B234" s="79" t="s">
        <v>79</v>
      </c>
      <c r="C234" s="73">
        <f t="shared" si="15"/>
        <v>0</v>
      </c>
      <c r="D234" s="68"/>
      <c r="E234" s="68"/>
      <c r="F234" s="68"/>
      <c r="G234" s="70"/>
      <c r="H234" s="103">
        <f t="shared" si="16"/>
        <v>0</v>
      </c>
      <c r="I234" s="68"/>
      <c r="J234" s="68"/>
      <c r="K234" s="68"/>
      <c r="L234" s="67"/>
    </row>
    <row r="235" spans="1:12" ht="24" hidden="1" x14ac:dyDescent="0.25">
      <c r="A235" s="88">
        <v>6240</v>
      </c>
      <c r="B235" s="78" t="s">
        <v>78</v>
      </c>
      <c r="C235" s="73">
        <f t="shared" si="15"/>
        <v>0</v>
      </c>
      <c r="D235" s="76">
        <f>SUM(D236:D237)</f>
        <v>0</v>
      </c>
      <c r="E235" s="76">
        <f>SUM(E236:E237)</f>
        <v>0</v>
      </c>
      <c r="F235" s="76">
        <f>SUM(F236:F237)</f>
        <v>0</v>
      </c>
      <c r="G235" s="77">
        <f>SUM(G236:G237)</f>
        <v>0</v>
      </c>
      <c r="H235" s="103">
        <f t="shared" si="16"/>
        <v>0</v>
      </c>
      <c r="I235" s="76">
        <f>SUM(I236:I237)</f>
        <v>0</v>
      </c>
      <c r="J235" s="76">
        <f>SUM(J236:J237)</f>
        <v>0</v>
      </c>
      <c r="K235" s="76">
        <f>SUM(K236:K237)</f>
        <v>0</v>
      </c>
      <c r="L235" s="75">
        <f>SUM(L236:L237)</f>
        <v>0</v>
      </c>
    </row>
    <row r="236" spans="1:12" hidden="1" x14ac:dyDescent="0.25">
      <c r="A236" s="74">
        <v>6241</v>
      </c>
      <c r="B236" s="78" t="s">
        <v>77</v>
      </c>
      <c r="C236" s="73">
        <f t="shared" si="15"/>
        <v>0</v>
      </c>
      <c r="D236" s="35"/>
      <c r="E236" s="35"/>
      <c r="F236" s="35"/>
      <c r="G236" s="37"/>
      <c r="H236" s="103">
        <f t="shared" si="16"/>
        <v>0</v>
      </c>
      <c r="I236" s="35"/>
      <c r="J236" s="35"/>
      <c r="K236" s="35"/>
      <c r="L236" s="34"/>
    </row>
    <row r="237" spans="1:12" hidden="1" x14ac:dyDescent="0.25">
      <c r="A237" s="74">
        <v>6242</v>
      </c>
      <c r="B237" s="78" t="s">
        <v>76</v>
      </c>
      <c r="C237" s="73">
        <f t="shared" si="15"/>
        <v>0</v>
      </c>
      <c r="D237" s="35"/>
      <c r="E237" s="35"/>
      <c r="F237" s="35"/>
      <c r="G237" s="37"/>
      <c r="H237" s="103">
        <f t="shared" si="16"/>
        <v>0</v>
      </c>
      <c r="I237" s="35"/>
      <c r="J237" s="35"/>
      <c r="K237" s="35"/>
      <c r="L237" s="34"/>
    </row>
    <row r="238" spans="1:12" ht="25.5" hidden="1" customHeight="1" x14ac:dyDescent="0.25">
      <c r="A238" s="88">
        <v>6250</v>
      </c>
      <c r="B238" s="78" t="s">
        <v>75</v>
      </c>
      <c r="C238" s="73">
        <f t="shared" si="15"/>
        <v>0</v>
      </c>
      <c r="D238" s="76">
        <f>SUM(D239:D243)</f>
        <v>0</v>
      </c>
      <c r="E238" s="76">
        <f>SUM(E239:E243)</f>
        <v>0</v>
      </c>
      <c r="F238" s="76">
        <f>SUM(F239:F243)</f>
        <v>0</v>
      </c>
      <c r="G238" s="77">
        <f>SUM(G239:G243)</f>
        <v>0</v>
      </c>
      <c r="H238" s="103">
        <f t="shared" si="16"/>
        <v>0</v>
      </c>
      <c r="I238" s="76">
        <f>SUM(I239:I243)</f>
        <v>0</v>
      </c>
      <c r="J238" s="76">
        <f>SUM(J239:J243)</f>
        <v>0</v>
      </c>
      <c r="K238" s="76">
        <f>SUM(K239:K243)</f>
        <v>0</v>
      </c>
      <c r="L238" s="75">
        <f>SUM(L239:L243)</f>
        <v>0</v>
      </c>
    </row>
    <row r="239" spans="1:12" ht="14.25" hidden="1" customHeight="1" x14ac:dyDescent="0.25">
      <c r="A239" s="74">
        <v>6252</v>
      </c>
      <c r="B239" s="78" t="s">
        <v>74</v>
      </c>
      <c r="C239" s="73">
        <f t="shared" si="15"/>
        <v>0</v>
      </c>
      <c r="D239" s="35"/>
      <c r="E239" s="35"/>
      <c r="F239" s="35"/>
      <c r="G239" s="37"/>
      <c r="H239" s="103">
        <f t="shared" si="16"/>
        <v>0</v>
      </c>
      <c r="I239" s="35"/>
      <c r="J239" s="35"/>
      <c r="K239" s="35"/>
      <c r="L239" s="34"/>
    </row>
    <row r="240" spans="1:12" ht="14.25" hidden="1" customHeight="1" x14ac:dyDescent="0.25">
      <c r="A240" s="74">
        <v>6253</v>
      </c>
      <c r="B240" s="78" t="s">
        <v>73</v>
      </c>
      <c r="C240" s="73">
        <f t="shared" si="15"/>
        <v>0</v>
      </c>
      <c r="D240" s="35"/>
      <c r="E240" s="35"/>
      <c r="F240" s="35"/>
      <c r="G240" s="37"/>
      <c r="H240" s="103">
        <f t="shared" si="16"/>
        <v>0</v>
      </c>
      <c r="I240" s="35"/>
      <c r="J240" s="35"/>
      <c r="K240" s="35"/>
      <c r="L240" s="34"/>
    </row>
    <row r="241" spans="1:12" ht="24" hidden="1" x14ac:dyDescent="0.25">
      <c r="A241" s="74">
        <v>6254</v>
      </c>
      <c r="B241" s="78" t="s">
        <v>72</v>
      </c>
      <c r="C241" s="73">
        <f t="shared" si="15"/>
        <v>0</v>
      </c>
      <c r="D241" s="35"/>
      <c r="E241" s="35"/>
      <c r="F241" s="35"/>
      <c r="G241" s="37"/>
      <c r="H241" s="103">
        <f t="shared" si="16"/>
        <v>0</v>
      </c>
      <c r="I241" s="35"/>
      <c r="J241" s="35"/>
      <c r="K241" s="35"/>
      <c r="L241" s="34"/>
    </row>
    <row r="242" spans="1:12" ht="24" hidden="1" x14ac:dyDescent="0.25">
      <c r="A242" s="74">
        <v>6255</v>
      </c>
      <c r="B242" s="78" t="s">
        <v>71</v>
      </c>
      <c r="C242" s="73">
        <f t="shared" si="15"/>
        <v>0</v>
      </c>
      <c r="D242" s="35"/>
      <c r="E242" s="35"/>
      <c r="F242" s="35"/>
      <c r="G242" s="37"/>
      <c r="H242" s="103">
        <f t="shared" si="16"/>
        <v>0</v>
      </c>
      <c r="I242" s="35"/>
      <c r="J242" s="35"/>
      <c r="K242" s="35"/>
      <c r="L242" s="34"/>
    </row>
    <row r="243" spans="1:12" hidden="1" x14ac:dyDescent="0.25">
      <c r="A243" s="74">
        <v>6259</v>
      </c>
      <c r="B243" s="78" t="s">
        <v>70</v>
      </c>
      <c r="C243" s="73">
        <f t="shared" si="15"/>
        <v>0</v>
      </c>
      <c r="D243" s="35"/>
      <c r="E243" s="35"/>
      <c r="F243" s="35"/>
      <c r="G243" s="37"/>
      <c r="H243" s="103">
        <f t="shared" si="16"/>
        <v>0</v>
      </c>
      <c r="I243" s="35"/>
      <c r="J243" s="35"/>
      <c r="K243" s="35"/>
      <c r="L243" s="34"/>
    </row>
    <row r="244" spans="1:12" ht="24" hidden="1" x14ac:dyDescent="0.25">
      <c r="A244" s="88">
        <v>6260</v>
      </c>
      <c r="B244" s="78" t="s">
        <v>69</v>
      </c>
      <c r="C244" s="73">
        <f t="shared" si="15"/>
        <v>0</v>
      </c>
      <c r="D244" s="35"/>
      <c r="E244" s="35"/>
      <c r="F244" s="35"/>
      <c r="G244" s="37"/>
      <c r="H244" s="103">
        <f t="shared" si="16"/>
        <v>0</v>
      </c>
      <c r="I244" s="35"/>
      <c r="J244" s="35"/>
      <c r="K244" s="35"/>
      <c r="L244" s="34"/>
    </row>
    <row r="245" spans="1:12" hidden="1" x14ac:dyDescent="0.25">
      <c r="A245" s="88">
        <v>6270</v>
      </c>
      <c r="B245" s="78" t="s">
        <v>68</v>
      </c>
      <c r="C245" s="73">
        <f t="shared" si="15"/>
        <v>0</v>
      </c>
      <c r="D245" s="35"/>
      <c r="E245" s="35"/>
      <c r="F245" s="35"/>
      <c r="G245" s="37"/>
      <c r="H245" s="103">
        <f t="shared" si="16"/>
        <v>0</v>
      </c>
      <c r="I245" s="35"/>
      <c r="J245" s="35"/>
      <c r="K245" s="35"/>
      <c r="L245" s="34"/>
    </row>
    <row r="246" spans="1:12" ht="24" hidden="1" x14ac:dyDescent="0.25">
      <c r="A246" s="91">
        <v>6290</v>
      </c>
      <c r="B246" s="79" t="s">
        <v>67</v>
      </c>
      <c r="C246" s="110">
        <f t="shared" si="15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118">
        <f>SUM(G247:G250)</f>
        <v>0</v>
      </c>
      <c r="H246" s="110">
        <f t="shared" si="16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17">
        <f>SUM(L247:L250)</f>
        <v>0</v>
      </c>
    </row>
    <row r="247" spans="1:12" hidden="1" x14ac:dyDescent="0.25">
      <c r="A247" s="74">
        <v>6291</v>
      </c>
      <c r="B247" s="78" t="s">
        <v>66</v>
      </c>
      <c r="C247" s="73">
        <f t="shared" si="15"/>
        <v>0</v>
      </c>
      <c r="D247" s="35"/>
      <c r="E247" s="35"/>
      <c r="F247" s="35"/>
      <c r="G247" s="111"/>
      <c r="H247" s="73">
        <f t="shared" si="16"/>
        <v>0</v>
      </c>
      <c r="I247" s="35"/>
      <c r="J247" s="35"/>
      <c r="K247" s="35"/>
      <c r="L247" s="34"/>
    </row>
    <row r="248" spans="1:12" hidden="1" x14ac:dyDescent="0.25">
      <c r="A248" s="74">
        <v>6292</v>
      </c>
      <c r="B248" s="78" t="s">
        <v>65</v>
      </c>
      <c r="C248" s="73">
        <f t="shared" si="15"/>
        <v>0</v>
      </c>
      <c r="D248" s="35"/>
      <c r="E248" s="35"/>
      <c r="F248" s="35"/>
      <c r="G248" s="111"/>
      <c r="H248" s="73">
        <f t="shared" si="16"/>
        <v>0</v>
      </c>
      <c r="I248" s="35"/>
      <c r="J248" s="35"/>
      <c r="K248" s="35"/>
      <c r="L248" s="34"/>
    </row>
    <row r="249" spans="1:12" ht="72" hidden="1" x14ac:dyDescent="0.25">
      <c r="A249" s="74">
        <v>6296</v>
      </c>
      <c r="B249" s="78" t="s">
        <v>64</v>
      </c>
      <c r="C249" s="73">
        <f t="shared" si="15"/>
        <v>0</v>
      </c>
      <c r="D249" s="35"/>
      <c r="E249" s="35"/>
      <c r="F249" s="35"/>
      <c r="G249" s="111"/>
      <c r="H249" s="73">
        <f t="shared" si="16"/>
        <v>0</v>
      </c>
      <c r="I249" s="35"/>
      <c r="J249" s="35"/>
      <c r="K249" s="35"/>
      <c r="L249" s="34"/>
    </row>
    <row r="250" spans="1:12" ht="39.75" hidden="1" customHeight="1" x14ac:dyDescent="0.25">
      <c r="A250" s="74">
        <v>6299</v>
      </c>
      <c r="B250" s="78" t="s">
        <v>63</v>
      </c>
      <c r="C250" s="73">
        <f t="shared" si="15"/>
        <v>0</v>
      </c>
      <c r="D250" s="35"/>
      <c r="E250" s="35"/>
      <c r="F250" s="35"/>
      <c r="G250" s="111"/>
      <c r="H250" s="73">
        <f t="shared" si="16"/>
        <v>0</v>
      </c>
      <c r="I250" s="35"/>
      <c r="J250" s="35"/>
      <c r="K250" s="35"/>
      <c r="L250" s="34"/>
    </row>
    <row r="251" spans="1:12" hidden="1" x14ac:dyDescent="0.25">
      <c r="A251" s="97">
        <v>6300</v>
      </c>
      <c r="B251" s="96" t="s">
        <v>62</v>
      </c>
      <c r="C251" s="95">
        <f t="shared" si="15"/>
        <v>0</v>
      </c>
      <c r="D251" s="93">
        <f>SUM(D252,D256,D257)</f>
        <v>0</v>
      </c>
      <c r="E251" s="93">
        <f>SUM(E252,E256,E257)</f>
        <v>0</v>
      </c>
      <c r="F251" s="93">
        <f>SUM(F252,F256,F257)</f>
        <v>0</v>
      </c>
      <c r="G251" s="93">
        <f>SUM(G252,G256,G257)</f>
        <v>0</v>
      </c>
      <c r="H251" s="94">
        <f t="shared" si="16"/>
        <v>0</v>
      </c>
      <c r="I251" s="93">
        <f>SUM(I252,I256,I257)</f>
        <v>0</v>
      </c>
      <c r="J251" s="93">
        <f>SUM(J252,J256,J257)</f>
        <v>0</v>
      </c>
      <c r="K251" s="93">
        <f>SUM(K252,K256,K257)</f>
        <v>0</v>
      </c>
      <c r="L251" s="109">
        <f>SUM(L252,L256,L257)</f>
        <v>0</v>
      </c>
    </row>
    <row r="252" spans="1:12" ht="24" hidden="1" x14ac:dyDescent="0.25">
      <c r="A252" s="91">
        <v>6320</v>
      </c>
      <c r="B252" s="79" t="s">
        <v>61</v>
      </c>
      <c r="C252" s="110">
        <f t="shared" si="15"/>
        <v>0</v>
      </c>
      <c r="D252" s="107">
        <f>SUM(D253:D255)</f>
        <v>0</v>
      </c>
      <c r="E252" s="107">
        <f>SUM(E253:E255)</f>
        <v>0</v>
      </c>
      <c r="F252" s="107">
        <f>SUM(F253:F255)</f>
        <v>0</v>
      </c>
      <c r="G252" s="116">
        <f>SUM(G253:G255)</f>
        <v>0</v>
      </c>
      <c r="H252" s="110">
        <f t="shared" si="16"/>
        <v>0</v>
      </c>
      <c r="I252" s="107">
        <f>SUM(I253:I255)</f>
        <v>0</v>
      </c>
      <c r="J252" s="107">
        <f>SUM(J253:J255)</f>
        <v>0</v>
      </c>
      <c r="K252" s="107">
        <f>SUM(K253:K255)</f>
        <v>0</v>
      </c>
      <c r="L252" s="115">
        <f>SUM(L253:L255)</f>
        <v>0</v>
      </c>
    </row>
    <row r="253" spans="1:12" hidden="1" x14ac:dyDescent="0.25">
      <c r="A253" s="74">
        <v>6322</v>
      </c>
      <c r="B253" s="78" t="s">
        <v>60</v>
      </c>
      <c r="C253" s="73">
        <f t="shared" si="15"/>
        <v>0</v>
      </c>
      <c r="D253" s="35"/>
      <c r="E253" s="35"/>
      <c r="F253" s="35"/>
      <c r="G253" s="111"/>
      <c r="H253" s="73">
        <f t="shared" si="16"/>
        <v>0</v>
      </c>
      <c r="I253" s="35"/>
      <c r="J253" s="35"/>
      <c r="K253" s="35"/>
      <c r="L253" s="34"/>
    </row>
    <row r="254" spans="1:12" ht="24" hidden="1" x14ac:dyDescent="0.25">
      <c r="A254" s="74">
        <v>6323</v>
      </c>
      <c r="B254" s="78" t="s">
        <v>59</v>
      </c>
      <c r="C254" s="73">
        <f t="shared" si="15"/>
        <v>0</v>
      </c>
      <c r="D254" s="35"/>
      <c r="E254" s="35"/>
      <c r="F254" s="35"/>
      <c r="G254" s="111"/>
      <c r="H254" s="73">
        <f t="shared" si="16"/>
        <v>0</v>
      </c>
      <c r="I254" s="35"/>
      <c r="J254" s="35"/>
      <c r="K254" s="35"/>
      <c r="L254" s="34"/>
    </row>
    <row r="255" spans="1:12" ht="24" hidden="1" x14ac:dyDescent="0.25">
      <c r="A255" s="114">
        <v>6324</v>
      </c>
      <c r="B255" s="79" t="s">
        <v>58</v>
      </c>
      <c r="C255" s="71">
        <f t="shared" si="15"/>
        <v>0</v>
      </c>
      <c r="D255" s="68"/>
      <c r="E255" s="68"/>
      <c r="F255" s="68"/>
      <c r="G255" s="113"/>
      <c r="H255" s="71">
        <f t="shared" si="16"/>
        <v>0</v>
      </c>
      <c r="I255" s="68"/>
      <c r="J255" s="68"/>
      <c r="K255" s="68"/>
      <c r="L255" s="67"/>
    </row>
    <row r="256" spans="1:12" ht="24" hidden="1" x14ac:dyDescent="0.25">
      <c r="A256" s="87">
        <v>6330</v>
      </c>
      <c r="B256" s="112" t="s">
        <v>57</v>
      </c>
      <c r="C256" s="110">
        <f t="shared" si="15"/>
        <v>0</v>
      </c>
      <c r="D256" s="29"/>
      <c r="E256" s="29"/>
      <c r="F256" s="29"/>
      <c r="G256" s="111"/>
      <c r="H256" s="110">
        <f t="shared" si="16"/>
        <v>0</v>
      </c>
      <c r="I256" s="29"/>
      <c r="J256" s="29"/>
      <c r="K256" s="29"/>
      <c r="L256" s="28"/>
    </row>
    <row r="257" spans="1:13" hidden="1" x14ac:dyDescent="0.25">
      <c r="A257" s="88">
        <v>6360</v>
      </c>
      <c r="B257" s="78" t="s">
        <v>56</v>
      </c>
      <c r="C257" s="73">
        <f t="shared" ref="C257:C283" si="17">SUM(D257:G257)</f>
        <v>0</v>
      </c>
      <c r="D257" s="35"/>
      <c r="E257" s="35"/>
      <c r="F257" s="35"/>
      <c r="G257" s="37"/>
      <c r="H257" s="103">
        <f t="shared" ref="H257:H283" si="18">SUM(I257:L257)</f>
        <v>0</v>
      </c>
      <c r="I257" s="35"/>
      <c r="J257" s="35"/>
      <c r="K257" s="35"/>
      <c r="L257" s="34"/>
    </row>
    <row r="258" spans="1:13" ht="36" hidden="1" x14ac:dyDescent="0.25">
      <c r="A258" s="97">
        <v>6400</v>
      </c>
      <c r="B258" s="96" t="s">
        <v>55</v>
      </c>
      <c r="C258" s="95">
        <f t="shared" si="17"/>
        <v>0</v>
      </c>
      <c r="D258" s="93">
        <f>SUM(D259,D263)</f>
        <v>0</v>
      </c>
      <c r="E258" s="93">
        <f>SUM(E259,E263)</f>
        <v>0</v>
      </c>
      <c r="F258" s="93">
        <f>SUM(F259,F263)</f>
        <v>0</v>
      </c>
      <c r="G258" s="93">
        <f>SUM(G259,G263)</f>
        <v>0</v>
      </c>
      <c r="H258" s="94">
        <f t="shared" si="18"/>
        <v>0</v>
      </c>
      <c r="I258" s="93">
        <f>SUM(I259,I263)</f>
        <v>0</v>
      </c>
      <c r="J258" s="93">
        <f>SUM(J259,J263)</f>
        <v>0</v>
      </c>
      <c r="K258" s="93">
        <f>SUM(K259,K263)</f>
        <v>0</v>
      </c>
      <c r="L258" s="109">
        <f>SUM(L259,L263)</f>
        <v>0</v>
      </c>
    </row>
    <row r="259" spans="1:13" ht="24" hidden="1" x14ac:dyDescent="0.25">
      <c r="A259" s="91">
        <v>6410</v>
      </c>
      <c r="B259" s="79" t="s">
        <v>54</v>
      </c>
      <c r="C259" s="71">
        <f t="shared" si="17"/>
        <v>0</v>
      </c>
      <c r="D259" s="107">
        <f>SUM(D260:D262)</f>
        <v>0</v>
      </c>
      <c r="E259" s="107">
        <f>SUM(E260:E262)</f>
        <v>0</v>
      </c>
      <c r="F259" s="107">
        <f>SUM(F260:F262)</f>
        <v>0</v>
      </c>
      <c r="G259" s="108">
        <f>SUM(G260:G262)</f>
        <v>0</v>
      </c>
      <c r="H259" s="71">
        <f t="shared" si="18"/>
        <v>0</v>
      </c>
      <c r="I259" s="107">
        <f>SUM(I260:I262)</f>
        <v>0</v>
      </c>
      <c r="J259" s="107">
        <f>SUM(J260:J262)</f>
        <v>0</v>
      </c>
      <c r="K259" s="107">
        <f>SUM(K260:K262)</f>
        <v>0</v>
      </c>
      <c r="L259" s="106">
        <f>SUM(L260:L262)</f>
        <v>0</v>
      </c>
    </row>
    <row r="260" spans="1:13" hidden="1" x14ac:dyDescent="0.25">
      <c r="A260" s="74">
        <v>6411</v>
      </c>
      <c r="B260" s="39" t="s">
        <v>53</v>
      </c>
      <c r="C260" s="73">
        <f t="shared" si="17"/>
        <v>0</v>
      </c>
      <c r="D260" s="35"/>
      <c r="E260" s="35"/>
      <c r="F260" s="35"/>
      <c r="G260" s="37"/>
      <c r="H260" s="103">
        <f t="shared" si="18"/>
        <v>0</v>
      </c>
      <c r="I260" s="35"/>
      <c r="J260" s="35"/>
      <c r="K260" s="35"/>
      <c r="L260" s="34"/>
    </row>
    <row r="261" spans="1:13" ht="36" hidden="1" x14ac:dyDescent="0.25">
      <c r="A261" s="74">
        <v>6412</v>
      </c>
      <c r="B261" s="78" t="s">
        <v>52</v>
      </c>
      <c r="C261" s="73">
        <f t="shared" si="17"/>
        <v>0</v>
      </c>
      <c r="D261" s="35"/>
      <c r="E261" s="35"/>
      <c r="F261" s="35"/>
      <c r="G261" s="37"/>
      <c r="H261" s="103">
        <f t="shared" si="18"/>
        <v>0</v>
      </c>
      <c r="I261" s="35"/>
      <c r="J261" s="35"/>
      <c r="K261" s="35"/>
      <c r="L261" s="34"/>
    </row>
    <row r="262" spans="1:13" ht="36" hidden="1" x14ac:dyDescent="0.25">
      <c r="A262" s="74">
        <v>6419</v>
      </c>
      <c r="B262" s="78" t="s">
        <v>51</v>
      </c>
      <c r="C262" s="73">
        <f t="shared" si="17"/>
        <v>0</v>
      </c>
      <c r="D262" s="35"/>
      <c r="E262" s="35"/>
      <c r="F262" s="35"/>
      <c r="G262" s="37"/>
      <c r="H262" s="103">
        <f t="shared" si="18"/>
        <v>0</v>
      </c>
      <c r="I262" s="35"/>
      <c r="J262" s="35"/>
      <c r="K262" s="35"/>
      <c r="L262" s="34"/>
    </row>
    <row r="263" spans="1:13" ht="36" hidden="1" x14ac:dyDescent="0.25">
      <c r="A263" s="88">
        <v>6420</v>
      </c>
      <c r="B263" s="78" t="s">
        <v>50</v>
      </c>
      <c r="C263" s="73">
        <f t="shared" si="17"/>
        <v>0</v>
      </c>
      <c r="D263" s="76">
        <f>SUM(D264:D267)</f>
        <v>0</v>
      </c>
      <c r="E263" s="76">
        <f>SUM(E264:E267)</f>
        <v>0</v>
      </c>
      <c r="F263" s="76">
        <f>SUM(F264:F267)</f>
        <v>0</v>
      </c>
      <c r="G263" s="105">
        <f>SUM(G264:G267)</f>
        <v>0</v>
      </c>
      <c r="H263" s="73">
        <f t="shared" si="18"/>
        <v>0</v>
      </c>
      <c r="I263" s="76">
        <f>SUM(I264:I267)</f>
        <v>0</v>
      </c>
      <c r="J263" s="76">
        <f>SUM(J264:J267)</f>
        <v>0</v>
      </c>
      <c r="K263" s="76">
        <f>SUM(K264:K267)</f>
        <v>0</v>
      </c>
      <c r="L263" s="104">
        <f>SUM(L264:L267)</f>
        <v>0</v>
      </c>
    </row>
    <row r="264" spans="1:13" hidden="1" x14ac:dyDescent="0.25">
      <c r="A264" s="74">
        <v>6421</v>
      </c>
      <c r="B264" s="78" t="s">
        <v>49</v>
      </c>
      <c r="C264" s="73">
        <f t="shared" si="17"/>
        <v>0</v>
      </c>
      <c r="D264" s="35"/>
      <c r="E264" s="35"/>
      <c r="F264" s="35"/>
      <c r="G264" s="37"/>
      <c r="H264" s="103">
        <f t="shared" si="18"/>
        <v>0</v>
      </c>
      <c r="I264" s="35"/>
      <c r="J264" s="35"/>
      <c r="K264" s="35"/>
      <c r="L264" s="34"/>
    </row>
    <row r="265" spans="1:13" hidden="1" x14ac:dyDescent="0.25">
      <c r="A265" s="74">
        <v>6422</v>
      </c>
      <c r="B265" s="78" t="s">
        <v>48</v>
      </c>
      <c r="C265" s="73">
        <f t="shared" si="17"/>
        <v>0</v>
      </c>
      <c r="D265" s="35"/>
      <c r="E265" s="35"/>
      <c r="F265" s="35"/>
      <c r="G265" s="37"/>
      <c r="H265" s="103">
        <f t="shared" si="18"/>
        <v>0</v>
      </c>
      <c r="I265" s="35"/>
      <c r="J265" s="35"/>
      <c r="K265" s="35"/>
      <c r="L265" s="34"/>
    </row>
    <row r="266" spans="1:13" ht="24" hidden="1" x14ac:dyDescent="0.25">
      <c r="A266" s="74">
        <v>6423</v>
      </c>
      <c r="B266" s="78" t="s">
        <v>47</v>
      </c>
      <c r="C266" s="73">
        <f t="shared" si="17"/>
        <v>0</v>
      </c>
      <c r="D266" s="35"/>
      <c r="E266" s="35"/>
      <c r="F266" s="35"/>
      <c r="G266" s="37"/>
      <c r="H266" s="103">
        <f t="shared" si="18"/>
        <v>0</v>
      </c>
      <c r="I266" s="35"/>
      <c r="J266" s="35"/>
      <c r="K266" s="35"/>
      <c r="L266" s="34"/>
    </row>
    <row r="267" spans="1:13" ht="36" hidden="1" x14ac:dyDescent="0.25">
      <c r="A267" s="74">
        <v>6424</v>
      </c>
      <c r="B267" s="78" t="s">
        <v>46</v>
      </c>
      <c r="C267" s="73">
        <f t="shared" si="17"/>
        <v>0</v>
      </c>
      <c r="D267" s="35"/>
      <c r="E267" s="35"/>
      <c r="F267" s="35"/>
      <c r="G267" s="37"/>
      <c r="H267" s="103">
        <f t="shared" si="18"/>
        <v>0</v>
      </c>
      <c r="I267" s="35"/>
      <c r="J267" s="35"/>
      <c r="K267" s="35"/>
      <c r="L267" s="34"/>
      <c r="M267" s="89"/>
    </row>
    <row r="268" spans="1:13" ht="36" hidden="1" x14ac:dyDescent="0.25">
      <c r="A268" s="102">
        <v>7000</v>
      </c>
      <c r="B268" s="102" t="s">
        <v>45</v>
      </c>
      <c r="C268" s="101">
        <f t="shared" si="17"/>
        <v>0</v>
      </c>
      <c r="D268" s="99">
        <f>SUM(D269,D279)</f>
        <v>0</v>
      </c>
      <c r="E268" s="99">
        <f>SUM(E269,E279)</f>
        <v>0</v>
      </c>
      <c r="F268" s="99">
        <f>SUM(F269,F279)</f>
        <v>0</v>
      </c>
      <c r="G268" s="99">
        <f>SUM(G269,G279)</f>
        <v>0</v>
      </c>
      <c r="H268" s="100">
        <f t="shared" si="18"/>
        <v>0</v>
      </c>
      <c r="I268" s="99">
        <f>SUM(I269,I279)</f>
        <v>0</v>
      </c>
      <c r="J268" s="99">
        <f>SUM(J269,J279)</f>
        <v>0</v>
      </c>
      <c r="K268" s="99">
        <f>SUM(K269,K279)</f>
        <v>0</v>
      </c>
      <c r="L268" s="98">
        <f>SUM(L269,L279)</f>
        <v>0</v>
      </c>
    </row>
    <row r="269" spans="1:13" ht="24" hidden="1" x14ac:dyDescent="0.25">
      <c r="A269" s="97">
        <v>7200</v>
      </c>
      <c r="B269" s="96" t="s">
        <v>44</v>
      </c>
      <c r="C269" s="95">
        <f t="shared" si="17"/>
        <v>0</v>
      </c>
      <c r="D269" s="93">
        <f>SUM(D270,D271,D274,D275,D278)</f>
        <v>0</v>
      </c>
      <c r="E269" s="93">
        <f>SUM(E270,E271,E274,E275,E278)</f>
        <v>0</v>
      </c>
      <c r="F269" s="93">
        <f>SUM(F270,F271,F274,F275,F278)</f>
        <v>0</v>
      </c>
      <c r="G269" s="93">
        <f>SUM(G270,G271,G274,G275,G278)</f>
        <v>0</v>
      </c>
      <c r="H269" s="94">
        <f t="shared" si="18"/>
        <v>0</v>
      </c>
      <c r="I269" s="93">
        <f>SUM(I270,I271,I274,I275,I278)</f>
        <v>0</v>
      </c>
      <c r="J269" s="93">
        <f>SUM(J270,J271,J274,J275,J278)</f>
        <v>0</v>
      </c>
      <c r="K269" s="93">
        <f>SUM(K270,K271,K274,K275,K278)</f>
        <v>0</v>
      </c>
      <c r="L269" s="92">
        <f>SUM(L270,L271,L274,L275,L278)</f>
        <v>0</v>
      </c>
    </row>
    <row r="270" spans="1:13" ht="24" hidden="1" x14ac:dyDescent="0.25">
      <c r="A270" s="91">
        <v>7210</v>
      </c>
      <c r="B270" s="79" t="s">
        <v>43</v>
      </c>
      <c r="C270" s="71">
        <f t="shared" si="17"/>
        <v>0</v>
      </c>
      <c r="D270" s="68"/>
      <c r="E270" s="68"/>
      <c r="F270" s="68"/>
      <c r="G270" s="70"/>
      <c r="H270" s="69">
        <f t="shared" si="18"/>
        <v>0</v>
      </c>
      <c r="I270" s="68"/>
      <c r="J270" s="68"/>
      <c r="K270" s="68"/>
      <c r="L270" s="67"/>
    </row>
    <row r="271" spans="1:13" s="89" customFormat="1" ht="36" hidden="1" x14ac:dyDescent="0.25">
      <c r="A271" s="88">
        <v>7220</v>
      </c>
      <c r="B271" s="78" t="s">
        <v>42</v>
      </c>
      <c r="C271" s="73">
        <f t="shared" si="17"/>
        <v>0</v>
      </c>
      <c r="D271" s="76">
        <f>SUM(D272:D273)</f>
        <v>0</v>
      </c>
      <c r="E271" s="76">
        <f>SUM(E272:E273)</f>
        <v>0</v>
      </c>
      <c r="F271" s="76">
        <f>SUM(F272:F273)</f>
        <v>0</v>
      </c>
      <c r="G271" s="76">
        <f>SUM(G272:G273)</f>
        <v>0</v>
      </c>
      <c r="H271" s="36">
        <f t="shared" si="18"/>
        <v>0</v>
      </c>
      <c r="I271" s="76">
        <f>SUM(I272:I273)</f>
        <v>0</v>
      </c>
      <c r="J271" s="76">
        <f>SUM(J272:J273)</f>
        <v>0</v>
      </c>
      <c r="K271" s="76">
        <f>SUM(K272:K273)</f>
        <v>0</v>
      </c>
      <c r="L271" s="75">
        <f>SUM(L272:L273)</f>
        <v>0</v>
      </c>
    </row>
    <row r="272" spans="1:13" s="89" customFormat="1" ht="36" hidden="1" x14ac:dyDescent="0.25">
      <c r="A272" s="74">
        <v>7221</v>
      </c>
      <c r="B272" s="78" t="s">
        <v>41</v>
      </c>
      <c r="C272" s="73">
        <f t="shared" si="17"/>
        <v>0</v>
      </c>
      <c r="D272" s="35"/>
      <c r="E272" s="35"/>
      <c r="F272" s="35"/>
      <c r="G272" s="37"/>
      <c r="H272" s="36">
        <f t="shared" si="18"/>
        <v>0</v>
      </c>
      <c r="I272" s="35"/>
      <c r="J272" s="35"/>
      <c r="K272" s="35"/>
      <c r="L272" s="34"/>
    </row>
    <row r="273" spans="1:12" s="89" customFormat="1" ht="36" hidden="1" x14ac:dyDescent="0.25">
      <c r="A273" s="74">
        <v>7222</v>
      </c>
      <c r="B273" s="78" t="s">
        <v>40</v>
      </c>
      <c r="C273" s="73">
        <f t="shared" si="17"/>
        <v>0</v>
      </c>
      <c r="D273" s="35"/>
      <c r="E273" s="35"/>
      <c r="F273" s="35"/>
      <c r="G273" s="37"/>
      <c r="H273" s="36">
        <f t="shared" si="18"/>
        <v>0</v>
      </c>
      <c r="I273" s="35"/>
      <c r="J273" s="35"/>
      <c r="K273" s="35"/>
      <c r="L273" s="34"/>
    </row>
    <row r="274" spans="1:12" ht="24" hidden="1" x14ac:dyDescent="0.25">
      <c r="A274" s="88">
        <v>7230</v>
      </c>
      <c r="B274" s="78" t="s">
        <v>39</v>
      </c>
      <c r="C274" s="73">
        <f t="shared" si="17"/>
        <v>0</v>
      </c>
      <c r="D274" s="35"/>
      <c r="E274" s="35"/>
      <c r="F274" s="35"/>
      <c r="G274" s="37"/>
      <c r="H274" s="36">
        <f t="shared" si="18"/>
        <v>0</v>
      </c>
      <c r="I274" s="35"/>
      <c r="J274" s="35"/>
      <c r="K274" s="35"/>
      <c r="L274" s="34"/>
    </row>
    <row r="275" spans="1:12" ht="24" hidden="1" x14ac:dyDescent="0.25">
      <c r="A275" s="88">
        <v>7240</v>
      </c>
      <c r="B275" s="78" t="s">
        <v>38</v>
      </c>
      <c r="C275" s="73">
        <f t="shared" si="17"/>
        <v>0</v>
      </c>
      <c r="D275" s="76">
        <f>SUM(D276:D277)</f>
        <v>0</v>
      </c>
      <c r="E275" s="76">
        <f>SUM(E276:E277)</f>
        <v>0</v>
      </c>
      <c r="F275" s="76">
        <f>SUM(F276:F277)</f>
        <v>0</v>
      </c>
      <c r="G275" s="77">
        <f>SUM(G276:G277)</f>
        <v>0</v>
      </c>
      <c r="H275" s="36">
        <f t="shared" si="18"/>
        <v>0</v>
      </c>
      <c r="I275" s="76">
        <f>SUM(I276:I277)</f>
        <v>0</v>
      </c>
      <c r="J275" s="76">
        <f>SUM(J276:J277)</f>
        <v>0</v>
      </c>
      <c r="K275" s="76">
        <f>SUM(K276:K277)</f>
        <v>0</v>
      </c>
      <c r="L275" s="75">
        <f>SUM(L276:L277)</f>
        <v>0</v>
      </c>
    </row>
    <row r="276" spans="1:12" ht="48" hidden="1" x14ac:dyDescent="0.25">
      <c r="A276" s="74">
        <v>7245</v>
      </c>
      <c r="B276" s="78" t="s">
        <v>37</v>
      </c>
      <c r="C276" s="73">
        <f t="shared" si="17"/>
        <v>0</v>
      </c>
      <c r="D276" s="35"/>
      <c r="E276" s="35"/>
      <c r="F276" s="35"/>
      <c r="G276" s="37"/>
      <c r="H276" s="36">
        <f t="shared" si="18"/>
        <v>0</v>
      </c>
      <c r="I276" s="35"/>
      <c r="J276" s="35"/>
      <c r="K276" s="35"/>
      <c r="L276" s="34"/>
    </row>
    <row r="277" spans="1:12" ht="96" hidden="1" x14ac:dyDescent="0.25">
      <c r="A277" s="74">
        <v>7246</v>
      </c>
      <c r="B277" s="78" t="s">
        <v>36</v>
      </c>
      <c r="C277" s="73">
        <f t="shared" si="17"/>
        <v>0</v>
      </c>
      <c r="D277" s="35"/>
      <c r="E277" s="35"/>
      <c r="F277" s="35"/>
      <c r="G277" s="37"/>
      <c r="H277" s="36">
        <f t="shared" si="18"/>
        <v>0</v>
      </c>
      <c r="I277" s="35"/>
      <c r="J277" s="35"/>
      <c r="K277" s="35"/>
      <c r="L277" s="34"/>
    </row>
    <row r="278" spans="1:12" ht="24" hidden="1" x14ac:dyDescent="0.25">
      <c r="A278" s="87">
        <v>7260</v>
      </c>
      <c r="B278" s="79" t="s">
        <v>35</v>
      </c>
      <c r="C278" s="71">
        <f t="shared" si="17"/>
        <v>0</v>
      </c>
      <c r="D278" s="68"/>
      <c r="E278" s="68"/>
      <c r="F278" s="68"/>
      <c r="G278" s="70"/>
      <c r="H278" s="69">
        <f t="shared" si="18"/>
        <v>0</v>
      </c>
      <c r="I278" s="68"/>
      <c r="J278" s="68"/>
      <c r="K278" s="68"/>
      <c r="L278" s="67"/>
    </row>
    <row r="279" spans="1:12" hidden="1" x14ac:dyDescent="0.25">
      <c r="A279" s="86">
        <v>7700</v>
      </c>
      <c r="B279" s="85" t="s">
        <v>34</v>
      </c>
      <c r="C279" s="83">
        <f t="shared" si="17"/>
        <v>0</v>
      </c>
      <c r="D279" s="82">
        <f>D280</f>
        <v>0</v>
      </c>
      <c r="E279" s="82">
        <f>E280</f>
        <v>0</v>
      </c>
      <c r="F279" s="82">
        <f>F280</f>
        <v>0</v>
      </c>
      <c r="G279" s="84">
        <f>G280</f>
        <v>0</v>
      </c>
      <c r="H279" s="83">
        <f t="shared" si="18"/>
        <v>0</v>
      </c>
      <c r="I279" s="82">
        <f>I280</f>
        <v>0</v>
      </c>
      <c r="J279" s="82">
        <f>J280</f>
        <v>0</v>
      </c>
      <c r="K279" s="82">
        <f>K280</f>
        <v>0</v>
      </c>
      <c r="L279" s="81">
        <f>L280</f>
        <v>0</v>
      </c>
    </row>
    <row r="280" spans="1:12" hidden="1" x14ac:dyDescent="0.25">
      <c r="A280" s="80">
        <v>7720</v>
      </c>
      <c r="B280" s="79" t="s">
        <v>33</v>
      </c>
      <c r="C280" s="42">
        <f t="shared" si="17"/>
        <v>0</v>
      </c>
      <c r="D280" s="41"/>
      <c r="E280" s="41"/>
      <c r="F280" s="41"/>
      <c r="G280" s="43"/>
      <c r="H280" s="42">
        <f t="shared" si="18"/>
        <v>0</v>
      </c>
      <c r="I280" s="41"/>
      <c r="J280" s="41"/>
      <c r="K280" s="41"/>
      <c r="L280" s="40"/>
    </row>
    <row r="281" spans="1:12" hidden="1" x14ac:dyDescent="0.25">
      <c r="A281" s="39"/>
      <c r="B281" s="78" t="s">
        <v>32</v>
      </c>
      <c r="C281" s="73">
        <f t="shared" si="17"/>
        <v>0</v>
      </c>
      <c r="D281" s="76">
        <f>SUM(D282:D283)</f>
        <v>0</v>
      </c>
      <c r="E281" s="76">
        <f>SUM(E282:E283)</f>
        <v>0</v>
      </c>
      <c r="F281" s="76">
        <f>SUM(F282:F283)</f>
        <v>0</v>
      </c>
      <c r="G281" s="77">
        <f>SUM(G282:G283)</f>
        <v>0</v>
      </c>
      <c r="H281" s="36">
        <f t="shared" si="18"/>
        <v>0</v>
      </c>
      <c r="I281" s="76">
        <f>SUM(I282:I283)</f>
        <v>0</v>
      </c>
      <c r="J281" s="76">
        <f>SUM(J282:J283)</f>
        <v>0</v>
      </c>
      <c r="K281" s="76">
        <f>SUM(K282:K283)</f>
        <v>0</v>
      </c>
      <c r="L281" s="75">
        <f>SUM(L282:L283)</f>
        <v>0</v>
      </c>
    </row>
    <row r="282" spans="1:12" hidden="1" x14ac:dyDescent="0.25">
      <c r="A282" s="39" t="s">
        <v>31</v>
      </c>
      <c r="B282" s="74" t="s">
        <v>30</v>
      </c>
      <c r="C282" s="73">
        <f t="shared" si="17"/>
        <v>0</v>
      </c>
      <c r="D282" s="35"/>
      <c r="E282" s="35"/>
      <c r="F282" s="35"/>
      <c r="G282" s="37"/>
      <c r="H282" s="36">
        <f t="shared" si="18"/>
        <v>0</v>
      </c>
      <c r="I282" s="35"/>
      <c r="J282" s="35"/>
      <c r="K282" s="35"/>
      <c r="L282" s="34"/>
    </row>
    <row r="283" spans="1:12" ht="24" hidden="1" x14ac:dyDescent="0.25">
      <c r="A283" s="39" t="s">
        <v>29</v>
      </c>
      <c r="B283" s="72" t="s">
        <v>28</v>
      </c>
      <c r="C283" s="71">
        <f t="shared" si="17"/>
        <v>0</v>
      </c>
      <c r="D283" s="68"/>
      <c r="E283" s="68"/>
      <c r="F283" s="68"/>
      <c r="G283" s="70"/>
      <c r="H283" s="69">
        <f t="shared" si="18"/>
        <v>0</v>
      </c>
      <c r="I283" s="68"/>
      <c r="J283" s="68"/>
      <c r="K283" s="68"/>
      <c r="L283" s="67"/>
    </row>
    <row r="284" spans="1:12" ht="12.75" thickBot="1" x14ac:dyDescent="0.3">
      <c r="A284" s="66"/>
      <c r="B284" s="66" t="s">
        <v>27</v>
      </c>
      <c r="C284" s="63">
        <f t="shared" ref="C284:L284" si="19">SUM(C281,C268,C230,C195,C187,C173,C75,C53)</f>
        <v>128139</v>
      </c>
      <c r="D284" s="63">
        <f t="shared" si="19"/>
        <v>128139</v>
      </c>
      <c r="E284" s="63">
        <f t="shared" si="19"/>
        <v>0</v>
      </c>
      <c r="F284" s="63">
        <f t="shared" si="19"/>
        <v>0</v>
      </c>
      <c r="G284" s="65">
        <f t="shared" si="19"/>
        <v>0</v>
      </c>
      <c r="H284" s="64">
        <f t="shared" si="19"/>
        <v>142997</v>
      </c>
      <c r="I284" s="63">
        <f t="shared" si="19"/>
        <v>142997</v>
      </c>
      <c r="J284" s="63">
        <f t="shared" si="19"/>
        <v>0</v>
      </c>
      <c r="K284" s="63">
        <f t="shared" si="19"/>
        <v>0</v>
      </c>
      <c r="L284" s="62">
        <f t="shared" si="19"/>
        <v>0</v>
      </c>
    </row>
    <row r="285" spans="1:12" s="14" customFormat="1" ht="13.5" hidden="1" thickTop="1" thickBot="1" x14ac:dyDescent="0.3">
      <c r="A285" s="291" t="s">
        <v>26</v>
      </c>
      <c r="B285" s="292"/>
      <c r="C285" s="60">
        <f>SUM(D285:G285)</f>
        <v>0</v>
      </c>
      <c r="D285" s="59">
        <f>SUM(D25,D26,D42)-D51</f>
        <v>0</v>
      </c>
      <c r="E285" s="59">
        <f>SUM(E25,E26,E42)-E51</f>
        <v>0</v>
      </c>
      <c r="F285" s="59">
        <f>(F27+F43)-F51</f>
        <v>0</v>
      </c>
      <c r="G285" s="61">
        <f>G45-G51</f>
        <v>0</v>
      </c>
      <c r="H285" s="60">
        <f>SUM(I285:L285)</f>
        <v>0</v>
      </c>
      <c r="I285" s="59">
        <f>SUM(I25,I26,I42)-I51</f>
        <v>0</v>
      </c>
      <c r="J285" s="59">
        <f>SUM(J25,J26,J42)-J51</f>
        <v>0</v>
      </c>
      <c r="K285" s="59">
        <f>(K27+K43)-K51</f>
        <v>0</v>
      </c>
      <c r="L285" s="58">
        <f>L45-L51</f>
        <v>0</v>
      </c>
    </row>
    <row r="286" spans="1:12" s="14" customFormat="1" ht="12.75" hidden="1" thickTop="1" x14ac:dyDescent="0.25">
      <c r="A286" s="285" t="s">
        <v>25</v>
      </c>
      <c r="B286" s="286"/>
      <c r="C286" s="50">
        <f t="shared" ref="C286:L286" si="20">SUM(C287,C288)-C295+C296</f>
        <v>0</v>
      </c>
      <c r="D286" s="47">
        <f t="shared" si="20"/>
        <v>0</v>
      </c>
      <c r="E286" s="47">
        <f t="shared" si="20"/>
        <v>0</v>
      </c>
      <c r="F286" s="47">
        <f t="shared" si="20"/>
        <v>0</v>
      </c>
      <c r="G286" s="57">
        <f t="shared" si="20"/>
        <v>0</v>
      </c>
      <c r="H286" s="48">
        <f t="shared" si="20"/>
        <v>0</v>
      </c>
      <c r="I286" s="47">
        <f t="shared" si="20"/>
        <v>0</v>
      </c>
      <c r="J286" s="47">
        <f t="shared" si="20"/>
        <v>0</v>
      </c>
      <c r="K286" s="47">
        <f t="shared" si="20"/>
        <v>0</v>
      </c>
      <c r="L286" s="46">
        <f t="shared" si="20"/>
        <v>0</v>
      </c>
    </row>
    <row r="287" spans="1:12" s="14" customFormat="1" ht="13.5" hidden="1" thickTop="1" thickBot="1" x14ac:dyDescent="0.3">
      <c r="A287" s="56" t="s">
        <v>24</v>
      </c>
      <c r="B287" s="56" t="s">
        <v>23</v>
      </c>
      <c r="C287" s="55">
        <f t="shared" ref="C287:L287" si="21">C22-C281</f>
        <v>0</v>
      </c>
      <c r="D287" s="52">
        <f t="shared" si="21"/>
        <v>0</v>
      </c>
      <c r="E287" s="52">
        <f t="shared" si="21"/>
        <v>0</v>
      </c>
      <c r="F287" s="52">
        <f t="shared" si="21"/>
        <v>0</v>
      </c>
      <c r="G287" s="54">
        <f t="shared" si="21"/>
        <v>0</v>
      </c>
      <c r="H287" s="53">
        <f t="shared" si="21"/>
        <v>0</v>
      </c>
      <c r="I287" s="52">
        <f t="shared" si="21"/>
        <v>0</v>
      </c>
      <c r="J287" s="52">
        <f t="shared" si="21"/>
        <v>0</v>
      </c>
      <c r="K287" s="52">
        <f t="shared" si="21"/>
        <v>0</v>
      </c>
      <c r="L287" s="51">
        <f t="shared" si="21"/>
        <v>0</v>
      </c>
    </row>
    <row r="288" spans="1:12" s="14" customFormat="1" ht="12.75" hidden="1" thickTop="1" x14ac:dyDescent="0.25">
      <c r="A288" s="21" t="s">
        <v>22</v>
      </c>
      <c r="B288" s="21" t="s">
        <v>21</v>
      </c>
      <c r="C288" s="50">
        <f t="shared" ref="C288:L288" si="22">SUM(C289,C291,C293)-SUM(C290,C292,C294)</f>
        <v>0</v>
      </c>
      <c r="D288" s="47">
        <f t="shared" si="22"/>
        <v>0</v>
      </c>
      <c r="E288" s="47">
        <f t="shared" si="22"/>
        <v>0</v>
      </c>
      <c r="F288" s="47">
        <f t="shared" si="22"/>
        <v>0</v>
      </c>
      <c r="G288" s="49">
        <f t="shared" si="22"/>
        <v>0</v>
      </c>
      <c r="H288" s="48">
        <f t="shared" si="22"/>
        <v>0</v>
      </c>
      <c r="I288" s="47">
        <f t="shared" si="22"/>
        <v>0</v>
      </c>
      <c r="J288" s="47">
        <f t="shared" si="22"/>
        <v>0</v>
      </c>
      <c r="K288" s="47">
        <f t="shared" si="22"/>
        <v>0</v>
      </c>
      <c r="L288" s="46">
        <f t="shared" si="22"/>
        <v>0</v>
      </c>
    </row>
    <row r="289" spans="1:12" ht="12.75" hidden="1" thickTop="1" x14ac:dyDescent="0.25">
      <c r="A289" s="45" t="s">
        <v>20</v>
      </c>
      <c r="B289" s="44" t="s">
        <v>19</v>
      </c>
      <c r="C289" s="42">
        <f t="shared" ref="C289:C296" si="23">SUM(D289:G289)</f>
        <v>0</v>
      </c>
      <c r="D289" s="41"/>
      <c r="E289" s="41"/>
      <c r="F289" s="41"/>
      <c r="G289" s="43"/>
      <c r="H289" s="42">
        <f t="shared" ref="H289:H296" si="24">SUM(I289:L289)</f>
        <v>0</v>
      </c>
      <c r="I289" s="41"/>
      <c r="J289" s="41"/>
      <c r="K289" s="41"/>
      <c r="L289" s="40"/>
    </row>
    <row r="290" spans="1:12" ht="24.75" hidden="1" thickTop="1" x14ac:dyDescent="0.25">
      <c r="A290" s="39" t="s">
        <v>18</v>
      </c>
      <c r="B290" s="38" t="s">
        <v>17</v>
      </c>
      <c r="C290" s="36">
        <f t="shared" si="23"/>
        <v>0</v>
      </c>
      <c r="D290" s="35"/>
      <c r="E290" s="35"/>
      <c r="F290" s="35"/>
      <c r="G290" s="37"/>
      <c r="H290" s="36">
        <f t="shared" si="24"/>
        <v>0</v>
      </c>
      <c r="I290" s="35"/>
      <c r="J290" s="35"/>
      <c r="K290" s="35"/>
      <c r="L290" s="34"/>
    </row>
    <row r="291" spans="1:12" ht="12.75" hidden="1" thickTop="1" x14ac:dyDescent="0.25">
      <c r="A291" s="39" t="s">
        <v>16</v>
      </c>
      <c r="B291" s="38" t="s">
        <v>15</v>
      </c>
      <c r="C291" s="36">
        <f t="shared" si="23"/>
        <v>0</v>
      </c>
      <c r="D291" s="35"/>
      <c r="E291" s="35"/>
      <c r="F291" s="35"/>
      <c r="G291" s="37"/>
      <c r="H291" s="36">
        <f t="shared" si="24"/>
        <v>0</v>
      </c>
      <c r="I291" s="35"/>
      <c r="J291" s="35"/>
      <c r="K291" s="35"/>
      <c r="L291" s="34"/>
    </row>
    <row r="292" spans="1:12" ht="24.75" hidden="1" thickTop="1" x14ac:dyDescent="0.25">
      <c r="A292" s="39" t="s">
        <v>14</v>
      </c>
      <c r="B292" s="38" t="s">
        <v>13</v>
      </c>
      <c r="C292" s="36">
        <f t="shared" si="23"/>
        <v>0</v>
      </c>
      <c r="D292" s="35"/>
      <c r="E292" s="35"/>
      <c r="F292" s="35"/>
      <c r="G292" s="37"/>
      <c r="H292" s="36">
        <f t="shared" si="24"/>
        <v>0</v>
      </c>
      <c r="I292" s="35"/>
      <c r="J292" s="35"/>
      <c r="K292" s="35"/>
      <c r="L292" s="34"/>
    </row>
    <row r="293" spans="1:12" ht="12.75" hidden="1" thickTop="1" x14ac:dyDescent="0.25">
      <c r="A293" s="39" t="s">
        <v>12</v>
      </c>
      <c r="B293" s="38" t="s">
        <v>11</v>
      </c>
      <c r="C293" s="36">
        <f t="shared" si="23"/>
        <v>0</v>
      </c>
      <c r="D293" s="35"/>
      <c r="E293" s="35"/>
      <c r="F293" s="35"/>
      <c r="G293" s="37"/>
      <c r="H293" s="36">
        <f t="shared" si="24"/>
        <v>0</v>
      </c>
      <c r="I293" s="35"/>
      <c r="J293" s="35"/>
      <c r="K293" s="35"/>
      <c r="L293" s="34"/>
    </row>
    <row r="294" spans="1:12" ht="24.75" hidden="1" thickTop="1" x14ac:dyDescent="0.25">
      <c r="A294" s="33" t="s">
        <v>10</v>
      </c>
      <c r="B294" s="32" t="s">
        <v>9</v>
      </c>
      <c r="C294" s="30">
        <f t="shared" si="23"/>
        <v>0</v>
      </c>
      <c r="D294" s="29"/>
      <c r="E294" s="29"/>
      <c r="F294" s="29"/>
      <c r="G294" s="31"/>
      <c r="H294" s="30">
        <f t="shared" si="24"/>
        <v>0</v>
      </c>
      <c r="I294" s="29"/>
      <c r="J294" s="29"/>
      <c r="K294" s="29"/>
      <c r="L294" s="28"/>
    </row>
    <row r="295" spans="1:12" s="14" customFormat="1" ht="13.5" hidden="1" thickTop="1" thickBot="1" x14ac:dyDescent="0.3">
      <c r="A295" s="26" t="s">
        <v>8</v>
      </c>
      <c r="B295" s="26" t="s">
        <v>7</v>
      </c>
      <c r="C295" s="24">
        <f t="shared" si="23"/>
        <v>0</v>
      </c>
      <c r="D295" s="23"/>
      <c r="E295" s="23"/>
      <c r="F295" s="23"/>
      <c r="G295" s="25"/>
      <c r="H295" s="24">
        <f t="shared" si="24"/>
        <v>0</v>
      </c>
      <c r="I295" s="23"/>
      <c r="J295" s="23"/>
      <c r="K295" s="23"/>
      <c r="L295" s="22"/>
    </row>
    <row r="296" spans="1:12" s="14" customFormat="1" ht="48.75" hidden="1" thickTop="1" x14ac:dyDescent="0.25">
      <c r="A296" s="21" t="s">
        <v>6</v>
      </c>
      <c r="B296" s="20" t="s">
        <v>5</v>
      </c>
      <c r="C296" s="18">
        <f t="shared" si="23"/>
        <v>0</v>
      </c>
      <c r="D296" s="17"/>
      <c r="E296" s="17"/>
      <c r="F296" s="17"/>
      <c r="G296" s="19"/>
      <c r="H296" s="18">
        <f t="shared" si="24"/>
        <v>0</v>
      </c>
      <c r="I296" s="17"/>
      <c r="J296" s="17"/>
      <c r="K296" s="17"/>
      <c r="L296" s="16"/>
    </row>
    <row r="297" spans="1:12" ht="12.75" thickTop="1" x14ac:dyDescent="0.2">
      <c r="A297" s="269" t="s">
        <v>4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1"/>
    </row>
    <row r="298" spans="1:12" x14ac:dyDescent="0.25">
      <c r="A298" s="9" t="s">
        <v>358</v>
      </c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7"/>
    </row>
    <row r="299" spans="1:12" x14ac:dyDescent="0.25">
      <c r="A299" s="317" t="s">
        <v>370</v>
      </c>
      <c r="B299" s="318"/>
      <c r="C299" s="319"/>
      <c r="D299" s="319"/>
      <c r="E299" s="319"/>
      <c r="F299" s="319"/>
      <c r="G299" s="319"/>
      <c r="H299" s="318"/>
      <c r="I299" s="318"/>
      <c r="J299" s="318"/>
      <c r="K299" s="318"/>
      <c r="L299" s="320"/>
    </row>
    <row r="300" spans="1:12" x14ac:dyDescent="0.25">
      <c r="A300" s="317"/>
      <c r="B300" s="318"/>
      <c r="C300" s="319"/>
      <c r="D300" s="319"/>
      <c r="E300" s="319"/>
      <c r="F300" s="319"/>
      <c r="G300" s="319"/>
      <c r="H300" s="318"/>
      <c r="I300" s="318"/>
      <c r="J300" s="318"/>
      <c r="K300" s="318"/>
      <c r="L300" s="320"/>
    </row>
    <row r="301" spans="1:12" ht="12.75" hidden="1" customHeight="1" x14ac:dyDescent="0.25">
      <c r="A301" s="9" t="s">
        <v>3</v>
      </c>
      <c r="B301" s="10"/>
      <c r="C301" s="8" t="s">
        <v>325</v>
      </c>
      <c r="D301" s="268"/>
      <c r="E301" s="8" t="s">
        <v>369</v>
      </c>
      <c r="F301" s="8"/>
      <c r="G301" s="8"/>
      <c r="H301" s="8"/>
      <c r="I301" s="8"/>
      <c r="J301" s="8"/>
      <c r="K301" s="8"/>
      <c r="L301" s="7"/>
    </row>
    <row r="302" spans="1:12" hidden="1" x14ac:dyDescent="0.25">
      <c r="A302" s="9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7"/>
    </row>
    <row r="303" spans="1:12" hidden="1" x14ac:dyDescent="0.25">
      <c r="A303" s="9" t="s">
        <v>1</v>
      </c>
      <c r="B303" s="10"/>
      <c r="C303" s="8" t="s">
        <v>325</v>
      </c>
      <c r="D303" s="268"/>
      <c r="E303" s="8" t="s">
        <v>368</v>
      </c>
      <c r="F303" s="8"/>
      <c r="G303" s="8"/>
      <c r="H303" s="8"/>
      <c r="I303" s="8"/>
      <c r="J303" s="8"/>
      <c r="K303" s="8"/>
      <c r="L303" s="7"/>
    </row>
    <row r="304" spans="1:12" ht="12.75" thickBot="1" x14ac:dyDescent="0.3">
      <c r="A304" s="6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4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">
      <c r="A312" s="1"/>
      <c r="B312" s="1"/>
      <c r="C312" s="3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">
      <c r="A313" s="1"/>
      <c r="B313" s="1"/>
      <c r="C313" s="3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">
      <c r="A314" s="1"/>
      <c r="B314" s="1"/>
      <c r="C314" s="3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</sheetData>
  <sheetProtection algorithmName="SHA-512" hashValue="OlkNdx7GDrwxQqRxqbLUHvJ2YZxBklHtDUPM6KlZjmrStIkQsdzbjDxOjXfmDCEMnYmv3LWJjvkKYmKfOhVkQQ==" saltValue="g5SLkmUt6n3FXpU00ikYYA==" spinCount="100000" sheet="1" objects="1" scenarios="1" formatCells="0" formatColumns="0" formatRows="0"/>
  <autoFilter ref="A19:L299">
    <filterColumn colId="7">
      <filters blank="1">
        <filter val="1 083"/>
        <filter val="1 128"/>
        <filter val="1 178"/>
        <filter val="1 384"/>
        <filter val="1 431"/>
        <filter val="1 785"/>
        <filter val="1 921"/>
        <filter val="10"/>
        <filter val="103"/>
        <filter val="126 752"/>
        <filter val="13 279"/>
        <filter val="13 605"/>
        <filter val="136"/>
        <filter val="140 357"/>
        <filter val="142 997"/>
        <filter val="163"/>
        <filter val="184"/>
        <filter val="186"/>
        <filter val="2 049"/>
        <filter val="2 100"/>
        <filter val="2 120"/>
        <filter val="2 211"/>
        <filter val="2 640"/>
        <filter val="2 900"/>
        <filter val="200"/>
        <filter val="214"/>
        <filter val="23 786"/>
        <filter val="30 408"/>
        <filter val="325"/>
        <filter val="359"/>
        <filter val="363"/>
        <filter val="4 487"/>
        <filter val="4 539"/>
        <filter val="4 623"/>
        <filter val="47"/>
        <filter val="494"/>
        <filter val="5 298"/>
        <filter val="5 861"/>
        <filter val="50"/>
        <filter val="540"/>
        <filter val="6 622"/>
        <filter val="600"/>
        <filter val="8"/>
        <filter val="8 796"/>
        <filter val="83 065"/>
        <filter val="844"/>
        <filter val="86"/>
        <filter val="932"/>
        <filter val="96 344"/>
      </filters>
    </filterColumn>
  </autoFilter>
  <mergeCells count="31">
    <mergeCell ref="C13:L13"/>
    <mergeCell ref="H17:H18"/>
    <mergeCell ref="I17:I18"/>
    <mergeCell ref="J17:J18"/>
    <mergeCell ref="K17:K18"/>
    <mergeCell ref="C17:C18"/>
    <mergeCell ref="D17:D18"/>
    <mergeCell ref="E17:E18"/>
    <mergeCell ref="F17:F18"/>
    <mergeCell ref="G17:G18"/>
    <mergeCell ref="A1:L1"/>
    <mergeCell ref="A2:L2"/>
    <mergeCell ref="C3:L3"/>
    <mergeCell ref="C4:L4"/>
    <mergeCell ref="C5:L5"/>
    <mergeCell ref="C6:L6"/>
    <mergeCell ref="C7:L7"/>
    <mergeCell ref="C9:L9"/>
    <mergeCell ref="C10:L10"/>
    <mergeCell ref="A299:L300"/>
    <mergeCell ref="A286:B286"/>
    <mergeCell ref="C11:L11"/>
    <mergeCell ref="C12:L12"/>
    <mergeCell ref="C8:L8"/>
    <mergeCell ref="L17:L18"/>
    <mergeCell ref="A285:B285"/>
    <mergeCell ref="C14:L14"/>
    <mergeCell ref="A16:A18"/>
    <mergeCell ref="B16:B18"/>
    <mergeCell ref="C16:G16"/>
    <mergeCell ref="H16:L16"/>
  </mergeCells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&amp;L&amp;"Times New Roman,Regular"&amp;10&amp;D; &amp;T&amp;R&amp;"Times New Roman,Regular"&amp;10&amp;P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M323"/>
  <sheetViews>
    <sheetView showGridLines="0" view="pageLayout" zoomScaleNormal="100" workbookViewId="0">
      <selection activeCell="C14" sqref="C14:L14"/>
    </sheetView>
  </sheetViews>
  <sheetFormatPr defaultRowHeight="12" x14ac:dyDescent="0.25"/>
  <cols>
    <col min="1" max="1" width="10.85546875" style="2" customWidth="1"/>
    <col min="2" max="2" width="28" style="2" customWidth="1"/>
    <col min="3" max="3" width="9.7109375" style="2" hidden="1" customWidth="1"/>
    <col min="4" max="4" width="9.5703125" style="2" hidden="1" customWidth="1"/>
    <col min="5" max="6" width="8.7109375" style="2" hidden="1" customWidth="1"/>
    <col min="7" max="7" width="8.28515625" style="2" hidden="1" customWidth="1"/>
    <col min="8" max="11" width="8.7109375" style="2" customWidth="1"/>
    <col min="12" max="12" width="7.5703125" style="2" customWidth="1"/>
    <col min="13" max="13" width="0" style="1" hidden="1" customWidth="1"/>
    <col min="14" max="16384" width="9.140625" style="1"/>
  </cols>
  <sheetData>
    <row r="1" spans="1:12" x14ac:dyDescent="0.25">
      <c r="A1" s="281" t="s">
        <v>412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35.25" customHeight="1" x14ac:dyDescent="0.25">
      <c r="A2" s="282" t="s">
        <v>320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/>
    </row>
    <row r="3" spans="1:12" ht="12.75" customHeight="1" x14ac:dyDescent="0.25">
      <c r="A3" s="266" t="s">
        <v>319</v>
      </c>
      <c r="B3" s="265"/>
      <c r="C3" s="277" t="s">
        <v>334</v>
      </c>
      <c r="D3" s="277"/>
      <c r="E3" s="277"/>
      <c r="F3" s="277"/>
      <c r="G3" s="277"/>
      <c r="H3" s="277"/>
      <c r="I3" s="277"/>
      <c r="J3" s="277"/>
      <c r="K3" s="277"/>
      <c r="L3" s="278"/>
    </row>
    <row r="4" spans="1:12" ht="12.75" customHeight="1" x14ac:dyDescent="0.25">
      <c r="A4" s="266" t="s">
        <v>317</v>
      </c>
      <c r="B4" s="265"/>
      <c r="C4" s="277" t="s">
        <v>333</v>
      </c>
      <c r="D4" s="277"/>
      <c r="E4" s="277"/>
      <c r="F4" s="277"/>
      <c r="G4" s="277"/>
      <c r="H4" s="277"/>
      <c r="I4" s="277"/>
      <c r="J4" s="277"/>
      <c r="K4" s="277"/>
      <c r="L4" s="278"/>
    </row>
    <row r="5" spans="1:12" ht="12.75" customHeight="1" x14ac:dyDescent="0.25">
      <c r="A5" s="261" t="s">
        <v>315</v>
      </c>
      <c r="B5" s="260"/>
      <c r="C5" s="275" t="s">
        <v>332</v>
      </c>
      <c r="D5" s="275"/>
      <c r="E5" s="275"/>
      <c r="F5" s="275"/>
      <c r="G5" s="275"/>
      <c r="H5" s="275"/>
      <c r="I5" s="275"/>
      <c r="J5" s="275"/>
      <c r="K5" s="275"/>
      <c r="L5" s="276"/>
    </row>
    <row r="6" spans="1:12" ht="12.75" customHeight="1" x14ac:dyDescent="0.25">
      <c r="A6" s="261" t="s">
        <v>313</v>
      </c>
      <c r="B6" s="260"/>
      <c r="C6" s="275" t="s">
        <v>411</v>
      </c>
      <c r="D6" s="275"/>
      <c r="E6" s="275"/>
      <c r="F6" s="275"/>
      <c r="G6" s="275"/>
      <c r="H6" s="275"/>
      <c r="I6" s="275"/>
      <c r="J6" s="275"/>
      <c r="K6" s="275"/>
      <c r="L6" s="276"/>
    </row>
    <row r="7" spans="1:12" x14ac:dyDescent="0.25">
      <c r="A7" s="261" t="s">
        <v>311</v>
      </c>
      <c r="B7" s="260"/>
      <c r="C7" s="277" t="s">
        <v>410</v>
      </c>
      <c r="D7" s="277"/>
      <c r="E7" s="277"/>
      <c r="F7" s="277"/>
      <c r="G7" s="277"/>
      <c r="H7" s="277"/>
      <c r="I7" s="277"/>
      <c r="J7" s="277"/>
      <c r="K7" s="277"/>
      <c r="L7" s="278"/>
    </row>
    <row r="8" spans="1:12" ht="15" customHeight="1" x14ac:dyDescent="0.25">
      <c r="A8" s="261" t="s">
        <v>309</v>
      </c>
      <c r="B8" s="260"/>
      <c r="C8" s="315" t="s">
        <v>338</v>
      </c>
      <c r="D8" s="315"/>
      <c r="E8" s="315"/>
      <c r="F8" s="315"/>
      <c r="G8" s="315"/>
      <c r="H8" s="315"/>
      <c r="I8" s="315"/>
      <c r="J8" s="315"/>
      <c r="K8" s="315"/>
      <c r="L8" s="316"/>
    </row>
    <row r="9" spans="1:12" ht="12.75" customHeight="1" x14ac:dyDescent="0.25">
      <c r="A9" s="262" t="s">
        <v>308</v>
      </c>
      <c r="B9" s="260"/>
      <c r="C9" s="10"/>
      <c r="D9" s="10"/>
      <c r="E9" s="10"/>
      <c r="F9" s="10"/>
      <c r="G9" s="10"/>
      <c r="H9" s="10"/>
      <c r="I9" s="10"/>
      <c r="J9" s="10"/>
      <c r="K9" s="10"/>
      <c r="L9" s="267"/>
    </row>
    <row r="10" spans="1:12" ht="12.75" customHeight="1" x14ac:dyDescent="0.25">
      <c r="A10" s="261"/>
      <c r="B10" s="260" t="s">
        <v>307</v>
      </c>
      <c r="C10" s="279" t="s">
        <v>328</v>
      </c>
      <c r="D10" s="279"/>
      <c r="E10" s="279"/>
      <c r="F10" s="279"/>
      <c r="G10" s="279"/>
      <c r="H10" s="279"/>
      <c r="I10" s="279"/>
      <c r="J10" s="279"/>
      <c r="K10" s="279"/>
      <c r="L10" s="280"/>
    </row>
    <row r="11" spans="1:12" ht="12.75" customHeight="1" x14ac:dyDescent="0.25">
      <c r="A11" s="261"/>
      <c r="B11" s="260" t="s">
        <v>305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6"/>
    </row>
    <row r="12" spans="1:12" ht="12.75" customHeight="1" x14ac:dyDescent="0.25">
      <c r="A12" s="261"/>
      <c r="B12" s="260" t="s">
        <v>304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80"/>
    </row>
    <row r="13" spans="1:12" ht="12.75" customHeight="1" x14ac:dyDescent="0.25">
      <c r="A13" s="261"/>
      <c r="B13" s="260" t="s">
        <v>303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ht="12.75" customHeight="1" x14ac:dyDescent="0.25">
      <c r="A14" s="261"/>
      <c r="B14" s="260" t="s">
        <v>302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6"/>
    </row>
    <row r="15" spans="1:12" ht="12.75" customHeight="1" x14ac:dyDescent="0.25">
      <c r="A15" s="259"/>
      <c r="B15" s="258"/>
      <c r="C15" s="257"/>
      <c r="D15" s="257"/>
      <c r="E15" s="257"/>
      <c r="F15" s="257"/>
      <c r="G15" s="257"/>
      <c r="H15" s="257"/>
      <c r="I15" s="257"/>
      <c r="J15" s="257"/>
      <c r="K15" s="257"/>
      <c r="L15" s="256"/>
    </row>
    <row r="16" spans="1:12" s="255" customFormat="1" ht="12.75" customHeight="1" x14ac:dyDescent="0.25">
      <c r="A16" s="293" t="s">
        <v>301</v>
      </c>
      <c r="B16" s="296" t="s">
        <v>300</v>
      </c>
      <c r="C16" s="298" t="s">
        <v>299</v>
      </c>
      <c r="D16" s="299"/>
      <c r="E16" s="299"/>
      <c r="F16" s="299"/>
      <c r="G16" s="300"/>
      <c r="H16" s="298" t="s">
        <v>298</v>
      </c>
      <c r="I16" s="299"/>
      <c r="J16" s="299"/>
      <c r="K16" s="299"/>
      <c r="L16" s="301"/>
    </row>
    <row r="17" spans="1:12" s="255" customFormat="1" ht="12.75" customHeight="1" x14ac:dyDescent="0.25">
      <c r="A17" s="294"/>
      <c r="B17" s="297"/>
      <c r="C17" s="287" t="s">
        <v>297</v>
      </c>
      <c r="D17" s="302" t="s">
        <v>296</v>
      </c>
      <c r="E17" s="304" t="s">
        <v>295</v>
      </c>
      <c r="F17" s="306" t="s">
        <v>294</v>
      </c>
      <c r="G17" s="310" t="s">
        <v>293</v>
      </c>
      <c r="H17" s="287" t="s">
        <v>297</v>
      </c>
      <c r="I17" s="302" t="s">
        <v>296</v>
      </c>
      <c r="J17" s="304" t="s">
        <v>295</v>
      </c>
      <c r="K17" s="306" t="s">
        <v>294</v>
      </c>
      <c r="L17" s="289" t="s">
        <v>293</v>
      </c>
    </row>
    <row r="18" spans="1:12" s="249" customFormat="1" ht="61.5" customHeight="1" thickBot="1" x14ac:dyDescent="0.3">
      <c r="A18" s="295"/>
      <c r="B18" s="297"/>
      <c r="C18" s="287"/>
      <c r="D18" s="308"/>
      <c r="E18" s="309"/>
      <c r="F18" s="307"/>
      <c r="G18" s="310"/>
      <c r="H18" s="288"/>
      <c r="I18" s="303"/>
      <c r="J18" s="305"/>
      <c r="K18" s="307"/>
      <c r="L18" s="290"/>
    </row>
    <row r="19" spans="1:12" s="249" customFormat="1" ht="9.75" customHeight="1" thickTop="1" x14ac:dyDescent="0.25">
      <c r="A19" s="254" t="s">
        <v>292</v>
      </c>
      <c r="B19" s="254">
        <v>2</v>
      </c>
      <c r="C19" s="252">
        <v>3</v>
      </c>
      <c r="D19" s="251">
        <v>4</v>
      </c>
      <c r="E19" s="251">
        <v>5</v>
      </c>
      <c r="F19" s="251">
        <v>6</v>
      </c>
      <c r="G19" s="253">
        <v>7</v>
      </c>
      <c r="H19" s="252">
        <v>8</v>
      </c>
      <c r="I19" s="251">
        <v>9</v>
      </c>
      <c r="J19" s="251">
        <v>10</v>
      </c>
      <c r="K19" s="251">
        <v>11</v>
      </c>
      <c r="L19" s="250">
        <v>12</v>
      </c>
    </row>
    <row r="20" spans="1:12" s="14" customFormat="1" x14ac:dyDescent="0.25">
      <c r="A20" s="168"/>
      <c r="B20" s="147" t="s">
        <v>291</v>
      </c>
      <c r="C20" s="247"/>
      <c r="D20" s="246"/>
      <c r="E20" s="246"/>
      <c r="F20" s="246"/>
      <c r="G20" s="248"/>
      <c r="H20" s="247"/>
      <c r="I20" s="246"/>
      <c r="J20" s="246"/>
      <c r="K20" s="246"/>
      <c r="L20" s="245"/>
    </row>
    <row r="21" spans="1:12" s="14" customFormat="1" ht="12.75" thickBot="1" x14ac:dyDescent="0.3">
      <c r="A21" s="177"/>
      <c r="B21" s="244" t="s">
        <v>290</v>
      </c>
      <c r="C21" s="242">
        <f t="shared" ref="C21:C47" si="0">SUM(D21:G21)</f>
        <v>755661</v>
      </c>
      <c r="D21" s="241">
        <f>SUM(D22,D25,D26,D42,D43)</f>
        <v>755661</v>
      </c>
      <c r="E21" s="241">
        <f>SUM(E22,E25,E43)</f>
        <v>0</v>
      </c>
      <c r="F21" s="241">
        <f>SUM(F22,F27,F43)</f>
        <v>0</v>
      </c>
      <c r="G21" s="243">
        <f>SUM(G22,G45)</f>
        <v>0</v>
      </c>
      <c r="H21" s="242">
        <f t="shared" ref="H21:H47" si="1">SUM(I21:L21)</f>
        <v>793230</v>
      </c>
      <c r="I21" s="241">
        <f>SUM(I22,I25,I26,I42,I43)</f>
        <v>793230</v>
      </c>
      <c r="J21" s="241">
        <f>SUM(J22,J25,J43)</f>
        <v>0</v>
      </c>
      <c r="K21" s="241">
        <f>SUM(K22,K27,K43)</f>
        <v>0</v>
      </c>
      <c r="L21" s="240">
        <f>SUM(L22,L45)</f>
        <v>0</v>
      </c>
    </row>
    <row r="22" spans="1:12" ht="12.75" hidden="1" thickTop="1" x14ac:dyDescent="0.25">
      <c r="A22" s="239"/>
      <c r="B22" s="238" t="s">
        <v>289</v>
      </c>
      <c r="C22" s="236">
        <f t="shared" si="0"/>
        <v>0</v>
      </c>
      <c r="D22" s="235">
        <f>SUM(D23:D24)</f>
        <v>0</v>
      </c>
      <c r="E22" s="235">
        <f>SUM(E23:E24)</f>
        <v>0</v>
      </c>
      <c r="F22" s="235">
        <f>SUM(F23:F24)</f>
        <v>0</v>
      </c>
      <c r="G22" s="237">
        <f>SUM(G23:G24)</f>
        <v>0</v>
      </c>
      <c r="H22" s="236">
        <f t="shared" si="1"/>
        <v>0</v>
      </c>
      <c r="I22" s="235">
        <f>SUM(I23:I24)</f>
        <v>0</v>
      </c>
      <c r="J22" s="235">
        <f>SUM(J23:J24)</f>
        <v>0</v>
      </c>
      <c r="K22" s="235">
        <f>SUM(K23:K24)</f>
        <v>0</v>
      </c>
      <c r="L22" s="234">
        <f>SUM(L23:L24)</f>
        <v>0</v>
      </c>
    </row>
    <row r="23" spans="1:12" ht="12.75" hidden="1" thickTop="1" x14ac:dyDescent="0.25">
      <c r="A23" s="163"/>
      <c r="B23" s="114" t="s">
        <v>288</v>
      </c>
      <c r="C23" s="233">
        <f t="shared" si="0"/>
        <v>0</v>
      </c>
      <c r="D23" s="161"/>
      <c r="E23" s="161"/>
      <c r="F23" s="161"/>
      <c r="G23" s="162"/>
      <c r="H23" s="233">
        <f t="shared" si="1"/>
        <v>0</v>
      </c>
      <c r="I23" s="161"/>
      <c r="J23" s="161"/>
      <c r="K23" s="161"/>
      <c r="L23" s="160"/>
    </row>
    <row r="24" spans="1:12" ht="12.75" hidden="1" thickTop="1" x14ac:dyDescent="0.25">
      <c r="A24" s="38"/>
      <c r="B24" s="74" t="s">
        <v>287</v>
      </c>
      <c r="C24" s="231">
        <f t="shared" si="0"/>
        <v>0</v>
      </c>
      <c r="D24" s="230"/>
      <c r="E24" s="230"/>
      <c r="F24" s="230"/>
      <c r="G24" s="232"/>
      <c r="H24" s="231">
        <f t="shared" si="1"/>
        <v>0</v>
      </c>
      <c r="I24" s="230"/>
      <c r="J24" s="230"/>
      <c r="K24" s="230"/>
      <c r="L24" s="229"/>
    </row>
    <row r="25" spans="1:12" s="14" customFormat="1" ht="25.5" thickTop="1" thickBot="1" x14ac:dyDescent="0.3">
      <c r="A25" s="228">
        <v>19300</v>
      </c>
      <c r="B25" s="228" t="s">
        <v>286</v>
      </c>
      <c r="C25" s="226">
        <f t="shared" si="0"/>
        <v>755661</v>
      </c>
      <c r="D25" s="225">
        <f>D51</f>
        <v>755661</v>
      </c>
      <c r="E25" s="225">
        <f>E51</f>
        <v>0</v>
      </c>
      <c r="F25" s="224" t="s">
        <v>263</v>
      </c>
      <c r="G25" s="227" t="s">
        <v>263</v>
      </c>
      <c r="H25" s="226">
        <f t="shared" si="1"/>
        <v>793230</v>
      </c>
      <c r="I25" s="225">
        <f>I51</f>
        <v>793230</v>
      </c>
      <c r="J25" s="225">
        <f>J51</f>
        <v>0</v>
      </c>
      <c r="K25" s="224" t="s">
        <v>263</v>
      </c>
      <c r="L25" s="223" t="s">
        <v>263</v>
      </c>
    </row>
    <row r="26" spans="1:12" s="14" customFormat="1" ht="24.75" hidden="1" thickTop="1" x14ac:dyDescent="0.25">
      <c r="A26" s="97"/>
      <c r="B26" s="97" t="s">
        <v>285</v>
      </c>
      <c r="C26" s="94">
        <f t="shared" si="0"/>
        <v>0</v>
      </c>
      <c r="D26" s="209"/>
      <c r="E26" s="196" t="s">
        <v>263</v>
      </c>
      <c r="F26" s="196" t="s">
        <v>263</v>
      </c>
      <c r="G26" s="207" t="s">
        <v>263</v>
      </c>
      <c r="H26" s="94">
        <f t="shared" si="1"/>
        <v>0</v>
      </c>
      <c r="I26" s="222"/>
      <c r="J26" s="196" t="s">
        <v>263</v>
      </c>
      <c r="K26" s="196" t="s">
        <v>263</v>
      </c>
      <c r="L26" s="204" t="s">
        <v>263</v>
      </c>
    </row>
    <row r="27" spans="1:12" s="14" customFormat="1" ht="36.75" hidden="1" thickTop="1" x14ac:dyDescent="0.25">
      <c r="A27" s="97">
        <v>21300</v>
      </c>
      <c r="B27" s="97" t="s">
        <v>284</v>
      </c>
      <c r="C27" s="94">
        <f t="shared" si="0"/>
        <v>0</v>
      </c>
      <c r="D27" s="196" t="s">
        <v>263</v>
      </c>
      <c r="E27" s="196" t="s">
        <v>263</v>
      </c>
      <c r="F27" s="93">
        <f>SUM(F28,F32,F34,F37)</f>
        <v>0</v>
      </c>
      <c r="G27" s="207" t="s">
        <v>263</v>
      </c>
      <c r="H27" s="94">
        <f t="shared" si="1"/>
        <v>0</v>
      </c>
      <c r="I27" s="196" t="s">
        <v>263</v>
      </c>
      <c r="J27" s="196" t="s">
        <v>263</v>
      </c>
      <c r="K27" s="93">
        <f>SUM(K28,K32,K34,K37)</f>
        <v>0</v>
      </c>
      <c r="L27" s="204" t="s">
        <v>263</v>
      </c>
    </row>
    <row r="28" spans="1:12" s="14" customFormat="1" ht="24.75" hidden="1" thickTop="1" x14ac:dyDescent="0.25">
      <c r="A28" s="210">
        <v>21350</v>
      </c>
      <c r="B28" s="97" t="s">
        <v>283</v>
      </c>
      <c r="C28" s="94">
        <f t="shared" si="0"/>
        <v>0</v>
      </c>
      <c r="D28" s="196" t="s">
        <v>263</v>
      </c>
      <c r="E28" s="196" t="s">
        <v>263</v>
      </c>
      <c r="F28" s="93">
        <f>SUM(F29:F31)</f>
        <v>0</v>
      </c>
      <c r="G28" s="207" t="s">
        <v>263</v>
      </c>
      <c r="H28" s="94">
        <f t="shared" si="1"/>
        <v>0</v>
      </c>
      <c r="I28" s="196" t="s">
        <v>263</v>
      </c>
      <c r="J28" s="196" t="s">
        <v>263</v>
      </c>
      <c r="K28" s="93">
        <f>SUM(K29:K31)</f>
        <v>0</v>
      </c>
      <c r="L28" s="204" t="s">
        <v>263</v>
      </c>
    </row>
    <row r="29" spans="1:12" ht="12.75" hidden="1" thickTop="1" x14ac:dyDescent="0.25">
      <c r="A29" s="163">
        <v>21351</v>
      </c>
      <c r="B29" s="79" t="s">
        <v>282</v>
      </c>
      <c r="C29" s="69">
        <f t="shared" si="0"/>
        <v>0</v>
      </c>
      <c r="D29" s="215" t="s">
        <v>263</v>
      </c>
      <c r="E29" s="215" t="s">
        <v>263</v>
      </c>
      <c r="F29" s="68"/>
      <c r="G29" s="216" t="s">
        <v>263</v>
      </c>
      <c r="H29" s="69">
        <f t="shared" si="1"/>
        <v>0</v>
      </c>
      <c r="I29" s="215" t="s">
        <v>263</v>
      </c>
      <c r="J29" s="215" t="s">
        <v>263</v>
      </c>
      <c r="K29" s="68"/>
      <c r="L29" s="214" t="s">
        <v>263</v>
      </c>
    </row>
    <row r="30" spans="1:12" ht="12.75" hidden="1" thickTop="1" x14ac:dyDescent="0.25">
      <c r="A30" s="38">
        <v>21352</v>
      </c>
      <c r="B30" s="78" t="s">
        <v>281</v>
      </c>
      <c r="C30" s="36">
        <f t="shared" si="0"/>
        <v>0</v>
      </c>
      <c r="D30" s="212" t="s">
        <v>263</v>
      </c>
      <c r="E30" s="212" t="s">
        <v>263</v>
      </c>
      <c r="F30" s="35"/>
      <c r="G30" s="213" t="s">
        <v>263</v>
      </c>
      <c r="H30" s="36">
        <f t="shared" si="1"/>
        <v>0</v>
      </c>
      <c r="I30" s="212" t="s">
        <v>263</v>
      </c>
      <c r="J30" s="212" t="s">
        <v>263</v>
      </c>
      <c r="K30" s="35"/>
      <c r="L30" s="211" t="s">
        <v>263</v>
      </c>
    </row>
    <row r="31" spans="1:12" ht="24.75" hidden="1" thickTop="1" x14ac:dyDescent="0.25">
      <c r="A31" s="38">
        <v>21359</v>
      </c>
      <c r="B31" s="78" t="s">
        <v>280</v>
      </c>
      <c r="C31" s="36">
        <f t="shared" si="0"/>
        <v>0</v>
      </c>
      <c r="D31" s="212" t="s">
        <v>263</v>
      </c>
      <c r="E31" s="212" t="s">
        <v>263</v>
      </c>
      <c r="F31" s="35"/>
      <c r="G31" s="213" t="s">
        <v>263</v>
      </c>
      <c r="H31" s="36">
        <f t="shared" si="1"/>
        <v>0</v>
      </c>
      <c r="I31" s="212" t="s">
        <v>263</v>
      </c>
      <c r="J31" s="212" t="s">
        <v>263</v>
      </c>
      <c r="K31" s="35"/>
      <c r="L31" s="211" t="s">
        <v>263</v>
      </c>
    </row>
    <row r="32" spans="1:12" s="14" customFormat="1" ht="36.75" hidden="1" thickTop="1" x14ac:dyDescent="0.25">
      <c r="A32" s="210">
        <v>21370</v>
      </c>
      <c r="B32" s="97" t="s">
        <v>279</v>
      </c>
      <c r="C32" s="94">
        <f t="shared" si="0"/>
        <v>0</v>
      </c>
      <c r="D32" s="196" t="s">
        <v>263</v>
      </c>
      <c r="E32" s="196" t="s">
        <v>263</v>
      </c>
      <c r="F32" s="93">
        <f>SUM(F33)</f>
        <v>0</v>
      </c>
      <c r="G32" s="207" t="s">
        <v>263</v>
      </c>
      <c r="H32" s="94">
        <f t="shared" si="1"/>
        <v>0</v>
      </c>
      <c r="I32" s="196" t="s">
        <v>263</v>
      </c>
      <c r="J32" s="196" t="s">
        <v>263</v>
      </c>
      <c r="K32" s="93">
        <f>SUM(K33)</f>
        <v>0</v>
      </c>
      <c r="L32" s="204" t="s">
        <v>263</v>
      </c>
    </row>
    <row r="33" spans="1:12" ht="36.75" hidden="1" thickTop="1" x14ac:dyDescent="0.25">
      <c r="A33" s="221">
        <v>21379</v>
      </c>
      <c r="B33" s="220" t="s">
        <v>278</v>
      </c>
      <c r="C33" s="42">
        <f t="shared" si="0"/>
        <v>0</v>
      </c>
      <c r="D33" s="218" t="s">
        <v>263</v>
      </c>
      <c r="E33" s="218" t="s">
        <v>263</v>
      </c>
      <c r="F33" s="41"/>
      <c r="G33" s="219" t="s">
        <v>263</v>
      </c>
      <c r="H33" s="42">
        <f t="shared" si="1"/>
        <v>0</v>
      </c>
      <c r="I33" s="218" t="s">
        <v>263</v>
      </c>
      <c r="J33" s="218" t="s">
        <v>263</v>
      </c>
      <c r="K33" s="41"/>
      <c r="L33" s="217" t="s">
        <v>263</v>
      </c>
    </row>
    <row r="34" spans="1:12" s="14" customFormat="1" ht="12.75" hidden="1" thickTop="1" x14ac:dyDescent="0.25">
      <c r="A34" s="210">
        <v>21380</v>
      </c>
      <c r="B34" s="97" t="s">
        <v>277</v>
      </c>
      <c r="C34" s="94">
        <f t="shared" si="0"/>
        <v>0</v>
      </c>
      <c r="D34" s="196" t="s">
        <v>263</v>
      </c>
      <c r="E34" s="196" t="s">
        <v>263</v>
      </c>
      <c r="F34" s="93">
        <f>SUM(F35:F36)</f>
        <v>0</v>
      </c>
      <c r="G34" s="207" t="s">
        <v>263</v>
      </c>
      <c r="H34" s="94">
        <f t="shared" si="1"/>
        <v>0</v>
      </c>
      <c r="I34" s="196" t="s">
        <v>263</v>
      </c>
      <c r="J34" s="196" t="s">
        <v>263</v>
      </c>
      <c r="K34" s="93">
        <f>SUM(K35:K36)</f>
        <v>0</v>
      </c>
      <c r="L34" s="204" t="s">
        <v>263</v>
      </c>
    </row>
    <row r="35" spans="1:12" ht="12.75" hidden="1" thickTop="1" x14ac:dyDescent="0.25">
      <c r="A35" s="114">
        <v>21381</v>
      </c>
      <c r="B35" s="79" t="s">
        <v>276</v>
      </c>
      <c r="C35" s="69">
        <f t="shared" si="0"/>
        <v>0</v>
      </c>
      <c r="D35" s="215" t="s">
        <v>263</v>
      </c>
      <c r="E35" s="215" t="s">
        <v>263</v>
      </c>
      <c r="F35" s="68"/>
      <c r="G35" s="216" t="s">
        <v>263</v>
      </c>
      <c r="H35" s="69">
        <f t="shared" si="1"/>
        <v>0</v>
      </c>
      <c r="I35" s="215" t="s">
        <v>263</v>
      </c>
      <c r="J35" s="215" t="s">
        <v>263</v>
      </c>
      <c r="K35" s="68"/>
      <c r="L35" s="214" t="s">
        <v>263</v>
      </c>
    </row>
    <row r="36" spans="1:12" ht="24.75" hidden="1" thickTop="1" x14ac:dyDescent="0.25">
      <c r="A36" s="74">
        <v>21383</v>
      </c>
      <c r="B36" s="78" t="s">
        <v>275</v>
      </c>
      <c r="C36" s="36">
        <f t="shared" si="0"/>
        <v>0</v>
      </c>
      <c r="D36" s="212" t="s">
        <v>263</v>
      </c>
      <c r="E36" s="212" t="s">
        <v>263</v>
      </c>
      <c r="F36" s="35"/>
      <c r="G36" s="213" t="s">
        <v>263</v>
      </c>
      <c r="H36" s="36">
        <f t="shared" si="1"/>
        <v>0</v>
      </c>
      <c r="I36" s="212" t="s">
        <v>263</v>
      </c>
      <c r="J36" s="212" t="s">
        <v>263</v>
      </c>
      <c r="K36" s="35"/>
      <c r="L36" s="211" t="s">
        <v>263</v>
      </c>
    </row>
    <row r="37" spans="1:12" s="14" customFormat="1" ht="24.75" hidden="1" thickTop="1" x14ac:dyDescent="0.25">
      <c r="A37" s="210">
        <v>21390</v>
      </c>
      <c r="B37" s="97" t="s">
        <v>274</v>
      </c>
      <c r="C37" s="94">
        <f t="shared" si="0"/>
        <v>0</v>
      </c>
      <c r="D37" s="196" t="s">
        <v>263</v>
      </c>
      <c r="E37" s="196" t="s">
        <v>263</v>
      </c>
      <c r="F37" s="93">
        <f>SUM(F38:F41)</f>
        <v>0</v>
      </c>
      <c r="G37" s="207" t="s">
        <v>263</v>
      </c>
      <c r="H37" s="94">
        <f t="shared" si="1"/>
        <v>0</v>
      </c>
      <c r="I37" s="196" t="s">
        <v>263</v>
      </c>
      <c r="J37" s="196" t="s">
        <v>263</v>
      </c>
      <c r="K37" s="93">
        <f>SUM(K38:K41)</f>
        <v>0</v>
      </c>
      <c r="L37" s="204" t="s">
        <v>263</v>
      </c>
    </row>
    <row r="38" spans="1:12" ht="24.75" hidden="1" thickTop="1" x14ac:dyDescent="0.25">
      <c r="A38" s="114">
        <v>21391</v>
      </c>
      <c r="B38" s="79" t="s">
        <v>273</v>
      </c>
      <c r="C38" s="69">
        <f t="shared" si="0"/>
        <v>0</v>
      </c>
      <c r="D38" s="215" t="s">
        <v>263</v>
      </c>
      <c r="E38" s="215" t="s">
        <v>263</v>
      </c>
      <c r="F38" s="68"/>
      <c r="G38" s="216" t="s">
        <v>263</v>
      </c>
      <c r="H38" s="69">
        <f t="shared" si="1"/>
        <v>0</v>
      </c>
      <c r="I38" s="215" t="s">
        <v>263</v>
      </c>
      <c r="J38" s="215" t="s">
        <v>263</v>
      </c>
      <c r="K38" s="68"/>
      <c r="L38" s="214" t="s">
        <v>263</v>
      </c>
    </row>
    <row r="39" spans="1:12" ht="12.75" hidden="1" thickTop="1" x14ac:dyDescent="0.25">
      <c r="A39" s="74">
        <v>21393</v>
      </c>
      <c r="B39" s="78" t="s">
        <v>272</v>
      </c>
      <c r="C39" s="36">
        <f t="shared" si="0"/>
        <v>0</v>
      </c>
      <c r="D39" s="212" t="s">
        <v>263</v>
      </c>
      <c r="E39" s="212" t="s">
        <v>263</v>
      </c>
      <c r="F39" s="35"/>
      <c r="G39" s="213" t="s">
        <v>263</v>
      </c>
      <c r="H39" s="36">
        <f t="shared" si="1"/>
        <v>0</v>
      </c>
      <c r="I39" s="212" t="s">
        <v>263</v>
      </c>
      <c r="J39" s="212" t="s">
        <v>263</v>
      </c>
      <c r="K39" s="35"/>
      <c r="L39" s="211" t="s">
        <v>263</v>
      </c>
    </row>
    <row r="40" spans="1:12" ht="12.75" hidden="1" thickTop="1" x14ac:dyDescent="0.25">
      <c r="A40" s="74">
        <v>21395</v>
      </c>
      <c r="B40" s="78" t="s">
        <v>271</v>
      </c>
      <c r="C40" s="36">
        <f t="shared" si="0"/>
        <v>0</v>
      </c>
      <c r="D40" s="212" t="s">
        <v>263</v>
      </c>
      <c r="E40" s="212" t="s">
        <v>263</v>
      </c>
      <c r="F40" s="35"/>
      <c r="G40" s="213" t="s">
        <v>263</v>
      </c>
      <c r="H40" s="36">
        <f t="shared" si="1"/>
        <v>0</v>
      </c>
      <c r="I40" s="212" t="s">
        <v>263</v>
      </c>
      <c r="J40" s="212" t="s">
        <v>263</v>
      </c>
      <c r="K40" s="35"/>
      <c r="L40" s="211" t="s">
        <v>263</v>
      </c>
    </row>
    <row r="41" spans="1:12" ht="24.75" hidden="1" thickTop="1" x14ac:dyDescent="0.25">
      <c r="A41" s="74">
        <v>21399</v>
      </c>
      <c r="B41" s="78" t="s">
        <v>270</v>
      </c>
      <c r="C41" s="36">
        <f t="shared" si="0"/>
        <v>0</v>
      </c>
      <c r="D41" s="212" t="s">
        <v>263</v>
      </c>
      <c r="E41" s="212" t="s">
        <v>263</v>
      </c>
      <c r="F41" s="35"/>
      <c r="G41" s="213" t="s">
        <v>263</v>
      </c>
      <c r="H41" s="36">
        <f t="shared" si="1"/>
        <v>0</v>
      </c>
      <c r="I41" s="212" t="s">
        <v>263</v>
      </c>
      <c r="J41" s="212" t="s">
        <v>263</v>
      </c>
      <c r="K41" s="35"/>
      <c r="L41" s="211" t="s">
        <v>263</v>
      </c>
    </row>
    <row r="42" spans="1:12" s="14" customFormat="1" ht="36.75" hidden="1" customHeight="1" x14ac:dyDescent="0.25">
      <c r="A42" s="210">
        <v>21420</v>
      </c>
      <c r="B42" s="97" t="s">
        <v>269</v>
      </c>
      <c r="C42" s="94">
        <f t="shared" si="0"/>
        <v>0</v>
      </c>
      <c r="D42" s="209"/>
      <c r="E42" s="196" t="s">
        <v>263</v>
      </c>
      <c r="F42" s="196" t="s">
        <v>263</v>
      </c>
      <c r="G42" s="207" t="s">
        <v>263</v>
      </c>
      <c r="H42" s="206">
        <f t="shared" si="1"/>
        <v>0</v>
      </c>
      <c r="I42" s="209"/>
      <c r="J42" s="196" t="s">
        <v>263</v>
      </c>
      <c r="K42" s="196" t="s">
        <v>263</v>
      </c>
      <c r="L42" s="204" t="s">
        <v>263</v>
      </c>
    </row>
    <row r="43" spans="1:12" s="14" customFormat="1" ht="24.75" hidden="1" thickTop="1" x14ac:dyDescent="0.25">
      <c r="A43" s="208">
        <v>21490</v>
      </c>
      <c r="B43" s="125" t="s">
        <v>268</v>
      </c>
      <c r="C43" s="94">
        <f t="shared" si="0"/>
        <v>0</v>
      </c>
      <c r="D43" s="205">
        <f>D44</f>
        <v>0</v>
      </c>
      <c r="E43" s="205">
        <f>E44</f>
        <v>0</v>
      </c>
      <c r="F43" s="205">
        <f>F44</f>
        <v>0</v>
      </c>
      <c r="G43" s="207" t="s">
        <v>263</v>
      </c>
      <c r="H43" s="206">
        <f t="shared" si="1"/>
        <v>0</v>
      </c>
      <c r="I43" s="205">
        <f>I44</f>
        <v>0</v>
      </c>
      <c r="J43" s="205">
        <f>J44</f>
        <v>0</v>
      </c>
      <c r="K43" s="205">
        <f>K44</f>
        <v>0</v>
      </c>
      <c r="L43" s="204" t="s">
        <v>263</v>
      </c>
    </row>
    <row r="44" spans="1:12" s="14" customFormat="1" ht="24.75" hidden="1" thickTop="1" x14ac:dyDescent="0.25">
      <c r="A44" s="74">
        <v>21499</v>
      </c>
      <c r="B44" s="78" t="s">
        <v>267</v>
      </c>
      <c r="C44" s="42">
        <f t="shared" si="0"/>
        <v>0</v>
      </c>
      <c r="D44" s="203"/>
      <c r="E44" s="202"/>
      <c r="F44" s="202"/>
      <c r="G44" s="201" t="s">
        <v>263</v>
      </c>
      <c r="H44" s="200">
        <f t="shared" si="1"/>
        <v>0</v>
      </c>
      <c r="I44" s="161"/>
      <c r="J44" s="199"/>
      <c r="K44" s="199"/>
      <c r="L44" s="198" t="s">
        <v>263</v>
      </c>
    </row>
    <row r="45" spans="1:12" ht="24.75" hidden="1" thickTop="1" x14ac:dyDescent="0.25">
      <c r="A45" s="197">
        <v>23000</v>
      </c>
      <c r="B45" s="86" t="s">
        <v>266</v>
      </c>
      <c r="C45" s="194">
        <f t="shared" si="0"/>
        <v>0</v>
      </c>
      <c r="D45" s="196" t="s">
        <v>263</v>
      </c>
      <c r="E45" s="196" t="s">
        <v>263</v>
      </c>
      <c r="F45" s="196" t="s">
        <v>263</v>
      </c>
      <c r="G45" s="195">
        <f>SUM(G46:G47)</f>
        <v>0</v>
      </c>
      <c r="H45" s="194">
        <f t="shared" si="1"/>
        <v>0</v>
      </c>
      <c r="I45" s="193" t="s">
        <v>263</v>
      </c>
      <c r="J45" s="193" t="s">
        <v>263</v>
      </c>
      <c r="K45" s="193" t="s">
        <v>263</v>
      </c>
      <c r="L45" s="192">
        <f>SUM(L46:L47)</f>
        <v>0</v>
      </c>
    </row>
    <row r="46" spans="1:12" ht="24.75" hidden="1" thickTop="1" x14ac:dyDescent="0.25">
      <c r="A46" s="154">
        <v>23410</v>
      </c>
      <c r="B46" s="137" t="s">
        <v>265</v>
      </c>
      <c r="C46" s="191">
        <f t="shared" si="0"/>
        <v>0</v>
      </c>
      <c r="D46" s="186" t="s">
        <v>263</v>
      </c>
      <c r="E46" s="186" t="s">
        <v>263</v>
      </c>
      <c r="F46" s="186" t="s">
        <v>263</v>
      </c>
      <c r="G46" s="190"/>
      <c r="H46" s="191">
        <f t="shared" si="1"/>
        <v>0</v>
      </c>
      <c r="I46" s="186" t="s">
        <v>263</v>
      </c>
      <c r="J46" s="186" t="s">
        <v>263</v>
      </c>
      <c r="K46" s="186" t="s">
        <v>263</v>
      </c>
      <c r="L46" s="188"/>
    </row>
    <row r="47" spans="1:12" ht="24.75" hidden="1" thickTop="1" x14ac:dyDescent="0.25">
      <c r="A47" s="154">
        <v>23510</v>
      </c>
      <c r="B47" s="137" t="s">
        <v>264</v>
      </c>
      <c r="C47" s="189">
        <f t="shared" si="0"/>
        <v>0</v>
      </c>
      <c r="D47" s="186" t="s">
        <v>263</v>
      </c>
      <c r="E47" s="186" t="s">
        <v>263</v>
      </c>
      <c r="F47" s="186" t="s">
        <v>263</v>
      </c>
      <c r="G47" s="190"/>
      <c r="H47" s="189">
        <f t="shared" si="1"/>
        <v>0</v>
      </c>
      <c r="I47" s="186" t="s">
        <v>263</v>
      </c>
      <c r="J47" s="186" t="s">
        <v>263</v>
      </c>
      <c r="K47" s="186" t="s">
        <v>263</v>
      </c>
      <c r="L47" s="188"/>
    </row>
    <row r="48" spans="1:12" ht="12.75" thickTop="1" x14ac:dyDescent="0.25">
      <c r="A48" s="44"/>
      <c r="B48" s="137"/>
      <c r="C48" s="134"/>
      <c r="D48" s="186"/>
      <c r="E48" s="186"/>
      <c r="F48" s="185"/>
      <c r="G48" s="187"/>
      <c r="H48" s="134"/>
      <c r="I48" s="186"/>
      <c r="J48" s="186"/>
      <c r="K48" s="185"/>
      <c r="L48" s="184"/>
    </row>
    <row r="49" spans="1:12" s="14" customFormat="1" x14ac:dyDescent="0.25">
      <c r="A49" s="183"/>
      <c r="B49" s="182" t="s">
        <v>262</v>
      </c>
      <c r="C49" s="180"/>
      <c r="D49" s="179"/>
      <c r="E49" s="179"/>
      <c r="F49" s="179"/>
      <c r="G49" s="181"/>
      <c r="H49" s="180"/>
      <c r="I49" s="179"/>
      <c r="J49" s="179"/>
      <c r="K49" s="179"/>
      <c r="L49" s="178"/>
    </row>
    <row r="50" spans="1:12" s="14" customFormat="1" ht="12.75" thickBot="1" x14ac:dyDescent="0.3">
      <c r="A50" s="56"/>
      <c r="B50" s="177" t="s">
        <v>261</v>
      </c>
      <c r="C50" s="176">
        <f t="shared" ref="C50:C81" si="2">SUM(D50:G50)</f>
        <v>755661</v>
      </c>
      <c r="D50" s="52">
        <f>SUM(D51,D281)</f>
        <v>755661</v>
      </c>
      <c r="E50" s="52">
        <f>SUM(E51,E281)</f>
        <v>0</v>
      </c>
      <c r="F50" s="52">
        <f>SUM(F51,F281)</f>
        <v>0</v>
      </c>
      <c r="G50" s="54">
        <f>SUM(G51,G281)</f>
        <v>0</v>
      </c>
      <c r="H50" s="176">
        <f t="shared" ref="H50:H81" si="3">SUM(I50:L50)</f>
        <v>793230</v>
      </c>
      <c r="I50" s="52">
        <f>SUM(I51,I281)</f>
        <v>793230</v>
      </c>
      <c r="J50" s="52">
        <f>SUM(J51,J281)</f>
        <v>0</v>
      </c>
      <c r="K50" s="52">
        <f>SUM(K51,K281)</f>
        <v>0</v>
      </c>
      <c r="L50" s="51">
        <f>SUM(L51,L281)</f>
        <v>0</v>
      </c>
    </row>
    <row r="51" spans="1:12" s="14" customFormat="1" ht="36.75" thickTop="1" x14ac:dyDescent="0.25">
      <c r="A51" s="175"/>
      <c r="B51" s="174" t="s">
        <v>260</v>
      </c>
      <c r="C51" s="172">
        <f t="shared" si="2"/>
        <v>755661</v>
      </c>
      <c r="D51" s="171">
        <f>SUM(D52,D194)</f>
        <v>755661</v>
      </c>
      <c r="E51" s="171">
        <f>SUM(E52,E194)</f>
        <v>0</v>
      </c>
      <c r="F51" s="171">
        <f>SUM(F52,F194)</f>
        <v>0</v>
      </c>
      <c r="G51" s="173">
        <f>SUM(G52,G194)</f>
        <v>0</v>
      </c>
      <c r="H51" s="172">
        <f t="shared" si="3"/>
        <v>793230</v>
      </c>
      <c r="I51" s="171">
        <f>SUM(I52,I194)</f>
        <v>793230</v>
      </c>
      <c r="J51" s="171">
        <f>SUM(J52,J194)</f>
        <v>0</v>
      </c>
      <c r="K51" s="171">
        <f>SUM(K52,K194)</f>
        <v>0</v>
      </c>
      <c r="L51" s="170">
        <f>SUM(L52,L194)</f>
        <v>0</v>
      </c>
    </row>
    <row r="52" spans="1:12" s="14" customFormat="1" ht="24" x14ac:dyDescent="0.25">
      <c r="A52" s="169"/>
      <c r="B52" s="168" t="s">
        <v>259</v>
      </c>
      <c r="C52" s="146">
        <f t="shared" si="2"/>
        <v>730291</v>
      </c>
      <c r="D52" s="145">
        <f>SUM(D53,D75,D173,D187)</f>
        <v>730291</v>
      </c>
      <c r="E52" s="145">
        <f>SUM(E53,E75,E173,E187)</f>
        <v>0</v>
      </c>
      <c r="F52" s="145">
        <f>SUM(F53,F75,F173,F187)</f>
        <v>0</v>
      </c>
      <c r="G52" s="167">
        <f>SUM(G53,G75,G173,G187)</f>
        <v>0</v>
      </c>
      <c r="H52" s="146">
        <f t="shared" si="3"/>
        <v>784550</v>
      </c>
      <c r="I52" s="145">
        <f>SUM(I53,I75,I173,I187)</f>
        <v>784550</v>
      </c>
      <c r="J52" s="145">
        <f>SUM(J53,J75,J173,J187)</f>
        <v>0</v>
      </c>
      <c r="K52" s="145">
        <f>SUM(K53,K75,K173,K187)</f>
        <v>0</v>
      </c>
      <c r="L52" s="166">
        <f>SUM(L53,L75,L173,L187)</f>
        <v>0</v>
      </c>
    </row>
    <row r="53" spans="1:12" s="14" customFormat="1" x14ac:dyDescent="0.25">
      <c r="A53" s="131">
        <v>1000</v>
      </c>
      <c r="B53" s="131" t="s">
        <v>258</v>
      </c>
      <c r="C53" s="128">
        <f t="shared" si="2"/>
        <v>648716</v>
      </c>
      <c r="D53" s="127">
        <f>SUM(D54,D67)</f>
        <v>648716</v>
      </c>
      <c r="E53" s="127">
        <f>SUM(E54,E67)</f>
        <v>0</v>
      </c>
      <c r="F53" s="127">
        <f>SUM(F54,F67)</f>
        <v>0</v>
      </c>
      <c r="G53" s="129">
        <f>SUM(G54,G67)</f>
        <v>0</v>
      </c>
      <c r="H53" s="128">
        <f t="shared" si="3"/>
        <v>714942</v>
      </c>
      <c r="I53" s="127">
        <f>SUM(I54,I67)</f>
        <v>714942</v>
      </c>
      <c r="J53" s="127">
        <f>SUM(J54,J67)</f>
        <v>0</v>
      </c>
      <c r="K53" s="127">
        <f>SUM(K54,K67)</f>
        <v>0</v>
      </c>
      <c r="L53" s="126">
        <f>SUM(L54,L67)</f>
        <v>0</v>
      </c>
    </row>
    <row r="54" spans="1:12" x14ac:dyDescent="0.25">
      <c r="A54" s="97">
        <v>1100</v>
      </c>
      <c r="B54" s="96" t="s">
        <v>257</v>
      </c>
      <c r="C54" s="94">
        <f t="shared" si="2"/>
        <v>493337</v>
      </c>
      <c r="D54" s="93">
        <f>SUM(D55,D58,D66)</f>
        <v>493337</v>
      </c>
      <c r="E54" s="93">
        <f>SUM(E55,E58,E66)</f>
        <v>0</v>
      </c>
      <c r="F54" s="93">
        <f>SUM(F55,F58,F66)</f>
        <v>0</v>
      </c>
      <c r="G54" s="165">
        <f>SUM(G55,G58,G66)</f>
        <v>0</v>
      </c>
      <c r="H54" s="94">
        <f t="shared" si="3"/>
        <v>545989</v>
      </c>
      <c r="I54" s="93">
        <f>SUM(I55,I58,I66)</f>
        <v>545989</v>
      </c>
      <c r="J54" s="93">
        <f>SUM(J55,J58,J66)</f>
        <v>0</v>
      </c>
      <c r="K54" s="93">
        <f>SUM(K55,K58,K66)</f>
        <v>0</v>
      </c>
      <c r="L54" s="92">
        <f>SUM(L55,L58,L66)</f>
        <v>0</v>
      </c>
    </row>
    <row r="55" spans="1:12" x14ac:dyDescent="0.25">
      <c r="A55" s="80">
        <v>1110</v>
      </c>
      <c r="B55" s="137" t="s">
        <v>256</v>
      </c>
      <c r="C55" s="134">
        <f t="shared" si="2"/>
        <v>481460</v>
      </c>
      <c r="D55" s="139">
        <f>SUM(D56:D57)</f>
        <v>481460</v>
      </c>
      <c r="E55" s="139">
        <f>SUM(E56:E57)</f>
        <v>0</v>
      </c>
      <c r="F55" s="139">
        <f>SUM(F56:F57)</f>
        <v>0</v>
      </c>
      <c r="G55" s="140">
        <f>SUM(G56:G57)</f>
        <v>0</v>
      </c>
      <c r="H55" s="134">
        <f t="shared" si="3"/>
        <v>471098</v>
      </c>
      <c r="I55" s="139">
        <f>SUM(I56:I57)</f>
        <v>471098</v>
      </c>
      <c r="J55" s="139">
        <f>SUM(J56:J57)</f>
        <v>0</v>
      </c>
      <c r="K55" s="139">
        <f>SUM(K56:K57)</f>
        <v>0</v>
      </c>
      <c r="L55" s="138">
        <f>SUM(L56:L57)</f>
        <v>0</v>
      </c>
    </row>
    <row r="56" spans="1:12" hidden="1" x14ac:dyDescent="0.25">
      <c r="A56" s="114">
        <v>1111</v>
      </c>
      <c r="B56" s="79" t="s">
        <v>255</v>
      </c>
      <c r="C56" s="69">
        <f t="shared" si="2"/>
        <v>0</v>
      </c>
      <c r="D56" s="68"/>
      <c r="E56" s="68"/>
      <c r="F56" s="68"/>
      <c r="G56" s="70"/>
      <c r="H56" s="69">
        <f t="shared" si="3"/>
        <v>0</v>
      </c>
      <c r="I56" s="68"/>
      <c r="J56" s="68"/>
      <c r="K56" s="68"/>
      <c r="L56" s="67"/>
    </row>
    <row r="57" spans="1:12" ht="24" customHeight="1" x14ac:dyDescent="0.25">
      <c r="A57" s="74">
        <v>1119</v>
      </c>
      <c r="B57" s="78" t="s">
        <v>254</v>
      </c>
      <c r="C57" s="36">
        <f t="shared" si="2"/>
        <v>481460</v>
      </c>
      <c r="D57" s="35">
        <f>516196-34736</f>
        <v>481460</v>
      </c>
      <c r="E57" s="35"/>
      <c r="F57" s="35"/>
      <c r="G57" s="37"/>
      <c r="H57" s="36">
        <f t="shared" si="3"/>
        <v>471098</v>
      </c>
      <c r="I57" s="35">
        <f>504256-33158</f>
        <v>471098</v>
      </c>
      <c r="J57" s="35"/>
      <c r="K57" s="35"/>
      <c r="L57" s="34"/>
    </row>
    <row r="58" spans="1:12" ht="23.25" customHeight="1" x14ac:dyDescent="0.25">
      <c r="A58" s="88">
        <v>1140</v>
      </c>
      <c r="B58" s="78" t="s">
        <v>253</v>
      </c>
      <c r="C58" s="36">
        <f t="shared" si="2"/>
        <v>11877</v>
      </c>
      <c r="D58" s="76">
        <f>SUM(D59:D65)</f>
        <v>11877</v>
      </c>
      <c r="E58" s="76">
        <f>SUM(E59:E65)</f>
        <v>0</v>
      </c>
      <c r="F58" s="76">
        <f>SUM(F59:F65)</f>
        <v>0</v>
      </c>
      <c r="G58" s="77">
        <f>SUM(G59:G65)</f>
        <v>0</v>
      </c>
      <c r="H58" s="36">
        <f t="shared" si="3"/>
        <v>74891</v>
      </c>
      <c r="I58" s="76">
        <f>SUM(I59:I65)</f>
        <v>74891</v>
      </c>
      <c r="J58" s="76">
        <f>SUM(J59:J65)</f>
        <v>0</v>
      </c>
      <c r="K58" s="76">
        <f>SUM(K59:K65)</f>
        <v>0</v>
      </c>
      <c r="L58" s="75">
        <f>SUM(L59:L65)</f>
        <v>0</v>
      </c>
    </row>
    <row r="59" spans="1:12" hidden="1" x14ac:dyDescent="0.25">
      <c r="A59" s="74">
        <v>1141</v>
      </c>
      <c r="B59" s="78" t="s">
        <v>252</v>
      </c>
      <c r="C59" s="36">
        <f t="shared" si="2"/>
        <v>0</v>
      </c>
      <c r="D59" s="35"/>
      <c r="E59" s="35"/>
      <c r="F59" s="35"/>
      <c r="G59" s="37"/>
      <c r="H59" s="36">
        <f t="shared" si="3"/>
        <v>0</v>
      </c>
      <c r="I59" s="35"/>
      <c r="J59" s="35"/>
      <c r="K59" s="35"/>
      <c r="L59" s="34"/>
    </row>
    <row r="60" spans="1:12" ht="24.75" hidden="1" customHeight="1" x14ac:dyDescent="0.25">
      <c r="A60" s="74">
        <v>1142</v>
      </c>
      <c r="B60" s="78" t="s">
        <v>251</v>
      </c>
      <c r="C60" s="36">
        <f t="shared" si="2"/>
        <v>2056</v>
      </c>
      <c r="D60" s="35">
        <v>2056</v>
      </c>
      <c r="E60" s="35"/>
      <c r="F60" s="35"/>
      <c r="G60" s="37"/>
      <c r="H60" s="36">
        <f t="shared" si="3"/>
        <v>0</v>
      </c>
      <c r="I60" s="35"/>
      <c r="J60" s="35"/>
      <c r="K60" s="35"/>
      <c r="L60" s="34"/>
    </row>
    <row r="61" spans="1:12" ht="24" hidden="1" x14ac:dyDescent="0.25">
      <c r="A61" s="74">
        <v>1145</v>
      </c>
      <c r="B61" s="78" t="s">
        <v>250</v>
      </c>
      <c r="C61" s="36">
        <f t="shared" si="2"/>
        <v>0</v>
      </c>
      <c r="D61" s="35"/>
      <c r="E61" s="35"/>
      <c r="F61" s="35"/>
      <c r="G61" s="37"/>
      <c r="H61" s="36">
        <f t="shared" si="3"/>
        <v>0</v>
      </c>
      <c r="I61" s="35"/>
      <c r="J61" s="35"/>
      <c r="K61" s="35"/>
      <c r="L61" s="34"/>
    </row>
    <row r="62" spans="1:12" ht="27.75" customHeight="1" x14ac:dyDescent="0.25">
      <c r="A62" s="74">
        <v>1146</v>
      </c>
      <c r="B62" s="78" t="s">
        <v>249</v>
      </c>
      <c r="C62" s="36">
        <f t="shared" si="2"/>
        <v>9821</v>
      </c>
      <c r="D62" s="35">
        <v>9821</v>
      </c>
      <c r="E62" s="35"/>
      <c r="F62" s="35"/>
      <c r="G62" s="37"/>
      <c r="H62" s="36">
        <f t="shared" si="3"/>
        <v>33851</v>
      </c>
      <c r="I62" s="35">
        <f>36675-2824</f>
        <v>33851</v>
      </c>
      <c r="J62" s="35"/>
      <c r="K62" s="35"/>
      <c r="L62" s="34"/>
    </row>
    <row r="63" spans="1:12" x14ac:dyDescent="0.25">
      <c r="A63" s="74">
        <v>1147</v>
      </c>
      <c r="B63" s="78" t="s">
        <v>248</v>
      </c>
      <c r="C63" s="36">
        <f t="shared" si="2"/>
        <v>0</v>
      </c>
      <c r="D63" s="35"/>
      <c r="E63" s="35"/>
      <c r="F63" s="35"/>
      <c r="G63" s="37"/>
      <c r="H63" s="36">
        <f t="shared" si="3"/>
        <v>11240</v>
      </c>
      <c r="I63" s="35">
        <f>12088-848</f>
        <v>11240</v>
      </c>
      <c r="J63" s="35"/>
      <c r="K63" s="35"/>
      <c r="L63" s="34"/>
    </row>
    <row r="64" spans="1:12" x14ac:dyDescent="0.25">
      <c r="A64" s="74">
        <v>1148</v>
      </c>
      <c r="B64" s="78" t="s">
        <v>247</v>
      </c>
      <c r="C64" s="36">
        <f t="shared" si="2"/>
        <v>0</v>
      </c>
      <c r="D64" s="35"/>
      <c r="E64" s="35"/>
      <c r="F64" s="35"/>
      <c r="G64" s="37"/>
      <c r="H64" s="36">
        <f t="shared" si="3"/>
        <v>29800</v>
      </c>
      <c r="I64" s="35">
        <f>31918-2118</f>
        <v>29800</v>
      </c>
      <c r="J64" s="35"/>
      <c r="K64" s="35"/>
      <c r="L64" s="34"/>
    </row>
    <row r="65" spans="1:12" ht="36" hidden="1" x14ac:dyDescent="0.25">
      <c r="A65" s="74">
        <v>1149</v>
      </c>
      <c r="B65" s="78" t="s">
        <v>246</v>
      </c>
      <c r="C65" s="36">
        <f t="shared" si="2"/>
        <v>0</v>
      </c>
      <c r="D65" s="35"/>
      <c r="E65" s="35"/>
      <c r="F65" s="35"/>
      <c r="G65" s="37"/>
      <c r="H65" s="36">
        <f t="shared" si="3"/>
        <v>0</v>
      </c>
      <c r="I65" s="35"/>
      <c r="J65" s="35"/>
      <c r="K65" s="35"/>
      <c r="L65" s="34"/>
    </row>
    <row r="66" spans="1:12" ht="36" hidden="1" x14ac:dyDescent="0.25">
      <c r="A66" s="80">
        <v>1150</v>
      </c>
      <c r="B66" s="137" t="s">
        <v>245</v>
      </c>
      <c r="C66" s="134">
        <f t="shared" si="2"/>
        <v>0</v>
      </c>
      <c r="D66" s="133"/>
      <c r="E66" s="133"/>
      <c r="F66" s="133"/>
      <c r="G66" s="135"/>
      <c r="H66" s="134">
        <f t="shared" si="3"/>
        <v>0</v>
      </c>
      <c r="I66" s="133"/>
      <c r="J66" s="133"/>
      <c r="K66" s="133"/>
      <c r="L66" s="132"/>
    </row>
    <row r="67" spans="1:12" ht="36" x14ac:dyDescent="0.25">
      <c r="A67" s="97">
        <v>1200</v>
      </c>
      <c r="B67" s="96" t="s">
        <v>244</v>
      </c>
      <c r="C67" s="94">
        <f t="shared" si="2"/>
        <v>155379</v>
      </c>
      <c r="D67" s="93">
        <f>SUM(D68:D69)</f>
        <v>155379</v>
      </c>
      <c r="E67" s="93">
        <f>SUM(E68:E69)</f>
        <v>0</v>
      </c>
      <c r="F67" s="93">
        <f>SUM(F68:F69)</f>
        <v>0</v>
      </c>
      <c r="G67" s="142">
        <f>SUM(G68:G69)</f>
        <v>0</v>
      </c>
      <c r="H67" s="94">
        <f t="shared" si="3"/>
        <v>168953</v>
      </c>
      <c r="I67" s="93">
        <f>SUM(I68:I69)</f>
        <v>168953</v>
      </c>
      <c r="J67" s="93">
        <f>SUM(J68:J69)</f>
        <v>0</v>
      </c>
      <c r="K67" s="93">
        <f>SUM(K68:K69)</f>
        <v>0</v>
      </c>
      <c r="L67" s="141">
        <f>SUM(L68:L69)</f>
        <v>0</v>
      </c>
    </row>
    <row r="68" spans="1:12" ht="24" x14ac:dyDescent="0.25">
      <c r="A68" s="91">
        <v>1210</v>
      </c>
      <c r="B68" s="79" t="s">
        <v>243</v>
      </c>
      <c r="C68" s="69">
        <f t="shared" si="2"/>
        <v>122030</v>
      </c>
      <c r="D68" s="68">
        <f>130758-8728</f>
        <v>122030</v>
      </c>
      <c r="E68" s="68"/>
      <c r="F68" s="68"/>
      <c r="G68" s="70"/>
      <c r="H68" s="69">
        <f t="shared" si="3"/>
        <v>134478</v>
      </c>
      <c r="I68" s="68">
        <f>144172-9694</f>
        <v>134478</v>
      </c>
      <c r="J68" s="68"/>
      <c r="K68" s="68"/>
      <c r="L68" s="67"/>
    </row>
    <row r="69" spans="1:12" ht="24" x14ac:dyDescent="0.25">
      <c r="A69" s="88">
        <v>1220</v>
      </c>
      <c r="B69" s="78" t="s">
        <v>242</v>
      </c>
      <c r="C69" s="36">
        <f t="shared" si="2"/>
        <v>33349</v>
      </c>
      <c r="D69" s="76">
        <f>SUM(D70:D74)</f>
        <v>33349</v>
      </c>
      <c r="E69" s="76">
        <f>SUM(E70:E74)</f>
        <v>0</v>
      </c>
      <c r="F69" s="76">
        <f>SUM(F70:F74)</f>
        <v>0</v>
      </c>
      <c r="G69" s="77">
        <f>SUM(G70:G74)</f>
        <v>0</v>
      </c>
      <c r="H69" s="36">
        <f t="shared" si="3"/>
        <v>34475</v>
      </c>
      <c r="I69" s="76">
        <f>SUM(I70:I74)</f>
        <v>34475</v>
      </c>
      <c r="J69" s="76">
        <f>SUM(J70:J74)</f>
        <v>0</v>
      </c>
      <c r="K69" s="76">
        <f>SUM(K70:K74)</f>
        <v>0</v>
      </c>
      <c r="L69" s="75">
        <f>SUM(L70:L74)</f>
        <v>0</v>
      </c>
    </row>
    <row r="70" spans="1:12" ht="60" x14ac:dyDescent="0.25">
      <c r="A70" s="74">
        <v>1221</v>
      </c>
      <c r="B70" s="78" t="s">
        <v>241</v>
      </c>
      <c r="C70" s="36">
        <f t="shared" si="2"/>
        <v>23958</v>
      </c>
      <c r="D70" s="35">
        <f>26219-2261</f>
        <v>23958</v>
      </c>
      <c r="E70" s="35"/>
      <c r="F70" s="35"/>
      <c r="G70" s="37"/>
      <c r="H70" s="36">
        <f t="shared" si="3"/>
        <v>24076</v>
      </c>
      <c r="I70" s="35">
        <f>26219-2143</f>
        <v>24076</v>
      </c>
      <c r="J70" s="35"/>
      <c r="K70" s="35"/>
      <c r="L70" s="34"/>
    </row>
    <row r="71" spans="1:12" hidden="1" x14ac:dyDescent="0.25">
      <c r="A71" s="74">
        <v>1223</v>
      </c>
      <c r="B71" s="78" t="s">
        <v>240</v>
      </c>
      <c r="C71" s="36">
        <f t="shared" si="2"/>
        <v>0</v>
      </c>
      <c r="D71" s="35"/>
      <c r="E71" s="35"/>
      <c r="F71" s="35"/>
      <c r="G71" s="37"/>
      <c r="H71" s="36">
        <f t="shared" si="3"/>
        <v>0</v>
      </c>
      <c r="I71" s="35"/>
      <c r="J71" s="35"/>
      <c r="K71" s="35"/>
      <c r="L71" s="34"/>
    </row>
    <row r="72" spans="1:12" hidden="1" x14ac:dyDescent="0.25">
      <c r="A72" s="74">
        <v>1225</v>
      </c>
      <c r="B72" s="78" t="s">
        <v>239</v>
      </c>
      <c r="C72" s="36">
        <f t="shared" si="2"/>
        <v>0</v>
      </c>
      <c r="D72" s="35"/>
      <c r="E72" s="35"/>
      <c r="F72" s="35"/>
      <c r="G72" s="37"/>
      <c r="H72" s="36">
        <f t="shared" si="3"/>
        <v>0</v>
      </c>
      <c r="I72" s="35"/>
      <c r="J72" s="35"/>
      <c r="K72" s="35"/>
      <c r="L72" s="34"/>
    </row>
    <row r="73" spans="1:12" ht="36" x14ac:dyDescent="0.25">
      <c r="A73" s="74">
        <v>1227</v>
      </c>
      <c r="B73" s="78" t="s">
        <v>238</v>
      </c>
      <c r="C73" s="36">
        <f t="shared" si="2"/>
        <v>9391</v>
      </c>
      <c r="D73" s="35">
        <f>10458-1067</f>
        <v>9391</v>
      </c>
      <c r="E73" s="35"/>
      <c r="F73" s="35"/>
      <c r="G73" s="37"/>
      <c r="H73" s="36">
        <f t="shared" si="3"/>
        <v>9971</v>
      </c>
      <c r="I73" s="35">
        <f>10892-921</f>
        <v>9971</v>
      </c>
      <c r="J73" s="35"/>
      <c r="K73" s="35"/>
      <c r="L73" s="34"/>
    </row>
    <row r="74" spans="1:12" ht="60" x14ac:dyDescent="0.25">
      <c r="A74" s="74">
        <v>1228</v>
      </c>
      <c r="B74" s="78" t="s">
        <v>237</v>
      </c>
      <c r="C74" s="36">
        <f t="shared" si="2"/>
        <v>0</v>
      </c>
      <c r="D74" s="35"/>
      <c r="E74" s="35"/>
      <c r="F74" s="35"/>
      <c r="G74" s="37"/>
      <c r="H74" s="36">
        <f t="shared" si="3"/>
        <v>428</v>
      </c>
      <c r="I74" s="35">
        <v>428</v>
      </c>
      <c r="J74" s="35"/>
      <c r="K74" s="35"/>
      <c r="L74" s="34"/>
    </row>
    <row r="75" spans="1:12" x14ac:dyDescent="0.25">
      <c r="A75" s="131">
        <v>2000</v>
      </c>
      <c r="B75" s="131" t="s">
        <v>236</v>
      </c>
      <c r="C75" s="128">
        <f t="shared" si="2"/>
        <v>81575</v>
      </c>
      <c r="D75" s="127">
        <f>SUM(D76,D83,D130,D164,D165,D172)</f>
        <v>81575</v>
      </c>
      <c r="E75" s="127">
        <f>SUM(E76,E83,E130,E164,E165,E172)</f>
        <v>0</v>
      </c>
      <c r="F75" s="127">
        <f>SUM(F76,F83,F130,F164,F165,F172)</f>
        <v>0</v>
      </c>
      <c r="G75" s="129">
        <f>SUM(G76,G83,G130,G164,G165,G172)</f>
        <v>0</v>
      </c>
      <c r="H75" s="128">
        <f t="shared" si="3"/>
        <v>69608</v>
      </c>
      <c r="I75" s="127">
        <f>SUM(I76,I83,I130,I164,I165,I172)</f>
        <v>69608</v>
      </c>
      <c r="J75" s="127">
        <f>SUM(J76,J83,J130,J164,J165,J172)</f>
        <v>0</v>
      </c>
      <c r="K75" s="127">
        <f>SUM(K76,K83,K130,K164,K165,K172)</f>
        <v>0</v>
      </c>
      <c r="L75" s="126">
        <f>SUM(L76,L83,L130,L164,L165,L172)</f>
        <v>0</v>
      </c>
    </row>
    <row r="76" spans="1:12" ht="24" hidden="1" x14ac:dyDescent="0.25">
      <c r="A76" s="97">
        <v>2100</v>
      </c>
      <c r="B76" s="96" t="s">
        <v>235</v>
      </c>
      <c r="C76" s="94">
        <f t="shared" si="2"/>
        <v>0</v>
      </c>
      <c r="D76" s="93">
        <f>SUM(D77,D80)</f>
        <v>0</v>
      </c>
      <c r="E76" s="93">
        <f>SUM(E77,E80)</f>
        <v>0</v>
      </c>
      <c r="F76" s="93">
        <f>SUM(F77,F80)</f>
        <v>0</v>
      </c>
      <c r="G76" s="142">
        <f>SUM(G77,G80)</f>
        <v>0</v>
      </c>
      <c r="H76" s="94">
        <f t="shared" si="3"/>
        <v>0</v>
      </c>
      <c r="I76" s="93">
        <f>SUM(I77,I80)</f>
        <v>0</v>
      </c>
      <c r="J76" s="93">
        <f>SUM(J77,J80)</f>
        <v>0</v>
      </c>
      <c r="K76" s="93">
        <f>SUM(K77,K80)</f>
        <v>0</v>
      </c>
      <c r="L76" s="141">
        <f>SUM(L77,L80)</f>
        <v>0</v>
      </c>
    </row>
    <row r="77" spans="1:12" ht="24" hidden="1" x14ac:dyDescent="0.25">
      <c r="A77" s="91">
        <v>2110</v>
      </c>
      <c r="B77" s="79" t="s">
        <v>234</v>
      </c>
      <c r="C77" s="69">
        <f t="shared" si="2"/>
        <v>0</v>
      </c>
      <c r="D77" s="107">
        <f>SUM(D78:D79)</f>
        <v>0</v>
      </c>
      <c r="E77" s="107">
        <f>SUM(E78:E79)</f>
        <v>0</v>
      </c>
      <c r="F77" s="107">
        <f>SUM(F78:F79)</f>
        <v>0</v>
      </c>
      <c r="G77" s="150">
        <f>SUM(G78:G79)</f>
        <v>0</v>
      </c>
      <c r="H77" s="69">
        <f t="shared" si="3"/>
        <v>0</v>
      </c>
      <c r="I77" s="107">
        <f>SUM(I78:I79)</f>
        <v>0</v>
      </c>
      <c r="J77" s="107">
        <f>SUM(J78:J79)</f>
        <v>0</v>
      </c>
      <c r="K77" s="107">
        <f>SUM(K78:K79)</f>
        <v>0</v>
      </c>
      <c r="L77" s="149">
        <f>SUM(L78:L79)</f>
        <v>0</v>
      </c>
    </row>
    <row r="78" spans="1:12" hidden="1" x14ac:dyDescent="0.25">
      <c r="A78" s="74">
        <v>2111</v>
      </c>
      <c r="B78" s="78" t="s">
        <v>232</v>
      </c>
      <c r="C78" s="36">
        <f t="shared" si="2"/>
        <v>0</v>
      </c>
      <c r="D78" s="35"/>
      <c r="E78" s="35"/>
      <c r="F78" s="35"/>
      <c r="G78" s="37"/>
      <c r="H78" s="36">
        <f t="shared" si="3"/>
        <v>0</v>
      </c>
      <c r="I78" s="35"/>
      <c r="J78" s="35"/>
      <c r="K78" s="35"/>
      <c r="L78" s="34"/>
    </row>
    <row r="79" spans="1:12" ht="24" hidden="1" x14ac:dyDescent="0.25">
      <c r="A79" s="74">
        <v>2112</v>
      </c>
      <c r="B79" s="78" t="s">
        <v>231</v>
      </c>
      <c r="C79" s="36">
        <f t="shared" si="2"/>
        <v>0</v>
      </c>
      <c r="D79" s="35"/>
      <c r="E79" s="35"/>
      <c r="F79" s="35"/>
      <c r="G79" s="37"/>
      <c r="H79" s="36">
        <f t="shared" si="3"/>
        <v>0</v>
      </c>
      <c r="I79" s="35"/>
      <c r="J79" s="35"/>
      <c r="K79" s="35"/>
      <c r="L79" s="34"/>
    </row>
    <row r="80" spans="1:12" ht="24" hidden="1" x14ac:dyDescent="0.25">
      <c r="A80" s="88">
        <v>2120</v>
      </c>
      <c r="B80" s="78" t="s">
        <v>233</v>
      </c>
      <c r="C80" s="36">
        <f t="shared" si="2"/>
        <v>0</v>
      </c>
      <c r="D80" s="76">
        <f>SUM(D81:D82)</f>
        <v>0</v>
      </c>
      <c r="E80" s="76">
        <f>SUM(E81:E82)</f>
        <v>0</v>
      </c>
      <c r="F80" s="76">
        <f>SUM(F81:F82)</f>
        <v>0</v>
      </c>
      <c r="G80" s="77">
        <f>SUM(G81:G82)</f>
        <v>0</v>
      </c>
      <c r="H80" s="36">
        <f t="shared" si="3"/>
        <v>0</v>
      </c>
      <c r="I80" s="76">
        <f>SUM(I81:I82)</f>
        <v>0</v>
      </c>
      <c r="J80" s="76">
        <f>SUM(J81:J82)</f>
        <v>0</v>
      </c>
      <c r="K80" s="76">
        <f>SUM(K81:K82)</f>
        <v>0</v>
      </c>
      <c r="L80" s="75">
        <f>SUM(L81:L82)</f>
        <v>0</v>
      </c>
    </row>
    <row r="81" spans="1:12" hidden="1" x14ac:dyDescent="0.25">
      <c r="A81" s="74">
        <v>2121</v>
      </c>
      <c r="B81" s="78" t="s">
        <v>232</v>
      </c>
      <c r="C81" s="36">
        <f t="shared" si="2"/>
        <v>0</v>
      </c>
      <c r="D81" s="35"/>
      <c r="E81" s="35"/>
      <c r="F81" s="35"/>
      <c r="G81" s="37"/>
      <c r="H81" s="36">
        <f t="shared" si="3"/>
        <v>0</v>
      </c>
      <c r="I81" s="35"/>
      <c r="J81" s="35"/>
      <c r="K81" s="35"/>
      <c r="L81" s="34"/>
    </row>
    <row r="82" spans="1:12" ht="24" hidden="1" x14ac:dyDescent="0.25">
      <c r="A82" s="74">
        <v>2122</v>
      </c>
      <c r="B82" s="78" t="s">
        <v>231</v>
      </c>
      <c r="C82" s="36">
        <f t="shared" ref="C82:C113" si="4">SUM(D82:G82)</f>
        <v>0</v>
      </c>
      <c r="D82" s="35"/>
      <c r="E82" s="35"/>
      <c r="F82" s="35"/>
      <c r="G82" s="37"/>
      <c r="H82" s="36">
        <f t="shared" ref="H82:H113" si="5">SUM(I82:L82)</f>
        <v>0</v>
      </c>
      <c r="I82" s="35"/>
      <c r="J82" s="35"/>
      <c r="K82" s="35"/>
      <c r="L82" s="34"/>
    </row>
    <row r="83" spans="1:12" x14ac:dyDescent="0.25">
      <c r="A83" s="97">
        <v>2200</v>
      </c>
      <c r="B83" s="96" t="s">
        <v>230</v>
      </c>
      <c r="C83" s="94">
        <f t="shared" si="4"/>
        <v>46975</v>
      </c>
      <c r="D83" s="93">
        <f>SUM(D84,D89,D95,D103,D112,D116,D122,D128)</f>
        <v>46975</v>
      </c>
      <c r="E83" s="93">
        <f>SUM(E84,E89,E95,E103,E112,E116,E122,E128)</f>
        <v>0</v>
      </c>
      <c r="F83" s="93">
        <f>SUM(F84,F89,F95,F103,F112,F116,F122,F128)</f>
        <v>0</v>
      </c>
      <c r="G83" s="142">
        <f>SUM(G84,G89,G95,G103,G112,G116,G122,G128)</f>
        <v>0</v>
      </c>
      <c r="H83" s="94">
        <f t="shared" si="5"/>
        <v>43501</v>
      </c>
      <c r="I83" s="93">
        <f>SUM(I84,I89,I95,I103,I112,I116,I122,I128)</f>
        <v>43501</v>
      </c>
      <c r="J83" s="93">
        <f>SUM(J84,J89,J95,J103,J112,J116,J122,J128)</f>
        <v>0</v>
      </c>
      <c r="K83" s="93">
        <f>SUM(K84,K89,K95,K103,K112,K116,K122,K128)</f>
        <v>0</v>
      </c>
      <c r="L83" s="109">
        <f>SUM(L84,L89,L95,L103,L112,L116,L122,L128)</f>
        <v>0</v>
      </c>
    </row>
    <row r="84" spans="1:12" ht="24" x14ac:dyDescent="0.25">
      <c r="A84" s="80">
        <v>2210</v>
      </c>
      <c r="B84" s="137" t="s">
        <v>229</v>
      </c>
      <c r="C84" s="134">
        <f t="shared" si="4"/>
        <v>10120</v>
      </c>
      <c r="D84" s="139">
        <f>SUM(D85:D88)</f>
        <v>10120</v>
      </c>
      <c r="E84" s="139">
        <f>SUM(E85:E88)</f>
        <v>0</v>
      </c>
      <c r="F84" s="139">
        <f>SUM(F85:F88)</f>
        <v>0</v>
      </c>
      <c r="G84" s="139">
        <f>SUM(G85:G88)</f>
        <v>0</v>
      </c>
      <c r="H84" s="134">
        <f t="shared" si="5"/>
        <v>10120</v>
      </c>
      <c r="I84" s="139">
        <f>SUM(I85:I88)</f>
        <v>10120</v>
      </c>
      <c r="J84" s="139">
        <f>SUM(J85:J88)</f>
        <v>0</v>
      </c>
      <c r="K84" s="139">
        <f>SUM(K85:K88)</f>
        <v>0</v>
      </c>
      <c r="L84" s="138">
        <f>SUM(L85:L88)</f>
        <v>0</v>
      </c>
    </row>
    <row r="85" spans="1:12" ht="24" hidden="1" x14ac:dyDescent="0.25">
      <c r="A85" s="114">
        <v>2211</v>
      </c>
      <c r="B85" s="79" t="s">
        <v>228</v>
      </c>
      <c r="C85" s="69">
        <f t="shared" si="4"/>
        <v>0</v>
      </c>
      <c r="D85" s="68"/>
      <c r="E85" s="68"/>
      <c r="F85" s="68"/>
      <c r="G85" s="70"/>
      <c r="H85" s="69">
        <f t="shared" si="5"/>
        <v>0</v>
      </c>
      <c r="I85" s="68"/>
      <c r="J85" s="68"/>
      <c r="K85" s="68"/>
      <c r="L85" s="67"/>
    </row>
    <row r="86" spans="1:12" ht="36" x14ac:dyDescent="0.25">
      <c r="A86" s="74">
        <v>2212</v>
      </c>
      <c r="B86" s="78" t="s">
        <v>227</v>
      </c>
      <c r="C86" s="36">
        <f t="shared" si="4"/>
        <v>7442</v>
      </c>
      <c r="D86" s="35">
        <v>7442</v>
      </c>
      <c r="E86" s="35"/>
      <c r="F86" s="35"/>
      <c r="G86" s="37"/>
      <c r="H86" s="36">
        <f t="shared" si="5"/>
        <v>7442</v>
      </c>
      <c r="I86" s="35">
        <v>7442</v>
      </c>
      <c r="J86" s="35"/>
      <c r="K86" s="35"/>
      <c r="L86" s="34"/>
    </row>
    <row r="87" spans="1:12" ht="24" x14ac:dyDescent="0.25">
      <c r="A87" s="74">
        <v>2214</v>
      </c>
      <c r="B87" s="78" t="s">
        <v>226</v>
      </c>
      <c r="C87" s="36">
        <f t="shared" si="4"/>
        <v>748</v>
      </c>
      <c r="D87" s="35">
        <v>748</v>
      </c>
      <c r="E87" s="35"/>
      <c r="F87" s="35"/>
      <c r="G87" s="37"/>
      <c r="H87" s="36">
        <f t="shared" si="5"/>
        <v>748</v>
      </c>
      <c r="I87" s="35">
        <v>748</v>
      </c>
      <c r="J87" s="35"/>
      <c r="K87" s="35"/>
      <c r="L87" s="34"/>
    </row>
    <row r="88" spans="1:12" x14ac:dyDescent="0.25">
      <c r="A88" s="74">
        <v>2219</v>
      </c>
      <c r="B88" s="78" t="s">
        <v>225</v>
      </c>
      <c r="C88" s="36">
        <f t="shared" si="4"/>
        <v>1930</v>
      </c>
      <c r="D88" s="35">
        <v>1930</v>
      </c>
      <c r="E88" s="35"/>
      <c r="F88" s="35"/>
      <c r="G88" s="37"/>
      <c r="H88" s="36">
        <f t="shared" si="5"/>
        <v>1930</v>
      </c>
      <c r="I88" s="35">
        <v>1930</v>
      </c>
      <c r="J88" s="35"/>
      <c r="K88" s="35"/>
      <c r="L88" s="34"/>
    </row>
    <row r="89" spans="1:12" ht="24" x14ac:dyDescent="0.25">
      <c r="A89" s="88">
        <v>2220</v>
      </c>
      <c r="B89" s="78" t="s">
        <v>224</v>
      </c>
      <c r="C89" s="36">
        <f t="shared" si="4"/>
        <v>10702</v>
      </c>
      <c r="D89" s="76">
        <f>SUM(D90:D94)</f>
        <v>10702</v>
      </c>
      <c r="E89" s="76">
        <f>SUM(E90:E94)</f>
        <v>0</v>
      </c>
      <c r="F89" s="76">
        <f>SUM(F90:F94)</f>
        <v>0</v>
      </c>
      <c r="G89" s="77">
        <f>SUM(G90:G94)</f>
        <v>0</v>
      </c>
      <c r="H89" s="36">
        <f t="shared" si="5"/>
        <v>8880</v>
      </c>
      <c r="I89" s="76">
        <f>SUM(I90:I94)</f>
        <v>8880</v>
      </c>
      <c r="J89" s="76">
        <f>SUM(J90:J94)</f>
        <v>0</v>
      </c>
      <c r="K89" s="76">
        <f>SUM(K90:K94)</f>
        <v>0</v>
      </c>
      <c r="L89" s="75">
        <f>SUM(L90:L94)</f>
        <v>0</v>
      </c>
    </row>
    <row r="90" spans="1:12" x14ac:dyDescent="0.25">
      <c r="A90" s="74">
        <v>2221</v>
      </c>
      <c r="B90" s="78" t="s">
        <v>223</v>
      </c>
      <c r="C90" s="36">
        <f t="shared" si="4"/>
        <v>2807</v>
      </c>
      <c r="D90" s="35">
        <v>2807</v>
      </c>
      <c r="E90" s="35"/>
      <c r="F90" s="35"/>
      <c r="G90" s="37"/>
      <c r="H90" s="36">
        <f t="shared" si="5"/>
        <v>2200</v>
      </c>
      <c r="I90" s="35">
        <v>2200</v>
      </c>
      <c r="J90" s="35"/>
      <c r="K90" s="35"/>
      <c r="L90" s="34"/>
    </row>
    <row r="91" spans="1:12" hidden="1" x14ac:dyDescent="0.25">
      <c r="A91" s="74">
        <v>2222</v>
      </c>
      <c r="B91" s="78" t="s">
        <v>222</v>
      </c>
      <c r="C91" s="36">
        <f t="shared" si="4"/>
        <v>0</v>
      </c>
      <c r="D91" s="35"/>
      <c r="E91" s="35"/>
      <c r="F91" s="35"/>
      <c r="G91" s="37"/>
      <c r="H91" s="36">
        <f t="shared" si="5"/>
        <v>0</v>
      </c>
      <c r="I91" s="35"/>
      <c r="J91" s="35"/>
      <c r="K91" s="35"/>
      <c r="L91" s="34"/>
    </row>
    <row r="92" spans="1:12" x14ac:dyDescent="0.25">
      <c r="A92" s="74">
        <v>2223</v>
      </c>
      <c r="B92" s="78" t="s">
        <v>221</v>
      </c>
      <c r="C92" s="36">
        <f t="shared" si="4"/>
        <v>7336</v>
      </c>
      <c r="D92" s="35">
        <v>7336</v>
      </c>
      <c r="E92" s="35"/>
      <c r="F92" s="35"/>
      <c r="G92" s="37"/>
      <c r="H92" s="36">
        <f t="shared" si="5"/>
        <v>6050</v>
      </c>
      <c r="I92" s="35">
        <v>6050</v>
      </c>
      <c r="J92" s="35"/>
      <c r="K92" s="35"/>
      <c r="L92" s="34"/>
    </row>
    <row r="93" spans="1:12" ht="48" x14ac:dyDescent="0.25">
      <c r="A93" s="74">
        <v>2224</v>
      </c>
      <c r="B93" s="78" t="s">
        <v>220</v>
      </c>
      <c r="C93" s="36">
        <f t="shared" si="4"/>
        <v>559</v>
      </c>
      <c r="D93" s="35">
        <v>559</v>
      </c>
      <c r="E93" s="35"/>
      <c r="F93" s="35"/>
      <c r="G93" s="37"/>
      <c r="H93" s="36">
        <f t="shared" si="5"/>
        <v>630</v>
      </c>
      <c r="I93" s="35">
        <v>630</v>
      </c>
      <c r="J93" s="35"/>
      <c r="K93" s="35"/>
      <c r="L93" s="34"/>
    </row>
    <row r="94" spans="1:12" ht="24" hidden="1" x14ac:dyDescent="0.25">
      <c r="A94" s="74">
        <v>2229</v>
      </c>
      <c r="B94" s="78" t="s">
        <v>219</v>
      </c>
      <c r="C94" s="36">
        <f t="shared" si="4"/>
        <v>0</v>
      </c>
      <c r="D94" s="35"/>
      <c r="E94" s="35"/>
      <c r="F94" s="35"/>
      <c r="G94" s="37"/>
      <c r="H94" s="36">
        <f t="shared" si="5"/>
        <v>0</v>
      </c>
      <c r="I94" s="35"/>
      <c r="J94" s="35"/>
      <c r="K94" s="35"/>
      <c r="L94" s="34"/>
    </row>
    <row r="95" spans="1:12" ht="36" x14ac:dyDescent="0.25">
      <c r="A95" s="88">
        <v>2230</v>
      </c>
      <c r="B95" s="78" t="s">
        <v>218</v>
      </c>
      <c r="C95" s="36">
        <f t="shared" si="4"/>
        <v>5011</v>
      </c>
      <c r="D95" s="76">
        <f>SUM(D96:D102)</f>
        <v>5011</v>
      </c>
      <c r="E95" s="76">
        <f>SUM(E96:E102)</f>
        <v>0</v>
      </c>
      <c r="F95" s="76">
        <f>SUM(F96:F102)</f>
        <v>0</v>
      </c>
      <c r="G95" s="77">
        <f>SUM(G96:G102)</f>
        <v>0</v>
      </c>
      <c r="H95" s="36">
        <f t="shared" si="5"/>
        <v>3719</v>
      </c>
      <c r="I95" s="76">
        <f>SUM(I96:I102)</f>
        <v>3719</v>
      </c>
      <c r="J95" s="76">
        <f>SUM(J96:J102)</f>
        <v>0</v>
      </c>
      <c r="K95" s="76">
        <f>SUM(K96:K102)</f>
        <v>0</v>
      </c>
      <c r="L95" s="75">
        <f>SUM(L96:L102)</f>
        <v>0</v>
      </c>
    </row>
    <row r="96" spans="1:12" ht="24" hidden="1" x14ac:dyDescent="0.25">
      <c r="A96" s="74">
        <v>2231</v>
      </c>
      <c r="B96" s="78" t="s">
        <v>217</v>
      </c>
      <c r="C96" s="36">
        <f t="shared" si="4"/>
        <v>0</v>
      </c>
      <c r="D96" s="35"/>
      <c r="E96" s="35"/>
      <c r="F96" s="35"/>
      <c r="G96" s="37"/>
      <c r="H96" s="36">
        <f t="shared" si="5"/>
        <v>0</v>
      </c>
      <c r="I96" s="35"/>
      <c r="J96" s="35"/>
      <c r="K96" s="35"/>
      <c r="L96" s="34"/>
    </row>
    <row r="97" spans="1:12" ht="36" hidden="1" x14ac:dyDescent="0.25">
      <c r="A97" s="74">
        <v>2232</v>
      </c>
      <c r="B97" s="78" t="s">
        <v>216</v>
      </c>
      <c r="C97" s="36">
        <f t="shared" si="4"/>
        <v>0</v>
      </c>
      <c r="D97" s="35"/>
      <c r="E97" s="35"/>
      <c r="F97" s="35"/>
      <c r="G97" s="37"/>
      <c r="H97" s="36">
        <f t="shared" si="5"/>
        <v>0</v>
      </c>
      <c r="I97" s="35"/>
      <c r="J97" s="35"/>
      <c r="K97" s="35"/>
      <c r="L97" s="34"/>
    </row>
    <row r="98" spans="1:12" ht="24" hidden="1" x14ac:dyDescent="0.25">
      <c r="A98" s="114">
        <v>2233</v>
      </c>
      <c r="B98" s="79" t="s">
        <v>215</v>
      </c>
      <c r="C98" s="69">
        <f t="shared" si="4"/>
        <v>0</v>
      </c>
      <c r="D98" s="68"/>
      <c r="E98" s="68"/>
      <c r="F98" s="68"/>
      <c r="G98" s="70"/>
      <c r="H98" s="69">
        <f t="shared" si="5"/>
        <v>0</v>
      </c>
      <c r="I98" s="68"/>
      <c r="J98" s="68"/>
      <c r="K98" s="68"/>
      <c r="L98" s="67"/>
    </row>
    <row r="99" spans="1:12" ht="36" hidden="1" x14ac:dyDescent="0.25">
      <c r="A99" s="74">
        <v>2234</v>
      </c>
      <c r="B99" s="78" t="s">
        <v>214</v>
      </c>
      <c r="C99" s="36">
        <f t="shared" si="4"/>
        <v>0</v>
      </c>
      <c r="D99" s="35"/>
      <c r="E99" s="35"/>
      <c r="F99" s="35"/>
      <c r="G99" s="37"/>
      <c r="H99" s="36">
        <f t="shared" si="5"/>
        <v>0</v>
      </c>
      <c r="I99" s="35"/>
      <c r="J99" s="35"/>
      <c r="K99" s="35"/>
      <c r="L99" s="34"/>
    </row>
    <row r="100" spans="1:12" ht="24" x14ac:dyDescent="0.25">
      <c r="A100" s="74">
        <v>2235</v>
      </c>
      <c r="B100" s="78" t="s">
        <v>213</v>
      </c>
      <c r="C100" s="36">
        <f t="shared" si="4"/>
        <v>157</v>
      </c>
      <c r="D100" s="35">
        <v>157</v>
      </c>
      <c r="E100" s="35"/>
      <c r="F100" s="35"/>
      <c r="G100" s="37"/>
      <c r="H100" s="36">
        <f t="shared" si="5"/>
        <v>157</v>
      </c>
      <c r="I100" s="35">
        <v>157</v>
      </c>
      <c r="J100" s="35"/>
      <c r="K100" s="35"/>
      <c r="L100" s="34"/>
    </row>
    <row r="101" spans="1:12" x14ac:dyDescent="0.25">
      <c r="A101" s="74">
        <v>2236</v>
      </c>
      <c r="B101" s="78" t="s">
        <v>212</v>
      </c>
      <c r="C101" s="36">
        <f t="shared" si="4"/>
        <v>29</v>
      </c>
      <c r="D101" s="35">
        <v>29</v>
      </c>
      <c r="E101" s="35"/>
      <c r="F101" s="35"/>
      <c r="G101" s="37"/>
      <c r="H101" s="36">
        <f t="shared" si="5"/>
        <v>29</v>
      </c>
      <c r="I101" s="35">
        <v>29</v>
      </c>
      <c r="J101" s="35"/>
      <c r="K101" s="35"/>
      <c r="L101" s="34"/>
    </row>
    <row r="102" spans="1:12" ht="24" x14ac:dyDescent="0.25">
      <c r="A102" s="74">
        <v>2239</v>
      </c>
      <c r="B102" s="78" t="s">
        <v>211</v>
      </c>
      <c r="C102" s="36">
        <f t="shared" si="4"/>
        <v>4825</v>
      </c>
      <c r="D102" s="35">
        <v>4825</v>
      </c>
      <c r="E102" s="35"/>
      <c r="F102" s="35"/>
      <c r="G102" s="37"/>
      <c r="H102" s="36">
        <f t="shared" si="5"/>
        <v>3533</v>
      </c>
      <c r="I102" s="35">
        <v>3533</v>
      </c>
      <c r="J102" s="35"/>
      <c r="K102" s="35"/>
      <c r="L102" s="34"/>
    </row>
    <row r="103" spans="1:12" ht="36" x14ac:dyDescent="0.25">
      <c r="A103" s="88">
        <v>2240</v>
      </c>
      <c r="B103" s="78" t="s">
        <v>210</v>
      </c>
      <c r="C103" s="36">
        <f t="shared" si="4"/>
        <v>13089</v>
      </c>
      <c r="D103" s="76">
        <f>SUM(D104:D111)</f>
        <v>13089</v>
      </c>
      <c r="E103" s="76">
        <f>SUM(E104:E111)</f>
        <v>0</v>
      </c>
      <c r="F103" s="76">
        <f>SUM(F104:F111)</f>
        <v>0</v>
      </c>
      <c r="G103" s="77">
        <f>SUM(G104:G111)</f>
        <v>0</v>
      </c>
      <c r="H103" s="36">
        <f t="shared" si="5"/>
        <v>12729</v>
      </c>
      <c r="I103" s="76">
        <f>SUM(I104:I111)</f>
        <v>12729</v>
      </c>
      <c r="J103" s="76">
        <f>SUM(J104:J111)</f>
        <v>0</v>
      </c>
      <c r="K103" s="76">
        <f>SUM(K104:K111)</f>
        <v>0</v>
      </c>
      <c r="L103" s="75">
        <f>SUM(L104:L111)</f>
        <v>0</v>
      </c>
    </row>
    <row r="104" spans="1:12" hidden="1" x14ac:dyDescent="0.25">
      <c r="A104" s="74">
        <v>2241</v>
      </c>
      <c r="B104" s="78" t="s">
        <v>209</v>
      </c>
      <c r="C104" s="36">
        <f t="shared" si="4"/>
        <v>0</v>
      </c>
      <c r="D104" s="35"/>
      <c r="E104" s="35"/>
      <c r="F104" s="35"/>
      <c r="G104" s="37"/>
      <c r="H104" s="36">
        <f t="shared" si="5"/>
        <v>0</v>
      </c>
      <c r="I104" s="35"/>
      <c r="J104" s="35"/>
      <c r="K104" s="35"/>
      <c r="L104" s="34"/>
    </row>
    <row r="105" spans="1:12" ht="24" x14ac:dyDescent="0.25">
      <c r="A105" s="74">
        <v>2242</v>
      </c>
      <c r="B105" s="78" t="s">
        <v>208</v>
      </c>
      <c r="C105" s="36">
        <f t="shared" si="4"/>
        <v>1798</v>
      </c>
      <c r="D105" s="35">
        <v>1798</v>
      </c>
      <c r="E105" s="35"/>
      <c r="F105" s="35"/>
      <c r="G105" s="37"/>
      <c r="H105" s="36">
        <f t="shared" si="5"/>
        <v>1798</v>
      </c>
      <c r="I105" s="35">
        <v>1798</v>
      </c>
      <c r="J105" s="35"/>
      <c r="K105" s="35"/>
      <c r="L105" s="34"/>
    </row>
    <row r="106" spans="1:12" ht="24" x14ac:dyDescent="0.25">
      <c r="A106" s="74">
        <v>2243</v>
      </c>
      <c r="B106" s="78" t="s">
        <v>207</v>
      </c>
      <c r="C106" s="36">
        <f t="shared" si="4"/>
        <v>773</v>
      </c>
      <c r="D106" s="35">
        <v>773</v>
      </c>
      <c r="E106" s="35"/>
      <c r="F106" s="35"/>
      <c r="G106" s="37"/>
      <c r="H106" s="36">
        <f t="shared" si="5"/>
        <v>773</v>
      </c>
      <c r="I106" s="35">
        <v>773</v>
      </c>
      <c r="J106" s="35"/>
      <c r="K106" s="35"/>
      <c r="L106" s="34"/>
    </row>
    <row r="107" spans="1:12" x14ac:dyDescent="0.25">
      <c r="A107" s="74">
        <v>2244</v>
      </c>
      <c r="B107" s="78" t="s">
        <v>206</v>
      </c>
      <c r="C107" s="36">
        <f t="shared" si="4"/>
        <v>10011</v>
      </c>
      <c r="D107" s="35">
        <v>10011</v>
      </c>
      <c r="E107" s="35"/>
      <c r="F107" s="35"/>
      <c r="G107" s="37"/>
      <c r="H107" s="36">
        <f t="shared" si="5"/>
        <v>9651</v>
      </c>
      <c r="I107" s="35">
        <f>6643+3008</f>
        <v>9651</v>
      </c>
      <c r="J107" s="35"/>
      <c r="K107" s="35"/>
      <c r="L107" s="34"/>
    </row>
    <row r="108" spans="1:12" ht="24" hidden="1" x14ac:dyDescent="0.25">
      <c r="A108" s="74">
        <v>2246</v>
      </c>
      <c r="B108" s="78" t="s">
        <v>205</v>
      </c>
      <c r="C108" s="36">
        <f t="shared" si="4"/>
        <v>0</v>
      </c>
      <c r="D108" s="35"/>
      <c r="E108" s="35"/>
      <c r="F108" s="35"/>
      <c r="G108" s="37"/>
      <c r="H108" s="36">
        <f t="shared" si="5"/>
        <v>0</v>
      </c>
      <c r="I108" s="35"/>
      <c r="J108" s="35"/>
      <c r="K108" s="35"/>
      <c r="L108" s="34"/>
    </row>
    <row r="109" spans="1:12" x14ac:dyDescent="0.25">
      <c r="A109" s="74">
        <v>2247</v>
      </c>
      <c r="B109" s="78" t="s">
        <v>204</v>
      </c>
      <c r="C109" s="36">
        <f t="shared" si="4"/>
        <v>507</v>
      </c>
      <c r="D109" s="35">
        <v>507</v>
      </c>
      <c r="E109" s="35"/>
      <c r="F109" s="35"/>
      <c r="G109" s="37"/>
      <c r="H109" s="36">
        <f t="shared" si="5"/>
        <v>507</v>
      </c>
      <c r="I109" s="35">
        <v>507</v>
      </c>
      <c r="J109" s="35"/>
      <c r="K109" s="35"/>
      <c r="L109" s="34"/>
    </row>
    <row r="110" spans="1:12" ht="24" hidden="1" x14ac:dyDescent="0.25">
      <c r="A110" s="74">
        <v>2248</v>
      </c>
      <c r="B110" s="78" t="s">
        <v>203</v>
      </c>
      <c r="C110" s="36">
        <f t="shared" si="4"/>
        <v>0</v>
      </c>
      <c r="D110" s="35"/>
      <c r="E110" s="35"/>
      <c r="F110" s="35"/>
      <c r="G110" s="37"/>
      <c r="H110" s="36">
        <f t="shared" si="5"/>
        <v>0</v>
      </c>
      <c r="I110" s="35"/>
      <c r="J110" s="35"/>
      <c r="K110" s="35"/>
      <c r="L110" s="34"/>
    </row>
    <row r="111" spans="1:12" ht="24" hidden="1" x14ac:dyDescent="0.25">
      <c r="A111" s="74">
        <v>2249</v>
      </c>
      <c r="B111" s="78" t="s">
        <v>202</v>
      </c>
      <c r="C111" s="36">
        <f t="shared" si="4"/>
        <v>0</v>
      </c>
      <c r="D111" s="35"/>
      <c r="E111" s="35"/>
      <c r="F111" s="35"/>
      <c r="G111" s="37"/>
      <c r="H111" s="36">
        <f t="shared" si="5"/>
        <v>0</v>
      </c>
      <c r="I111" s="35"/>
      <c r="J111" s="35"/>
      <c r="K111" s="35"/>
      <c r="L111" s="34"/>
    </row>
    <row r="112" spans="1:12" hidden="1" x14ac:dyDescent="0.25">
      <c r="A112" s="88">
        <v>2250</v>
      </c>
      <c r="B112" s="78" t="s">
        <v>201</v>
      </c>
      <c r="C112" s="36">
        <f t="shared" si="4"/>
        <v>0</v>
      </c>
      <c r="D112" s="76">
        <f>SUM(D113:D115)</f>
        <v>0</v>
      </c>
      <c r="E112" s="76">
        <f>SUM(E113:E115)</f>
        <v>0</v>
      </c>
      <c r="F112" s="76">
        <f>SUM(F113:F115)</f>
        <v>0</v>
      </c>
      <c r="G112" s="164">
        <f>SUM(G113:G115)</f>
        <v>0</v>
      </c>
      <c r="H112" s="36">
        <f t="shared" si="5"/>
        <v>0</v>
      </c>
      <c r="I112" s="76">
        <f>SUM(I113:I115)</f>
        <v>0</v>
      </c>
      <c r="J112" s="76">
        <f>SUM(J113:J115)</f>
        <v>0</v>
      </c>
      <c r="K112" s="76">
        <f>SUM(K113:K115)</f>
        <v>0</v>
      </c>
      <c r="L112" s="75">
        <f>SUM(L113:L115)</f>
        <v>0</v>
      </c>
    </row>
    <row r="113" spans="1:12" hidden="1" x14ac:dyDescent="0.25">
      <c r="A113" s="74">
        <v>2251</v>
      </c>
      <c r="B113" s="78" t="s">
        <v>200</v>
      </c>
      <c r="C113" s="36">
        <f t="shared" si="4"/>
        <v>0</v>
      </c>
      <c r="D113" s="35"/>
      <c r="E113" s="35"/>
      <c r="F113" s="35"/>
      <c r="G113" s="37"/>
      <c r="H113" s="36">
        <f t="shared" si="5"/>
        <v>0</v>
      </c>
      <c r="I113" s="35"/>
      <c r="J113" s="35"/>
      <c r="K113" s="35"/>
      <c r="L113" s="34"/>
    </row>
    <row r="114" spans="1:12" ht="24" hidden="1" x14ac:dyDescent="0.25">
      <c r="A114" s="74">
        <v>2252</v>
      </c>
      <c r="B114" s="78" t="s">
        <v>199</v>
      </c>
      <c r="C114" s="36">
        <f t="shared" ref="C114:C127" si="6">SUM(D114:G114)</f>
        <v>0</v>
      </c>
      <c r="D114" s="35"/>
      <c r="E114" s="35"/>
      <c r="F114" s="35"/>
      <c r="G114" s="37"/>
      <c r="H114" s="36">
        <f t="shared" ref="H114:H127" si="7">SUM(I114:L114)</f>
        <v>0</v>
      </c>
      <c r="I114" s="35"/>
      <c r="J114" s="35"/>
      <c r="K114" s="35"/>
      <c r="L114" s="34"/>
    </row>
    <row r="115" spans="1:12" ht="24" hidden="1" x14ac:dyDescent="0.25">
      <c r="A115" s="74">
        <v>2259</v>
      </c>
      <c r="B115" s="78" t="s">
        <v>198</v>
      </c>
      <c r="C115" s="36">
        <f t="shared" si="6"/>
        <v>0</v>
      </c>
      <c r="D115" s="35"/>
      <c r="E115" s="35"/>
      <c r="F115" s="35"/>
      <c r="G115" s="37"/>
      <c r="H115" s="36">
        <f t="shared" si="7"/>
        <v>0</v>
      </c>
      <c r="I115" s="35"/>
      <c r="J115" s="35"/>
      <c r="K115" s="35"/>
      <c r="L115" s="34"/>
    </row>
    <row r="116" spans="1:12" x14ac:dyDescent="0.25">
      <c r="A116" s="88">
        <v>2260</v>
      </c>
      <c r="B116" s="78" t="s">
        <v>197</v>
      </c>
      <c r="C116" s="36">
        <f t="shared" si="6"/>
        <v>8033</v>
      </c>
      <c r="D116" s="76">
        <f>SUM(D117:D121)</f>
        <v>8033</v>
      </c>
      <c r="E116" s="76">
        <f>SUM(E117:E121)</f>
        <v>0</v>
      </c>
      <c r="F116" s="76">
        <f>SUM(F117:F121)</f>
        <v>0</v>
      </c>
      <c r="G116" s="77">
        <f>SUM(G117:G121)</f>
        <v>0</v>
      </c>
      <c r="H116" s="36">
        <f t="shared" si="7"/>
        <v>8033</v>
      </c>
      <c r="I116" s="76">
        <f>SUM(I117:I121)</f>
        <v>8033</v>
      </c>
      <c r="J116" s="76">
        <f>SUM(J117:J121)</f>
        <v>0</v>
      </c>
      <c r="K116" s="76">
        <f>SUM(K117:K121)</f>
        <v>0</v>
      </c>
      <c r="L116" s="75">
        <f>SUM(L117:L121)</f>
        <v>0</v>
      </c>
    </row>
    <row r="117" spans="1:12" hidden="1" x14ac:dyDescent="0.25">
      <c r="A117" s="74">
        <v>2261</v>
      </c>
      <c r="B117" s="78" t="s">
        <v>196</v>
      </c>
      <c r="C117" s="36">
        <f t="shared" si="6"/>
        <v>0</v>
      </c>
      <c r="D117" s="35"/>
      <c r="E117" s="35"/>
      <c r="F117" s="35"/>
      <c r="G117" s="37"/>
      <c r="H117" s="36">
        <f t="shared" si="7"/>
        <v>0</v>
      </c>
      <c r="I117" s="35"/>
      <c r="J117" s="35"/>
      <c r="K117" s="35"/>
      <c r="L117" s="34"/>
    </row>
    <row r="118" spans="1:12" hidden="1" x14ac:dyDescent="0.25">
      <c r="A118" s="74">
        <v>2262</v>
      </c>
      <c r="B118" s="78" t="s">
        <v>195</v>
      </c>
      <c r="C118" s="36">
        <f t="shared" si="6"/>
        <v>0</v>
      </c>
      <c r="D118" s="35"/>
      <c r="E118" s="35"/>
      <c r="F118" s="35"/>
      <c r="G118" s="37"/>
      <c r="H118" s="36">
        <f t="shared" si="7"/>
        <v>0</v>
      </c>
      <c r="I118" s="35"/>
      <c r="J118" s="35"/>
      <c r="K118" s="35"/>
      <c r="L118" s="34"/>
    </row>
    <row r="119" spans="1:12" x14ac:dyDescent="0.25">
      <c r="A119" s="74">
        <v>2263</v>
      </c>
      <c r="B119" s="78" t="s">
        <v>194</v>
      </c>
      <c r="C119" s="36">
        <f t="shared" si="6"/>
        <v>7757</v>
      </c>
      <c r="D119" s="35">
        <v>7757</v>
      </c>
      <c r="E119" s="35"/>
      <c r="F119" s="35"/>
      <c r="G119" s="37"/>
      <c r="H119" s="36">
        <f t="shared" si="7"/>
        <v>7757</v>
      </c>
      <c r="I119" s="35">
        <v>7757</v>
      </c>
      <c r="J119" s="35"/>
      <c r="K119" s="35"/>
      <c r="L119" s="34"/>
    </row>
    <row r="120" spans="1:12" ht="24" x14ac:dyDescent="0.25">
      <c r="A120" s="74">
        <v>2264</v>
      </c>
      <c r="B120" s="78" t="s">
        <v>193</v>
      </c>
      <c r="C120" s="36">
        <f t="shared" si="6"/>
        <v>276</v>
      </c>
      <c r="D120" s="35">
        <v>276</v>
      </c>
      <c r="E120" s="35"/>
      <c r="F120" s="35"/>
      <c r="G120" s="37"/>
      <c r="H120" s="36">
        <f t="shared" si="7"/>
        <v>276</v>
      </c>
      <c r="I120" s="35">
        <v>276</v>
      </c>
      <c r="J120" s="35"/>
      <c r="K120" s="35"/>
      <c r="L120" s="34"/>
    </row>
    <row r="121" spans="1:12" hidden="1" x14ac:dyDescent="0.25">
      <c r="A121" s="74">
        <v>2269</v>
      </c>
      <c r="B121" s="78" t="s">
        <v>192</v>
      </c>
      <c r="C121" s="36">
        <f t="shared" si="6"/>
        <v>0</v>
      </c>
      <c r="D121" s="35"/>
      <c r="E121" s="35"/>
      <c r="F121" s="35"/>
      <c r="G121" s="37"/>
      <c r="H121" s="36">
        <f t="shared" si="7"/>
        <v>0</v>
      </c>
      <c r="I121" s="35"/>
      <c r="J121" s="35"/>
      <c r="K121" s="35"/>
      <c r="L121" s="34"/>
    </row>
    <row r="122" spans="1:12" x14ac:dyDescent="0.25">
      <c r="A122" s="88">
        <v>2270</v>
      </c>
      <c r="B122" s="78" t="s">
        <v>191</v>
      </c>
      <c r="C122" s="36">
        <f t="shared" si="6"/>
        <v>20</v>
      </c>
      <c r="D122" s="76">
        <f>SUM(D123:D127)</f>
        <v>20</v>
      </c>
      <c r="E122" s="76">
        <f>SUM(E123:E127)</f>
        <v>0</v>
      </c>
      <c r="F122" s="76">
        <f>SUM(F123:F127)</f>
        <v>0</v>
      </c>
      <c r="G122" s="77">
        <f>SUM(G123:G127)</f>
        <v>0</v>
      </c>
      <c r="H122" s="36">
        <f t="shared" si="7"/>
        <v>20</v>
      </c>
      <c r="I122" s="76">
        <f>SUM(I123:I127)</f>
        <v>20</v>
      </c>
      <c r="J122" s="76">
        <f>SUM(J123:J127)</f>
        <v>0</v>
      </c>
      <c r="K122" s="76">
        <f>SUM(K123:K127)</f>
        <v>0</v>
      </c>
      <c r="L122" s="75">
        <f>SUM(L123:L127)</f>
        <v>0</v>
      </c>
    </row>
    <row r="123" spans="1:12" hidden="1" x14ac:dyDescent="0.25">
      <c r="A123" s="74">
        <v>2272</v>
      </c>
      <c r="B123" s="1" t="s">
        <v>190</v>
      </c>
      <c r="C123" s="36">
        <f t="shared" si="6"/>
        <v>0</v>
      </c>
      <c r="D123" s="35"/>
      <c r="E123" s="35"/>
      <c r="F123" s="35"/>
      <c r="G123" s="37"/>
      <c r="H123" s="36">
        <f t="shared" si="7"/>
        <v>0</v>
      </c>
      <c r="I123" s="35"/>
      <c r="J123" s="35"/>
      <c r="K123" s="35"/>
      <c r="L123" s="34"/>
    </row>
    <row r="124" spans="1:12" ht="24" hidden="1" x14ac:dyDescent="0.25">
      <c r="A124" s="74">
        <v>2275</v>
      </c>
      <c r="B124" s="78" t="s">
        <v>189</v>
      </c>
      <c r="C124" s="36">
        <f t="shared" si="6"/>
        <v>0</v>
      </c>
      <c r="D124" s="35"/>
      <c r="E124" s="35"/>
      <c r="F124" s="35"/>
      <c r="G124" s="37"/>
      <c r="H124" s="36">
        <f t="shared" si="7"/>
        <v>0</v>
      </c>
      <c r="I124" s="35"/>
      <c r="J124" s="35"/>
      <c r="K124" s="35"/>
      <c r="L124" s="34"/>
    </row>
    <row r="125" spans="1:12" ht="36" x14ac:dyDescent="0.25">
      <c r="A125" s="74">
        <v>2276</v>
      </c>
      <c r="B125" s="78" t="s">
        <v>188</v>
      </c>
      <c r="C125" s="36">
        <f t="shared" si="6"/>
        <v>20</v>
      </c>
      <c r="D125" s="35">
        <v>20</v>
      </c>
      <c r="E125" s="35"/>
      <c r="F125" s="35"/>
      <c r="G125" s="37"/>
      <c r="H125" s="36">
        <f t="shared" si="7"/>
        <v>20</v>
      </c>
      <c r="I125" s="35">
        <v>20</v>
      </c>
      <c r="J125" s="35"/>
      <c r="K125" s="35"/>
      <c r="L125" s="34"/>
    </row>
    <row r="126" spans="1:12" ht="24" hidden="1" customHeight="1" x14ac:dyDescent="0.25">
      <c r="A126" s="74">
        <v>2278</v>
      </c>
      <c r="B126" s="78" t="s">
        <v>187</v>
      </c>
      <c r="C126" s="36">
        <f t="shared" si="6"/>
        <v>0</v>
      </c>
      <c r="D126" s="35"/>
      <c r="E126" s="35"/>
      <c r="F126" s="35"/>
      <c r="G126" s="37"/>
      <c r="H126" s="36">
        <f t="shared" si="7"/>
        <v>0</v>
      </c>
      <c r="I126" s="35"/>
      <c r="J126" s="35"/>
      <c r="K126" s="35"/>
      <c r="L126" s="34"/>
    </row>
    <row r="127" spans="1:12" ht="24" hidden="1" x14ac:dyDescent="0.25">
      <c r="A127" s="74">
        <v>2279</v>
      </c>
      <c r="B127" s="78" t="s">
        <v>186</v>
      </c>
      <c r="C127" s="36">
        <f t="shared" si="6"/>
        <v>0</v>
      </c>
      <c r="D127" s="35"/>
      <c r="E127" s="35"/>
      <c r="F127" s="35"/>
      <c r="G127" s="37"/>
      <c r="H127" s="36">
        <f t="shared" si="7"/>
        <v>0</v>
      </c>
      <c r="I127" s="35"/>
      <c r="J127" s="35"/>
      <c r="K127" s="35"/>
      <c r="L127" s="34"/>
    </row>
    <row r="128" spans="1:12" ht="24" hidden="1" x14ac:dyDescent="0.25">
      <c r="A128" s="91">
        <v>2280</v>
      </c>
      <c r="B128" s="79" t="s">
        <v>185</v>
      </c>
      <c r="C128" s="69">
        <f t="shared" ref="C128:L128" si="8">SUM(C129)</f>
        <v>0</v>
      </c>
      <c r="D128" s="107">
        <f t="shared" si="8"/>
        <v>0</v>
      </c>
      <c r="E128" s="107">
        <f t="shared" si="8"/>
        <v>0</v>
      </c>
      <c r="F128" s="107">
        <f t="shared" si="8"/>
        <v>0</v>
      </c>
      <c r="G128" s="107">
        <f t="shared" si="8"/>
        <v>0</v>
      </c>
      <c r="H128" s="69">
        <f t="shared" si="8"/>
        <v>0</v>
      </c>
      <c r="I128" s="107">
        <f t="shared" si="8"/>
        <v>0</v>
      </c>
      <c r="J128" s="107">
        <f t="shared" si="8"/>
        <v>0</v>
      </c>
      <c r="K128" s="107">
        <f t="shared" si="8"/>
        <v>0</v>
      </c>
      <c r="L128" s="104">
        <f t="shared" si="8"/>
        <v>0</v>
      </c>
    </row>
    <row r="129" spans="1:12" ht="24" hidden="1" x14ac:dyDescent="0.25">
      <c r="A129" s="74">
        <v>2283</v>
      </c>
      <c r="B129" s="78" t="s">
        <v>184</v>
      </c>
      <c r="C129" s="36">
        <f t="shared" ref="C129:C160" si="9">SUM(D129:G129)</f>
        <v>0</v>
      </c>
      <c r="D129" s="35"/>
      <c r="E129" s="35"/>
      <c r="F129" s="35"/>
      <c r="G129" s="37"/>
      <c r="H129" s="36">
        <f t="shared" ref="H129:H160" si="10">SUM(I129:L129)</f>
        <v>0</v>
      </c>
      <c r="I129" s="35"/>
      <c r="J129" s="35"/>
      <c r="K129" s="35"/>
      <c r="L129" s="34"/>
    </row>
    <row r="130" spans="1:12" ht="38.25" customHeight="1" x14ac:dyDescent="0.25">
      <c r="A130" s="97">
        <v>2300</v>
      </c>
      <c r="B130" s="96" t="s">
        <v>183</v>
      </c>
      <c r="C130" s="94">
        <f t="shared" si="9"/>
        <v>34420</v>
      </c>
      <c r="D130" s="93">
        <f>SUM(D131,D136,D140,D141,D144,D151,D159,D160,D163)</f>
        <v>34420</v>
      </c>
      <c r="E130" s="93">
        <f>SUM(E131,E136,E140,E141,E144,E151,E159,E160,E163)</f>
        <v>0</v>
      </c>
      <c r="F130" s="93">
        <f>SUM(F131,F136,F140,F141,F144,F151,F159,F160,F163)</f>
        <v>0</v>
      </c>
      <c r="G130" s="142">
        <f>SUM(G131,G136,G140,G141,G144,G151,G159,G160,G163)</f>
        <v>0</v>
      </c>
      <c r="H130" s="94">
        <f t="shared" si="10"/>
        <v>25927</v>
      </c>
      <c r="I130" s="93">
        <f>SUM(I131,I136,I140,I141,I144,I151,I159,I160,I163)</f>
        <v>25927</v>
      </c>
      <c r="J130" s="93">
        <f>SUM(J131,J136,J140,J141,J144,J151,J159,J160,J163)</f>
        <v>0</v>
      </c>
      <c r="K130" s="93">
        <f>SUM(K131,K136,K140,K141,K144,K151,K159,K160,K163)</f>
        <v>0</v>
      </c>
      <c r="L130" s="141">
        <f>SUM(L131,L136,L140,L141,L144,L151,L159,L160,L163)</f>
        <v>0</v>
      </c>
    </row>
    <row r="131" spans="1:12" ht="24" x14ac:dyDescent="0.25">
      <c r="A131" s="91">
        <v>2310</v>
      </c>
      <c r="B131" s="79" t="s">
        <v>182</v>
      </c>
      <c r="C131" s="69">
        <f t="shared" si="9"/>
        <v>13643</v>
      </c>
      <c r="D131" s="107">
        <f>SUM(D132:D135)</f>
        <v>13643</v>
      </c>
      <c r="E131" s="107">
        <f>SUM(E132:E135)</f>
        <v>0</v>
      </c>
      <c r="F131" s="107">
        <f>SUM(F132:F135)</f>
        <v>0</v>
      </c>
      <c r="G131" s="150">
        <f>SUM(G132:G135)</f>
        <v>0</v>
      </c>
      <c r="H131" s="69">
        <f t="shared" si="10"/>
        <v>6340</v>
      </c>
      <c r="I131" s="107">
        <f>SUM(I132:I135)</f>
        <v>6340</v>
      </c>
      <c r="J131" s="107">
        <f>SUM(J132:J135)</f>
        <v>0</v>
      </c>
      <c r="K131" s="107">
        <f>SUM(K132:K135)</f>
        <v>0</v>
      </c>
      <c r="L131" s="149">
        <f>SUM(L132:L135)</f>
        <v>0</v>
      </c>
    </row>
    <row r="132" spans="1:12" x14ac:dyDescent="0.25">
      <c r="A132" s="74">
        <v>2311</v>
      </c>
      <c r="B132" s="78" t="s">
        <v>181</v>
      </c>
      <c r="C132" s="36">
        <f t="shared" si="9"/>
        <v>4500</v>
      </c>
      <c r="D132" s="35">
        <v>4500</v>
      </c>
      <c r="E132" s="35"/>
      <c r="F132" s="35"/>
      <c r="G132" s="37"/>
      <c r="H132" s="36">
        <f t="shared" si="10"/>
        <v>3828</v>
      </c>
      <c r="I132" s="35">
        <v>3828</v>
      </c>
      <c r="J132" s="35"/>
      <c r="K132" s="35"/>
      <c r="L132" s="34"/>
    </row>
    <row r="133" spans="1:12" x14ac:dyDescent="0.25">
      <c r="A133" s="74">
        <v>2312</v>
      </c>
      <c r="B133" s="78" t="s">
        <v>180</v>
      </c>
      <c r="C133" s="36">
        <f t="shared" si="9"/>
        <v>9000</v>
      </c>
      <c r="D133" s="35">
        <v>9000</v>
      </c>
      <c r="E133" s="35"/>
      <c r="F133" s="35"/>
      <c r="G133" s="37"/>
      <c r="H133" s="36">
        <f t="shared" si="10"/>
        <v>2369</v>
      </c>
      <c r="I133" s="35">
        <f>1359+150+860</f>
        <v>2369</v>
      </c>
      <c r="J133" s="35"/>
      <c r="K133" s="35"/>
      <c r="L133" s="34"/>
    </row>
    <row r="134" spans="1:12" hidden="1" x14ac:dyDescent="0.25">
      <c r="A134" s="74">
        <v>2313</v>
      </c>
      <c r="B134" s="78" t="s">
        <v>179</v>
      </c>
      <c r="C134" s="36">
        <f t="shared" si="9"/>
        <v>0</v>
      </c>
      <c r="D134" s="35"/>
      <c r="E134" s="35"/>
      <c r="F134" s="35"/>
      <c r="G134" s="37"/>
      <c r="H134" s="36">
        <f t="shared" si="10"/>
        <v>0</v>
      </c>
      <c r="I134" s="35"/>
      <c r="J134" s="35"/>
      <c r="K134" s="35"/>
      <c r="L134" s="34"/>
    </row>
    <row r="135" spans="1:12" ht="36" x14ac:dyDescent="0.25">
      <c r="A135" s="74">
        <v>2314</v>
      </c>
      <c r="B135" s="78" t="s">
        <v>178</v>
      </c>
      <c r="C135" s="36">
        <f t="shared" si="9"/>
        <v>143</v>
      </c>
      <c r="D135" s="35">
        <v>143</v>
      </c>
      <c r="E135" s="35"/>
      <c r="F135" s="35"/>
      <c r="G135" s="37"/>
      <c r="H135" s="36">
        <f t="shared" si="10"/>
        <v>143</v>
      </c>
      <c r="I135" s="35">
        <v>143</v>
      </c>
      <c r="J135" s="35"/>
      <c r="K135" s="35"/>
      <c r="L135" s="34"/>
    </row>
    <row r="136" spans="1:12" x14ac:dyDescent="0.25">
      <c r="A136" s="88">
        <v>2320</v>
      </c>
      <c r="B136" s="78" t="s">
        <v>177</v>
      </c>
      <c r="C136" s="36">
        <f t="shared" si="9"/>
        <v>12198</v>
      </c>
      <c r="D136" s="76">
        <f>SUM(D137:D139)</f>
        <v>12198</v>
      </c>
      <c r="E136" s="76">
        <f>SUM(E137:E139)</f>
        <v>0</v>
      </c>
      <c r="F136" s="76">
        <f>SUM(F137:F139)</f>
        <v>0</v>
      </c>
      <c r="G136" s="77">
        <f>SUM(G137:G139)</f>
        <v>0</v>
      </c>
      <c r="H136" s="36">
        <f t="shared" si="10"/>
        <v>12198</v>
      </c>
      <c r="I136" s="76">
        <f>SUM(I137:I139)</f>
        <v>12198</v>
      </c>
      <c r="J136" s="76">
        <f>SUM(J137:J139)</f>
        <v>0</v>
      </c>
      <c r="K136" s="76">
        <f>SUM(K137:K139)</f>
        <v>0</v>
      </c>
      <c r="L136" s="75">
        <f>SUM(L137:L139)</f>
        <v>0</v>
      </c>
    </row>
    <row r="137" spans="1:12" x14ac:dyDescent="0.25">
      <c r="A137" s="74">
        <v>2321</v>
      </c>
      <c r="B137" s="78" t="s">
        <v>176</v>
      </c>
      <c r="C137" s="36">
        <f t="shared" si="9"/>
        <v>8822</v>
      </c>
      <c r="D137" s="35">
        <v>8822</v>
      </c>
      <c r="E137" s="35"/>
      <c r="F137" s="35"/>
      <c r="G137" s="37"/>
      <c r="H137" s="36">
        <f t="shared" si="10"/>
        <v>8822</v>
      </c>
      <c r="I137" s="35">
        <v>8822</v>
      </c>
      <c r="J137" s="35"/>
      <c r="K137" s="35"/>
      <c r="L137" s="34"/>
    </row>
    <row r="138" spans="1:12" x14ac:dyDescent="0.25">
      <c r="A138" s="74">
        <v>2322</v>
      </c>
      <c r="B138" s="78" t="s">
        <v>175</v>
      </c>
      <c r="C138" s="36">
        <f t="shared" si="9"/>
        <v>3376</v>
      </c>
      <c r="D138" s="35">
        <v>3376</v>
      </c>
      <c r="E138" s="35"/>
      <c r="F138" s="35"/>
      <c r="G138" s="37"/>
      <c r="H138" s="36">
        <f t="shared" si="10"/>
        <v>3376</v>
      </c>
      <c r="I138" s="35">
        <v>3376</v>
      </c>
      <c r="J138" s="35"/>
      <c r="K138" s="35"/>
      <c r="L138" s="34"/>
    </row>
    <row r="139" spans="1:12" ht="10.5" hidden="1" customHeight="1" x14ac:dyDescent="0.25">
      <c r="A139" s="74">
        <v>2329</v>
      </c>
      <c r="B139" s="78" t="s">
        <v>174</v>
      </c>
      <c r="C139" s="36">
        <f t="shared" si="9"/>
        <v>0</v>
      </c>
      <c r="D139" s="35"/>
      <c r="E139" s="35"/>
      <c r="F139" s="35"/>
      <c r="G139" s="37"/>
      <c r="H139" s="36">
        <f t="shared" si="10"/>
        <v>0</v>
      </c>
      <c r="I139" s="35"/>
      <c r="J139" s="35"/>
      <c r="K139" s="35"/>
      <c r="L139" s="34"/>
    </row>
    <row r="140" spans="1:12" hidden="1" x14ac:dyDescent="0.25">
      <c r="A140" s="88">
        <v>2330</v>
      </c>
      <c r="B140" s="78" t="s">
        <v>173</v>
      </c>
      <c r="C140" s="36">
        <f t="shared" si="9"/>
        <v>0</v>
      </c>
      <c r="D140" s="35"/>
      <c r="E140" s="35"/>
      <c r="F140" s="35"/>
      <c r="G140" s="37"/>
      <c r="H140" s="36">
        <f t="shared" si="10"/>
        <v>0</v>
      </c>
      <c r="I140" s="35"/>
      <c r="J140" s="35"/>
      <c r="K140" s="35"/>
      <c r="L140" s="34"/>
    </row>
    <row r="141" spans="1:12" ht="48" hidden="1" x14ac:dyDescent="0.25">
      <c r="A141" s="88">
        <v>2340</v>
      </c>
      <c r="B141" s="78" t="s">
        <v>172</v>
      </c>
      <c r="C141" s="36">
        <f t="shared" si="9"/>
        <v>0</v>
      </c>
      <c r="D141" s="76">
        <f>SUM(D142:D143)</f>
        <v>0</v>
      </c>
      <c r="E141" s="76">
        <f>SUM(E142:E143)</f>
        <v>0</v>
      </c>
      <c r="F141" s="76">
        <f>SUM(F142:F143)</f>
        <v>0</v>
      </c>
      <c r="G141" s="77">
        <f>SUM(G142:G143)</f>
        <v>0</v>
      </c>
      <c r="H141" s="36">
        <f t="shared" si="10"/>
        <v>0</v>
      </c>
      <c r="I141" s="76">
        <f>SUM(I142:I143)</f>
        <v>0</v>
      </c>
      <c r="J141" s="76">
        <f>SUM(J142:J143)</f>
        <v>0</v>
      </c>
      <c r="K141" s="76">
        <f>SUM(K142:K143)</f>
        <v>0</v>
      </c>
      <c r="L141" s="75">
        <f>SUM(L142:L143)</f>
        <v>0</v>
      </c>
    </row>
    <row r="142" spans="1:12" hidden="1" x14ac:dyDescent="0.25">
      <c r="A142" s="74">
        <v>2341</v>
      </c>
      <c r="B142" s="78" t="s">
        <v>171</v>
      </c>
      <c r="C142" s="36">
        <f t="shared" si="9"/>
        <v>0</v>
      </c>
      <c r="D142" s="35"/>
      <c r="E142" s="35"/>
      <c r="F142" s="35"/>
      <c r="G142" s="37"/>
      <c r="H142" s="36">
        <f t="shared" si="10"/>
        <v>0</v>
      </c>
      <c r="I142" s="35"/>
      <c r="J142" s="35"/>
      <c r="K142" s="35"/>
      <c r="L142" s="34"/>
    </row>
    <row r="143" spans="1:12" ht="24" hidden="1" x14ac:dyDescent="0.25">
      <c r="A143" s="74">
        <v>2344</v>
      </c>
      <c r="B143" s="78" t="s">
        <v>170</v>
      </c>
      <c r="C143" s="36">
        <f t="shared" si="9"/>
        <v>0</v>
      </c>
      <c r="D143" s="35"/>
      <c r="E143" s="35"/>
      <c r="F143" s="35"/>
      <c r="G143" s="37"/>
      <c r="H143" s="36">
        <f t="shared" si="10"/>
        <v>0</v>
      </c>
      <c r="I143" s="35"/>
      <c r="J143" s="35"/>
      <c r="K143" s="35"/>
      <c r="L143" s="34"/>
    </row>
    <row r="144" spans="1:12" ht="24" x14ac:dyDescent="0.25">
      <c r="A144" s="80">
        <v>2350</v>
      </c>
      <c r="B144" s="137" t="s">
        <v>169</v>
      </c>
      <c r="C144" s="134">
        <f t="shared" si="9"/>
        <v>3568</v>
      </c>
      <c r="D144" s="139">
        <f>SUM(D145:D150)</f>
        <v>3568</v>
      </c>
      <c r="E144" s="139">
        <f>SUM(E145:E150)</f>
        <v>0</v>
      </c>
      <c r="F144" s="139">
        <f>SUM(F145:F150)</f>
        <v>0</v>
      </c>
      <c r="G144" s="140">
        <f>SUM(G145:G150)</f>
        <v>0</v>
      </c>
      <c r="H144" s="134">
        <f t="shared" si="10"/>
        <v>2558</v>
      </c>
      <c r="I144" s="139">
        <f>SUM(I145:I150)</f>
        <v>2558</v>
      </c>
      <c r="J144" s="139">
        <f>SUM(J145:J150)</f>
        <v>0</v>
      </c>
      <c r="K144" s="139">
        <f>SUM(K145:K150)</f>
        <v>0</v>
      </c>
      <c r="L144" s="138">
        <f>SUM(L145:L150)</f>
        <v>0</v>
      </c>
    </row>
    <row r="145" spans="1:12" hidden="1" x14ac:dyDescent="0.25">
      <c r="A145" s="114">
        <v>2351</v>
      </c>
      <c r="B145" s="79" t="s">
        <v>168</v>
      </c>
      <c r="C145" s="69">
        <f t="shared" si="9"/>
        <v>0</v>
      </c>
      <c r="D145" s="68"/>
      <c r="E145" s="68"/>
      <c r="F145" s="68"/>
      <c r="G145" s="70"/>
      <c r="H145" s="69">
        <f t="shared" si="10"/>
        <v>0</v>
      </c>
      <c r="I145" s="68"/>
      <c r="J145" s="68"/>
      <c r="K145" s="68"/>
      <c r="L145" s="67"/>
    </row>
    <row r="146" spans="1:12" x14ac:dyDescent="0.25">
      <c r="A146" s="74">
        <v>2352</v>
      </c>
      <c r="B146" s="78" t="s">
        <v>167</v>
      </c>
      <c r="C146" s="36">
        <f t="shared" si="9"/>
        <v>2100</v>
      </c>
      <c r="D146" s="35">
        <v>2100</v>
      </c>
      <c r="E146" s="35"/>
      <c r="F146" s="35"/>
      <c r="G146" s="37"/>
      <c r="H146" s="36">
        <f t="shared" si="10"/>
        <v>1500</v>
      </c>
      <c r="I146" s="35">
        <v>1500</v>
      </c>
      <c r="J146" s="35"/>
      <c r="K146" s="35"/>
      <c r="L146" s="34"/>
    </row>
    <row r="147" spans="1:12" ht="24" hidden="1" x14ac:dyDescent="0.25">
      <c r="A147" s="74">
        <v>2353</v>
      </c>
      <c r="B147" s="78" t="s">
        <v>166</v>
      </c>
      <c r="C147" s="36">
        <f t="shared" si="9"/>
        <v>0</v>
      </c>
      <c r="D147" s="35"/>
      <c r="E147" s="35"/>
      <c r="F147" s="35"/>
      <c r="G147" s="37"/>
      <c r="H147" s="36">
        <f t="shared" si="10"/>
        <v>0</v>
      </c>
      <c r="I147" s="35"/>
      <c r="J147" s="35"/>
      <c r="K147" s="35"/>
      <c r="L147" s="34"/>
    </row>
    <row r="148" spans="1:12" ht="24" x14ac:dyDescent="0.25">
      <c r="A148" s="74">
        <v>2354</v>
      </c>
      <c r="B148" s="78" t="s">
        <v>165</v>
      </c>
      <c r="C148" s="36">
        <f t="shared" si="9"/>
        <v>1468</v>
      </c>
      <c r="D148" s="35">
        <v>1468</v>
      </c>
      <c r="E148" s="35"/>
      <c r="F148" s="35"/>
      <c r="G148" s="37"/>
      <c r="H148" s="36">
        <f t="shared" si="10"/>
        <v>1058</v>
      </c>
      <c r="I148" s="35">
        <v>1058</v>
      </c>
      <c r="J148" s="35"/>
      <c r="K148" s="35"/>
      <c r="L148" s="34"/>
    </row>
    <row r="149" spans="1:12" ht="24" hidden="1" x14ac:dyDescent="0.25">
      <c r="A149" s="74">
        <v>2355</v>
      </c>
      <c r="B149" s="78" t="s">
        <v>164</v>
      </c>
      <c r="C149" s="36">
        <f t="shared" si="9"/>
        <v>0</v>
      </c>
      <c r="D149" s="35"/>
      <c r="E149" s="35"/>
      <c r="F149" s="35"/>
      <c r="G149" s="37"/>
      <c r="H149" s="36">
        <f t="shared" si="10"/>
        <v>0</v>
      </c>
      <c r="I149" s="35"/>
      <c r="J149" s="35"/>
      <c r="K149" s="35"/>
      <c r="L149" s="34"/>
    </row>
    <row r="150" spans="1:12" ht="24" hidden="1" x14ac:dyDescent="0.25">
      <c r="A150" s="74">
        <v>2359</v>
      </c>
      <c r="B150" s="78" t="s">
        <v>163</v>
      </c>
      <c r="C150" s="36">
        <f t="shared" si="9"/>
        <v>0</v>
      </c>
      <c r="D150" s="35"/>
      <c r="E150" s="35"/>
      <c r="F150" s="35"/>
      <c r="G150" s="37"/>
      <c r="H150" s="36">
        <f t="shared" si="10"/>
        <v>0</v>
      </c>
      <c r="I150" s="35"/>
      <c r="J150" s="35"/>
      <c r="K150" s="35"/>
      <c r="L150" s="34"/>
    </row>
    <row r="151" spans="1:12" ht="24.75" customHeight="1" x14ac:dyDescent="0.25">
      <c r="A151" s="88">
        <v>2360</v>
      </c>
      <c r="B151" s="78" t="s">
        <v>162</v>
      </c>
      <c r="C151" s="36">
        <f t="shared" si="9"/>
        <v>4500</v>
      </c>
      <c r="D151" s="76">
        <f>SUM(D152:D158)</f>
        <v>4500</v>
      </c>
      <c r="E151" s="76">
        <f>SUM(E152:E158)</f>
        <v>0</v>
      </c>
      <c r="F151" s="76">
        <f>SUM(F152:F158)</f>
        <v>0</v>
      </c>
      <c r="G151" s="77">
        <f>SUM(G152:G158)</f>
        <v>0</v>
      </c>
      <c r="H151" s="36">
        <f t="shared" si="10"/>
        <v>4320</v>
      </c>
      <c r="I151" s="76">
        <f>SUM(I152:I158)</f>
        <v>4320</v>
      </c>
      <c r="J151" s="76">
        <f>SUM(J152:J158)</f>
        <v>0</v>
      </c>
      <c r="K151" s="76">
        <f>SUM(K152:K158)</f>
        <v>0</v>
      </c>
      <c r="L151" s="75">
        <f>SUM(L152:L158)</f>
        <v>0</v>
      </c>
    </row>
    <row r="152" spans="1:12" hidden="1" x14ac:dyDescent="0.25">
      <c r="A152" s="38">
        <v>2361</v>
      </c>
      <c r="B152" s="78" t="s">
        <v>161</v>
      </c>
      <c r="C152" s="36">
        <f t="shared" si="9"/>
        <v>0</v>
      </c>
      <c r="D152" s="35"/>
      <c r="E152" s="35"/>
      <c r="F152" s="35"/>
      <c r="G152" s="37"/>
      <c r="H152" s="36">
        <f t="shared" si="10"/>
        <v>0</v>
      </c>
      <c r="I152" s="35"/>
      <c r="J152" s="35"/>
      <c r="K152" s="35"/>
      <c r="L152" s="34"/>
    </row>
    <row r="153" spans="1:12" ht="24" hidden="1" x14ac:dyDescent="0.25">
      <c r="A153" s="38">
        <v>2362</v>
      </c>
      <c r="B153" s="78" t="s">
        <v>160</v>
      </c>
      <c r="C153" s="36">
        <f t="shared" si="9"/>
        <v>0</v>
      </c>
      <c r="D153" s="35"/>
      <c r="E153" s="35"/>
      <c r="F153" s="35"/>
      <c r="G153" s="37"/>
      <c r="H153" s="36">
        <f t="shared" si="10"/>
        <v>0</v>
      </c>
      <c r="I153" s="35"/>
      <c r="J153" s="35"/>
      <c r="K153" s="35"/>
      <c r="L153" s="34"/>
    </row>
    <row r="154" spans="1:12" x14ac:dyDescent="0.25">
      <c r="A154" s="38">
        <v>2363</v>
      </c>
      <c r="B154" s="78" t="s">
        <v>159</v>
      </c>
      <c r="C154" s="36">
        <f t="shared" si="9"/>
        <v>4500</v>
      </c>
      <c r="D154" s="35">
        <v>4500</v>
      </c>
      <c r="E154" s="35"/>
      <c r="F154" s="35"/>
      <c r="G154" s="37"/>
      <c r="H154" s="36">
        <f t="shared" si="10"/>
        <v>4320</v>
      </c>
      <c r="I154" s="35">
        <v>4320</v>
      </c>
      <c r="J154" s="35"/>
      <c r="K154" s="35"/>
      <c r="L154" s="34"/>
    </row>
    <row r="155" spans="1:12" hidden="1" x14ac:dyDescent="0.25">
      <c r="A155" s="38">
        <v>2364</v>
      </c>
      <c r="B155" s="78" t="s">
        <v>158</v>
      </c>
      <c r="C155" s="36">
        <f t="shared" si="9"/>
        <v>0</v>
      </c>
      <c r="D155" s="35"/>
      <c r="E155" s="35"/>
      <c r="F155" s="35"/>
      <c r="G155" s="37"/>
      <c r="H155" s="36">
        <f t="shared" si="10"/>
        <v>0</v>
      </c>
      <c r="I155" s="35"/>
      <c r="J155" s="35"/>
      <c r="K155" s="35"/>
      <c r="L155" s="34"/>
    </row>
    <row r="156" spans="1:12" ht="12.75" hidden="1" customHeight="1" x14ac:dyDescent="0.25">
      <c r="A156" s="38">
        <v>2365</v>
      </c>
      <c r="B156" s="78" t="s">
        <v>157</v>
      </c>
      <c r="C156" s="36">
        <f t="shared" si="9"/>
        <v>0</v>
      </c>
      <c r="D156" s="35"/>
      <c r="E156" s="35"/>
      <c r="F156" s="35"/>
      <c r="G156" s="37"/>
      <c r="H156" s="36">
        <f t="shared" si="10"/>
        <v>0</v>
      </c>
      <c r="I156" s="35"/>
      <c r="J156" s="35"/>
      <c r="K156" s="35"/>
      <c r="L156" s="34"/>
    </row>
    <row r="157" spans="1:12" ht="36" hidden="1" x14ac:dyDescent="0.25">
      <c r="A157" s="38">
        <v>2366</v>
      </c>
      <c r="B157" s="78" t="s">
        <v>156</v>
      </c>
      <c r="C157" s="36">
        <f t="shared" si="9"/>
        <v>0</v>
      </c>
      <c r="D157" s="35"/>
      <c r="E157" s="35"/>
      <c r="F157" s="35"/>
      <c r="G157" s="37"/>
      <c r="H157" s="36">
        <f t="shared" si="10"/>
        <v>0</v>
      </c>
      <c r="I157" s="35"/>
      <c r="J157" s="35"/>
      <c r="K157" s="35"/>
      <c r="L157" s="34"/>
    </row>
    <row r="158" spans="1:12" ht="48" hidden="1" x14ac:dyDescent="0.25">
      <c r="A158" s="38">
        <v>2369</v>
      </c>
      <c r="B158" s="78" t="s">
        <v>155</v>
      </c>
      <c r="C158" s="36">
        <f t="shared" si="9"/>
        <v>0</v>
      </c>
      <c r="D158" s="35"/>
      <c r="E158" s="35"/>
      <c r="F158" s="35"/>
      <c r="G158" s="37"/>
      <c r="H158" s="36">
        <f t="shared" si="10"/>
        <v>0</v>
      </c>
      <c r="I158" s="35"/>
      <c r="J158" s="35"/>
      <c r="K158" s="35"/>
      <c r="L158" s="34"/>
    </row>
    <row r="159" spans="1:12" x14ac:dyDescent="0.25">
      <c r="A159" s="80">
        <v>2370</v>
      </c>
      <c r="B159" s="137" t="s">
        <v>154</v>
      </c>
      <c r="C159" s="134">
        <f t="shared" si="9"/>
        <v>511</v>
      </c>
      <c r="D159" s="133">
        <v>511</v>
      </c>
      <c r="E159" s="133"/>
      <c r="F159" s="133"/>
      <c r="G159" s="135"/>
      <c r="H159" s="134">
        <f t="shared" si="10"/>
        <v>511</v>
      </c>
      <c r="I159" s="133">
        <v>511</v>
      </c>
      <c r="J159" s="133"/>
      <c r="K159" s="133"/>
      <c r="L159" s="132"/>
    </row>
    <row r="160" spans="1:12" hidden="1" x14ac:dyDescent="0.25">
      <c r="A160" s="80">
        <v>2380</v>
      </c>
      <c r="B160" s="137" t="s">
        <v>153</v>
      </c>
      <c r="C160" s="134">
        <f t="shared" si="9"/>
        <v>0</v>
      </c>
      <c r="D160" s="139">
        <f>SUM(D161:D162)</f>
        <v>0</v>
      </c>
      <c r="E160" s="139">
        <f>SUM(E161:E162)</f>
        <v>0</v>
      </c>
      <c r="F160" s="139">
        <f>SUM(F161:F162)</f>
        <v>0</v>
      </c>
      <c r="G160" s="140">
        <f>SUM(G161:G162)</f>
        <v>0</v>
      </c>
      <c r="H160" s="134">
        <f t="shared" si="10"/>
        <v>0</v>
      </c>
      <c r="I160" s="139">
        <f>SUM(I161:I162)</f>
        <v>0</v>
      </c>
      <c r="J160" s="139">
        <f>SUM(J161:J162)</f>
        <v>0</v>
      </c>
      <c r="K160" s="139">
        <f>SUM(K161:K162)</f>
        <v>0</v>
      </c>
      <c r="L160" s="138">
        <f>SUM(L161:L162)</f>
        <v>0</v>
      </c>
    </row>
    <row r="161" spans="1:12" hidden="1" x14ac:dyDescent="0.25">
      <c r="A161" s="163">
        <v>2381</v>
      </c>
      <c r="B161" s="79" t="s">
        <v>152</v>
      </c>
      <c r="C161" s="69">
        <f t="shared" ref="C161:C192" si="11">SUM(D161:G161)</f>
        <v>0</v>
      </c>
      <c r="D161" s="68"/>
      <c r="E161" s="68"/>
      <c r="F161" s="68"/>
      <c r="G161" s="70"/>
      <c r="H161" s="69">
        <f t="shared" ref="H161:H192" si="12">SUM(I161:L161)</f>
        <v>0</v>
      </c>
      <c r="I161" s="68"/>
      <c r="J161" s="68"/>
      <c r="K161" s="68"/>
      <c r="L161" s="67"/>
    </row>
    <row r="162" spans="1:12" ht="24" hidden="1" x14ac:dyDescent="0.25">
      <c r="A162" s="38">
        <v>2389</v>
      </c>
      <c r="B162" s="78" t="s">
        <v>151</v>
      </c>
      <c r="C162" s="36">
        <f t="shared" si="11"/>
        <v>0</v>
      </c>
      <c r="D162" s="35"/>
      <c r="E162" s="35"/>
      <c r="F162" s="35"/>
      <c r="G162" s="37"/>
      <c r="H162" s="36">
        <f t="shared" si="12"/>
        <v>0</v>
      </c>
      <c r="I162" s="35"/>
      <c r="J162" s="35"/>
      <c r="K162" s="35"/>
      <c r="L162" s="34"/>
    </row>
    <row r="163" spans="1:12" hidden="1" x14ac:dyDescent="0.25">
      <c r="A163" s="80">
        <v>2390</v>
      </c>
      <c r="B163" s="137" t="s">
        <v>150</v>
      </c>
      <c r="C163" s="134">
        <f t="shared" si="11"/>
        <v>0</v>
      </c>
      <c r="D163" s="133"/>
      <c r="E163" s="133"/>
      <c r="F163" s="133"/>
      <c r="G163" s="135"/>
      <c r="H163" s="134">
        <f t="shared" si="12"/>
        <v>0</v>
      </c>
      <c r="I163" s="133"/>
      <c r="J163" s="133"/>
      <c r="K163" s="133"/>
      <c r="L163" s="132"/>
    </row>
    <row r="164" spans="1:12" hidden="1" x14ac:dyDescent="0.25">
      <c r="A164" s="97">
        <v>2400</v>
      </c>
      <c r="B164" s="96" t="s">
        <v>149</v>
      </c>
      <c r="C164" s="94">
        <f t="shared" si="11"/>
        <v>0</v>
      </c>
      <c r="D164" s="17"/>
      <c r="E164" s="17"/>
      <c r="F164" s="17"/>
      <c r="G164" s="19"/>
      <c r="H164" s="94">
        <f t="shared" si="12"/>
        <v>0</v>
      </c>
      <c r="I164" s="17"/>
      <c r="J164" s="17"/>
      <c r="K164" s="17"/>
      <c r="L164" s="16"/>
    </row>
    <row r="165" spans="1:12" ht="24" x14ac:dyDescent="0.25">
      <c r="A165" s="97">
        <v>2500</v>
      </c>
      <c r="B165" s="96" t="s">
        <v>148</v>
      </c>
      <c r="C165" s="94">
        <f t="shared" si="11"/>
        <v>180</v>
      </c>
      <c r="D165" s="93">
        <f>SUM(D166,D171)</f>
        <v>180</v>
      </c>
      <c r="E165" s="93">
        <f>SUM(E166,E171)</f>
        <v>0</v>
      </c>
      <c r="F165" s="93">
        <f>SUM(F166,F171)</f>
        <v>0</v>
      </c>
      <c r="G165" s="93">
        <f>SUM(G166,G171)</f>
        <v>0</v>
      </c>
      <c r="H165" s="94">
        <f t="shared" si="12"/>
        <v>180</v>
      </c>
      <c r="I165" s="93">
        <f>SUM(I166,I171)</f>
        <v>180</v>
      </c>
      <c r="J165" s="93">
        <f>SUM(J166,J171)</f>
        <v>0</v>
      </c>
      <c r="K165" s="93">
        <f>SUM(K166,K171)</f>
        <v>0</v>
      </c>
      <c r="L165" s="92">
        <f>SUM(L166,L171)</f>
        <v>0</v>
      </c>
    </row>
    <row r="166" spans="1:12" ht="16.5" customHeight="1" x14ac:dyDescent="0.25">
      <c r="A166" s="91">
        <v>2510</v>
      </c>
      <c r="B166" s="79" t="s">
        <v>147</v>
      </c>
      <c r="C166" s="69">
        <f t="shared" si="11"/>
        <v>180</v>
      </c>
      <c r="D166" s="107">
        <f>SUM(D167:D170)</f>
        <v>180</v>
      </c>
      <c r="E166" s="107">
        <f>SUM(E167:E170)</f>
        <v>0</v>
      </c>
      <c r="F166" s="107">
        <f>SUM(F167:F170)</f>
        <v>0</v>
      </c>
      <c r="G166" s="107">
        <f>SUM(G167:G170)</f>
        <v>0</v>
      </c>
      <c r="H166" s="69">
        <f t="shared" si="12"/>
        <v>180</v>
      </c>
      <c r="I166" s="107">
        <f>SUM(I167:I170)</f>
        <v>180</v>
      </c>
      <c r="J166" s="107">
        <f>SUM(J167:J170)</f>
        <v>0</v>
      </c>
      <c r="K166" s="107">
        <f>SUM(K167:K170)</f>
        <v>0</v>
      </c>
      <c r="L166" s="106">
        <f>SUM(L167:L170)</f>
        <v>0</v>
      </c>
    </row>
    <row r="167" spans="1:12" ht="24" hidden="1" x14ac:dyDescent="0.25">
      <c r="A167" s="74">
        <v>2512</v>
      </c>
      <c r="B167" s="78" t="s">
        <v>146</v>
      </c>
      <c r="C167" s="36">
        <f t="shared" si="11"/>
        <v>0</v>
      </c>
      <c r="D167" s="35"/>
      <c r="E167" s="35"/>
      <c r="F167" s="35"/>
      <c r="G167" s="37"/>
      <c r="H167" s="36">
        <f t="shared" si="12"/>
        <v>0</v>
      </c>
      <c r="I167" s="35"/>
      <c r="J167" s="35"/>
      <c r="K167" s="35"/>
      <c r="L167" s="34"/>
    </row>
    <row r="168" spans="1:12" ht="36" hidden="1" x14ac:dyDescent="0.25">
      <c r="A168" s="74">
        <v>2513</v>
      </c>
      <c r="B168" s="78" t="s">
        <v>145</v>
      </c>
      <c r="C168" s="36">
        <f t="shared" si="11"/>
        <v>0</v>
      </c>
      <c r="D168" s="35"/>
      <c r="E168" s="35"/>
      <c r="F168" s="35"/>
      <c r="G168" s="37"/>
      <c r="H168" s="36">
        <f t="shared" si="12"/>
        <v>0</v>
      </c>
      <c r="I168" s="35"/>
      <c r="J168" s="35"/>
      <c r="K168" s="35"/>
      <c r="L168" s="34"/>
    </row>
    <row r="169" spans="1:12" ht="24" hidden="1" x14ac:dyDescent="0.25">
      <c r="A169" s="74">
        <v>2515</v>
      </c>
      <c r="B169" s="78" t="s">
        <v>144</v>
      </c>
      <c r="C169" s="36">
        <f t="shared" si="11"/>
        <v>0</v>
      </c>
      <c r="D169" s="35"/>
      <c r="E169" s="35"/>
      <c r="F169" s="35"/>
      <c r="G169" s="37"/>
      <c r="H169" s="36">
        <f t="shared" si="12"/>
        <v>0</v>
      </c>
      <c r="I169" s="35"/>
      <c r="J169" s="35"/>
      <c r="K169" s="35"/>
      <c r="L169" s="34"/>
    </row>
    <row r="170" spans="1:12" ht="24" x14ac:dyDescent="0.25">
      <c r="A170" s="74">
        <v>2519</v>
      </c>
      <c r="B170" s="78" t="s">
        <v>143</v>
      </c>
      <c r="C170" s="36">
        <f t="shared" si="11"/>
        <v>180</v>
      </c>
      <c r="D170" s="35">
        <v>180</v>
      </c>
      <c r="E170" s="35"/>
      <c r="F170" s="35"/>
      <c r="G170" s="37"/>
      <c r="H170" s="36">
        <f t="shared" si="12"/>
        <v>180</v>
      </c>
      <c r="I170" s="35">
        <v>180</v>
      </c>
      <c r="J170" s="35"/>
      <c r="K170" s="35"/>
      <c r="L170" s="34"/>
    </row>
    <row r="171" spans="1:12" ht="24" hidden="1" x14ac:dyDescent="0.25">
      <c r="A171" s="88">
        <v>2520</v>
      </c>
      <c r="B171" s="78" t="s">
        <v>142</v>
      </c>
      <c r="C171" s="36">
        <f t="shared" si="11"/>
        <v>0</v>
      </c>
      <c r="D171" s="35"/>
      <c r="E171" s="35"/>
      <c r="F171" s="35"/>
      <c r="G171" s="37"/>
      <c r="H171" s="36">
        <f t="shared" si="12"/>
        <v>0</v>
      </c>
      <c r="I171" s="35"/>
      <c r="J171" s="35"/>
      <c r="K171" s="35"/>
      <c r="L171" s="34"/>
    </row>
    <row r="172" spans="1:12" s="158" customFormat="1" ht="48" hidden="1" x14ac:dyDescent="0.25">
      <c r="A172" s="147">
        <v>2800</v>
      </c>
      <c r="B172" s="79" t="s">
        <v>141</v>
      </c>
      <c r="C172" s="69">
        <f t="shared" si="11"/>
        <v>0</v>
      </c>
      <c r="D172" s="161"/>
      <c r="E172" s="161"/>
      <c r="F172" s="161"/>
      <c r="G172" s="162"/>
      <c r="H172" s="69">
        <f t="shared" si="12"/>
        <v>0</v>
      </c>
      <c r="I172" s="161"/>
      <c r="J172" s="161"/>
      <c r="K172" s="161"/>
      <c r="L172" s="160"/>
    </row>
    <row r="173" spans="1:12" hidden="1" x14ac:dyDescent="0.25">
      <c r="A173" s="131">
        <v>3000</v>
      </c>
      <c r="B173" s="131" t="s">
        <v>140</v>
      </c>
      <c r="C173" s="128">
        <f t="shared" si="11"/>
        <v>0</v>
      </c>
      <c r="D173" s="127">
        <f>SUM(D174,D184)</f>
        <v>0</v>
      </c>
      <c r="E173" s="127">
        <f>SUM(E174,E184)</f>
        <v>0</v>
      </c>
      <c r="F173" s="127">
        <f>SUM(F174,F184)</f>
        <v>0</v>
      </c>
      <c r="G173" s="129">
        <f>SUM(G174,G184)</f>
        <v>0</v>
      </c>
      <c r="H173" s="128">
        <f t="shared" si="12"/>
        <v>0</v>
      </c>
      <c r="I173" s="127">
        <f>SUM(I174,I184)</f>
        <v>0</v>
      </c>
      <c r="J173" s="127">
        <f>SUM(J174,J184)</f>
        <v>0</v>
      </c>
      <c r="K173" s="127">
        <f>SUM(K174,K184)</f>
        <v>0</v>
      </c>
      <c r="L173" s="126">
        <f>SUM(L174,L184)</f>
        <v>0</v>
      </c>
    </row>
    <row r="174" spans="1:12" ht="24" hidden="1" x14ac:dyDescent="0.25">
      <c r="A174" s="97">
        <v>3200</v>
      </c>
      <c r="B174" s="124" t="s">
        <v>139</v>
      </c>
      <c r="C174" s="95">
        <f t="shared" si="11"/>
        <v>0</v>
      </c>
      <c r="D174" s="93">
        <f>SUM(D175,D179)</f>
        <v>0</v>
      </c>
      <c r="E174" s="93">
        <f>SUM(E175,E179)</f>
        <v>0</v>
      </c>
      <c r="F174" s="93">
        <f>SUM(F175,F179)</f>
        <v>0</v>
      </c>
      <c r="G174" s="93">
        <f>SUM(G175,G179)</f>
        <v>0</v>
      </c>
      <c r="H174" s="94">
        <f t="shared" si="12"/>
        <v>0</v>
      </c>
      <c r="I174" s="93">
        <f>SUM(I175,I179)</f>
        <v>0</v>
      </c>
      <c r="J174" s="93">
        <f>SUM(J175,J179)</f>
        <v>0</v>
      </c>
      <c r="K174" s="93">
        <f>SUM(K175,K179)</f>
        <v>0</v>
      </c>
      <c r="L174" s="92">
        <f>SUM(L175,L179)</f>
        <v>0</v>
      </c>
    </row>
    <row r="175" spans="1:12" ht="36" hidden="1" x14ac:dyDescent="0.25">
      <c r="A175" s="91">
        <v>3260</v>
      </c>
      <c r="B175" s="79" t="s">
        <v>138</v>
      </c>
      <c r="C175" s="69">
        <f t="shared" si="11"/>
        <v>0</v>
      </c>
      <c r="D175" s="107">
        <f>SUM(D176:D178)</f>
        <v>0</v>
      </c>
      <c r="E175" s="107">
        <f>SUM(E176:E178)</f>
        <v>0</v>
      </c>
      <c r="F175" s="107">
        <f>SUM(F176:F178)</f>
        <v>0</v>
      </c>
      <c r="G175" s="150">
        <f>SUM(G176:G178)</f>
        <v>0</v>
      </c>
      <c r="H175" s="69">
        <f t="shared" si="12"/>
        <v>0</v>
      </c>
      <c r="I175" s="107">
        <f>SUM(I176:I178)</f>
        <v>0</v>
      </c>
      <c r="J175" s="107">
        <f>SUM(J176:J178)</f>
        <v>0</v>
      </c>
      <c r="K175" s="107">
        <f>SUM(K176:K178)</f>
        <v>0</v>
      </c>
      <c r="L175" s="149">
        <f>SUM(L176:L178)</f>
        <v>0</v>
      </c>
    </row>
    <row r="176" spans="1:12" ht="24" hidden="1" x14ac:dyDescent="0.25">
      <c r="A176" s="74">
        <v>3261</v>
      </c>
      <c r="B176" s="78" t="s">
        <v>137</v>
      </c>
      <c r="C176" s="36">
        <f t="shared" si="11"/>
        <v>0</v>
      </c>
      <c r="D176" s="35"/>
      <c r="E176" s="35"/>
      <c r="F176" s="35"/>
      <c r="G176" s="37"/>
      <c r="H176" s="36">
        <f t="shared" si="12"/>
        <v>0</v>
      </c>
      <c r="I176" s="35"/>
      <c r="J176" s="35"/>
      <c r="K176" s="35"/>
      <c r="L176" s="34"/>
    </row>
    <row r="177" spans="1:12" ht="36" hidden="1" x14ac:dyDescent="0.25">
      <c r="A177" s="74">
        <v>3262</v>
      </c>
      <c r="B177" s="78" t="s">
        <v>136</v>
      </c>
      <c r="C177" s="36">
        <f t="shared" si="11"/>
        <v>0</v>
      </c>
      <c r="D177" s="35"/>
      <c r="E177" s="35"/>
      <c r="F177" s="35"/>
      <c r="G177" s="37"/>
      <c r="H177" s="36">
        <f t="shared" si="12"/>
        <v>0</v>
      </c>
      <c r="I177" s="35"/>
      <c r="J177" s="35"/>
      <c r="K177" s="35"/>
      <c r="L177" s="34"/>
    </row>
    <row r="178" spans="1:12" ht="24" hidden="1" x14ac:dyDescent="0.25">
      <c r="A178" s="74">
        <v>3263</v>
      </c>
      <c r="B178" s="78" t="s">
        <v>135</v>
      </c>
      <c r="C178" s="36">
        <f t="shared" si="11"/>
        <v>0</v>
      </c>
      <c r="D178" s="35"/>
      <c r="E178" s="35"/>
      <c r="F178" s="35"/>
      <c r="G178" s="37"/>
      <c r="H178" s="36">
        <f t="shared" si="12"/>
        <v>0</v>
      </c>
      <c r="I178" s="35"/>
      <c r="J178" s="35"/>
      <c r="K178" s="35"/>
      <c r="L178" s="34"/>
    </row>
    <row r="179" spans="1:12" ht="84" hidden="1" x14ac:dyDescent="0.25">
      <c r="A179" s="91">
        <v>3290</v>
      </c>
      <c r="B179" s="79" t="s">
        <v>134</v>
      </c>
      <c r="C179" s="30">
        <f t="shared" si="11"/>
        <v>0</v>
      </c>
      <c r="D179" s="107">
        <f>SUM(D180:D183)</f>
        <v>0</v>
      </c>
      <c r="E179" s="107">
        <f>SUM(E180:E183)</f>
        <v>0</v>
      </c>
      <c r="F179" s="107">
        <f>SUM(F180:F183)</f>
        <v>0</v>
      </c>
      <c r="G179" s="107">
        <f>SUM(G180:G183)</f>
        <v>0</v>
      </c>
      <c r="H179" s="30">
        <f t="shared" si="12"/>
        <v>0</v>
      </c>
      <c r="I179" s="107">
        <f>SUM(I180:I183)</f>
        <v>0</v>
      </c>
      <c r="J179" s="107">
        <f>SUM(J180:J183)</f>
        <v>0</v>
      </c>
      <c r="K179" s="107">
        <f>SUM(K180:K183)</f>
        <v>0</v>
      </c>
      <c r="L179" s="117">
        <f>SUM(L180:L183)</f>
        <v>0</v>
      </c>
    </row>
    <row r="180" spans="1:12" ht="72" hidden="1" x14ac:dyDescent="0.25">
      <c r="A180" s="74">
        <v>3291</v>
      </c>
      <c r="B180" s="78" t="s">
        <v>133</v>
      </c>
      <c r="C180" s="36">
        <f t="shared" si="11"/>
        <v>0</v>
      </c>
      <c r="D180" s="35"/>
      <c r="E180" s="35"/>
      <c r="F180" s="35"/>
      <c r="G180" s="157"/>
      <c r="H180" s="36">
        <f t="shared" si="12"/>
        <v>0</v>
      </c>
      <c r="I180" s="35"/>
      <c r="J180" s="35"/>
      <c r="K180" s="35"/>
      <c r="L180" s="34"/>
    </row>
    <row r="181" spans="1:12" ht="72" hidden="1" x14ac:dyDescent="0.25">
      <c r="A181" s="74">
        <v>3292</v>
      </c>
      <c r="B181" s="78" t="s">
        <v>132</v>
      </c>
      <c r="C181" s="36">
        <f t="shared" si="11"/>
        <v>0</v>
      </c>
      <c r="D181" s="35"/>
      <c r="E181" s="35"/>
      <c r="F181" s="35"/>
      <c r="G181" s="157"/>
      <c r="H181" s="36">
        <f t="shared" si="12"/>
        <v>0</v>
      </c>
      <c r="I181" s="35"/>
      <c r="J181" s="35"/>
      <c r="K181" s="35"/>
      <c r="L181" s="34"/>
    </row>
    <row r="182" spans="1:12" ht="72" hidden="1" x14ac:dyDescent="0.25">
      <c r="A182" s="74">
        <v>3293</v>
      </c>
      <c r="B182" s="78" t="s">
        <v>131</v>
      </c>
      <c r="C182" s="36">
        <f t="shared" si="11"/>
        <v>0</v>
      </c>
      <c r="D182" s="35"/>
      <c r="E182" s="35"/>
      <c r="F182" s="35"/>
      <c r="G182" s="157"/>
      <c r="H182" s="36">
        <f t="shared" si="12"/>
        <v>0</v>
      </c>
      <c r="I182" s="35"/>
      <c r="J182" s="35"/>
      <c r="K182" s="35"/>
      <c r="L182" s="34"/>
    </row>
    <row r="183" spans="1:12" ht="60" hidden="1" x14ac:dyDescent="0.25">
      <c r="A183" s="156">
        <v>3294</v>
      </c>
      <c r="B183" s="78" t="s">
        <v>130</v>
      </c>
      <c r="C183" s="30">
        <f t="shared" si="11"/>
        <v>0</v>
      </c>
      <c r="D183" s="29"/>
      <c r="E183" s="29"/>
      <c r="F183" s="29"/>
      <c r="G183" s="155"/>
      <c r="H183" s="30">
        <f t="shared" si="12"/>
        <v>0</v>
      </c>
      <c r="I183" s="29"/>
      <c r="J183" s="29"/>
      <c r="K183" s="29"/>
      <c r="L183" s="28"/>
    </row>
    <row r="184" spans="1:12" ht="48" hidden="1" x14ac:dyDescent="0.25">
      <c r="A184" s="125">
        <v>3300</v>
      </c>
      <c r="B184" s="124" t="s">
        <v>129</v>
      </c>
      <c r="C184" s="122">
        <f t="shared" si="11"/>
        <v>0</v>
      </c>
      <c r="D184" s="121">
        <f>SUM(D185:D186)</f>
        <v>0</v>
      </c>
      <c r="E184" s="121">
        <f>SUM(E185:E186)</f>
        <v>0</v>
      </c>
      <c r="F184" s="121">
        <f>SUM(F185:F186)</f>
        <v>0</v>
      </c>
      <c r="G184" s="121">
        <f>SUM(G185:G186)</f>
        <v>0</v>
      </c>
      <c r="H184" s="122">
        <f t="shared" si="12"/>
        <v>0</v>
      </c>
      <c r="I184" s="121">
        <f>SUM(I185:I186)</f>
        <v>0</v>
      </c>
      <c r="J184" s="121">
        <f>SUM(J185:J186)</f>
        <v>0</v>
      </c>
      <c r="K184" s="121">
        <f>SUM(K185:K186)</f>
        <v>0</v>
      </c>
      <c r="L184" s="92">
        <f>SUM(L185:L186)</f>
        <v>0</v>
      </c>
    </row>
    <row r="185" spans="1:12" ht="48" hidden="1" x14ac:dyDescent="0.25">
      <c r="A185" s="154">
        <v>3310</v>
      </c>
      <c r="B185" s="137" t="s">
        <v>128</v>
      </c>
      <c r="C185" s="153">
        <f t="shared" si="11"/>
        <v>0</v>
      </c>
      <c r="D185" s="133"/>
      <c r="E185" s="133"/>
      <c r="F185" s="133"/>
      <c r="G185" s="135"/>
      <c r="H185" s="153">
        <f t="shared" si="12"/>
        <v>0</v>
      </c>
      <c r="I185" s="133"/>
      <c r="J185" s="133"/>
      <c r="K185" s="133"/>
      <c r="L185" s="132"/>
    </row>
    <row r="186" spans="1:12" ht="60" hidden="1" x14ac:dyDescent="0.25">
      <c r="A186" s="114">
        <v>3320</v>
      </c>
      <c r="B186" s="79" t="s">
        <v>127</v>
      </c>
      <c r="C186" s="69">
        <f t="shared" si="11"/>
        <v>0</v>
      </c>
      <c r="D186" s="68"/>
      <c r="E186" s="68"/>
      <c r="F186" s="68"/>
      <c r="G186" s="70"/>
      <c r="H186" s="69">
        <f t="shared" si="12"/>
        <v>0</v>
      </c>
      <c r="I186" s="68"/>
      <c r="J186" s="68"/>
      <c r="K186" s="68"/>
      <c r="L186" s="67"/>
    </row>
    <row r="187" spans="1:12" hidden="1" x14ac:dyDescent="0.25">
      <c r="A187" s="152">
        <v>4000</v>
      </c>
      <c r="B187" s="131" t="s">
        <v>126</v>
      </c>
      <c r="C187" s="128">
        <f t="shared" si="11"/>
        <v>0</v>
      </c>
      <c r="D187" s="127">
        <f>SUM(D188,D191)</f>
        <v>0</v>
      </c>
      <c r="E187" s="127">
        <f>SUM(E188,E191)</f>
        <v>0</v>
      </c>
      <c r="F187" s="127">
        <f>SUM(F188,F191)</f>
        <v>0</v>
      </c>
      <c r="G187" s="129">
        <f>SUM(G188,G191)</f>
        <v>0</v>
      </c>
      <c r="H187" s="128">
        <f t="shared" si="12"/>
        <v>0</v>
      </c>
      <c r="I187" s="127">
        <f>SUM(I188,I191)</f>
        <v>0</v>
      </c>
      <c r="J187" s="127">
        <f>SUM(J188,J191)</f>
        <v>0</v>
      </c>
      <c r="K187" s="127">
        <f>SUM(K188,K191)</f>
        <v>0</v>
      </c>
      <c r="L187" s="126">
        <f>SUM(L188,L191)</f>
        <v>0</v>
      </c>
    </row>
    <row r="188" spans="1:12" ht="24" hidden="1" x14ac:dyDescent="0.25">
      <c r="A188" s="151">
        <v>4200</v>
      </c>
      <c r="B188" s="96" t="s">
        <v>125</v>
      </c>
      <c r="C188" s="94">
        <f t="shared" si="11"/>
        <v>0</v>
      </c>
      <c r="D188" s="93">
        <f>SUM(D189,D190)</f>
        <v>0</v>
      </c>
      <c r="E188" s="93">
        <f>SUM(E189,E190)</f>
        <v>0</v>
      </c>
      <c r="F188" s="93">
        <f>SUM(F189,F190)</f>
        <v>0</v>
      </c>
      <c r="G188" s="142">
        <f>SUM(G189,G190)</f>
        <v>0</v>
      </c>
      <c r="H188" s="94">
        <f t="shared" si="12"/>
        <v>0</v>
      </c>
      <c r="I188" s="93">
        <f>SUM(I189,I190)</f>
        <v>0</v>
      </c>
      <c r="J188" s="93">
        <f>SUM(J189,J190)</f>
        <v>0</v>
      </c>
      <c r="K188" s="93">
        <f>SUM(K189,K190)</f>
        <v>0</v>
      </c>
      <c r="L188" s="141">
        <f>SUM(L189,L190)</f>
        <v>0</v>
      </c>
    </row>
    <row r="189" spans="1:12" ht="36" hidden="1" x14ac:dyDescent="0.25">
      <c r="A189" s="91">
        <v>4240</v>
      </c>
      <c r="B189" s="79" t="s">
        <v>124</v>
      </c>
      <c r="C189" s="69">
        <f t="shared" si="11"/>
        <v>0</v>
      </c>
      <c r="D189" s="68"/>
      <c r="E189" s="68"/>
      <c r="F189" s="68"/>
      <c r="G189" s="70"/>
      <c r="H189" s="69">
        <f t="shared" si="12"/>
        <v>0</v>
      </c>
      <c r="I189" s="68"/>
      <c r="J189" s="68"/>
      <c r="K189" s="68"/>
      <c r="L189" s="67"/>
    </row>
    <row r="190" spans="1:12" ht="24" hidden="1" x14ac:dyDescent="0.25">
      <c r="A190" s="88">
        <v>4250</v>
      </c>
      <c r="B190" s="78" t="s">
        <v>123</v>
      </c>
      <c r="C190" s="36">
        <f t="shared" si="11"/>
        <v>0</v>
      </c>
      <c r="D190" s="35"/>
      <c r="E190" s="35"/>
      <c r="F190" s="35"/>
      <c r="G190" s="37"/>
      <c r="H190" s="36">
        <f t="shared" si="12"/>
        <v>0</v>
      </c>
      <c r="I190" s="35"/>
      <c r="J190" s="35"/>
      <c r="K190" s="35"/>
      <c r="L190" s="34"/>
    </row>
    <row r="191" spans="1:12" hidden="1" x14ac:dyDescent="0.25">
      <c r="A191" s="97">
        <v>4300</v>
      </c>
      <c r="B191" s="96" t="s">
        <v>122</v>
      </c>
      <c r="C191" s="94">
        <f t="shared" si="11"/>
        <v>0</v>
      </c>
      <c r="D191" s="93">
        <f>SUM(D192)</f>
        <v>0</v>
      </c>
      <c r="E191" s="93">
        <f>SUM(E192)</f>
        <v>0</v>
      </c>
      <c r="F191" s="93">
        <f>SUM(F192)</f>
        <v>0</v>
      </c>
      <c r="G191" s="142">
        <f>SUM(G192)</f>
        <v>0</v>
      </c>
      <c r="H191" s="94">
        <f t="shared" si="12"/>
        <v>0</v>
      </c>
      <c r="I191" s="93">
        <f>SUM(I192)</f>
        <v>0</v>
      </c>
      <c r="J191" s="93">
        <f>SUM(J192)</f>
        <v>0</v>
      </c>
      <c r="K191" s="93">
        <f>SUM(K192)</f>
        <v>0</v>
      </c>
      <c r="L191" s="141">
        <f>SUM(L192)</f>
        <v>0</v>
      </c>
    </row>
    <row r="192" spans="1:12" ht="24" hidden="1" x14ac:dyDescent="0.25">
      <c r="A192" s="91">
        <v>4310</v>
      </c>
      <c r="B192" s="79" t="s">
        <v>121</v>
      </c>
      <c r="C192" s="69">
        <f t="shared" si="11"/>
        <v>0</v>
      </c>
      <c r="D192" s="107">
        <f>SUM(D193:D193)</f>
        <v>0</v>
      </c>
      <c r="E192" s="107">
        <f>SUM(E193:E193)</f>
        <v>0</v>
      </c>
      <c r="F192" s="107">
        <f>SUM(F193:F193)</f>
        <v>0</v>
      </c>
      <c r="G192" s="150">
        <f>SUM(G193:G193)</f>
        <v>0</v>
      </c>
      <c r="H192" s="69">
        <f t="shared" si="12"/>
        <v>0</v>
      </c>
      <c r="I192" s="107">
        <f>SUM(I193:I193)</f>
        <v>0</v>
      </c>
      <c r="J192" s="107">
        <f>SUM(J193:J193)</f>
        <v>0</v>
      </c>
      <c r="K192" s="107">
        <f>SUM(K193:K193)</f>
        <v>0</v>
      </c>
      <c r="L192" s="149">
        <f>SUM(L193:L193)</f>
        <v>0</v>
      </c>
    </row>
    <row r="193" spans="1:12" ht="36" hidden="1" x14ac:dyDescent="0.25">
      <c r="A193" s="74">
        <v>4311</v>
      </c>
      <c r="B193" s="78" t="s">
        <v>120</v>
      </c>
      <c r="C193" s="36">
        <f t="shared" ref="C193:C224" si="13">SUM(D193:G193)</f>
        <v>0</v>
      </c>
      <c r="D193" s="35"/>
      <c r="E193" s="35"/>
      <c r="F193" s="35"/>
      <c r="G193" s="37"/>
      <c r="H193" s="36">
        <f t="shared" ref="H193:H224" si="14">SUM(I193:L193)</f>
        <v>0</v>
      </c>
      <c r="I193" s="35"/>
      <c r="J193" s="35"/>
      <c r="K193" s="35"/>
      <c r="L193" s="34"/>
    </row>
    <row r="194" spans="1:12" s="14" customFormat="1" ht="24" x14ac:dyDescent="0.25">
      <c r="A194" s="148"/>
      <c r="B194" s="147" t="s">
        <v>119</v>
      </c>
      <c r="C194" s="146">
        <f t="shared" si="13"/>
        <v>25370</v>
      </c>
      <c r="D194" s="145">
        <f>SUM(D195,D230,D268)</f>
        <v>25370</v>
      </c>
      <c r="E194" s="145">
        <f>SUM(E195,E230,E268)</f>
        <v>0</v>
      </c>
      <c r="F194" s="145">
        <f>SUM(F195,F230,F268)</f>
        <v>0</v>
      </c>
      <c r="G194" s="145">
        <f>SUM(G195,G230,G268)</f>
        <v>0</v>
      </c>
      <c r="H194" s="146">
        <f t="shared" si="14"/>
        <v>8680</v>
      </c>
      <c r="I194" s="145">
        <f>SUM(I195,I230,I268)</f>
        <v>8680</v>
      </c>
      <c r="J194" s="145">
        <f>SUM(J195,J230,J268)</f>
        <v>0</v>
      </c>
      <c r="K194" s="145">
        <f>SUM(K195,K230,K268)</f>
        <v>0</v>
      </c>
      <c r="L194" s="144">
        <f>SUM(L195,L230,L268)</f>
        <v>0</v>
      </c>
    </row>
    <row r="195" spans="1:12" x14ac:dyDescent="0.25">
      <c r="A195" s="131">
        <v>5000</v>
      </c>
      <c r="B195" s="131" t="s">
        <v>118</v>
      </c>
      <c r="C195" s="128">
        <f t="shared" si="13"/>
        <v>25370</v>
      </c>
      <c r="D195" s="127">
        <f>D196+D204</f>
        <v>25370</v>
      </c>
      <c r="E195" s="127">
        <f>E196+E204</f>
        <v>0</v>
      </c>
      <c r="F195" s="127">
        <f>F196+F204</f>
        <v>0</v>
      </c>
      <c r="G195" s="127">
        <f>G196+G204</f>
        <v>0</v>
      </c>
      <c r="H195" s="128">
        <f t="shared" si="14"/>
        <v>8680</v>
      </c>
      <c r="I195" s="127">
        <f>I196+I204</f>
        <v>8680</v>
      </c>
      <c r="J195" s="127">
        <f>J196+J204</f>
        <v>0</v>
      </c>
      <c r="K195" s="127">
        <f>K196+K204</f>
        <v>0</v>
      </c>
      <c r="L195" s="143">
        <f>L196+L204</f>
        <v>0</v>
      </c>
    </row>
    <row r="196" spans="1:12" x14ac:dyDescent="0.25">
      <c r="A196" s="97">
        <v>5100</v>
      </c>
      <c r="B196" s="96" t="s">
        <v>117</v>
      </c>
      <c r="C196" s="94">
        <f t="shared" si="13"/>
        <v>270</v>
      </c>
      <c r="D196" s="93">
        <f>D197+D198+D201+D202+D203</f>
        <v>270</v>
      </c>
      <c r="E196" s="93">
        <f>E197+E198+E201+E202+E203</f>
        <v>0</v>
      </c>
      <c r="F196" s="93">
        <f>F197+F198+F201+F202+F203</f>
        <v>0</v>
      </c>
      <c r="G196" s="142">
        <f>G197+G198+G201+G202+G203</f>
        <v>0</v>
      </c>
      <c r="H196" s="94">
        <f t="shared" si="14"/>
        <v>180</v>
      </c>
      <c r="I196" s="93">
        <f>I197+I198+I201+I202+I203</f>
        <v>180</v>
      </c>
      <c r="J196" s="93">
        <f>J197+J198+J201+J202+J203</f>
        <v>0</v>
      </c>
      <c r="K196" s="93">
        <f>K197+K198+K201+K202+K203</f>
        <v>0</v>
      </c>
      <c r="L196" s="141">
        <f>L197+L198+L201+L202+L203</f>
        <v>0</v>
      </c>
    </row>
    <row r="197" spans="1:12" hidden="1" x14ac:dyDescent="0.25">
      <c r="A197" s="91">
        <v>5110</v>
      </c>
      <c r="B197" s="79" t="s">
        <v>116</v>
      </c>
      <c r="C197" s="69">
        <f t="shared" si="13"/>
        <v>0</v>
      </c>
      <c r="D197" s="68"/>
      <c r="E197" s="68"/>
      <c r="F197" s="68"/>
      <c r="G197" s="70"/>
      <c r="H197" s="69">
        <f t="shared" si="14"/>
        <v>0</v>
      </c>
      <c r="I197" s="68"/>
      <c r="J197" s="68"/>
      <c r="K197" s="68"/>
      <c r="L197" s="67"/>
    </row>
    <row r="198" spans="1:12" ht="24" x14ac:dyDescent="0.25">
      <c r="A198" s="88">
        <v>5120</v>
      </c>
      <c r="B198" s="78" t="s">
        <v>115</v>
      </c>
      <c r="C198" s="36">
        <f t="shared" si="13"/>
        <v>270</v>
      </c>
      <c r="D198" s="76">
        <f>D199+D200</f>
        <v>270</v>
      </c>
      <c r="E198" s="76">
        <f>E199+E200</f>
        <v>0</v>
      </c>
      <c r="F198" s="76">
        <f>F199+F200</f>
        <v>0</v>
      </c>
      <c r="G198" s="77">
        <f>G199+G200</f>
        <v>0</v>
      </c>
      <c r="H198" s="36">
        <f t="shared" si="14"/>
        <v>180</v>
      </c>
      <c r="I198" s="76">
        <f>I199+I200</f>
        <v>180</v>
      </c>
      <c r="J198" s="76">
        <f>J199+J200</f>
        <v>0</v>
      </c>
      <c r="K198" s="76">
        <f>K199+K200</f>
        <v>0</v>
      </c>
      <c r="L198" s="75">
        <f>L199+L200</f>
        <v>0</v>
      </c>
    </row>
    <row r="199" spans="1:12" x14ac:dyDescent="0.25">
      <c r="A199" s="74">
        <v>5121</v>
      </c>
      <c r="B199" s="78" t="s">
        <v>114</v>
      </c>
      <c r="C199" s="36">
        <f t="shared" si="13"/>
        <v>270</v>
      </c>
      <c r="D199" s="35">
        <v>270</v>
      </c>
      <c r="E199" s="35"/>
      <c r="F199" s="35"/>
      <c r="G199" s="37"/>
      <c r="H199" s="36">
        <f t="shared" si="14"/>
        <v>180</v>
      </c>
      <c r="I199" s="35">
        <v>180</v>
      </c>
      <c r="J199" s="35"/>
      <c r="K199" s="35"/>
      <c r="L199" s="34"/>
    </row>
    <row r="200" spans="1:12" ht="24" hidden="1" x14ac:dyDescent="0.25">
      <c r="A200" s="74">
        <v>5129</v>
      </c>
      <c r="B200" s="78" t="s">
        <v>113</v>
      </c>
      <c r="C200" s="36">
        <f t="shared" si="13"/>
        <v>0</v>
      </c>
      <c r="D200" s="35"/>
      <c r="E200" s="35"/>
      <c r="F200" s="35"/>
      <c r="G200" s="37"/>
      <c r="H200" s="36">
        <f t="shared" si="14"/>
        <v>0</v>
      </c>
      <c r="I200" s="35"/>
      <c r="J200" s="35"/>
      <c r="K200" s="35"/>
      <c r="L200" s="34"/>
    </row>
    <row r="201" spans="1:12" hidden="1" x14ac:dyDescent="0.25">
      <c r="A201" s="88">
        <v>5130</v>
      </c>
      <c r="B201" s="78" t="s">
        <v>112</v>
      </c>
      <c r="C201" s="36">
        <f t="shared" si="13"/>
        <v>0</v>
      </c>
      <c r="D201" s="35"/>
      <c r="E201" s="35"/>
      <c r="F201" s="35"/>
      <c r="G201" s="37"/>
      <c r="H201" s="36">
        <f t="shared" si="14"/>
        <v>0</v>
      </c>
      <c r="I201" s="35"/>
      <c r="J201" s="35"/>
      <c r="K201" s="35"/>
      <c r="L201" s="34"/>
    </row>
    <row r="202" spans="1:12" hidden="1" x14ac:dyDescent="0.25">
      <c r="A202" s="88">
        <v>5140</v>
      </c>
      <c r="B202" s="78" t="s">
        <v>111</v>
      </c>
      <c r="C202" s="36">
        <f t="shared" si="13"/>
        <v>0</v>
      </c>
      <c r="D202" s="35"/>
      <c r="E202" s="35"/>
      <c r="F202" s="35"/>
      <c r="G202" s="37"/>
      <c r="H202" s="36">
        <f t="shared" si="14"/>
        <v>0</v>
      </c>
      <c r="I202" s="35"/>
      <c r="J202" s="35"/>
      <c r="K202" s="35"/>
      <c r="L202" s="34"/>
    </row>
    <row r="203" spans="1:12" ht="24" hidden="1" x14ac:dyDescent="0.25">
      <c r="A203" s="88">
        <v>5170</v>
      </c>
      <c r="B203" s="78" t="s">
        <v>110</v>
      </c>
      <c r="C203" s="36">
        <f t="shared" si="13"/>
        <v>0</v>
      </c>
      <c r="D203" s="35"/>
      <c r="E203" s="35"/>
      <c r="F203" s="35"/>
      <c r="G203" s="37"/>
      <c r="H203" s="36">
        <f t="shared" si="14"/>
        <v>0</v>
      </c>
      <c r="I203" s="35"/>
      <c r="J203" s="35"/>
      <c r="K203" s="35"/>
      <c r="L203" s="34"/>
    </row>
    <row r="204" spans="1:12" x14ac:dyDescent="0.25">
      <c r="A204" s="97">
        <v>5200</v>
      </c>
      <c r="B204" s="96" t="s">
        <v>109</v>
      </c>
      <c r="C204" s="94">
        <f t="shared" si="13"/>
        <v>25100</v>
      </c>
      <c r="D204" s="93">
        <f>D205+D215+D216+D225+D226+D227+D229</f>
        <v>25100</v>
      </c>
      <c r="E204" s="93">
        <f>E205+E215+E216+E225+E226+E227+E229</f>
        <v>0</v>
      </c>
      <c r="F204" s="93">
        <f>F205+F215+F216+F225+F226+F227+F229</f>
        <v>0</v>
      </c>
      <c r="G204" s="142">
        <f>G205+G215+G216+G225+G226+G227+G229</f>
        <v>0</v>
      </c>
      <c r="H204" s="94">
        <f t="shared" si="14"/>
        <v>8500</v>
      </c>
      <c r="I204" s="93">
        <f>I205+I215+I216+I225+I226+I227+I229</f>
        <v>8500</v>
      </c>
      <c r="J204" s="93">
        <f>J205+J215+J216+J225+J226+J227+J229</f>
        <v>0</v>
      </c>
      <c r="K204" s="93">
        <f>K205+K215+K216+K225+K226+K227+K229</f>
        <v>0</v>
      </c>
      <c r="L204" s="141">
        <f>L205+L215+L216+L225+L226+L227+L229</f>
        <v>0</v>
      </c>
    </row>
    <row r="205" spans="1:12" hidden="1" x14ac:dyDescent="0.25">
      <c r="A205" s="80">
        <v>5210</v>
      </c>
      <c r="B205" s="137" t="s">
        <v>108</v>
      </c>
      <c r="C205" s="134">
        <f t="shared" si="13"/>
        <v>0</v>
      </c>
      <c r="D205" s="139">
        <f>SUM(D206:D214)</f>
        <v>0</v>
      </c>
      <c r="E205" s="139">
        <f>SUM(E206:E214)</f>
        <v>0</v>
      </c>
      <c r="F205" s="139">
        <f>SUM(F206:F214)</f>
        <v>0</v>
      </c>
      <c r="G205" s="140">
        <f>SUM(G206:G214)</f>
        <v>0</v>
      </c>
      <c r="H205" s="134">
        <f t="shared" si="14"/>
        <v>0</v>
      </c>
      <c r="I205" s="139">
        <f>SUM(I206:I214)</f>
        <v>0</v>
      </c>
      <c r="J205" s="139">
        <f>SUM(J206:J214)</f>
        <v>0</v>
      </c>
      <c r="K205" s="139">
        <f>SUM(K206:K214)</f>
        <v>0</v>
      </c>
      <c r="L205" s="138">
        <f>SUM(L206:L214)</f>
        <v>0</v>
      </c>
    </row>
    <row r="206" spans="1:12" hidden="1" x14ac:dyDescent="0.25">
      <c r="A206" s="114">
        <v>5211</v>
      </c>
      <c r="B206" s="79" t="s">
        <v>107</v>
      </c>
      <c r="C206" s="69">
        <f t="shared" si="13"/>
        <v>0</v>
      </c>
      <c r="D206" s="68"/>
      <c r="E206" s="68"/>
      <c r="F206" s="68"/>
      <c r="G206" s="70"/>
      <c r="H206" s="69">
        <f t="shared" si="14"/>
        <v>0</v>
      </c>
      <c r="I206" s="68"/>
      <c r="J206" s="68"/>
      <c r="K206" s="68"/>
      <c r="L206" s="67"/>
    </row>
    <row r="207" spans="1:12" hidden="1" x14ac:dyDescent="0.25">
      <c r="A207" s="74">
        <v>5212</v>
      </c>
      <c r="B207" s="78" t="s">
        <v>106</v>
      </c>
      <c r="C207" s="36">
        <f t="shared" si="13"/>
        <v>0</v>
      </c>
      <c r="D207" s="35"/>
      <c r="E207" s="35"/>
      <c r="F207" s="35"/>
      <c r="G207" s="37"/>
      <c r="H207" s="36">
        <f t="shared" si="14"/>
        <v>0</v>
      </c>
      <c r="I207" s="35"/>
      <c r="J207" s="35"/>
      <c r="K207" s="35"/>
      <c r="L207" s="34"/>
    </row>
    <row r="208" spans="1:12" hidden="1" x14ac:dyDescent="0.25">
      <c r="A208" s="74">
        <v>5213</v>
      </c>
      <c r="B208" s="78" t="s">
        <v>105</v>
      </c>
      <c r="C208" s="36">
        <f t="shared" si="13"/>
        <v>0</v>
      </c>
      <c r="D208" s="35"/>
      <c r="E208" s="35"/>
      <c r="F208" s="35"/>
      <c r="G208" s="37"/>
      <c r="H208" s="36">
        <f t="shared" si="14"/>
        <v>0</v>
      </c>
      <c r="I208" s="35"/>
      <c r="J208" s="35"/>
      <c r="K208" s="35"/>
      <c r="L208" s="34"/>
    </row>
    <row r="209" spans="1:12" hidden="1" x14ac:dyDescent="0.25">
      <c r="A209" s="74">
        <v>5214</v>
      </c>
      <c r="B209" s="78" t="s">
        <v>104</v>
      </c>
      <c r="C209" s="36">
        <f t="shared" si="13"/>
        <v>0</v>
      </c>
      <c r="D209" s="35"/>
      <c r="E209" s="35"/>
      <c r="F209" s="35"/>
      <c r="G209" s="37"/>
      <c r="H209" s="36">
        <f t="shared" si="14"/>
        <v>0</v>
      </c>
      <c r="I209" s="35"/>
      <c r="J209" s="35"/>
      <c r="K209" s="35"/>
      <c r="L209" s="34"/>
    </row>
    <row r="210" spans="1:12" hidden="1" x14ac:dyDescent="0.25">
      <c r="A210" s="74">
        <v>5215</v>
      </c>
      <c r="B210" s="78" t="s">
        <v>103</v>
      </c>
      <c r="C210" s="36">
        <f t="shared" si="13"/>
        <v>0</v>
      </c>
      <c r="D210" s="35"/>
      <c r="E210" s="35"/>
      <c r="F210" s="35"/>
      <c r="G210" s="37"/>
      <c r="H210" s="36">
        <f t="shared" si="14"/>
        <v>0</v>
      </c>
      <c r="I210" s="35"/>
      <c r="J210" s="35"/>
      <c r="K210" s="35"/>
      <c r="L210" s="34"/>
    </row>
    <row r="211" spans="1:12" ht="24" hidden="1" x14ac:dyDescent="0.25">
      <c r="A211" s="74">
        <v>5216</v>
      </c>
      <c r="B211" s="78" t="s">
        <v>102</v>
      </c>
      <c r="C211" s="36">
        <f t="shared" si="13"/>
        <v>0</v>
      </c>
      <c r="D211" s="35"/>
      <c r="E211" s="35"/>
      <c r="F211" s="35"/>
      <c r="G211" s="37"/>
      <c r="H211" s="36">
        <f t="shared" si="14"/>
        <v>0</v>
      </c>
      <c r="I211" s="35"/>
      <c r="J211" s="35"/>
      <c r="K211" s="35"/>
      <c r="L211" s="34"/>
    </row>
    <row r="212" spans="1:12" hidden="1" x14ac:dyDescent="0.25">
      <c r="A212" s="74">
        <v>5217</v>
      </c>
      <c r="B212" s="78" t="s">
        <v>101</v>
      </c>
      <c r="C212" s="36">
        <f t="shared" si="13"/>
        <v>0</v>
      </c>
      <c r="D212" s="35"/>
      <c r="E212" s="35"/>
      <c r="F212" s="35"/>
      <c r="G212" s="37"/>
      <c r="H212" s="36">
        <f t="shared" si="14"/>
        <v>0</v>
      </c>
      <c r="I212" s="35"/>
      <c r="J212" s="35"/>
      <c r="K212" s="35"/>
      <c r="L212" s="34"/>
    </row>
    <row r="213" spans="1:12" hidden="1" x14ac:dyDescent="0.25">
      <c r="A213" s="74">
        <v>5218</v>
      </c>
      <c r="B213" s="78" t="s">
        <v>100</v>
      </c>
      <c r="C213" s="36">
        <f t="shared" si="13"/>
        <v>0</v>
      </c>
      <c r="D213" s="35"/>
      <c r="E213" s="35"/>
      <c r="F213" s="35"/>
      <c r="G213" s="37"/>
      <c r="H213" s="36">
        <f t="shared" si="14"/>
        <v>0</v>
      </c>
      <c r="I213" s="35"/>
      <c r="J213" s="35"/>
      <c r="K213" s="35"/>
      <c r="L213" s="34"/>
    </row>
    <row r="214" spans="1:12" hidden="1" x14ac:dyDescent="0.25">
      <c r="A214" s="74">
        <v>5219</v>
      </c>
      <c r="B214" s="78" t="s">
        <v>99</v>
      </c>
      <c r="C214" s="36">
        <f t="shared" si="13"/>
        <v>0</v>
      </c>
      <c r="D214" s="35"/>
      <c r="E214" s="35"/>
      <c r="F214" s="35"/>
      <c r="G214" s="37"/>
      <c r="H214" s="36">
        <f t="shared" si="14"/>
        <v>0</v>
      </c>
      <c r="I214" s="35"/>
      <c r="J214" s="35"/>
      <c r="K214" s="35"/>
      <c r="L214" s="34"/>
    </row>
    <row r="215" spans="1:12" ht="13.5" hidden="1" customHeight="1" x14ac:dyDescent="0.25">
      <c r="A215" s="88">
        <v>5220</v>
      </c>
      <c r="B215" s="78" t="s">
        <v>98</v>
      </c>
      <c r="C215" s="36">
        <f t="shared" si="13"/>
        <v>0</v>
      </c>
      <c r="D215" s="35"/>
      <c r="E215" s="35"/>
      <c r="F215" s="35"/>
      <c r="G215" s="37"/>
      <c r="H215" s="36">
        <f t="shared" si="14"/>
        <v>0</v>
      </c>
      <c r="I215" s="35"/>
      <c r="J215" s="35"/>
      <c r="K215" s="35"/>
      <c r="L215" s="34"/>
    </row>
    <row r="216" spans="1:12" x14ac:dyDescent="0.25">
      <c r="A216" s="88">
        <v>5230</v>
      </c>
      <c r="B216" s="78" t="s">
        <v>97</v>
      </c>
      <c r="C216" s="36">
        <f t="shared" si="13"/>
        <v>25100</v>
      </c>
      <c r="D216" s="76">
        <f>SUM(D217:D224)</f>
        <v>25100</v>
      </c>
      <c r="E216" s="76">
        <f>SUM(E217:E224)</f>
        <v>0</v>
      </c>
      <c r="F216" s="76">
        <f>SUM(F217:F224)</f>
        <v>0</v>
      </c>
      <c r="G216" s="77">
        <f>SUM(G217:G224)</f>
        <v>0</v>
      </c>
      <c r="H216" s="36">
        <f t="shared" si="14"/>
        <v>8500</v>
      </c>
      <c r="I216" s="76">
        <f>SUM(I217:I224)</f>
        <v>8500</v>
      </c>
      <c r="J216" s="76">
        <f>SUM(J217:J224)</f>
        <v>0</v>
      </c>
      <c r="K216" s="76">
        <f>SUM(K217:K224)</f>
        <v>0</v>
      </c>
      <c r="L216" s="75">
        <f>SUM(L217:L224)</f>
        <v>0</v>
      </c>
    </row>
    <row r="217" spans="1:12" hidden="1" x14ac:dyDescent="0.25">
      <c r="A217" s="74">
        <v>5231</v>
      </c>
      <c r="B217" s="78" t="s">
        <v>96</v>
      </c>
      <c r="C217" s="36">
        <f t="shared" si="13"/>
        <v>20000</v>
      </c>
      <c r="D217" s="35">
        <v>20000</v>
      </c>
      <c r="E217" s="35"/>
      <c r="F217" s="35"/>
      <c r="G217" s="37"/>
      <c r="H217" s="36">
        <f t="shared" si="14"/>
        <v>0</v>
      </c>
      <c r="I217" s="35"/>
      <c r="J217" s="35"/>
      <c r="K217" s="35"/>
      <c r="L217" s="34"/>
    </row>
    <row r="218" spans="1:12" hidden="1" x14ac:dyDescent="0.25">
      <c r="A218" s="74">
        <v>5232</v>
      </c>
      <c r="B218" s="78" t="s">
        <v>95</v>
      </c>
      <c r="C218" s="36">
        <f t="shared" si="13"/>
        <v>0</v>
      </c>
      <c r="D218" s="35"/>
      <c r="E218" s="35"/>
      <c r="F218" s="35"/>
      <c r="G218" s="37"/>
      <c r="H218" s="36">
        <f t="shared" si="14"/>
        <v>0</v>
      </c>
      <c r="I218" s="35"/>
      <c r="J218" s="35"/>
      <c r="K218" s="35"/>
      <c r="L218" s="34"/>
    </row>
    <row r="219" spans="1:12" hidden="1" x14ac:dyDescent="0.25">
      <c r="A219" s="74">
        <v>5233</v>
      </c>
      <c r="B219" s="78" t="s">
        <v>94</v>
      </c>
      <c r="C219" s="73">
        <f t="shared" si="13"/>
        <v>0</v>
      </c>
      <c r="D219" s="35"/>
      <c r="E219" s="35"/>
      <c r="F219" s="35"/>
      <c r="G219" s="37"/>
      <c r="H219" s="36">
        <f t="shared" si="14"/>
        <v>0</v>
      </c>
      <c r="I219" s="35"/>
      <c r="J219" s="35"/>
      <c r="K219" s="35"/>
      <c r="L219" s="34"/>
    </row>
    <row r="220" spans="1:12" ht="24" hidden="1" x14ac:dyDescent="0.25">
      <c r="A220" s="74">
        <v>5234</v>
      </c>
      <c r="B220" s="78" t="s">
        <v>93</v>
      </c>
      <c r="C220" s="73">
        <f t="shared" si="13"/>
        <v>0</v>
      </c>
      <c r="D220" s="35"/>
      <c r="E220" s="35"/>
      <c r="F220" s="35"/>
      <c r="G220" s="37"/>
      <c r="H220" s="36">
        <f t="shared" si="14"/>
        <v>0</v>
      </c>
      <c r="I220" s="35"/>
      <c r="J220" s="35"/>
      <c r="K220" s="35"/>
      <c r="L220" s="34"/>
    </row>
    <row r="221" spans="1:12" ht="14.25" hidden="1" customHeight="1" x14ac:dyDescent="0.25">
      <c r="A221" s="74">
        <v>5236</v>
      </c>
      <c r="B221" s="78" t="s">
        <v>92</v>
      </c>
      <c r="C221" s="73">
        <f t="shared" si="13"/>
        <v>0</v>
      </c>
      <c r="D221" s="35"/>
      <c r="E221" s="35"/>
      <c r="F221" s="35"/>
      <c r="G221" s="37"/>
      <c r="H221" s="36">
        <f t="shared" si="14"/>
        <v>0</v>
      </c>
      <c r="I221" s="35"/>
      <c r="J221" s="35"/>
      <c r="K221" s="35"/>
      <c r="L221" s="34"/>
    </row>
    <row r="222" spans="1:12" ht="14.25" hidden="1" customHeight="1" x14ac:dyDescent="0.25">
      <c r="A222" s="74">
        <v>5237</v>
      </c>
      <c r="B222" s="78" t="s">
        <v>91</v>
      </c>
      <c r="C222" s="73">
        <f t="shared" si="13"/>
        <v>0</v>
      </c>
      <c r="D222" s="35"/>
      <c r="E222" s="35"/>
      <c r="F222" s="35"/>
      <c r="G222" s="37"/>
      <c r="H222" s="36">
        <f t="shared" si="14"/>
        <v>0</v>
      </c>
      <c r="I222" s="35"/>
      <c r="J222" s="35"/>
      <c r="K222" s="35"/>
      <c r="L222" s="34"/>
    </row>
    <row r="223" spans="1:12" ht="24" x14ac:dyDescent="0.25">
      <c r="A223" s="74">
        <v>5238</v>
      </c>
      <c r="B223" s="78" t="s">
        <v>90</v>
      </c>
      <c r="C223" s="73">
        <f t="shared" si="13"/>
        <v>500</v>
      </c>
      <c r="D223" s="35">
        <v>500</v>
      </c>
      <c r="E223" s="35"/>
      <c r="F223" s="35"/>
      <c r="G223" s="37"/>
      <c r="H223" s="36">
        <f t="shared" si="14"/>
        <v>5840</v>
      </c>
      <c r="I223" s="35">
        <v>5840</v>
      </c>
      <c r="J223" s="35"/>
      <c r="K223" s="35"/>
      <c r="L223" s="34"/>
    </row>
    <row r="224" spans="1:12" ht="24" x14ac:dyDescent="0.25">
      <c r="A224" s="74">
        <v>5239</v>
      </c>
      <c r="B224" s="78" t="s">
        <v>89</v>
      </c>
      <c r="C224" s="73">
        <f t="shared" si="13"/>
        <v>4600</v>
      </c>
      <c r="D224" s="35">
        <v>4600</v>
      </c>
      <c r="E224" s="35"/>
      <c r="F224" s="35"/>
      <c r="G224" s="37"/>
      <c r="H224" s="36">
        <f t="shared" si="14"/>
        <v>2660</v>
      </c>
      <c r="I224" s="35">
        <v>2660</v>
      </c>
      <c r="J224" s="35"/>
      <c r="K224" s="35"/>
      <c r="L224" s="34"/>
    </row>
    <row r="225" spans="1:12" ht="24" hidden="1" x14ac:dyDescent="0.25">
      <c r="A225" s="88">
        <v>5240</v>
      </c>
      <c r="B225" s="78" t="s">
        <v>88</v>
      </c>
      <c r="C225" s="73">
        <f t="shared" ref="C225:C256" si="15">SUM(D225:G225)</f>
        <v>0</v>
      </c>
      <c r="D225" s="35"/>
      <c r="E225" s="35"/>
      <c r="F225" s="35"/>
      <c r="G225" s="37"/>
      <c r="H225" s="36">
        <f t="shared" ref="H225:H256" si="16">SUM(I225:L225)</f>
        <v>0</v>
      </c>
      <c r="I225" s="35"/>
      <c r="J225" s="35"/>
      <c r="K225" s="35"/>
      <c r="L225" s="34"/>
    </row>
    <row r="226" spans="1:12" hidden="1" x14ac:dyDescent="0.25">
      <c r="A226" s="88">
        <v>5250</v>
      </c>
      <c r="B226" s="78" t="s">
        <v>87</v>
      </c>
      <c r="C226" s="73">
        <f t="shared" si="15"/>
        <v>0</v>
      </c>
      <c r="D226" s="35"/>
      <c r="E226" s="35"/>
      <c r="F226" s="35"/>
      <c r="G226" s="37"/>
      <c r="H226" s="36">
        <f t="shared" si="16"/>
        <v>0</v>
      </c>
      <c r="I226" s="35"/>
      <c r="J226" s="35"/>
      <c r="K226" s="35"/>
      <c r="L226" s="34"/>
    </row>
    <row r="227" spans="1:12" hidden="1" x14ac:dyDescent="0.25">
      <c r="A227" s="88">
        <v>5260</v>
      </c>
      <c r="B227" s="78" t="s">
        <v>86</v>
      </c>
      <c r="C227" s="73">
        <f t="shared" si="15"/>
        <v>0</v>
      </c>
      <c r="D227" s="76">
        <f>SUM(D228)</f>
        <v>0</v>
      </c>
      <c r="E227" s="76">
        <f>SUM(E228)</f>
        <v>0</v>
      </c>
      <c r="F227" s="76">
        <f>SUM(F228)</f>
        <v>0</v>
      </c>
      <c r="G227" s="77">
        <f>SUM(G228)</f>
        <v>0</v>
      </c>
      <c r="H227" s="36">
        <f t="shared" si="16"/>
        <v>0</v>
      </c>
      <c r="I227" s="76">
        <f>SUM(I228)</f>
        <v>0</v>
      </c>
      <c r="J227" s="76">
        <f>SUM(J228)</f>
        <v>0</v>
      </c>
      <c r="K227" s="76">
        <f>SUM(K228)</f>
        <v>0</v>
      </c>
      <c r="L227" s="75">
        <f>SUM(L228)</f>
        <v>0</v>
      </c>
    </row>
    <row r="228" spans="1:12" ht="24" hidden="1" x14ac:dyDescent="0.25">
      <c r="A228" s="74">
        <v>5269</v>
      </c>
      <c r="B228" s="78" t="s">
        <v>85</v>
      </c>
      <c r="C228" s="73">
        <f t="shared" si="15"/>
        <v>0</v>
      </c>
      <c r="D228" s="35"/>
      <c r="E228" s="35"/>
      <c r="F228" s="35"/>
      <c r="G228" s="37"/>
      <c r="H228" s="36">
        <f t="shared" si="16"/>
        <v>0</v>
      </c>
      <c r="I228" s="35"/>
      <c r="J228" s="35"/>
      <c r="K228" s="35"/>
      <c r="L228" s="34"/>
    </row>
    <row r="229" spans="1:12" ht="24" hidden="1" x14ac:dyDescent="0.25">
      <c r="A229" s="80">
        <v>5270</v>
      </c>
      <c r="B229" s="137" t="s">
        <v>84</v>
      </c>
      <c r="C229" s="136">
        <f t="shared" si="15"/>
        <v>0</v>
      </c>
      <c r="D229" s="133"/>
      <c r="E229" s="133"/>
      <c r="F229" s="133"/>
      <c r="G229" s="135"/>
      <c r="H229" s="134">
        <f t="shared" si="16"/>
        <v>0</v>
      </c>
      <c r="I229" s="133"/>
      <c r="J229" s="133"/>
      <c r="K229" s="133"/>
      <c r="L229" s="132"/>
    </row>
    <row r="230" spans="1:12" hidden="1" x14ac:dyDescent="0.25">
      <c r="A230" s="131">
        <v>6000</v>
      </c>
      <c r="B230" s="131" t="s">
        <v>83</v>
      </c>
      <c r="C230" s="130">
        <f t="shared" si="15"/>
        <v>0</v>
      </c>
      <c r="D230" s="127">
        <f>D231+D251+D258</f>
        <v>0</v>
      </c>
      <c r="E230" s="127">
        <f>E231+E251+E258</f>
        <v>0</v>
      </c>
      <c r="F230" s="127">
        <f>F231+F251+F258</f>
        <v>0</v>
      </c>
      <c r="G230" s="129">
        <f>G231+G251+G258</f>
        <v>0</v>
      </c>
      <c r="H230" s="128">
        <f t="shared" si="16"/>
        <v>0</v>
      </c>
      <c r="I230" s="127">
        <f>I231+I251+I258</f>
        <v>0</v>
      </c>
      <c r="J230" s="127">
        <f>J231+J251+J258</f>
        <v>0</v>
      </c>
      <c r="K230" s="127">
        <f>K231+K251+K258</f>
        <v>0</v>
      </c>
      <c r="L230" s="126">
        <f>L231+L251+L258</f>
        <v>0</v>
      </c>
    </row>
    <row r="231" spans="1:12" ht="14.25" hidden="1" customHeight="1" x14ac:dyDescent="0.25">
      <c r="A231" s="125">
        <v>6200</v>
      </c>
      <c r="B231" s="124" t="s">
        <v>82</v>
      </c>
      <c r="C231" s="123">
        <f t="shared" si="15"/>
        <v>0</v>
      </c>
      <c r="D231" s="121">
        <f>SUM(D232,D233,D235,D238,D244,D245,D246)</f>
        <v>0</v>
      </c>
      <c r="E231" s="121">
        <f>SUM(E232,E233,E235,E238,E244,E245,E246)</f>
        <v>0</v>
      </c>
      <c r="F231" s="121">
        <f>SUM(F232,F233,F235,F238,F244,F245,F246)</f>
        <v>0</v>
      </c>
      <c r="G231" s="121">
        <f>SUM(G232,G233,G235,G238,G244,G245,G246)</f>
        <v>0</v>
      </c>
      <c r="H231" s="122">
        <f t="shared" si="16"/>
        <v>0</v>
      </c>
      <c r="I231" s="121">
        <f>SUM(I232,I233,I235,I238,I244,I245,I246)</f>
        <v>0</v>
      </c>
      <c r="J231" s="121">
        <f>SUM(J232,J233,J235,J238,J244,J245,J246)</f>
        <v>0</v>
      </c>
      <c r="K231" s="121">
        <f>SUM(K232,K233,K235,K238,K244,K245,K246)</f>
        <v>0</v>
      </c>
      <c r="L231" s="92">
        <f>SUM(L232,L233,L235,L238,L244,L245,L246)</f>
        <v>0</v>
      </c>
    </row>
    <row r="232" spans="1:12" ht="24" hidden="1" x14ac:dyDescent="0.25">
      <c r="A232" s="91">
        <v>6220</v>
      </c>
      <c r="B232" s="79" t="s">
        <v>81</v>
      </c>
      <c r="C232" s="71">
        <f t="shared" si="15"/>
        <v>0</v>
      </c>
      <c r="D232" s="68"/>
      <c r="E232" s="68"/>
      <c r="F232" s="68"/>
      <c r="G232" s="120"/>
      <c r="H232" s="119">
        <f t="shared" si="16"/>
        <v>0</v>
      </c>
      <c r="I232" s="68"/>
      <c r="J232" s="68"/>
      <c r="K232" s="68"/>
      <c r="L232" s="67"/>
    </row>
    <row r="233" spans="1:12" hidden="1" x14ac:dyDescent="0.25">
      <c r="A233" s="88">
        <v>6230</v>
      </c>
      <c r="B233" s="78" t="s">
        <v>80</v>
      </c>
      <c r="C233" s="73">
        <f t="shared" si="15"/>
        <v>0</v>
      </c>
      <c r="D233" s="76">
        <f>SUM(D234)</f>
        <v>0</v>
      </c>
      <c r="E233" s="76">
        <f>SUM(E234)</f>
        <v>0</v>
      </c>
      <c r="F233" s="76">
        <f>SUM(F234)</f>
        <v>0</v>
      </c>
      <c r="G233" s="77">
        <f>SUM(G234)</f>
        <v>0</v>
      </c>
      <c r="H233" s="103">
        <f t="shared" si="16"/>
        <v>0</v>
      </c>
      <c r="I233" s="76">
        <f>SUM(I234)</f>
        <v>0</v>
      </c>
      <c r="J233" s="76">
        <f>SUM(J234)</f>
        <v>0</v>
      </c>
      <c r="K233" s="76">
        <f>SUM(K234)</f>
        <v>0</v>
      </c>
      <c r="L233" s="75">
        <f>SUM(L234)</f>
        <v>0</v>
      </c>
    </row>
    <row r="234" spans="1:12" ht="24" hidden="1" x14ac:dyDescent="0.25">
      <c r="A234" s="74">
        <v>6239</v>
      </c>
      <c r="B234" s="79" t="s">
        <v>79</v>
      </c>
      <c r="C234" s="73">
        <f t="shared" si="15"/>
        <v>0</v>
      </c>
      <c r="D234" s="68"/>
      <c r="E234" s="68"/>
      <c r="F234" s="68"/>
      <c r="G234" s="70"/>
      <c r="H234" s="103">
        <f t="shared" si="16"/>
        <v>0</v>
      </c>
      <c r="I234" s="68"/>
      <c r="J234" s="68"/>
      <c r="K234" s="68"/>
      <c r="L234" s="67"/>
    </row>
    <row r="235" spans="1:12" ht="24" hidden="1" x14ac:dyDescent="0.25">
      <c r="A235" s="88">
        <v>6240</v>
      </c>
      <c r="B235" s="78" t="s">
        <v>78</v>
      </c>
      <c r="C235" s="73">
        <f t="shared" si="15"/>
        <v>0</v>
      </c>
      <c r="D235" s="76">
        <f>SUM(D236:D237)</f>
        <v>0</v>
      </c>
      <c r="E235" s="76">
        <f>SUM(E236:E237)</f>
        <v>0</v>
      </c>
      <c r="F235" s="76">
        <f>SUM(F236:F237)</f>
        <v>0</v>
      </c>
      <c r="G235" s="77">
        <f>SUM(G236:G237)</f>
        <v>0</v>
      </c>
      <c r="H235" s="103">
        <f t="shared" si="16"/>
        <v>0</v>
      </c>
      <c r="I235" s="76">
        <f>SUM(I236:I237)</f>
        <v>0</v>
      </c>
      <c r="J235" s="76">
        <f>SUM(J236:J237)</f>
        <v>0</v>
      </c>
      <c r="K235" s="76">
        <f>SUM(K236:K237)</f>
        <v>0</v>
      </c>
      <c r="L235" s="75">
        <f>SUM(L236:L237)</f>
        <v>0</v>
      </c>
    </row>
    <row r="236" spans="1:12" hidden="1" x14ac:dyDescent="0.25">
      <c r="A236" s="74">
        <v>6241</v>
      </c>
      <c r="B236" s="78" t="s">
        <v>77</v>
      </c>
      <c r="C236" s="73">
        <f t="shared" si="15"/>
        <v>0</v>
      </c>
      <c r="D236" s="35"/>
      <c r="E236" s="35"/>
      <c r="F236" s="35"/>
      <c r="G236" s="37"/>
      <c r="H236" s="103">
        <f t="shared" si="16"/>
        <v>0</v>
      </c>
      <c r="I236" s="35"/>
      <c r="J236" s="35"/>
      <c r="K236" s="35"/>
      <c r="L236" s="34"/>
    </row>
    <row r="237" spans="1:12" hidden="1" x14ac:dyDescent="0.25">
      <c r="A237" s="74">
        <v>6242</v>
      </c>
      <c r="B237" s="78" t="s">
        <v>76</v>
      </c>
      <c r="C237" s="73">
        <f t="shared" si="15"/>
        <v>0</v>
      </c>
      <c r="D237" s="35"/>
      <c r="E237" s="35"/>
      <c r="F237" s="35"/>
      <c r="G237" s="37"/>
      <c r="H237" s="103">
        <f t="shared" si="16"/>
        <v>0</v>
      </c>
      <c r="I237" s="35"/>
      <c r="J237" s="35"/>
      <c r="K237" s="35"/>
      <c r="L237" s="34"/>
    </row>
    <row r="238" spans="1:12" ht="25.5" hidden="1" customHeight="1" x14ac:dyDescent="0.25">
      <c r="A238" s="88">
        <v>6250</v>
      </c>
      <c r="B238" s="78" t="s">
        <v>75</v>
      </c>
      <c r="C238" s="73">
        <f t="shared" si="15"/>
        <v>0</v>
      </c>
      <c r="D238" s="76">
        <f>SUM(D239:D243)</f>
        <v>0</v>
      </c>
      <c r="E238" s="76">
        <f>SUM(E239:E243)</f>
        <v>0</v>
      </c>
      <c r="F238" s="76">
        <f>SUM(F239:F243)</f>
        <v>0</v>
      </c>
      <c r="G238" s="77">
        <f>SUM(G239:G243)</f>
        <v>0</v>
      </c>
      <c r="H238" s="103">
        <f t="shared" si="16"/>
        <v>0</v>
      </c>
      <c r="I238" s="76">
        <f>SUM(I239:I243)</f>
        <v>0</v>
      </c>
      <c r="J238" s="76">
        <f>SUM(J239:J243)</f>
        <v>0</v>
      </c>
      <c r="K238" s="76">
        <f>SUM(K239:K243)</f>
        <v>0</v>
      </c>
      <c r="L238" s="75">
        <f>SUM(L239:L243)</f>
        <v>0</v>
      </c>
    </row>
    <row r="239" spans="1:12" ht="14.25" hidden="1" customHeight="1" x14ac:dyDescent="0.25">
      <c r="A239" s="74">
        <v>6252</v>
      </c>
      <c r="B239" s="78" t="s">
        <v>74</v>
      </c>
      <c r="C239" s="73">
        <f t="shared" si="15"/>
        <v>0</v>
      </c>
      <c r="D239" s="35"/>
      <c r="E239" s="35"/>
      <c r="F239" s="35"/>
      <c r="G239" s="37"/>
      <c r="H239" s="103">
        <f t="shared" si="16"/>
        <v>0</v>
      </c>
      <c r="I239" s="35"/>
      <c r="J239" s="35"/>
      <c r="K239" s="35"/>
      <c r="L239" s="34"/>
    </row>
    <row r="240" spans="1:12" ht="14.25" hidden="1" customHeight="1" x14ac:dyDescent="0.25">
      <c r="A240" s="74">
        <v>6253</v>
      </c>
      <c r="B240" s="78" t="s">
        <v>73</v>
      </c>
      <c r="C240" s="73">
        <f t="shared" si="15"/>
        <v>0</v>
      </c>
      <c r="D240" s="35"/>
      <c r="E240" s="35"/>
      <c r="F240" s="35"/>
      <c r="G240" s="37"/>
      <c r="H240" s="103">
        <f t="shared" si="16"/>
        <v>0</v>
      </c>
      <c r="I240" s="35"/>
      <c r="J240" s="35"/>
      <c r="K240" s="35"/>
      <c r="L240" s="34"/>
    </row>
    <row r="241" spans="1:12" ht="24" hidden="1" x14ac:dyDescent="0.25">
      <c r="A241" s="74">
        <v>6254</v>
      </c>
      <c r="B241" s="78" t="s">
        <v>72</v>
      </c>
      <c r="C241" s="73">
        <f t="shared" si="15"/>
        <v>0</v>
      </c>
      <c r="D241" s="35"/>
      <c r="E241" s="35"/>
      <c r="F241" s="35"/>
      <c r="G241" s="37"/>
      <c r="H241" s="103">
        <f t="shared" si="16"/>
        <v>0</v>
      </c>
      <c r="I241" s="35"/>
      <c r="J241" s="35"/>
      <c r="K241" s="35"/>
      <c r="L241" s="34"/>
    </row>
    <row r="242" spans="1:12" ht="24" hidden="1" x14ac:dyDescent="0.25">
      <c r="A242" s="74">
        <v>6255</v>
      </c>
      <c r="B242" s="78" t="s">
        <v>71</v>
      </c>
      <c r="C242" s="73">
        <f t="shared" si="15"/>
        <v>0</v>
      </c>
      <c r="D242" s="35"/>
      <c r="E242" s="35"/>
      <c r="F242" s="35"/>
      <c r="G242" s="37"/>
      <c r="H242" s="103">
        <f t="shared" si="16"/>
        <v>0</v>
      </c>
      <c r="I242" s="35"/>
      <c r="J242" s="35"/>
      <c r="K242" s="35"/>
      <c r="L242" s="34"/>
    </row>
    <row r="243" spans="1:12" hidden="1" x14ac:dyDescent="0.25">
      <c r="A243" s="74">
        <v>6259</v>
      </c>
      <c r="B243" s="78" t="s">
        <v>70</v>
      </c>
      <c r="C243" s="73">
        <f t="shared" si="15"/>
        <v>0</v>
      </c>
      <c r="D243" s="35"/>
      <c r="E243" s="35"/>
      <c r="F243" s="35"/>
      <c r="G243" s="37"/>
      <c r="H243" s="103">
        <f t="shared" si="16"/>
        <v>0</v>
      </c>
      <c r="I243" s="35"/>
      <c r="J243" s="35"/>
      <c r="K243" s="35"/>
      <c r="L243" s="34"/>
    </row>
    <row r="244" spans="1:12" ht="24" hidden="1" x14ac:dyDescent="0.25">
      <c r="A244" s="88">
        <v>6260</v>
      </c>
      <c r="B244" s="78" t="s">
        <v>69</v>
      </c>
      <c r="C244" s="73">
        <f t="shared" si="15"/>
        <v>0</v>
      </c>
      <c r="D244" s="35"/>
      <c r="E244" s="35"/>
      <c r="F244" s="35"/>
      <c r="G244" s="37"/>
      <c r="H244" s="103">
        <f t="shared" si="16"/>
        <v>0</v>
      </c>
      <c r="I244" s="35"/>
      <c r="J244" s="35"/>
      <c r="K244" s="35"/>
      <c r="L244" s="34"/>
    </row>
    <row r="245" spans="1:12" hidden="1" x14ac:dyDescent="0.25">
      <c r="A245" s="88">
        <v>6270</v>
      </c>
      <c r="B245" s="78" t="s">
        <v>68</v>
      </c>
      <c r="C245" s="73">
        <f t="shared" si="15"/>
        <v>0</v>
      </c>
      <c r="D245" s="35"/>
      <c r="E245" s="35"/>
      <c r="F245" s="35"/>
      <c r="G245" s="37"/>
      <c r="H245" s="103">
        <f t="shared" si="16"/>
        <v>0</v>
      </c>
      <c r="I245" s="35"/>
      <c r="J245" s="35"/>
      <c r="K245" s="35"/>
      <c r="L245" s="34"/>
    </row>
    <row r="246" spans="1:12" ht="24" hidden="1" x14ac:dyDescent="0.25">
      <c r="A246" s="91">
        <v>6290</v>
      </c>
      <c r="B246" s="79" t="s">
        <v>67</v>
      </c>
      <c r="C246" s="110">
        <f t="shared" si="15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118">
        <f>SUM(G247:G250)</f>
        <v>0</v>
      </c>
      <c r="H246" s="110">
        <f t="shared" si="16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17">
        <f>SUM(L247:L250)</f>
        <v>0</v>
      </c>
    </row>
    <row r="247" spans="1:12" hidden="1" x14ac:dyDescent="0.25">
      <c r="A247" s="74">
        <v>6291</v>
      </c>
      <c r="B247" s="78" t="s">
        <v>66</v>
      </c>
      <c r="C247" s="73">
        <f t="shared" si="15"/>
        <v>0</v>
      </c>
      <c r="D247" s="35"/>
      <c r="E247" s="35"/>
      <c r="F247" s="35"/>
      <c r="G247" s="111"/>
      <c r="H247" s="73">
        <f t="shared" si="16"/>
        <v>0</v>
      </c>
      <c r="I247" s="35"/>
      <c r="J247" s="35"/>
      <c r="K247" s="35"/>
      <c r="L247" s="34"/>
    </row>
    <row r="248" spans="1:12" hidden="1" x14ac:dyDescent="0.25">
      <c r="A248" s="74">
        <v>6292</v>
      </c>
      <c r="B248" s="78" t="s">
        <v>65</v>
      </c>
      <c r="C248" s="73">
        <f t="shared" si="15"/>
        <v>0</v>
      </c>
      <c r="D248" s="35"/>
      <c r="E248" s="35"/>
      <c r="F248" s="35"/>
      <c r="G248" s="111"/>
      <c r="H248" s="73">
        <f t="shared" si="16"/>
        <v>0</v>
      </c>
      <c r="I248" s="35"/>
      <c r="J248" s="35"/>
      <c r="K248" s="35"/>
      <c r="L248" s="34"/>
    </row>
    <row r="249" spans="1:12" ht="72" hidden="1" x14ac:dyDescent="0.25">
      <c r="A249" s="74">
        <v>6296</v>
      </c>
      <c r="B249" s="78" t="s">
        <v>64</v>
      </c>
      <c r="C249" s="73">
        <f t="shared" si="15"/>
        <v>0</v>
      </c>
      <c r="D249" s="35"/>
      <c r="E249" s="35"/>
      <c r="F249" s="35"/>
      <c r="G249" s="111"/>
      <c r="H249" s="73">
        <f t="shared" si="16"/>
        <v>0</v>
      </c>
      <c r="I249" s="35"/>
      <c r="J249" s="35"/>
      <c r="K249" s="35"/>
      <c r="L249" s="34"/>
    </row>
    <row r="250" spans="1:12" ht="39.75" hidden="1" customHeight="1" x14ac:dyDescent="0.25">
      <c r="A250" s="74">
        <v>6299</v>
      </c>
      <c r="B250" s="78" t="s">
        <v>63</v>
      </c>
      <c r="C250" s="73">
        <f t="shared" si="15"/>
        <v>0</v>
      </c>
      <c r="D250" s="35"/>
      <c r="E250" s="35"/>
      <c r="F250" s="35"/>
      <c r="G250" s="111"/>
      <c r="H250" s="73">
        <f t="shared" si="16"/>
        <v>0</v>
      </c>
      <c r="I250" s="35"/>
      <c r="J250" s="35"/>
      <c r="K250" s="35"/>
      <c r="L250" s="34"/>
    </row>
    <row r="251" spans="1:12" hidden="1" x14ac:dyDescent="0.25">
      <c r="A251" s="97">
        <v>6300</v>
      </c>
      <c r="B251" s="96" t="s">
        <v>62</v>
      </c>
      <c r="C251" s="95">
        <f t="shared" si="15"/>
        <v>0</v>
      </c>
      <c r="D251" s="93">
        <f>SUM(D252,D256,D257)</f>
        <v>0</v>
      </c>
      <c r="E251" s="93">
        <f>SUM(E252,E256,E257)</f>
        <v>0</v>
      </c>
      <c r="F251" s="93">
        <f>SUM(F252,F256,F257)</f>
        <v>0</v>
      </c>
      <c r="G251" s="93">
        <f>SUM(G252,G256,G257)</f>
        <v>0</v>
      </c>
      <c r="H251" s="94">
        <f t="shared" si="16"/>
        <v>0</v>
      </c>
      <c r="I251" s="93">
        <f>SUM(I252,I256,I257)</f>
        <v>0</v>
      </c>
      <c r="J251" s="93">
        <f>SUM(J252,J256,J257)</f>
        <v>0</v>
      </c>
      <c r="K251" s="93">
        <f>SUM(K252,K256,K257)</f>
        <v>0</v>
      </c>
      <c r="L251" s="109">
        <f>SUM(L252,L256,L257)</f>
        <v>0</v>
      </c>
    </row>
    <row r="252" spans="1:12" ht="24" hidden="1" x14ac:dyDescent="0.25">
      <c r="A252" s="91">
        <v>6320</v>
      </c>
      <c r="B252" s="79" t="s">
        <v>61</v>
      </c>
      <c r="C252" s="110">
        <f t="shared" si="15"/>
        <v>0</v>
      </c>
      <c r="D252" s="107">
        <f>SUM(D253:D255)</f>
        <v>0</v>
      </c>
      <c r="E252" s="107">
        <f>SUM(E253:E255)</f>
        <v>0</v>
      </c>
      <c r="F252" s="107">
        <f>SUM(F253:F255)</f>
        <v>0</v>
      </c>
      <c r="G252" s="116">
        <f>SUM(G253:G255)</f>
        <v>0</v>
      </c>
      <c r="H252" s="110">
        <f t="shared" si="16"/>
        <v>0</v>
      </c>
      <c r="I252" s="107">
        <f>SUM(I253:I255)</f>
        <v>0</v>
      </c>
      <c r="J252" s="107">
        <f>SUM(J253:J255)</f>
        <v>0</v>
      </c>
      <c r="K252" s="107">
        <f>SUM(K253:K255)</f>
        <v>0</v>
      </c>
      <c r="L252" s="115">
        <f>SUM(L253:L255)</f>
        <v>0</v>
      </c>
    </row>
    <row r="253" spans="1:12" hidden="1" x14ac:dyDescent="0.25">
      <c r="A253" s="74">
        <v>6322</v>
      </c>
      <c r="B253" s="78" t="s">
        <v>60</v>
      </c>
      <c r="C253" s="73">
        <f t="shared" si="15"/>
        <v>0</v>
      </c>
      <c r="D253" s="35"/>
      <c r="E253" s="35"/>
      <c r="F253" s="35"/>
      <c r="G253" s="111"/>
      <c r="H253" s="73">
        <f t="shared" si="16"/>
        <v>0</v>
      </c>
      <c r="I253" s="35"/>
      <c r="J253" s="35"/>
      <c r="K253" s="35"/>
      <c r="L253" s="34"/>
    </row>
    <row r="254" spans="1:12" ht="24" hidden="1" x14ac:dyDescent="0.25">
      <c r="A254" s="74">
        <v>6323</v>
      </c>
      <c r="B254" s="78" t="s">
        <v>59</v>
      </c>
      <c r="C254" s="73">
        <f t="shared" si="15"/>
        <v>0</v>
      </c>
      <c r="D254" s="35"/>
      <c r="E254" s="35"/>
      <c r="F254" s="35"/>
      <c r="G254" s="111"/>
      <c r="H254" s="73">
        <f t="shared" si="16"/>
        <v>0</v>
      </c>
      <c r="I254" s="35"/>
      <c r="J254" s="35"/>
      <c r="K254" s="35"/>
      <c r="L254" s="34"/>
    </row>
    <row r="255" spans="1:12" ht="24" hidden="1" x14ac:dyDescent="0.25">
      <c r="A255" s="114">
        <v>6324</v>
      </c>
      <c r="B255" s="79" t="s">
        <v>58</v>
      </c>
      <c r="C255" s="71">
        <f t="shared" si="15"/>
        <v>0</v>
      </c>
      <c r="D255" s="68"/>
      <c r="E255" s="68"/>
      <c r="F255" s="68"/>
      <c r="G255" s="113"/>
      <c r="H255" s="71">
        <f t="shared" si="16"/>
        <v>0</v>
      </c>
      <c r="I255" s="68"/>
      <c r="J255" s="68"/>
      <c r="K255" s="68"/>
      <c r="L255" s="67"/>
    </row>
    <row r="256" spans="1:12" ht="24" hidden="1" x14ac:dyDescent="0.25">
      <c r="A256" s="87">
        <v>6330</v>
      </c>
      <c r="B256" s="112" t="s">
        <v>57</v>
      </c>
      <c r="C256" s="110">
        <f t="shared" si="15"/>
        <v>0</v>
      </c>
      <c r="D256" s="29"/>
      <c r="E256" s="29"/>
      <c r="F256" s="29"/>
      <c r="G256" s="111"/>
      <c r="H256" s="110">
        <f t="shared" si="16"/>
        <v>0</v>
      </c>
      <c r="I256" s="29"/>
      <c r="J256" s="29"/>
      <c r="K256" s="29"/>
      <c r="L256" s="28"/>
    </row>
    <row r="257" spans="1:13" hidden="1" x14ac:dyDescent="0.25">
      <c r="A257" s="88">
        <v>6360</v>
      </c>
      <c r="B257" s="78" t="s">
        <v>56</v>
      </c>
      <c r="C257" s="73">
        <f t="shared" ref="C257:C283" si="17">SUM(D257:G257)</f>
        <v>0</v>
      </c>
      <c r="D257" s="35"/>
      <c r="E257" s="35"/>
      <c r="F257" s="35"/>
      <c r="G257" s="37"/>
      <c r="H257" s="103">
        <f t="shared" ref="H257:H283" si="18">SUM(I257:L257)</f>
        <v>0</v>
      </c>
      <c r="I257" s="35"/>
      <c r="J257" s="35"/>
      <c r="K257" s="35"/>
      <c r="L257" s="34"/>
    </row>
    <row r="258" spans="1:13" ht="36" hidden="1" x14ac:dyDescent="0.25">
      <c r="A258" s="97">
        <v>6400</v>
      </c>
      <c r="B258" s="96" t="s">
        <v>55</v>
      </c>
      <c r="C258" s="95">
        <f t="shared" si="17"/>
        <v>0</v>
      </c>
      <c r="D258" s="93">
        <f>SUM(D259,D263)</f>
        <v>0</v>
      </c>
      <c r="E258" s="93">
        <f>SUM(E259,E263)</f>
        <v>0</v>
      </c>
      <c r="F258" s="93">
        <f>SUM(F259,F263)</f>
        <v>0</v>
      </c>
      <c r="G258" s="93">
        <f>SUM(G259,G263)</f>
        <v>0</v>
      </c>
      <c r="H258" s="94">
        <f t="shared" si="18"/>
        <v>0</v>
      </c>
      <c r="I258" s="93">
        <f>SUM(I259,I263)</f>
        <v>0</v>
      </c>
      <c r="J258" s="93">
        <f>SUM(J259,J263)</f>
        <v>0</v>
      </c>
      <c r="K258" s="93">
        <f>SUM(K259,K263)</f>
        <v>0</v>
      </c>
      <c r="L258" s="109">
        <f>SUM(L259,L263)</f>
        <v>0</v>
      </c>
    </row>
    <row r="259" spans="1:13" ht="24" hidden="1" x14ac:dyDescent="0.25">
      <c r="A259" s="91">
        <v>6410</v>
      </c>
      <c r="B259" s="79" t="s">
        <v>54</v>
      </c>
      <c r="C259" s="71">
        <f t="shared" si="17"/>
        <v>0</v>
      </c>
      <c r="D259" s="107">
        <f>SUM(D260:D262)</f>
        <v>0</v>
      </c>
      <c r="E259" s="107">
        <f>SUM(E260:E262)</f>
        <v>0</v>
      </c>
      <c r="F259" s="107">
        <f>SUM(F260:F262)</f>
        <v>0</v>
      </c>
      <c r="G259" s="108">
        <f>SUM(G260:G262)</f>
        <v>0</v>
      </c>
      <c r="H259" s="71">
        <f t="shared" si="18"/>
        <v>0</v>
      </c>
      <c r="I259" s="107">
        <f>SUM(I260:I262)</f>
        <v>0</v>
      </c>
      <c r="J259" s="107">
        <f>SUM(J260:J262)</f>
        <v>0</v>
      </c>
      <c r="K259" s="107">
        <f>SUM(K260:K262)</f>
        <v>0</v>
      </c>
      <c r="L259" s="106">
        <f>SUM(L260:L262)</f>
        <v>0</v>
      </c>
    </row>
    <row r="260" spans="1:13" hidden="1" x14ac:dyDescent="0.25">
      <c r="A260" s="74">
        <v>6411</v>
      </c>
      <c r="B260" s="39" t="s">
        <v>53</v>
      </c>
      <c r="C260" s="73">
        <f t="shared" si="17"/>
        <v>0</v>
      </c>
      <c r="D260" s="35"/>
      <c r="E260" s="35"/>
      <c r="F260" s="35"/>
      <c r="G260" s="37"/>
      <c r="H260" s="103">
        <f t="shared" si="18"/>
        <v>0</v>
      </c>
      <c r="I260" s="35"/>
      <c r="J260" s="35"/>
      <c r="K260" s="35"/>
      <c r="L260" s="34"/>
    </row>
    <row r="261" spans="1:13" ht="36" hidden="1" x14ac:dyDescent="0.25">
      <c r="A261" s="74">
        <v>6412</v>
      </c>
      <c r="B261" s="78" t="s">
        <v>52</v>
      </c>
      <c r="C261" s="73">
        <f t="shared" si="17"/>
        <v>0</v>
      </c>
      <c r="D261" s="35"/>
      <c r="E261" s="35"/>
      <c r="F261" s="35"/>
      <c r="G261" s="37"/>
      <c r="H261" s="103">
        <f t="shared" si="18"/>
        <v>0</v>
      </c>
      <c r="I261" s="35"/>
      <c r="J261" s="35"/>
      <c r="K261" s="35"/>
      <c r="L261" s="34"/>
    </row>
    <row r="262" spans="1:13" ht="36" hidden="1" x14ac:dyDescent="0.25">
      <c r="A262" s="74">
        <v>6419</v>
      </c>
      <c r="B262" s="78" t="s">
        <v>51</v>
      </c>
      <c r="C262" s="73">
        <f t="shared" si="17"/>
        <v>0</v>
      </c>
      <c r="D262" s="35"/>
      <c r="E262" s="35"/>
      <c r="F262" s="35"/>
      <c r="G262" s="37"/>
      <c r="H262" s="103">
        <f t="shared" si="18"/>
        <v>0</v>
      </c>
      <c r="I262" s="35"/>
      <c r="J262" s="35"/>
      <c r="K262" s="35"/>
      <c r="L262" s="34"/>
    </row>
    <row r="263" spans="1:13" ht="36" hidden="1" x14ac:dyDescent="0.25">
      <c r="A263" s="88">
        <v>6420</v>
      </c>
      <c r="B263" s="78" t="s">
        <v>50</v>
      </c>
      <c r="C263" s="73">
        <f t="shared" si="17"/>
        <v>0</v>
      </c>
      <c r="D263" s="76">
        <f>SUM(D264:D267)</f>
        <v>0</v>
      </c>
      <c r="E263" s="76">
        <f>SUM(E264:E267)</f>
        <v>0</v>
      </c>
      <c r="F263" s="76">
        <f>SUM(F264:F267)</f>
        <v>0</v>
      </c>
      <c r="G263" s="105">
        <f>SUM(G264:G267)</f>
        <v>0</v>
      </c>
      <c r="H263" s="73">
        <f t="shared" si="18"/>
        <v>0</v>
      </c>
      <c r="I263" s="76">
        <f>SUM(I264:I267)</f>
        <v>0</v>
      </c>
      <c r="J263" s="76">
        <f>SUM(J264:J267)</f>
        <v>0</v>
      </c>
      <c r="K263" s="76">
        <f>SUM(K264:K267)</f>
        <v>0</v>
      </c>
      <c r="L263" s="104">
        <f>SUM(L264:L267)</f>
        <v>0</v>
      </c>
    </row>
    <row r="264" spans="1:13" hidden="1" x14ac:dyDescent="0.25">
      <c r="A264" s="74">
        <v>6421</v>
      </c>
      <c r="B264" s="78" t="s">
        <v>49</v>
      </c>
      <c r="C264" s="73">
        <f t="shared" si="17"/>
        <v>0</v>
      </c>
      <c r="D264" s="35"/>
      <c r="E264" s="35"/>
      <c r="F264" s="35"/>
      <c r="G264" s="37"/>
      <c r="H264" s="103">
        <f t="shared" si="18"/>
        <v>0</v>
      </c>
      <c r="I264" s="35"/>
      <c r="J264" s="35"/>
      <c r="K264" s="35"/>
      <c r="L264" s="34"/>
    </row>
    <row r="265" spans="1:13" hidden="1" x14ac:dyDescent="0.25">
      <c r="A265" s="74">
        <v>6422</v>
      </c>
      <c r="B265" s="78" t="s">
        <v>48</v>
      </c>
      <c r="C265" s="73">
        <f t="shared" si="17"/>
        <v>0</v>
      </c>
      <c r="D265" s="35"/>
      <c r="E265" s="35"/>
      <c r="F265" s="35"/>
      <c r="G265" s="37"/>
      <c r="H265" s="103">
        <f t="shared" si="18"/>
        <v>0</v>
      </c>
      <c r="I265" s="35"/>
      <c r="J265" s="35"/>
      <c r="K265" s="35"/>
      <c r="L265" s="34"/>
    </row>
    <row r="266" spans="1:13" ht="24" hidden="1" x14ac:dyDescent="0.25">
      <c r="A266" s="74">
        <v>6423</v>
      </c>
      <c r="B266" s="78" t="s">
        <v>47</v>
      </c>
      <c r="C266" s="73">
        <f t="shared" si="17"/>
        <v>0</v>
      </c>
      <c r="D266" s="35"/>
      <c r="E266" s="35"/>
      <c r="F266" s="35"/>
      <c r="G266" s="37"/>
      <c r="H266" s="103">
        <f t="shared" si="18"/>
        <v>0</v>
      </c>
      <c r="I266" s="35"/>
      <c r="J266" s="35"/>
      <c r="K266" s="35"/>
      <c r="L266" s="34"/>
    </row>
    <row r="267" spans="1:13" ht="36" hidden="1" x14ac:dyDescent="0.25">
      <c r="A267" s="74">
        <v>6424</v>
      </c>
      <c r="B267" s="78" t="s">
        <v>46</v>
      </c>
      <c r="C267" s="73">
        <f t="shared" si="17"/>
        <v>0</v>
      </c>
      <c r="D267" s="35"/>
      <c r="E267" s="35"/>
      <c r="F267" s="35"/>
      <c r="G267" s="37"/>
      <c r="H267" s="103">
        <f t="shared" si="18"/>
        <v>0</v>
      </c>
      <c r="I267" s="35"/>
      <c r="J267" s="35"/>
      <c r="K267" s="35"/>
      <c r="L267" s="34"/>
      <c r="M267" s="89"/>
    </row>
    <row r="268" spans="1:13" ht="36" hidden="1" x14ac:dyDescent="0.25">
      <c r="A268" s="102">
        <v>7000</v>
      </c>
      <c r="B268" s="102" t="s">
        <v>45</v>
      </c>
      <c r="C268" s="101">
        <f t="shared" si="17"/>
        <v>0</v>
      </c>
      <c r="D268" s="99">
        <f>SUM(D269,D279)</f>
        <v>0</v>
      </c>
      <c r="E268" s="99">
        <f>SUM(E269,E279)</f>
        <v>0</v>
      </c>
      <c r="F268" s="99">
        <f>SUM(F269,F279)</f>
        <v>0</v>
      </c>
      <c r="G268" s="99">
        <f>SUM(G269,G279)</f>
        <v>0</v>
      </c>
      <c r="H268" s="100">
        <f t="shared" si="18"/>
        <v>0</v>
      </c>
      <c r="I268" s="99">
        <f>SUM(I269,I279)</f>
        <v>0</v>
      </c>
      <c r="J268" s="99">
        <f>SUM(J269,J279)</f>
        <v>0</v>
      </c>
      <c r="K268" s="99">
        <f>SUM(K269,K279)</f>
        <v>0</v>
      </c>
      <c r="L268" s="98">
        <f>SUM(L269,L279)</f>
        <v>0</v>
      </c>
    </row>
    <row r="269" spans="1:13" ht="24" hidden="1" x14ac:dyDescent="0.25">
      <c r="A269" s="97">
        <v>7200</v>
      </c>
      <c r="B269" s="96" t="s">
        <v>44</v>
      </c>
      <c r="C269" s="95">
        <f t="shared" si="17"/>
        <v>0</v>
      </c>
      <c r="D269" s="93">
        <f>SUM(D270,D271,D274,D275,D278)</f>
        <v>0</v>
      </c>
      <c r="E269" s="93">
        <f>SUM(E270,E271,E274,E275,E278)</f>
        <v>0</v>
      </c>
      <c r="F269" s="93">
        <f>SUM(F270,F271,F274,F275,F278)</f>
        <v>0</v>
      </c>
      <c r="G269" s="93">
        <f>SUM(G270,G271,G274,G275,G278)</f>
        <v>0</v>
      </c>
      <c r="H269" s="94">
        <f t="shared" si="18"/>
        <v>0</v>
      </c>
      <c r="I269" s="93">
        <f>SUM(I270,I271,I274,I275,I278)</f>
        <v>0</v>
      </c>
      <c r="J269" s="93">
        <f>SUM(J270,J271,J274,J275,J278)</f>
        <v>0</v>
      </c>
      <c r="K269" s="93">
        <f>SUM(K270,K271,K274,K275,K278)</f>
        <v>0</v>
      </c>
      <c r="L269" s="92">
        <f>SUM(L270,L271,L274,L275,L278)</f>
        <v>0</v>
      </c>
    </row>
    <row r="270" spans="1:13" ht="24" hidden="1" x14ac:dyDescent="0.25">
      <c r="A270" s="91">
        <v>7210</v>
      </c>
      <c r="B270" s="79" t="s">
        <v>43</v>
      </c>
      <c r="C270" s="71">
        <f t="shared" si="17"/>
        <v>0</v>
      </c>
      <c r="D270" s="68"/>
      <c r="E270" s="68"/>
      <c r="F270" s="68"/>
      <c r="G270" s="70"/>
      <c r="H270" s="69">
        <f t="shared" si="18"/>
        <v>0</v>
      </c>
      <c r="I270" s="68"/>
      <c r="J270" s="68"/>
      <c r="K270" s="68"/>
      <c r="L270" s="67"/>
    </row>
    <row r="271" spans="1:13" s="89" customFormat="1" ht="36" hidden="1" x14ac:dyDescent="0.25">
      <c r="A271" s="88">
        <v>7220</v>
      </c>
      <c r="B271" s="78" t="s">
        <v>42</v>
      </c>
      <c r="C271" s="73">
        <f t="shared" si="17"/>
        <v>0</v>
      </c>
      <c r="D271" s="76">
        <f>SUM(D272:D273)</f>
        <v>0</v>
      </c>
      <c r="E271" s="76">
        <f>SUM(E272:E273)</f>
        <v>0</v>
      </c>
      <c r="F271" s="76">
        <f>SUM(F272:F273)</f>
        <v>0</v>
      </c>
      <c r="G271" s="76">
        <f>SUM(G272:G273)</f>
        <v>0</v>
      </c>
      <c r="H271" s="36">
        <f t="shared" si="18"/>
        <v>0</v>
      </c>
      <c r="I271" s="76">
        <f>SUM(I272:I273)</f>
        <v>0</v>
      </c>
      <c r="J271" s="76">
        <f>SUM(J272:J273)</f>
        <v>0</v>
      </c>
      <c r="K271" s="76">
        <f>SUM(K272:K273)</f>
        <v>0</v>
      </c>
      <c r="L271" s="75">
        <f>SUM(L272:L273)</f>
        <v>0</v>
      </c>
    </row>
    <row r="272" spans="1:13" s="89" customFormat="1" ht="36" hidden="1" x14ac:dyDescent="0.25">
      <c r="A272" s="74">
        <v>7221</v>
      </c>
      <c r="B272" s="78" t="s">
        <v>41</v>
      </c>
      <c r="C272" s="73">
        <f t="shared" si="17"/>
        <v>0</v>
      </c>
      <c r="D272" s="35"/>
      <c r="E272" s="35"/>
      <c r="F272" s="35"/>
      <c r="G272" s="37"/>
      <c r="H272" s="36">
        <f t="shared" si="18"/>
        <v>0</v>
      </c>
      <c r="I272" s="35"/>
      <c r="J272" s="35"/>
      <c r="K272" s="35"/>
      <c r="L272" s="34"/>
    </row>
    <row r="273" spans="1:12" s="89" customFormat="1" ht="36" hidden="1" x14ac:dyDescent="0.25">
      <c r="A273" s="74">
        <v>7222</v>
      </c>
      <c r="B273" s="78" t="s">
        <v>40</v>
      </c>
      <c r="C273" s="73">
        <f t="shared" si="17"/>
        <v>0</v>
      </c>
      <c r="D273" s="35"/>
      <c r="E273" s="35"/>
      <c r="F273" s="35"/>
      <c r="G273" s="37"/>
      <c r="H273" s="36">
        <f t="shared" si="18"/>
        <v>0</v>
      </c>
      <c r="I273" s="35"/>
      <c r="J273" s="35"/>
      <c r="K273" s="35"/>
      <c r="L273" s="34"/>
    </row>
    <row r="274" spans="1:12" ht="24" hidden="1" x14ac:dyDescent="0.25">
      <c r="A274" s="88">
        <v>7230</v>
      </c>
      <c r="B274" s="78" t="s">
        <v>39</v>
      </c>
      <c r="C274" s="73">
        <f t="shared" si="17"/>
        <v>0</v>
      </c>
      <c r="D274" s="35"/>
      <c r="E274" s="35"/>
      <c r="F274" s="35"/>
      <c r="G274" s="37"/>
      <c r="H274" s="36">
        <f t="shared" si="18"/>
        <v>0</v>
      </c>
      <c r="I274" s="35"/>
      <c r="J274" s="35"/>
      <c r="K274" s="35"/>
      <c r="L274" s="34"/>
    </row>
    <row r="275" spans="1:12" ht="24" hidden="1" x14ac:dyDescent="0.25">
      <c r="A275" s="88">
        <v>7240</v>
      </c>
      <c r="B275" s="78" t="s">
        <v>38</v>
      </c>
      <c r="C275" s="73">
        <f t="shared" si="17"/>
        <v>0</v>
      </c>
      <c r="D275" s="76">
        <f>SUM(D276:D277)</f>
        <v>0</v>
      </c>
      <c r="E275" s="76">
        <f>SUM(E276:E277)</f>
        <v>0</v>
      </c>
      <c r="F275" s="76">
        <f>SUM(F276:F277)</f>
        <v>0</v>
      </c>
      <c r="G275" s="77">
        <f>SUM(G276:G277)</f>
        <v>0</v>
      </c>
      <c r="H275" s="36">
        <f t="shared" si="18"/>
        <v>0</v>
      </c>
      <c r="I275" s="76">
        <f>SUM(I276:I277)</f>
        <v>0</v>
      </c>
      <c r="J275" s="76">
        <f>SUM(J276:J277)</f>
        <v>0</v>
      </c>
      <c r="K275" s="76">
        <f>SUM(K276:K277)</f>
        <v>0</v>
      </c>
      <c r="L275" s="75">
        <f>SUM(L276:L277)</f>
        <v>0</v>
      </c>
    </row>
    <row r="276" spans="1:12" ht="48" hidden="1" x14ac:dyDescent="0.25">
      <c r="A276" s="74">
        <v>7245</v>
      </c>
      <c r="B276" s="78" t="s">
        <v>37</v>
      </c>
      <c r="C276" s="73">
        <f t="shared" si="17"/>
        <v>0</v>
      </c>
      <c r="D276" s="35"/>
      <c r="E276" s="35"/>
      <c r="F276" s="35"/>
      <c r="G276" s="37"/>
      <c r="H276" s="36">
        <f t="shared" si="18"/>
        <v>0</v>
      </c>
      <c r="I276" s="35"/>
      <c r="J276" s="35"/>
      <c r="K276" s="35"/>
      <c r="L276" s="34"/>
    </row>
    <row r="277" spans="1:12" ht="96" hidden="1" x14ac:dyDescent="0.25">
      <c r="A277" s="74">
        <v>7246</v>
      </c>
      <c r="B277" s="78" t="s">
        <v>36</v>
      </c>
      <c r="C277" s="73">
        <f t="shared" si="17"/>
        <v>0</v>
      </c>
      <c r="D277" s="35"/>
      <c r="E277" s="35"/>
      <c r="F277" s="35"/>
      <c r="G277" s="37"/>
      <c r="H277" s="36">
        <f t="shared" si="18"/>
        <v>0</v>
      </c>
      <c r="I277" s="35"/>
      <c r="J277" s="35"/>
      <c r="K277" s="35"/>
      <c r="L277" s="34"/>
    </row>
    <row r="278" spans="1:12" ht="24" hidden="1" x14ac:dyDescent="0.25">
      <c r="A278" s="87">
        <v>7260</v>
      </c>
      <c r="B278" s="79" t="s">
        <v>35</v>
      </c>
      <c r="C278" s="71">
        <f t="shared" si="17"/>
        <v>0</v>
      </c>
      <c r="D278" s="68"/>
      <c r="E278" s="68"/>
      <c r="F278" s="68"/>
      <c r="G278" s="70"/>
      <c r="H278" s="69">
        <f t="shared" si="18"/>
        <v>0</v>
      </c>
      <c r="I278" s="68"/>
      <c r="J278" s="68"/>
      <c r="K278" s="68"/>
      <c r="L278" s="67"/>
    </row>
    <row r="279" spans="1:12" hidden="1" x14ac:dyDescent="0.25">
      <c r="A279" s="86">
        <v>7700</v>
      </c>
      <c r="B279" s="85" t="s">
        <v>34</v>
      </c>
      <c r="C279" s="83">
        <f t="shared" si="17"/>
        <v>0</v>
      </c>
      <c r="D279" s="82">
        <f>D280</f>
        <v>0</v>
      </c>
      <c r="E279" s="82">
        <f>E280</f>
        <v>0</v>
      </c>
      <c r="F279" s="82">
        <f>F280</f>
        <v>0</v>
      </c>
      <c r="G279" s="84">
        <f>G280</f>
        <v>0</v>
      </c>
      <c r="H279" s="83">
        <f t="shared" si="18"/>
        <v>0</v>
      </c>
      <c r="I279" s="82">
        <f>I280</f>
        <v>0</v>
      </c>
      <c r="J279" s="82">
        <f>J280</f>
        <v>0</v>
      </c>
      <c r="K279" s="82">
        <f>K280</f>
        <v>0</v>
      </c>
      <c r="L279" s="81">
        <f>L280</f>
        <v>0</v>
      </c>
    </row>
    <row r="280" spans="1:12" hidden="1" x14ac:dyDescent="0.25">
      <c r="A280" s="80">
        <v>7720</v>
      </c>
      <c r="B280" s="79" t="s">
        <v>33</v>
      </c>
      <c r="C280" s="42">
        <f t="shared" si="17"/>
        <v>0</v>
      </c>
      <c r="D280" s="41"/>
      <c r="E280" s="41"/>
      <c r="F280" s="41"/>
      <c r="G280" s="43"/>
      <c r="H280" s="42">
        <f t="shared" si="18"/>
        <v>0</v>
      </c>
      <c r="I280" s="41"/>
      <c r="J280" s="41"/>
      <c r="K280" s="41"/>
      <c r="L280" s="40"/>
    </row>
    <row r="281" spans="1:12" hidden="1" x14ac:dyDescent="0.25">
      <c r="A281" s="39"/>
      <c r="B281" s="78" t="s">
        <v>32</v>
      </c>
      <c r="C281" s="73">
        <f t="shared" si="17"/>
        <v>0</v>
      </c>
      <c r="D281" s="76">
        <f>SUM(D282:D283)</f>
        <v>0</v>
      </c>
      <c r="E281" s="76">
        <f>SUM(E282:E283)</f>
        <v>0</v>
      </c>
      <c r="F281" s="76">
        <f>SUM(F282:F283)</f>
        <v>0</v>
      </c>
      <c r="G281" s="77">
        <f>SUM(G282:G283)</f>
        <v>0</v>
      </c>
      <c r="H281" s="36">
        <f t="shared" si="18"/>
        <v>0</v>
      </c>
      <c r="I281" s="76">
        <f>SUM(I282:I283)</f>
        <v>0</v>
      </c>
      <c r="J281" s="76">
        <f>SUM(J282:J283)</f>
        <v>0</v>
      </c>
      <c r="K281" s="76">
        <f>SUM(K282:K283)</f>
        <v>0</v>
      </c>
      <c r="L281" s="75">
        <f>SUM(L282:L283)</f>
        <v>0</v>
      </c>
    </row>
    <row r="282" spans="1:12" hidden="1" x14ac:dyDescent="0.25">
      <c r="A282" s="39" t="s">
        <v>31</v>
      </c>
      <c r="B282" s="74" t="s">
        <v>30</v>
      </c>
      <c r="C282" s="73">
        <f t="shared" si="17"/>
        <v>0</v>
      </c>
      <c r="D282" s="35"/>
      <c r="E282" s="35"/>
      <c r="F282" s="35"/>
      <c r="G282" s="37"/>
      <c r="H282" s="36">
        <f t="shared" si="18"/>
        <v>0</v>
      </c>
      <c r="I282" s="35"/>
      <c r="J282" s="35"/>
      <c r="K282" s="35"/>
      <c r="L282" s="34"/>
    </row>
    <row r="283" spans="1:12" ht="24" hidden="1" x14ac:dyDescent="0.25">
      <c r="A283" s="39" t="s">
        <v>29</v>
      </c>
      <c r="B283" s="72" t="s">
        <v>28</v>
      </c>
      <c r="C283" s="71">
        <f t="shared" si="17"/>
        <v>0</v>
      </c>
      <c r="D283" s="68"/>
      <c r="E283" s="68"/>
      <c r="F283" s="68"/>
      <c r="G283" s="70"/>
      <c r="H283" s="69">
        <f t="shared" si="18"/>
        <v>0</v>
      </c>
      <c r="I283" s="68"/>
      <c r="J283" s="68"/>
      <c r="K283" s="68"/>
      <c r="L283" s="67"/>
    </row>
    <row r="284" spans="1:12" ht="12.75" thickBot="1" x14ac:dyDescent="0.3">
      <c r="A284" s="66"/>
      <c r="B284" s="66" t="s">
        <v>27</v>
      </c>
      <c r="C284" s="63">
        <f t="shared" ref="C284:L284" si="19">SUM(C281,C268,C230,C195,C187,C173,C75,C53)</f>
        <v>755661</v>
      </c>
      <c r="D284" s="63">
        <f t="shared" si="19"/>
        <v>755661</v>
      </c>
      <c r="E284" s="63">
        <f t="shared" si="19"/>
        <v>0</v>
      </c>
      <c r="F284" s="63">
        <f t="shared" si="19"/>
        <v>0</v>
      </c>
      <c r="G284" s="65">
        <f t="shared" si="19"/>
        <v>0</v>
      </c>
      <c r="H284" s="64">
        <f t="shared" si="19"/>
        <v>793230</v>
      </c>
      <c r="I284" s="63">
        <f t="shared" si="19"/>
        <v>793230</v>
      </c>
      <c r="J284" s="63">
        <f t="shared" si="19"/>
        <v>0</v>
      </c>
      <c r="K284" s="63">
        <f t="shared" si="19"/>
        <v>0</v>
      </c>
      <c r="L284" s="62">
        <f t="shared" si="19"/>
        <v>0</v>
      </c>
    </row>
    <row r="285" spans="1:12" s="14" customFormat="1" ht="13.5" hidden="1" thickTop="1" thickBot="1" x14ac:dyDescent="0.3">
      <c r="A285" s="291" t="s">
        <v>26</v>
      </c>
      <c r="B285" s="292"/>
      <c r="C285" s="60">
        <f>SUM(D285:G285)</f>
        <v>0</v>
      </c>
      <c r="D285" s="59">
        <f>SUM(D25,D26,D42)-D51</f>
        <v>0</v>
      </c>
      <c r="E285" s="59">
        <f>SUM(E25,E26,E42)-E51</f>
        <v>0</v>
      </c>
      <c r="F285" s="59">
        <f>(F27+F43)-F51</f>
        <v>0</v>
      </c>
      <c r="G285" s="61">
        <f>G45-G51</f>
        <v>0</v>
      </c>
      <c r="H285" s="60">
        <f>SUM(I285:L285)</f>
        <v>0</v>
      </c>
      <c r="I285" s="59">
        <f>SUM(I25,I26,I42)-I51</f>
        <v>0</v>
      </c>
      <c r="J285" s="59">
        <f>SUM(J25,J26,J42)-J51</f>
        <v>0</v>
      </c>
      <c r="K285" s="59">
        <f>(K27+K43)-K51</f>
        <v>0</v>
      </c>
      <c r="L285" s="58">
        <f>L45-L51</f>
        <v>0</v>
      </c>
    </row>
    <row r="286" spans="1:12" s="14" customFormat="1" ht="12.75" hidden="1" thickTop="1" x14ac:dyDescent="0.25">
      <c r="A286" s="285" t="s">
        <v>25</v>
      </c>
      <c r="B286" s="286"/>
      <c r="C286" s="50">
        <f t="shared" ref="C286:L286" si="20">SUM(C287,C288)-C295+C296</f>
        <v>0</v>
      </c>
      <c r="D286" s="47">
        <f t="shared" si="20"/>
        <v>0</v>
      </c>
      <c r="E286" s="47">
        <f t="shared" si="20"/>
        <v>0</v>
      </c>
      <c r="F286" s="47">
        <f t="shared" si="20"/>
        <v>0</v>
      </c>
      <c r="G286" s="57">
        <f t="shared" si="20"/>
        <v>0</v>
      </c>
      <c r="H286" s="48">
        <f t="shared" si="20"/>
        <v>0</v>
      </c>
      <c r="I286" s="47">
        <f t="shared" si="20"/>
        <v>0</v>
      </c>
      <c r="J286" s="47">
        <f t="shared" si="20"/>
        <v>0</v>
      </c>
      <c r="K286" s="47">
        <f t="shared" si="20"/>
        <v>0</v>
      </c>
      <c r="L286" s="46">
        <f t="shared" si="20"/>
        <v>0</v>
      </c>
    </row>
    <row r="287" spans="1:12" s="14" customFormat="1" ht="13.5" hidden="1" thickTop="1" thickBot="1" x14ac:dyDescent="0.3">
      <c r="A287" s="56" t="s">
        <v>24</v>
      </c>
      <c r="B287" s="56" t="s">
        <v>23</v>
      </c>
      <c r="C287" s="55">
        <f t="shared" ref="C287:L287" si="21">C22-C281</f>
        <v>0</v>
      </c>
      <c r="D287" s="52">
        <f t="shared" si="21"/>
        <v>0</v>
      </c>
      <c r="E287" s="52">
        <f t="shared" si="21"/>
        <v>0</v>
      </c>
      <c r="F287" s="52">
        <f t="shared" si="21"/>
        <v>0</v>
      </c>
      <c r="G287" s="54">
        <f t="shared" si="21"/>
        <v>0</v>
      </c>
      <c r="H287" s="53">
        <f t="shared" si="21"/>
        <v>0</v>
      </c>
      <c r="I287" s="52">
        <f t="shared" si="21"/>
        <v>0</v>
      </c>
      <c r="J287" s="52">
        <f t="shared" si="21"/>
        <v>0</v>
      </c>
      <c r="K287" s="52">
        <f t="shared" si="21"/>
        <v>0</v>
      </c>
      <c r="L287" s="51">
        <f t="shared" si="21"/>
        <v>0</v>
      </c>
    </row>
    <row r="288" spans="1:12" s="14" customFormat="1" ht="12.75" hidden="1" thickTop="1" x14ac:dyDescent="0.25">
      <c r="A288" s="21" t="s">
        <v>22</v>
      </c>
      <c r="B288" s="21" t="s">
        <v>21</v>
      </c>
      <c r="C288" s="50">
        <f t="shared" ref="C288:L288" si="22">SUM(C289,C291,C293)-SUM(C290,C292,C294)</f>
        <v>0</v>
      </c>
      <c r="D288" s="47">
        <f t="shared" si="22"/>
        <v>0</v>
      </c>
      <c r="E288" s="47">
        <f t="shared" si="22"/>
        <v>0</v>
      </c>
      <c r="F288" s="47">
        <f t="shared" si="22"/>
        <v>0</v>
      </c>
      <c r="G288" s="49">
        <f t="shared" si="22"/>
        <v>0</v>
      </c>
      <c r="H288" s="48">
        <f t="shared" si="22"/>
        <v>0</v>
      </c>
      <c r="I288" s="47">
        <f t="shared" si="22"/>
        <v>0</v>
      </c>
      <c r="J288" s="47">
        <f t="shared" si="22"/>
        <v>0</v>
      </c>
      <c r="K288" s="47">
        <f t="shared" si="22"/>
        <v>0</v>
      </c>
      <c r="L288" s="46">
        <f t="shared" si="22"/>
        <v>0</v>
      </c>
    </row>
    <row r="289" spans="1:12" ht="12.75" hidden="1" thickTop="1" x14ac:dyDescent="0.25">
      <c r="A289" s="45" t="s">
        <v>20</v>
      </c>
      <c r="B289" s="44" t="s">
        <v>19</v>
      </c>
      <c r="C289" s="42">
        <f t="shared" ref="C289:C296" si="23">SUM(D289:G289)</f>
        <v>0</v>
      </c>
      <c r="D289" s="41"/>
      <c r="E289" s="41"/>
      <c r="F289" s="41"/>
      <c r="G289" s="43"/>
      <c r="H289" s="42">
        <f t="shared" ref="H289:H296" si="24">SUM(I289:L289)</f>
        <v>0</v>
      </c>
      <c r="I289" s="41"/>
      <c r="J289" s="41"/>
      <c r="K289" s="41"/>
      <c r="L289" s="40"/>
    </row>
    <row r="290" spans="1:12" ht="24.75" hidden="1" thickTop="1" x14ac:dyDescent="0.25">
      <c r="A290" s="39" t="s">
        <v>18</v>
      </c>
      <c r="B290" s="38" t="s">
        <v>17</v>
      </c>
      <c r="C290" s="36">
        <f t="shared" si="23"/>
        <v>0</v>
      </c>
      <c r="D290" s="35"/>
      <c r="E290" s="35"/>
      <c r="F290" s="35"/>
      <c r="G290" s="37"/>
      <c r="H290" s="36">
        <f t="shared" si="24"/>
        <v>0</v>
      </c>
      <c r="I290" s="35"/>
      <c r="J290" s="35"/>
      <c r="K290" s="35"/>
      <c r="L290" s="34"/>
    </row>
    <row r="291" spans="1:12" ht="12.75" hidden="1" thickTop="1" x14ac:dyDescent="0.25">
      <c r="A291" s="39" t="s">
        <v>16</v>
      </c>
      <c r="B291" s="38" t="s">
        <v>15</v>
      </c>
      <c r="C291" s="36">
        <f t="shared" si="23"/>
        <v>0</v>
      </c>
      <c r="D291" s="35"/>
      <c r="E291" s="35"/>
      <c r="F291" s="35"/>
      <c r="G291" s="37"/>
      <c r="H291" s="36">
        <f t="shared" si="24"/>
        <v>0</v>
      </c>
      <c r="I291" s="35"/>
      <c r="J291" s="35"/>
      <c r="K291" s="35"/>
      <c r="L291" s="34"/>
    </row>
    <row r="292" spans="1:12" ht="24.75" hidden="1" thickTop="1" x14ac:dyDescent="0.25">
      <c r="A292" s="39" t="s">
        <v>14</v>
      </c>
      <c r="B292" s="38" t="s">
        <v>13</v>
      </c>
      <c r="C292" s="36">
        <f t="shared" si="23"/>
        <v>0</v>
      </c>
      <c r="D292" s="35"/>
      <c r="E292" s="35"/>
      <c r="F292" s="35"/>
      <c r="G292" s="37"/>
      <c r="H292" s="36">
        <f t="shared" si="24"/>
        <v>0</v>
      </c>
      <c r="I292" s="35"/>
      <c r="J292" s="35"/>
      <c r="K292" s="35"/>
      <c r="L292" s="34"/>
    </row>
    <row r="293" spans="1:12" ht="12.75" hidden="1" thickTop="1" x14ac:dyDescent="0.25">
      <c r="A293" s="39" t="s">
        <v>12</v>
      </c>
      <c r="B293" s="38" t="s">
        <v>11</v>
      </c>
      <c r="C293" s="36">
        <f t="shared" si="23"/>
        <v>0</v>
      </c>
      <c r="D293" s="35"/>
      <c r="E293" s="35"/>
      <c r="F293" s="35"/>
      <c r="G293" s="37"/>
      <c r="H293" s="36">
        <f t="shared" si="24"/>
        <v>0</v>
      </c>
      <c r="I293" s="35"/>
      <c r="J293" s="35"/>
      <c r="K293" s="35"/>
      <c r="L293" s="34"/>
    </row>
    <row r="294" spans="1:12" ht="24.75" hidden="1" thickTop="1" x14ac:dyDescent="0.25">
      <c r="A294" s="33" t="s">
        <v>10</v>
      </c>
      <c r="B294" s="32" t="s">
        <v>9</v>
      </c>
      <c r="C294" s="30">
        <f t="shared" si="23"/>
        <v>0</v>
      </c>
      <c r="D294" s="29"/>
      <c r="E294" s="29"/>
      <c r="F294" s="29"/>
      <c r="G294" s="31"/>
      <c r="H294" s="30">
        <f t="shared" si="24"/>
        <v>0</v>
      </c>
      <c r="I294" s="29"/>
      <c r="J294" s="29"/>
      <c r="K294" s="29"/>
      <c r="L294" s="28"/>
    </row>
    <row r="295" spans="1:12" s="14" customFormat="1" ht="13.5" hidden="1" thickTop="1" thickBot="1" x14ac:dyDescent="0.3">
      <c r="A295" s="26" t="s">
        <v>8</v>
      </c>
      <c r="B295" s="26" t="s">
        <v>7</v>
      </c>
      <c r="C295" s="24">
        <f t="shared" si="23"/>
        <v>0</v>
      </c>
      <c r="D295" s="23"/>
      <c r="E295" s="23"/>
      <c r="F295" s="23"/>
      <c r="G295" s="25"/>
      <c r="H295" s="24">
        <f t="shared" si="24"/>
        <v>0</v>
      </c>
      <c r="I295" s="23"/>
      <c r="J295" s="23"/>
      <c r="K295" s="23"/>
      <c r="L295" s="22"/>
    </row>
    <row r="296" spans="1:12" s="14" customFormat="1" ht="48.75" hidden="1" thickTop="1" x14ac:dyDescent="0.25">
      <c r="A296" s="21" t="s">
        <v>6</v>
      </c>
      <c r="B296" s="20" t="s">
        <v>5</v>
      </c>
      <c r="C296" s="18">
        <f t="shared" si="23"/>
        <v>0</v>
      </c>
      <c r="D296" s="17"/>
      <c r="E296" s="17"/>
      <c r="F296" s="17"/>
      <c r="G296" s="19"/>
      <c r="H296" s="18">
        <f t="shared" si="24"/>
        <v>0</v>
      </c>
      <c r="I296" s="17"/>
      <c r="J296" s="17"/>
      <c r="K296" s="17"/>
      <c r="L296" s="16"/>
    </row>
    <row r="297" spans="1:12" ht="12.75" thickTop="1" x14ac:dyDescent="0.2">
      <c r="A297" s="13" t="s">
        <v>4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1"/>
    </row>
    <row r="298" spans="1:12" x14ac:dyDescent="0.25">
      <c r="A298" s="9" t="s">
        <v>358</v>
      </c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7"/>
    </row>
    <row r="299" spans="1:12" x14ac:dyDescent="0.25">
      <c r="A299" s="311" t="s">
        <v>326</v>
      </c>
      <c r="B299" s="312"/>
      <c r="C299" s="313"/>
      <c r="D299" s="313"/>
      <c r="E299" s="313"/>
      <c r="F299" s="313"/>
      <c r="G299" s="313"/>
      <c r="H299" s="312"/>
      <c r="I299" s="312"/>
      <c r="J299" s="312"/>
      <c r="K299" s="312"/>
      <c r="L299" s="314"/>
    </row>
    <row r="300" spans="1:12" x14ac:dyDescent="0.25">
      <c r="A300" s="311"/>
      <c r="B300" s="312"/>
      <c r="C300" s="313"/>
      <c r="D300" s="313"/>
      <c r="E300" s="313"/>
      <c r="F300" s="313"/>
      <c r="G300" s="313"/>
      <c r="H300" s="312"/>
      <c r="I300" s="312"/>
      <c r="J300" s="312"/>
      <c r="K300" s="312"/>
      <c r="L300" s="314"/>
    </row>
    <row r="301" spans="1:12" ht="12.75" hidden="1" customHeight="1" x14ac:dyDescent="0.25">
      <c r="A301" s="9" t="s">
        <v>3</v>
      </c>
      <c r="B301" s="10"/>
      <c r="C301" s="8" t="s">
        <v>325</v>
      </c>
      <c r="D301" s="8"/>
      <c r="E301" s="8"/>
      <c r="F301" s="8"/>
      <c r="G301" s="8"/>
      <c r="H301" s="8"/>
      <c r="I301" s="8"/>
      <c r="J301" s="8"/>
      <c r="K301" s="8"/>
      <c r="L301" s="7"/>
    </row>
    <row r="302" spans="1:12" hidden="1" x14ac:dyDescent="0.25">
      <c r="A302" s="9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7"/>
    </row>
    <row r="303" spans="1:12" hidden="1" x14ac:dyDescent="0.25">
      <c r="A303" s="9" t="s">
        <v>1</v>
      </c>
      <c r="B303" s="10"/>
      <c r="C303" s="8" t="s">
        <v>325</v>
      </c>
      <c r="D303" s="8"/>
      <c r="E303" s="8"/>
      <c r="F303" s="8"/>
      <c r="G303" s="8"/>
      <c r="H303" s="8"/>
      <c r="I303" s="8"/>
      <c r="J303" s="8"/>
      <c r="K303" s="8"/>
      <c r="L303" s="7"/>
    </row>
    <row r="304" spans="1:12" ht="12.75" thickBot="1" x14ac:dyDescent="0.3">
      <c r="A304" s="6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4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">
      <c r="A312" s="1"/>
      <c r="B312" s="1"/>
      <c r="C312" s="3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">
      <c r="A313" s="1"/>
      <c r="B313" s="1"/>
      <c r="C313" s="3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">
      <c r="A314" s="1"/>
      <c r="B314" s="1"/>
      <c r="C314" s="3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</sheetData>
  <sheetProtection algorithmName="SHA-512" hashValue="cm+NBCc3AI9cPxPp7WXbgoaNWiBlgzLpXtNeQpHMXVdSN5Vfsi01sPt9l20oAMU7GmO2ZQS9FEVDMARnrM8OPQ==" saltValue="T1NinQiihHWNpV6GT51k7Q==" spinCount="100000" sheet="1" objects="1" scenarios="1" formatCells="0" formatColumns="0" formatRows="0"/>
  <autoFilter ref="A19:L299">
    <filterColumn colId="7">
      <filters blank="1">
        <filter val="1 058"/>
        <filter val="1 500"/>
        <filter val="1 798"/>
        <filter val="1 930"/>
        <filter val="10 120"/>
        <filter val="11 240"/>
        <filter val="12 198"/>
        <filter val="12 729"/>
        <filter val="134 478"/>
        <filter val="143"/>
        <filter val="157"/>
        <filter val="168 953"/>
        <filter val="180"/>
        <filter val="2 200"/>
        <filter val="2 369"/>
        <filter val="2 558"/>
        <filter val="2 660"/>
        <filter val="20"/>
        <filter val="24 076"/>
        <filter val="25 927"/>
        <filter val="276"/>
        <filter val="29"/>
        <filter val="29 800"/>
        <filter val="3 376"/>
        <filter val="3 533"/>
        <filter val="3 719"/>
        <filter val="3 828"/>
        <filter val="33 851"/>
        <filter val="34 475"/>
        <filter val="4 320"/>
        <filter val="428"/>
        <filter val="43 501"/>
        <filter val="471 098"/>
        <filter val="5 840"/>
        <filter val="507"/>
        <filter val="511"/>
        <filter val="545 989"/>
        <filter val="6 050"/>
        <filter val="6 340"/>
        <filter val="630"/>
        <filter val="69 608"/>
        <filter val="7 442"/>
        <filter val="7 757"/>
        <filter val="714 942"/>
        <filter val="74 891"/>
        <filter val="748"/>
        <filter val="773"/>
        <filter val="784 550"/>
        <filter val="793 230"/>
        <filter val="8 033"/>
        <filter val="8 500"/>
        <filter val="8 680"/>
        <filter val="8 822"/>
        <filter val="8 880"/>
        <filter val="9 651"/>
        <filter val="9 971"/>
      </filters>
    </filterColumn>
  </autoFilter>
  <mergeCells count="30">
    <mergeCell ref="K17:K18"/>
    <mergeCell ref="L17:L18"/>
    <mergeCell ref="A285:B285"/>
    <mergeCell ref="E17:E18"/>
    <mergeCell ref="F17:F18"/>
    <mergeCell ref="G17:G18"/>
    <mergeCell ref="H17:H18"/>
    <mergeCell ref="I17:I18"/>
    <mergeCell ref="J17:J18"/>
    <mergeCell ref="A1:L1"/>
    <mergeCell ref="A2:L2"/>
    <mergeCell ref="C3:L3"/>
    <mergeCell ref="C4:L4"/>
    <mergeCell ref="C5:L5"/>
    <mergeCell ref="C6:L6"/>
    <mergeCell ref="C7:L7"/>
    <mergeCell ref="C10:L10"/>
    <mergeCell ref="C11:L11"/>
    <mergeCell ref="A299:L300"/>
    <mergeCell ref="C12:L12"/>
    <mergeCell ref="C13:L13"/>
    <mergeCell ref="C8:L8"/>
    <mergeCell ref="A286:B286"/>
    <mergeCell ref="A16:A18"/>
    <mergeCell ref="B16:B18"/>
    <mergeCell ref="C16:G16"/>
    <mergeCell ref="H16:L16"/>
    <mergeCell ref="C17:C18"/>
    <mergeCell ref="D17:D18"/>
    <mergeCell ref="C14:L14"/>
  </mergeCells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&amp;L&amp;"Times New Roman,Regular"&amp;10&amp;D; &amp;T&amp;R&amp;"Times New Roman,Regular"&amp;10&amp;P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M323"/>
  <sheetViews>
    <sheetView showGridLines="0" view="pageLayout" zoomScaleNormal="100" workbookViewId="0">
      <selection activeCell="B305" sqref="B305"/>
    </sheetView>
  </sheetViews>
  <sheetFormatPr defaultRowHeight="12" x14ac:dyDescent="0.25"/>
  <cols>
    <col min="1" max="1" width="10.85546875" style="2" customWidth="1"/>
    <col min="2" max="2" width="28" style="2" customWidth="1"/>
    <col min="3" max="3" width="9.7109375" style="2" hidden="1" customWidth="1"/>
    <col min="4" max="4" width="9.5703125" style="2" hidden="1" customWidth="1"/>
    <col min="5" max="6" width="8.7109375" style="2" hidden="1" customWidth="1"/>
    <col min="7" max="7" width="8.28515625" style="2" hidden="1" customWidth="1"/>
    <col min="8" max="11" width="8.7109375" style="2" customWidth="1"/>
    <col min="12" max="12" width="7.5703125" style="2" customWidth="1"/>
    <col min="13" max="13" width="0" style="1" hidden="1" customWidth="1"/>
    <col min="14" max="16384" width="9.140625" style="1"/>
  </cols>
  <sheetData>
    <row r="1" spans="1:12" x14ac:dyDescent="0.25">
      <c r="A1" s="281" t="s">
        <v>335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35.25" customHeight="1" x14ac:dyDescent="0.25">
      <c r="A2" s="282" t="s">
        <v>320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/>
    </row>
    <row r="3" spans="1:12" ht="12.75" customHeight="1" x14ac:dyDescent="0.25">
      <c r="A3" s="266" t="s">
        <v>319</v>
      </c>
      <c r="B3" s="265"/>
      <c r="C3" s="277" t="s">
        <v>334</v>
      </c>
      <c r="D3" s="277"/>
      <c r="E3" s="277"/>
      <c r="F3" s="277"/>
      <c r="G3" s="277"/>
      <c r="H3" s="277"/>
      <c r="I3" s="277"/>
      <c r="J3" s="277"/>
      <c r="K3" s="277"/>
      <c r="L3" s="278"/>
    </row>
    <row r="4" spans="1:12" ht="12.75" customHeight="1" x14ac:dyDescent="0.25">
      <c r="A4" s="266" t="s">
        <v>317</v>
      </c>
      <c r="B4" s="265"/>
      <c r="C4" s="277" t="s">
        <v>333</v>
      </c>
      <c r="D4" s="277"/>
      <c r="E4" s="277"/>
      <c r="F4" s="277"/>
      <c r="G4" s="277"/>
      <c r="H4" s="277"/>
      <c r="I4" s="277"/>
      <c r="J4" s="277"/>
      <c r="K4" s="277"/>
      <c r="L4" s="278"/>
    </row>
    <row r="5" spans="1:12" ht="12.75" customHeight="1" x14ac:dyDescent="0.25">
      <c r="A5" s="261" t="s">
        <v>315</v>
      </c>
      <c r="B5" s="260"/>
      <c r="C5" s="275" t="s">
        <v>332</v>
      </c>
      <c r="D5" s="275"/>
      <c r="E5" s="275"/>
      <c r="F5" s="275"/>
      <c r="G5" s="275"/>
      <c r="H5" s="275"/>
      <c r="I5" s="275"/>
      <c r="J5" s="275"/>
      <c r="K5" s="275"/>
      <c r="L5" s="276"/>
    </row>
    <row r="6" spans="1:12" ht="12.75" customHeight="1" x14ac:dyDescent="0.25">
      <c r="A6" s="261" t="s">
        <v>313</v>
      </c>
      <c r="B6" s="260"/>
      <c r="C6" s="275" t="s">
        <v>331</v>
      </c>
      <c r="D6" s="275"/>
      <c r="E6" s="275"/>
      <c r="F6" s="275"/>
      <c r="G6" s="275"/>
      <c r="H6" s="275"/>
      <c r="I6" s="275"/>
      <c r="J6" s="275"/>
      <c r="K6" s="275"/>
      <c r="L6" s="276"/>
    </row>
    <row r="7" spans="1:12" x14ac:dyDescent="0.25">
      <c r="A7" s="261" t="s">
        <v>311</v>
      </c>
      <c r="B7" s="260"/>
      <c r="C7" s="277" t="s">
        <v>330</v>
      </c>
      <c r="D7" s="277"/>
      <c r="E7" s="277"/>
      <c r="F7" s="277"/>
      <c r="G7" s="277"/>
      <c r="H7" s="277"/>
      <c r="I7" s="277"/>
      <c r="J7" s="277"/>
      <c r="K7" s="277"/>
      <c r="L7" s="278"/>
    </row>
    <row r="8" spans="1:12" ht="15" customHeight="1" x14ac:dyDescent="0.25">
      <c r="A8" s="261" t="s">
        <v>309</v>
      </c>
      <c r="B8" s="260"/>
      <c r="C8" s="315" t="s">
        <v>329</v>
      </c>
      <c r="D8" s="315"/>
      <c r="E8" s="315"/>
      <c r="F8" s="315"/>
      <c r="G8" s="315"/>
      <c r="H8" s="315"/>
      <c r="I8" s="315"/>
      <c r="J8" s="315"/>
      <c r="K8" s="315"/>
      <c r="L8" s="316"/>
    </row>
    <row r="9" spans="1:12" ht="12.75" customHeight="1" x14ac:dyDescent="0.25">
      <c r="A9" s="262" t="s">
        <v>308</v>
      </c>
      <c r="B9" s="260"/>
      <c r="C9" s="10"/>
      <c r="D9" s="10"/>
      <c r="E9" s="10"/>
      <c r="F9" s="10"/>
      <c r="G9" s="10"/>
      <c r="H9" s="10"/>
      <c r="I9" s="10"/>
      <c r="J9" s="10"/>
      <c r="K9" s="10"/>
      <c r="L9" s="267"/>
    </row>
    <row r="10" spans="1:12" ht="12.75" customHeight="1" x14ac:dyDescent="0.25">
      <c r="A10" s="261"/>
      <c r="B10" s="260" t="s">
        <v>307</v>
      </c>
      <c r="C10" s="279" t="s">
        <v>328</v>
      </c>
      <c r="D10" s="279"/>
      <c r="E10" s="279"/>
      <c r="F10" s="279"/>
      <c r="G10" s="279"/>
      <c r="H10" s="279"/>
      <c r="I10" s="279"/>
      <c r="J10" s="279"/>
      <c r="K10" s="279"/>
      <c r="L10" s="280"/>
    </row>
    <row r="11" spans="1:12" ht="12.75" customHeight="1" x14ac:dyDescent="0.25">
      <c r="A11" s="261"/>
      <c r="B11" s="260" t="s">
        <v>305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6"/>
    </row>
    <row r="12" spans="1:12" ht="12.75" customHeight="1" x14ac:dyDescent="0.25">
      <c r="A12" s="261"/>
      <c r="B12" s="260" t="s">
        <v>304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80"/>
    </row>
    <row r="13" spans="1:12" ht="12.75" customHeight="1" x14ac:dyDescent="0.25">
      <c r="A13" s="261"/>
      <c r="B13" s="260" t="s">
        <v>303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ht="12.75" customHeight="1" x14ac:dyDescent="0.25">
      <c r="A14" s="261"/>
      <c r="B14" s="260" t="s">
        <v>302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6"/>
    </row>
    <row r="15" spans="1:12" ht="12.75" customHeight="1" x14ac:dyDescent="0.25">
      <c r="A15" s="259"/>
      <c r="B15" s="258"/>
      <c r="C15" s="257"/>
      <c r="D15" s="257"/>
      <c r="E15" s="257"/>
      <c r="F15" s="257"/>
      <c r="G15" s="257"/>
      <c r="H15" s="257"/>
      <c r="I15" s="257"/>
      <c r="J15" s="257"/>
      <c r="K15" s="257"/>
      <c r="L15" s="256"/>
    </row>
    <row r="16" spans="1:12" s="255" customFormat="1" ht="12.75" customHeight="1" x14ac:dyDescent="0.25">
      <c r="A16" s="293" t="s">
        <v>301</v>
      </c>
      <c r="B16" s="296" t="s">
        <v>300</v>
      </c>
      <c r="C16" s="298" t="s">
        <v>299</v>
      </c>
      <c r="D16" s="299"/>
      <c r="E16" s="299"/>
      <c r="F16" s="299"/>
      <c r="G16" s="300"/>
      <c r="H16" s="298" t="s">
        <v>298</v>
      </c>
      <c r="I16" s="299"/>
      <c r="J16" s="299"/>
      <c r="K16" s="299"/>
      <c r="L16" s="301"/>
    </row>
    <row r="17" spans="1:12" s="255" customFormat="1" ht="12.75" customHeight="1" x14ac:dyDescent="0.25">
      <c r="A17" s="294"/>
      <c r="B17" s="297"/>
      <c r="C17" s="287" t="s">
        <v>297</v>
      </c>
      <c r="D17" s="302" t="s">
        <v>296</v>
      </c>
      <c r="E17" s="304" t="s">
        <v>295</v>
      </c>
      <c r="F17" s="306" t="s">
        <v>294</v>
      </c>
      <c r="G17" s="310" t="s">
        <v>293</v>
      </c>
      <c r="H17" s="287" t="s">
        <v>297</v>
      </c>
      <c r="I17" s="302" t="s">
        <v>296</v>
      </c>
      <c r="J17" s="304" t="s">
        <v>295</v>
      </c>
      <c r="K17" s="306" t="s">
        <v>294</v>
      </c>
      <c r="L17" s="289" t="s">
        <v>293</v>
      </c>
    </row>
    <row r="18" spans="1:12" s="249" customFormat="1" ht="61.5" customHeight="1" thickBot="1" x14ac:dyDescent="0.3">
      <c r="A18" s="295"/>
      <c r="B18" s="297"/>
      <c r="C18" s="287"/>
      <c r="D18" s="308"/>
      <c r="E18" s="309"/>
      <c r="F18" s="307"/>
      <c r="G18" s="310"/>
      <c r="H18" s="288"/>
      <c r="I18" s="303"/>
      <c r="J18" s="305"/>
      <c r="K18" s="307"/>
      <c r="L18" s="290"/>
    </row>
    <row r="19" spans="1:12" s="249" customFormat="1" ht="9.75" customHeight="1" thickTop="1" x14ac:dyDescent="0.25">
      <c r="A19" s="254" t="s">
        <v>292</v>
      </c>
      <c r="B19" s="254">
        <v>2</v>
      </c>
      <c r="C19" s="252">
        <v>3</v>
      </c>
      <c r="D19" s="251">
        <v>4</v>
      </c>
      <c r="E19" s="251">
        <v>5</v>
      </c>
      <c r="F19" s="251">
        <v>6</v>
      </c>
      <c r="G19" s="253">
        <v>7</v>
      </c>
      <c r="H19" s="252">
        <v>8</v>
      </c>
      <c r="I19" s="251">
        <v>9</v>
      </c>
      <c r="J19" s="251">
        <v>10</v>
      </c>
      <c r="K19" s="251">
        <v>11</v>
      </c>
      <c r="L19" s="250">
        <v>12</v>
      </c>
    </row>
    <row r="20" spans="1:12" s="14" customFormat="1" x14ac:dyDescent="0.25">
      <c r="A20" s="168"/>
      <c r="B20" s="147" t="s">
        <v>291</v>
      </c>
      <c r="C20" s="247"/>
      <c r="D20" s="246"/>
      <c r="E20" s="246"/>
      <c r="F20" s="246"/>
      <c r="G20" s="248"/>
      <c r="H20" s="247"/>
      <c r="I20" s="246"/>
      <c r="J20" s="246"/>
      <c r="K20" s="246"/>
      <c r="L20" s="245"/>
    </row>
    <row r="21" spans="1:12" s="14" customFormat="1" ht="12.75" thickBot="1" x14ac:dyDescent="0.3">
      <c r="A21" s="177"/>
      <c r="B21" s="244" t="s">
        <v>290</v>
      </c>
      <c r="C21" s="242">
        <f t="shared" ref="C21:C47" si="0">SUM(D21:G21)</f>
        <v>306828</v>
      </c>
      <c r="D21" s="241">
        <f>SUM(D22,D25,D26,D42,D43)</f>
        <v>23648</v>
      </c>
      <c r="E21" s="241">
        <f>SUM(E22,E25,E43)</f>
        <v>283180</v>
      </c>
      <c r="F21" s="241">
        <f>SUM(F22,F27,F43)</f>
        <v>0</v>
      </c>
      <c r="G21" s="243">
        <f>SUM(G22,G45)</f>
        <v>0</v>
      </c>
      <c r="H21" s="242">
        <f t="shared" ref="H21:H47" si="1">SUM(I21:L21)</f>
        <v>303784</v>
      </c>
      <c r="I21" s="241">
        <f>SUM(I22,I25,I26,I42,I43)</f>
        <v>20604</v>
      </c>
      <c r="J21" s="241">
        <f>SUM(J22,J25,J43)</f>
        <v>283180</v>
      </c>
      <c r="K21" s="241">
        <f>SUM(K22,K27,K43)</f>
        <v>0</v>
      </c>
      <c r="L21" s="240">
        <f>SUM(L22,L45)</f>
        <v>0</v>
      </c>
    </row>
    <row r="22" spans="1:12" ht="12.75" hidden="1" thickTop="1" x14ac:dyDescent="0.25">
      <c r="A22" s="239"/>
      <c r="B22" s="238" t="s">
        <v>289</v>
      </c>
      <c r="C22" s="236">
        <f t="shared" si="0"/>
        <v>0</v>
      </c>
      <c r="D22" s="235">
        <f>SUM(D23:D24)</f>
        <v>0</v>
      </c>
      <c r="E22" s="235">
        <f>SUM(E23:E24)</f>
        <v>0</v>
      </c>
      <c r="F22" s="235">
        <f>SUM(F23:F24)</f>
        <v>0</v>
      </c>
      <c r="G22" s="237">
        <f>SUM(G23:G24)</f>
        <v>0</v>
      </c>
      <c r="H22" s="236">
        <f t="shared" si="1"/>
        <v>0</v>
      </c>
      <c r="I22" s="235">
        <f>SUM(I23:I24)</f>
        <v>0</v>
      </c>
      <c r="J22" s="235">
        <f>SUM(J23:J24)</f>
        <v>0</v>
      </c>
      <c r="K22" s="235">
        <f>SUM(K23:K24)</f>
        <v>0</v>
      </c>
      <c r="L22" s="234">
        <f>SUM(L23:L24)</f>
        <v>0</v>
      </c>
    </row>
    <row r="23" spans="1:12" ht="12.75" hidden="1" thickTop="1" x14ac:dyDescent="0.25">
      <c r="A23" s="163"/>
      <c r="B23" s="114" t="s">
        <v>288</v>
      </c>
      <c r="C23" s="233">
        <f t="shared" si="0"/>
        <v>0</v>
      </c>
      <c r="D23" s="161"/>
      <c r="E23" s="161"/>
      <c r="F23" s="161"/>
      <c r="G23" s="162"/>
      <c r="H23" s="233">
        <f t="shared" si="1"/>
        <v>0</v>
      </c>
      <c r="I23" s="161"/>
      <c r="J23" s="161"/>
      <c r="K23" s="161"/>
      <c r="L23" s="160"/>
    </row>
    <row r="24" spans="1:12" ht="12.75" hidden="1" thickTop="1" x14ac:dyDescent="0.25">
      <c r="A24" s="38"/>
      <c r="B24" s="74" t="s">
        <v>287</v>
      </c>
      <c r="C24" s="231">
        <f t="shared" si="0"/>
        <v>0</v>
      </c>
      <c r="D24" s="230"/>
      <c r="E24" s="230"/>
      <c r="F24" s="230"/>
      <c r="G24" s="232"/>
      <c r="H24" s="231">
        <f t="shared" si="1"/>
        <v>0</v>
      </c>
      <c r="I24" s="230"/>
      <c r="J24" s="230"/>
      <c r="K24" s="230"/>
      <c r="L24" s="229"/>
    </row>
    <row r="25" spans="1:12" s="14" customFormat="1" ht="25.5" thickTop="1" thickBot="1" x14ac:dyDescent="0.3">
      <c r="A25" s="228">
        <v>19300</v>
      </c>
      <c r="B25" s="228" t="s">
        <v>286</v>
      </c>
      <c r="C25" s="226">
        <f t="shared" si="0"/>
        <v>306828</v>
      </c>
      <c r="D25" s="225">
        <f>D50</f>
        <v>23648</v>
      </c>
      <c r="E25" s="225">
        <f>E50</f>
        <v>283180</v>
      </c>
      <c r="F25" s="224" t="s">
        <v>263</v>
      </c>
      <c r="G25" s="227" t="s">
        <v>263</v>
      </c>
      <c r="H25" s="226">
        <f t="shared" si="1"/>
        <v>303784</v>
      </c>
      <c r="I25" s="225">
        <f>I51</f>
        <v>20604</v>
      </c>
      <c r="J25" s="225">
        <f>J51</f>
        <v>283180</v>
      </c>
      <c r="K25" s="224" t="s">
        <v>263</v>
      </c>
      <c r="L25" s="223" t="s">
        <v>263</v>
      </c>
    </row>
    <row r="26" spans="1:12" s="14" customFormat="1" ht="24.75" hidden="1" thickTop="1" x14ac:dyDescent="0.25">
      <c r="A26" s="97"/>
      <c r="B26" s="97" t="s">
        <v>285</v>
      </c>
      <c r="C26" s="94">
        <f t="shared" si="0"/>
        <v>0</v>
      </c>
      <c r="D26" s="209"/>
      <c r="E26" s="196" t="s">
        <v>263</v>
      </c>
      <c r="F26" s="196" t="s">
        <v>263</v>
      </c>
      <c r="G26" s="207" t="s">
        <v>263</v>
      </c>
      <c r="H26" s="94">
        <f t="shared" si="1"/>
        <v>0</v>
      </c>
      <c r="I26" s="222"/>
      <c r="J26" s="196" t="s">
        <v>263</v>
      </c>
      <c r="K26" s="196" t="s">
        <v>263</v>
      </c>
      <c r="L26" s="204" t="s">
        <v>263</v>
      </c>
    </row>
    <row r="27" spans="1:12" s="14" customFormat="1" ht="36.75" hidden="1" thickTop="1" x14ac:dyDescent="0.25">
      <c r="A27" s="97">
        <v>21300</v>
      </c>
      <c r="B27" s="97" t="s">
        <v>284</v>
      </c>
      <c r="C27" s="94">
        <f t="shared" si="0"/>
        <v>0</v>
      </c>
      <c r="D27" s="196" t="s">
        <v>263</v>
      </c>
      <c r="E27" s="196" t="s">
        <v>263</v>
      </c>
      <c r="F27" s="93">
        <f>SUM(F28,F32,F34,F37)</f>
        <v>0</v>
      </c>
      <c r="G27" s="207" t="s">
        <v>263</v>
      </c>
      <c r="H27" s="94">
        <f t="shared" si="1"/>
        <v>0</v>
      </c>
      <c r="I27" s="196" t="s">
        <v>263</v>
      </c>
      <c r="J27" s="196" t="s">
        <v>263</v>
      </c>
      <c r="K27" s="93">
        <f>SUM(K28,K32,K34,K37)</f>
        <v>0</v>
      </c>
      <c r="L27" s="204" t="s">
        <v>263</v>
      </c>
    </row>
    <row r="28" spans="1:12" s="14" customFormat="1" ht="24.75" hidden="1" thickTop="1" x14ac:dyDescent="0.25">
      <c r="A28" s="210">
        <v>21350</v>
      </c>
      <c r="B28" s="97" t="s">
        <v>283</v>
      </c>
      <c r="C28" s="94">
        <f t="shared" si="0"/>
        <v>0</v>
      </c>
      <c r="D28" s="196" t="s">
        <v>263</v>
      </c>
      <c r="E28" s="196" t="s">
        <v>263</v>
      </c>
      <c r="F28" s="93">
        <f>SUM(F29:F31)</f>
        <v>0</v>
      </c>
      <c r="G28" s="207" t="s">
        <v>263</v>
      </c>
      <c r="H28" s="94">
        <f t="shared" si="1"/>
        <v>0</v>
      </c>
      <c r="I28" s="196" t="s">
        <v>263</v>
      </c>
      <c r="J28" s="196" t="s">
        <v>263</v>
      </c>
      <c r="K28" s="93">
        <f>SUM(K29:K31)</f>
        <v>0</v>
      </c>
      <c r="L28" s="204" t="s">
        <v>263</v>
      </c>
    </row>
    <row r="29" spans="1:12" ht="12.75" hidden="1" thickTop="1" x14ac:dyDescent="0.25">
      <c r="A29" s="163">
        <v>21351</v>
      </c>
      <c r="B29" s="79" t="s">
        <v>282</v>
      </c>
      <c r="C29" s="69">
        <f t="shared" si="0"/>
        <v>0</v>
      </c>
      <c r="D29" s="215" t="s">
        <v>263</v>
      </c>
      <c r="E29" s="215" t="s">
        <v>263</v>
      </c>
      <c r="F29" s="68"/>
      <c r="G29" s="216" t="s">
        <v>263</v>
      </c>
      <c r="H29" s="69">
        <f t="shared" si="1"/>
        <v>0</v>
      </c>
      <c r="I29" s="215" t="s">
        <v>263</v>
      </c>
      <c r="J29" s="215" t="s">
        <v>263</v>
      </c>
      <c r="K29" s="68"/>
      <c r="L29" s="214" t="s">
        <v>263</v>
      </c>
    </row>
    <row r="30" spans="1:12" ht="12.75" hidden="1" thickTop="1" x14ac:dyDescent="0.25">
      <c r="A30" s="38">
        <v>21352</v>
      </c>
      <c r="B30" s="78" t="s">
        <v>281</v>
      </c>
      <c r="C30" s="36">
        <f t="shared" si="0"/>
        <v>0</v>
      </c>
      <c r="D30" s="212" t="s">
        <v>263</v>
      </c>
      <c r="E30" s="212" t="s">
        <v>263</v>
      </c>
      <c r="F30" s="35"/>
      <c r="G30" s="213" t="s">
        <v>263</v>
      </c>
      <c r="H30" s="36">
        <f t="shared" si="1"/>
        <v>0</v>
      </c>
      <c r="I30" s="212" t="s">
        <v>263</v>
      </c>
      <c r="J30" s="212" t="s">
        <v>263</v>
      </c>
      <c r="K30" s="35"/>
      <c r="L30" s="211" t="s">
        <v>263</v>
      </c>
    </row>
    <row r="31" spans="1:12" ht="24.75" hidden="1" thickTop="1" x14ac:dyDescent="0.25">
      <c r="A31" s="38">
        <v>21359</v>
      </c>
      <c r="B31" s="78" t="s">
        <v>280</v>
      </c>
      <c r="C31" s="36">
        <f t="shared" si="0"/>
        <v>0</v>
      </c>
      <c r="D31" s="212" t="s">
        <v>263</v>
      </c>
      <c r="E31" s="212" t="s">
        <v>263</v>
      </c>
      <c r="F31" s="35"/>
      <c r="G31" s="213" t="s">
        <v>263</v>
      </c>
      <c r="H31" s="36">
        <f t="shared" si="1"/>
        <v>0</v>
      </c>
      <c r="I31" s="212" t="s">
        <v>263</v>
      </c>
      <c r="J31" s="212" t="s">
        <v>263</v>
      </c>
      <c r="K31" s="35"/>
      <c r="L31" s="211" t="s">
        <v>263</v>
      </c>
    </row>
    <row r="32" spans="1:12" s="14" customFormat="1" ht="36.75" hidden="1" thickTop="1" x14ac:dyDescent="0.25">
      <c r="A32" s="210">
        <v>21370</v>
      </c>
      <c r="B32" s="97" t="s">
        <v>279</v>
      </c>
      <c r="C32" s="94">
        <f t="shared" si="0"/>
        <v>0</v>
      </c>
      <c r="D32" s="196" t="s">
        <v>263</v>
      </c>
      <c r="E32" s="196" t="s">
        <v>263</v>
      </c>
      <c r="F32" s="93">
        <f>SUM(F33)</f>
        <v>0</v>
      </c>
      <c r="G32" s="207" t="s">
        <v>263</v>
      </c>
      <c r="H32" s="94">
        <f t="shared" si="1"/>
        <v>0</v>
      </c>
      <c r="I32" s="196" t="s">
        <v>263</v>
      </c>
      <c r="J32" s="196" t="s">
        <v>263</v>
      </c>
      <c r="K32" s="93">
        <f>SUM(K33)</f>
        <v>0</v>
      </c>
      <c r="L32" s="204" t="s">
        <v>263</v>
      </c>
    </row>
    <row r="33" spans="1:12" ht="36.75" hidden="1" thickTop="1" x14ac:dyDescent="0.25">
      <c r="A33" s="221">
        <v>21379</v>
      </c>
      <c r="B33" s="220" t="s">
        <v>278</v>
      </c>
      <c r="C33" s="42">
        <f t="shared" si="0"/>
        <v>0</v>
      </c>
      <c r="D33" s="218" t="s">
        <v>263</v>
      </c>
      <c r="E33" s="218" t="s">
        <v>263</v>
      </c>
      <c r="F33" s="41"/>
      <c r="G33" s="219" t="s">
        <v>263</v>
      </c>
      <c r="H33" s="42">
        <f t="shared" si="1"/>
        <v>0</v>
      </c>
      <c r="I33" s="218" t="s">
        <v>263</v>
      </c>
      <c r="J33" s="218" t="s">
        <v>263</v>
      </c>
      <c r="K33" s="41"/>
      <c r="L33" s="217" t="s">
        <v>263</v>
      </c>
    </row>
    <row r="34" spans="1:12" s="14" customFormat="1" ht="12.75" hidden="1" thickTop="1" x14ac:dyDescent="0.25">
      <c r="A34" s="210">
        <v>21380</v>
      </c>
      <c r="B34" s="97" t="s">
        <v>277</v>
      </c>
      <c r="C34" s="94">
        <f t="shared" si="0"/>
        <v>0</v>
      </c>
      <c r="D34" s="196" t="s">
        <v>263</v>
      </c>
      <c r="E34" s="196" t="s">
        <v>263</v>
      </c>
      <c r="F34" s="93">
        <f>SUM(F35:F36)</f>
        <v>0</v>
      </c>
      <c r="G34" s="207" t="s">
        <v>263</v>
      </c>
      <c r="H34" s="94">
        <f t="shared" si="1"/>
        <v>0</v>
      </c>
      <c r="I34" s="196" t="s">
        <v>263</v>
      </c>
      <c r="J34" s="196" t="s">
        <v>263</v>
      </c>
      <c r="K34" s="93">
        <f>SUM(K35:K36)</f>
        <v>0</v>
      </c>
      <c r="L34" s="204" t="s">
        <v>263</v>
      </c>
    </row>
    <row r="35" spans="1:12" ht="12.75" hidden="1" thickTop="1" x14ac:dyDescent="0.25">
      <c r="A35" s="114">
        <v>21381</v>
      </c>
      <c r="B35" s="79" t="s">
        <v>276</v>
      </c>
      <c r="C35" s="69">
        <f t="shared" si="0"/>
        <v>0</v>
      </c>
      <c r="D35" s="215" t="s">
        <v>263</v>
      </c>
      <c r="E35" s="215" t="s">
        <v>263</v>
      </c>
      <c r="F35" s="68"/>
      <c r="G35" s="216" t="s">
        <v>263</v>
      </c>
      <c r="H35" s="69">
        <f t="shared" si="1"/>
        <v>0</v>
      </c>
      <c r="I35" s="215" t="s">
        <v>263</v>
      </c>
      <c r="J35" s="215" t="s">
        <v>263</v>
      </c>
      <c r="K35" s="68"/>
      <c r="L35" s="214" t="s">
        <v>263</v>
      </c>
    </row>
    <row r="36" spans="1:12" ht="24.75" hidden="1" thickTop="1" x14ac:dyDescent="0.25">
      <c r="A36" s="74">
        <v>21383</v>
      </c>
      <c r="B36" s="78" t="s">
        <v>275</v>
      </c>
      <c r="C36" s="36">
        <f t="shared" si="0"/>
        <v>0</v>
      </c>
      <c r="D36" s="212" t="s">
        <v>263</v>
      </c>
      <c r="E36" s="212" t="s">
        <v>263</v>
      </c>
      <c r="F36" s="35"/>
      <c r="G36" s="213" t="s">
        <v>263</v>
      </c>
      <c r="H36" s="36">
        <f t="shared" si="1"/>
        <v>0</v>
      </c>
      <c r="I36" s="212" t="s">
        <v>263</v>
      </c>
      <c r="J36" s="212" t="s">
        <v>263</v>
      </c>
      <c r="K36" s="35"/>
      <c r="L36" s="211" t="s">
        <v>263</v>
      </c>
    </row>
    <row r="37" spans="1:12" s="14" customFormat="1" ht="24.75" hidden="1" thickTop="1" x14ac:dyDescent="0.25">
      <c r="A37" s="210">
        <v>21390</v>
      </c>
      <c r="B37" s="97" t="s">
        <v>274</v>
      </c>
      <c r="C37" s="94">
        <f t="shared" si="0"/>
        <v>0</v>
      </c>
      <c r="D37" s="196" t="s">
        <v>263</v>
      </c>
      <c r="E37" s="196" t="s">
        <v>263</v>
      </c>
      <c r="F37" s="93">
        <f>SUM(F38:F41)</f>
        <v>0</v>
      </c>
      <c r="G37" s="207" t="s">
        <v>263</v>
      </c>
      <c r="H37" s="94">
        <f t="shared" si="1"/>
        <v>0</v>
      </c>
      <c r="I37" s="196" t="s">
        <v>263</v>
      </c>
      <c r="J37" s="196" t="s">
        <v>263</v>
      </c>
      <c r="K37" s="93">
        <f>SUM(K38:K41)</f>
        <v>0</v>
      </c>
      <c r="L37" s="204" t="s">
        <v>263</v>
      </c>
    </row>
    <row r="38" spans="1:12" ht="24.75" hidden="1" thickTop="1" x14ac:dyDescent="0.25">
      <c r="A38" s="114">
        <v>21391</v>
      </c>
      <c r="B38" s="79" t="s">
        <v>273</v>
      </c>
      <c r="C38" s="69">
        <f t="shared" si="0"/>
        <v>0</v>
      </c>
      <c r="D38" s="215" t="s">
        <v>263</v>
      </c>
      <c r="E38" s="215" t="s">
        <v>263</v>
      </c>
      <c r="F38" s="68"/>
      <c r="G38" s="216" t="s">
        <v>263</v>
      </c>
      <c r="H38" s="69">
        <f t="shared" si="1"/>
        <v>0</v>
      </c>
      <c r="I38" s="215" t="s">
        <v>263</v>
      </c>
      <c r="J38" s="215" t="s">
        <v>263</v>
      </c>
      <c r="K38" s="68"/>
      <c r="L38" s="214" t="s">
        <v>263</v>
      </c>
    </row>
    <row r="39" spans="1:12" ht="12.75" hidden="1" thickTop="1" x14ac:dyDescent="0.25">
      <c r="A39" s="74">
        <v>21393</v>
      </c>
      <c r="B39" s="78" t="s">
        <v>272</v>
      </c>
      <c r="C39" s="36">
        <f t="shared" si="0"/>
        <v>0</v>
      </c>
      <c r="D39" s="212" t="s">
        <v>263</v>
      </c>
      <c r="E39" s="212" t="s">
        <v>263</v>
      </c>
      <c r="F39" s="35"/>
      <c r="G39" s="213" t="s">
        <v>263</v>
      </c>
      <c r="H39" s="36">
        <f t="shared" si="1"/>
        <v>0</v>
      </c>
      <c r="I39" s="212" t="s">
        <v>263</v>
      </c>
      <c r="J39" s="212" t="s">
        <v>263</v>
      </c>
      <c r="K39" s="35"/>
      <c r="L39" s="211" t="s">
        <v>263</v>
      </c>
    </row>
    <row r="40" spans="1:12" ht="12.75" hidden="1" thickTop="1" x14ac:dyDescent="0.25">
      <c r="A40" s="74">
        <v>21395</v>
      </c>
      <c r="B40" s="78" t="s">
        <v>271</v>
      </c>
      <c r="C40" s="36">
        <f t="shared" si="0"/>
        <v>0</v>
      </c>
      <c r="D40" s="212" t="s">
        <v>263</v>
      </c>
      <c r="E40" s="212" t="s">
        <v>263</v>
      </c>
      <c r="F40" s="35"/>
      <c r="G40" s="213" t="s">
        <v>263</v>
      </c>
      <c r="H40" s="36">
        <f t="shared" si="1"/>
        <v>0</v>
      </c>
      <c r="I40" s="212" t="s">
        <v>263</v>
      </c>
      <c r="J40" s="212" t="s">
        <v>263</v>
      </c>
      <c r="K40" s="35"/>
      <c r="L40" s="211" t="s">
        <v>263</v>
      </c>
    </row>
    <row r="41" spans="1:12" ht="24.75" hidden="1" thickTop="1" x14ac:dyDescent="0.25">
      <c r="A41" s="74">
        <v>21399</v>
      </c>
      <c r="B41" s="78" t="s">
        <v>270</v>
      </c>
      <c r="C41" s="36">
        <f t="shared" si="0"/>
        <v>0</v>
      </c>
      <c r="D41" s="212" t="s">
        <v>263</v>
      </c>
      <c r="E41" s="212" t="s">
        <v>263</v>
      </c>
      <c r="F41" s="35"/>
      <c r="G41" s="213" t="s">
        <v>263</v>
      </c>
      <c r="H41" s="36">
        <f t="shared" si="1"/>
        <v>0</v>
      </c>
      <c r="I41" s="212" t="s">
        <v>263</v>
      </c>
      <c r="J41" s="212" t="s">
        <v>263</v>
      </c>
      <c r="K41" s="35"/>
      <c r="L41" s="211" t="s">
        <v>263</v>
      </c>
    </row>
    <row r="42" spans="1:12" s="14" customFormat="1" ht="36.75" hidden="1" customHeight="1" x14ac:dyDescent="0.25">
      <c r="A42" s="210">
        <v>21420</v>
      </c>
      <c r="B42" s="97" t="s">
        <v>269</v>
      </c>
      <c r="C42" s="94">
        <f t="shared" si="0"/>
        <v>0</v>
      </c>
      <c r="D42" s="209"/>
      <c r="E42" s="196" t="s">
        <v>263</v>
      </c>
      <c r="F42" s="196" t="s">
        <v>263</v>
      </c>
      <c r="G42" s="207" t="s">
        <v>263</v>
      </c>
      <c r="H42" s="206">
        <f t="shared" si="1"/>
        <v>0</v>
      </c>
      <c r="I42" s="209"/>
      <c r="J42" s="196" t="s">
        <v>263</v>
      </c>
      <c r="K42" s="196" t="s">
        <v>263</v>
      </c>
      <c r="L42" s="204" t="s">
        <v>263</v>
      </c>
    </row>
    <row r="43" spans="1:12" s="14" customFormat="1" ht="24.75" hidden="1" thickTop="1" x14ac:dyDescent="0.25">
      <c r="A43" s="208">
        <v>21490</v>
      </c>
      <c r="B43" s="125" t="s">
        <v>268</v>
      </c>
      <c r="C43" s="94">
        <f t="shared" si="0"/>
        <v>0</v>
      </c>
      <c r="D43" s="205">
        <f>D44</f>
        <v>0</v>
      </c>
      <c r="E43" s="205">
        <f>E44</f>
        <v>0</v>
      </c>
      <c r="F43" s="205">
        <f>F44</f>
        <v>0</v>
      </c>
      <c r="G43" s="207" t="s">
        <v>263</v>
      </c>
      <c r="H43" s="206">
        <f t="shared" si="1"/>
        <v>0</v>
      </c>
      <c r="I43" s="205">
        <f>I44</f>
        <v>0</v>
      </c>
      <c r="J43" s="205">
        <f>J44</f>
        <v>0</v>
      </c>
      <c r="K43" s="205">
        <f>K44</f>
        <v>0</v>
      </c>
      <c r="L43" s="204" t="s">
        <v>263</v>
      </c>
    </row>
    <row r="44" spans="1:12" s="14" customFormat="1" ht="24.75" hidden="1" thickTop="1" x14ac:dyDescent="0.25">
      <c r="A44" s="74">
        <v>21499</v>
      </c>
      <c r="B44" s="78" t="s">
        <v>267</v>
      </c>
      <c r="C44" s="42">
        <f t="shared" si="0"/>
        <v>0</v>
      </c>
      <c r="D44" s="203"/>
      <c r="E44" s="202"/>
      <c r="F44" s="202"/>
      <c r="G44" s="201" t="s">
        <v>263</v>
      </c>
      <c r="H44" s="200">
        <f t="shared" si="1"/>
        <v>0</v>
      </c>
      <c r="I44" s="161"/>
      <c r="J44" s="199"/>
      <c r="K44" s="199"/>
      <c r="L44" s="198" t="s">
        <v>263</v>
      </c>
    </row>
    <row r="45" spans="1:12" ht="24.75" hidden="1" thickTop="1" x14ac:dyDescent="0.25">
      <c r="A45" s="197">
        <v>23000</v>
      </c>
      <c r="B45" s="86" t="s">
        <v>266</v>
      </c>
      <c r="C45" s="194">
        <f t="shared" si="0"/>
        <v>0</v>
      </c>
      <c r="D45" s="196" t="s">
        <v>263</v>
      </c>
      <c r="E45" s="196" t="s">
        <v>263</v>
      </c>
      <c r="F45" s="196" t="s">
        <v>263</v>
      </c>
      <c r="G45" s="195">
        <f>SUM(G46:G47)</f>
        <v>0</v>
      </c>
      <c r="H45" s="194">
        <f t="shared" si="1"/>
        <v>0</v>
      </c>
      <c r="I45" s="193" t="s">
        <v>263</v>
      </c>
      <c r="J45" s="193" t="s">
        <v>263</v>
      </c>
      <c r="K45" s="193" t="s">
        <v>263</v>
      </c>
      <c r="L45" s="192">
        <f>SUM(L46:L47)</f>
        <v>0</v>
      </c>
    </row>
    <row r="46" spans="1:12" ht="24.75" hidden="1" thickTop="1" x14ac:dyDescent="0.25">
      <c r="A46" s="154">
        <v>23410</v>
      </c>
      <c r="B46" s="137" t="s">
        <v>265</v>
      </c>
      <c r="C46" s="191">
        <f t="shared" si="0"/>
        <v>0</v>
      </c>
      <c r="D46" s="186" t="s">
        <v>263</v>
      </c>
      <c r="E46" s="186" t="s">
        <v>263</v>
      </c>
      <c r="F46" s="186" t="s">
        <v>263</v>
      </c>
      <c r="G46" s="190"/>
      <c r="H46" s="191">
        <f t="shared" si="1"/>
        <v>0</v>
      </c>
      <c r="I46" s="186" t="s">
        <v>263</v>
      </c>
      <c r="J46" s="186" t="s">
        <v>263</v>
      </c>
      <c r="K46" s="186" t="s">
        <v>263</v>
      </c>
      <c r="L46" s="188"/>
    </row>
    <row r="47" spans="1:12" ht="24.75" hidden="1" thickTop="1" x14ac:dyDescent="0.25">
      <c r="A47" s="154">
        <v>23510</v>
      </c>
      <c r="B47" s="137" t="s">
        <v>264</v>
      </c>
      <c r="C47" s="189">
        <f t="shared" si="0"/>
        <v>0</v>
      </c>
      <c r="D47" s="186" t="s">
        <v>263</v>
      </c>
      <c r="E47" s="186" t="s">
        <v>263</v>
      </c>
      <c r="F47" s="186" t="s">
        <v>263</v>
      </c>
      <c r="G47" s="190"/>
      <c r="H47" s="189">
        <f t="shared" si="1"/>
        <v>0</v>
      </c>
      <c r="I47" s="186" t="s">
        <v>263</v>
      </c>
      <c r="J47" s="186" t="s">
        <v>263</v>
      </c>
      <c r="K47" s="186" t="s">
        <v>263</v>
      </c>
      <c r="L47" s="188"/>
    </row>
    <row r="48" spans="1:12" ht="12.75" thickTop="1" x14ac:dyDescent="0.25">
      <c r="A48" s="44"/>
      <c r="B48" s="137"/>
      <c r="C48" s="134"/>
      <c r="D48" s="186"/>
      <c r="E48" s="186"/>
      <c r="F48" s="185"/>
      <c r="G48" s="187"/>
      <c r="H48" s="134"/>
      <c r="I48" s="186"/>
      <c r="J48" s="186"/>
      <c r="K48" s="185"/>
      <c r="L48" s="184"/>
    </row>
    <row r="49" spans="1:13" s="14" customFormat="1" x14ac:dyDescent="0.25">
      <c r="A49" s="183"/>
      <c r="B49" s="182" t="s">
        <v>262</v>
      </c>
      <c r="C49" s="180"/>
      <c r="D49" s="179"/>
      <c r="E49" s="179"/>
      <c r="F49" s="179"/>
      <c r="G49" s="181"/>
      <c r="H49" s="180"/>
      <c r="I49" s="179"/>
      <c r="J49" s="179"/>
      <c r="K49" s="179"/>
      <c r="L49" s="178"/>
    </row>
    <row r="50" spans="1:13" s="14" customFormat="1" ht="12.75" thickBot="1" x14ac:dyDescent="0.3">
      <c r="A50" s="56"/>
      <c r="B50" s="177" t="s">
        <v>261</v>
      </c>
      <c r="C50" s="176">
        <f t="shared" ref="C50:C81" si="2">SUM(D50:G50)</f>
        <v>306828</v>
      </c>
      <c r="D50" s="52">
        <f>SUM(D51,D281)</f>
        <v>23648</v>
      </c>
      <c r="E50" s="52">
        <f>SUM(E51,E281)</f>
        <v>283180</v>
      </c>
      <c r="F50" s="52">
        <f>SUM(F51,F281)</f>
        <v>0</v>
      </c>
      <c r="G50" s="54">
        <f>SUM(G51,G281)</f>
        <v>0</v>
      </c>
      <c r="H50" s="176">
        <f t="shared" ref="H50:H81" si="3">SUM(I50:L50)</f>
        <v>303784</v>
      </c>
      <c r="I50" s="52">
        <f>SUM(I51,I281)</f>
        <v>20604</v>
      </c>
      <c r="J50" s="52">
        <f>SUM(J51,J281)</f>
        <v>283180</v>
      </c>
      <c r="K50" s="52">
        <f>SUM(K51,K281)</f>
        <v>0</v>
      </c>
      <c r="L50" s="51">
        <f>SUM(L51,L281)</f>
        <v>0</v>
      </c>
    </row>
    <row r="51" spans="1:13" s="14" customFormat="1" ht="36.75" thickTop="1" x14ac:dyDescent="0.25">
      <c r="A51" s="175"/>
      <c r="B51" s="174" t="s">
        <v>260</v>
      </c>
      <c r="C51" s="172">
        <f t="shared" si="2"/>
        <v>306828</v>
      </c>
      <c r="D51" s="171">
        <f>SUM(D52,D194)</f>
        <v>23648</v>
      </c>
      <c r="E51" s="171">
        <f>SUM(E52,E194)</f>
        <v>283180</v>
      </c>
      <c r="F51" s="171">
        <f>SUM(F52,F194)</f>
        <v>0</v>
      </c>
      <c r="G51" s="173">
        <f>SUM(G52,G194)</f>
        <v>0</v>
      </c>
      <c r="H51" s="172">
        <f t="shared" si="3"/>
        <v>303784</v>
      </c>
      <c r="I51" s="171">
        <f>SUM(I52,I194)</f>
        <v>20604</v>
      </c>
      <c r="J51" s="171">
        <f>SUM(J52,J194)</f>
        <v>283180</v>
      </c>
      <c r="K51" s="171">
        <f>SUM(K52,K194)</f>
        <v>0</v>
      </c>
      <c r="L51" s="170">
        <f>SUM(L52,L194)</f>
        <v>0</v>
      </c>
    </row>
    <row r="52" spans="1:13" s="14" customFormat="1" ht="24" x14ac:dyDescent="0.25">
      <c r="A52" s="169"/>
      <c r="B52" s="168" t="s">
        <v>259</v>
      </c>
      <c r="C52" s="146">
        <f t="shared" si="2"/>
        <v>298080</v>
      </c>
      <c r="D52" s="145">
        <f>SUM(D53,D75,D173,D187)</f>
        <v>14900</v>
      </c>
      <c r="E52" s="145">
        <f>SUM(E53,E75,E173,E187)</f>
        <v>283180</v>
      </c>
      <c r="F52" s="145">
        <f>SUM(F53,F75,F173,F187)</f>
        <v>0</v>
      </c>
      <c r="G52" s="167">
        <f>SUM(G53,G75,G173,G187)</f>
        <v>0</v>
      </c>
      <c r="H52" s="146">
        <f t="shared" si="3"/>
        <v>295036</v>
      </c>
      <c r="I52" s="145">
        <f>SUM(I53,I75,I173,I187)</f>
        <v>11856</v>
      </c>
      <c r="J52" s="145">
        <f>SUM(J53,J75,J173,J187)</f>
        <v>283180</v>
      </c>
      <c r="K52" s="145">
        <f>SUM(K53,K75,K173,K187)</f>
        <v>0</v>
      </c>
      <c r="L52" s="166">
        <f>SUM(L53,L75,L173,L187)</f>
        <v>0</v>
      </c>
    </row>
    <row r="53" spans="1:13" s="14" customFormat="1" x14ac:dyDescent="0.25">
      <c r="A53" s="131">
        <v>1000</v>
      </c>
      <c r="B53" s="131" t="s">
        <v>258</v>
      </c>
      <c r="C53" s="128">
        <f t="shared" si="2"/>
        <v>252250</v>
      </c>
      <c r="D53" s="127">
        <f>SUM(D54,D67)</f>
        <v>5070</v>
      </c>
      <c r="E53" s="127">
        <f>SUM(E54,E67)</f>
        <v>247180</v>
      </c>
      <c r="F53" s="127">
        <f>SUM(F54,F67)</f>
        <v>0</v>
      </c>
      <c r="G53" s="129">
        <f>SUM(G54,G67)</f>
        <v>0</v>
      </c>
      <c r="H53" s="128">
        <f t="shared" si="3"/>
        <v>252230</v>
      </c>
      <c r="I53" s="127">
        <f>SUM(I54,I67)</f>
        <v>5050</v>
      </c>
      <c r="J53" s="127">
        <f>SUM(J54,J67)</f>
        <v>247180</v>
      </c>
      <c r="K53" s="127">
        <f>SUM(K54,K67)</f>
        <v>0</v>
      </c>
      <c r="L53" s="126">
        <f>SUM(L54,L67)</f>
        <v>0</v>
      </c>
    </row>
    <row r="54" spans="1:13" x14ac:dyDescent="0.25">
      <c r="A54" s="97">
        <v>1100</v>
      </c>
      <c r="B54" s="96" t="s">
        <v>257</v>
      </c>
      <c r="C54" s="94">
        <f t="shared" si="2"/>
        <v>204170</v>
      </c>
      <c r="D54" s="93">
        <f>SUM(D55,D58,D66)</f>
        <v>4170</v>
      </c>
      <c r="E54" s="93">
        <f>SUM(E55,E58,E66)</f>
        <v>200000</v>
      </c>
      <c r="F54" s="93">
        <f>SUM(F55,F58,F66)</f>
        <v>0</v>
      </c>
      <c r="G54" s="165">
        <f>SUM(G55,G58,G66)</f>
        <v>0</v>
      </c>
      <c r="H54" s="94">
        <f t="shared" si="3"/>
        <v>204150</v>
      </c>
      <c r="I54" s="93">
        <f>SUM(I55,I58,I66)</f>
        <v>4150</v>
      </c>
      <c r="J54" s="93">
        <f>SUM(J55,J58,J66)</f>
        <v>200000</v>
      </c>
      <c r="K54" s="93">
        <f>SUM(K55,K58,K66)</f>
        <v>0</v>
      </c>
      <c r="L54" s="92">
        <f>SUM(L55,L58,L66)</f>
        <v>0</v>
      </c>
    </row>
    <row r="55" spans="1:13" hidden="1" x14ac:dyDescent="0.25">
      <c r="A55" s="80">
        <v>1110</v>
      </c>
      <c r="B55" s="137" t="s">
        <v>256</v>
      </c>
      <c r="C55" s="134">
        <f t="shared" si="2"/>
        <v>0</v>
      </c>
      <c r="D55" s="139">
        <f>SUM(D56:D57)</f>
        <v>0</v>
      </c>
      <c r="E55" s="139">
        <f>SUM(E56:E57)</f>
        <v>0</v>
      </c>
      <c r="F55" s="139">
        <f>SUM(F56:F57)</f>
        <v>0</v>
      </c>
      <c r="G55" s="140">
        <f>SUM(G56:G57)</f>
        <v>0</v>
      </c>
      <c r="H55" s="134">
        <f t="shared" si="3"/>
        <v>0</v>
      </c>
      <c r="I55" s="139">
        <f>SUM(I56:I57)</f>
        <v>0</v>
      </c>
      <c r="J55" s="139">
        <f>SUM(J56:J57)</f>
        <v>0</v>
      </c>
      <c r="K55" s="139">
        <f>SUM(K56:K57)</f>
        <v>0</v>
      </c>
      <c r="L55" s="138">
        <f>SUM(L56:L57)</f>
        <v>0</v>
      </c>
    </row>
    <row r="56" spans="1:13" hidden="1" x14ac:dyDescent="0.25">
      <c r="A56" s="114">
        <v>1111</v>
      </c>
      <c r="B56" s="79" t="s">
        <v>255</v>
      </c>
      <c r="C56" s="69">
        <f t="shared" si="2"/>
        <v>0</v>
      </c>
      <c r="D56" s="68"/>
      <c r="E56" s="68"/>
      <c r="F56" s="68"/>
      <c r="G56" s="70"/>
      <c r="H56" s="69">
        <f t="shared" si="3"/>
        <v>0</v>
      </c>
      <c r="I56" s="68">
        <v>0</v>
      </c>
      <c r="J56" s="68"/>
      <c r="K56" s="68"/>
      <c r="L56" s="67"/>
      <c r="M56" s="27"/>
    </row>
    <row r="57" spans="1:13" ht="24" hidden="1" customHeight="1" x14ac:dyDescent="0.25">
      <c r="A57" s="74">
        <v>1119</v>
      </c>
      <c r="B57" s="78" t="s">
        <v>254</v>
      </c>
      <c r="C57" s="36">
        <f t="shared" si="2"/>
        <v>0</v>
      </c>
      <c r="D57" s="35"/>
      <c r="E57" s="35"/>
      <c r="F57" s="35"/>
      <c r="G57" s="37"/>
      <c r="H57" s="36">
        <f t="shared" si="3"/>
        <v>0</v>
      </c>
      <c r="I57" s="35">
        <v>0</v>
      </c>
      <c r="J57" s="35"/>
      <c r="K57" s="35"/>
      <c r="L57" s="34"/>
      <c r="M57" s="27"/>
    </row>
    <row r="58" spans="1:13" ht="23.25" hidden="1" customHeight="1" x14ac:dyDescent="0.25">
      <c r="A58" s="88">
        <v>1140</v>
      </c>
      <c r="B58" s="78" t="s">
        <v>253</v>
      </c>
      <c r="C58" s="36">
        <f t="shared" si="2"/>
        <v>0</v>
      </c>
      <c r="D58" s="76">
        <f>SUM(D59:D65)</f>
        <v>0</v>
      </c>
      <c r="E58" s="76">
        <f>SUM(E59:E65)</f>
        <v>0</v>
      </c>
      <c r="F58" s="76">
        <f>SUM(F59:F65)</f>
        <v>0</v>
      </c>
      <c r="G58" s="77">
        <f>SUM(G59:G65)</f>
        <v>0</v>
      </c>
      <c r="H58" s="36">
        <f t="shared" si="3"/>
        <v>0</v>
      </c>
      <c r="I58" s="76">
        <f>SUM(I59:I65)</f>
        <v>0</v>
      </c>
      <c r="J58" s="76">
        <f>SUM(J59:J65)</f>
        <v>0</v>
      </c>
      <c r="K58" s="76">
        <f>SUM(K59:K65)</f>
        <v>0</v>
      </c>
      <c r="L58" s="75">
        <f>SUM(L59:L65)</f>
        <v>0</v>
      </c>
    </row>
    <row r="59" spans="1:13" hidden="1" x14ac:dyDescent="0.25">
      <c r="A59" s="74">
        <v>1141</v>
      </c>
      <c r="B59" s="78" t="s">
        <v>252</v>
      </c>
      <c r="C59" s="36">
        <f t="shared" si="2"/>
        <v>0</v>
      </c>
      <c r="D59" s="35"/>
      <c r="E59" s="35"/>
      <c r="F59" s="35"/>
      <c r="G59" s="37"/>
      <c r="H59" s="36">
        <f t="shared" si="3"/>
        <v>0</v>
      </c>
      <c r="I59" s="35">
        <v>0</v>
      </c>
      <c r="J59" s="35"/>
      <c r="K59" s="35"/>
      <c r="L59" s="34"/>
      <c r="M59" s="27"/>
    </row>
    <row r="60" spans="1:13" ht="24.75" hidden="1" customHeight="1" x14ac:dyDescent="0.25">
      <c r="A60" s="74">
        <v>1142</v>
      </c>
      <c r="B60" s="78" t="s">
        <v>251</v>
      </c>
      <c r="C60" s="36">
        <f t="shared" si="2"/>
        <v>0</v>
      </c>
      <c r="D60" s="35"/>
      <c r="E60" s="35"/>
      <c r="F60" s="35"/>
      <c r="G60" s="37"/>
      <c r="H60" s="36">
        <f t="shared" si="3"/>
        <v>0</v>
      </c>
      <c r="I60" s="35">
        <v>0</v>
      </c>
      <c r="J60" s="35"/>
      <c r="K60" s="35"/>
      <c r="L60" s="34"/>
      <c r="M60" s="27"/>
    </row>
    <row r="61" spans="1:13" ht="24" hidden="1" x14ac:dyDescent="0.25">
      <c r="A61" s="74">
        <v>1145</v>
      </c>
      <c r="B61" s="78" t="s">
        <v>250</v>
      </c>
      <c r="C61" s="36">
        <f t="shared" si="2"/>
        <v>0</v>
      </c>
      <c r="D61" s="35"/>
      <c r="E61" s="35"/>
      <c r="F61" s="35"/>
      <c r="G61" s="37"/>
      <c r="H61" s="36">
        <f t="shared" si="3"/>
        <v>0</v>
      </c>
      <c r="I61" s="35">
        <v>0</v>
      </c>
      <c r="J61" s="35"/>
      <c r="K61" s="35"/>
      <c r="L61" s="34"/>
      <c r="M61" s="27"/>
    </row>
    <row r="62" spans="1:13" ht="27.75" hidden="1" customHeight="1" x14ac:dyDescent="0.25">
      <c r="A62" s="74">
        <v>1146</v>
      </c>
      <c r="B62" s="78" t="s">
        <v>249</v>
      </c>
      <c r="C62" s="36">
        <f t="shared" si="2"/>
        <v>0</v>
      </c>
      <c r="D62" s="35"/>
      <c r="E62" s="35"/>
      <c r="F62" s="35"/>
      <c r="G62" s="37"/>
      <c r="H62" s="36">
        <f t="shared" si="3"/>
        <v>0</v>
      </c>
      <c r="I62" s="35">
        <v>0</v>
      </c>
      <c r="J62" s="35"/>
      <c r="K62" s="35"/>
      <c r="L62" s="34"/>
      <c r="M62" s="27"/>
    </row>
    <row r="63" spans="1:13" hidden="1" x14ac:dyDescent="0.25">
      <c r="A63" s="74">
        <v>1147</v>
      </c>
      <c r="B63" s="78" t="s">
        <v>248</v>
      </c>
      <c r="C63" s="36">
        <f t="shared" si="2"/>
        <v>0</v>
      </c>
      <c r="D63" s="35"/>
      <c r="E63" s="35"/>
      <c r="F63" s="35"/>
      <c r="G63" s="37"/>
      <c r="H63" s="36">
        <f t="shared" si="3"/>
        <v>0</v>
      </c>
      <c r="I63" s="35">
        <v>0</v>
      </c>
      <c r="J63" s="35"/>
      <c r="K63" s="35"/>
      <c r="L63" s="34"/>
      <c r="M63" s="27"/>
    </row>
    <row r="64" spans="1:13" hidden="1" x14ac:dyDescent="0.25">
      <c r="A64" s="74">
        <v>1148</v>
      </c>
      <c r="B64" s="78" t="s">
        <v>247</v>
      </c>
      <c r="C64" s="36">
        <f t="shared" si="2"/>
        <v>0</v>
      </c>
      <c r="D64" s="35"/>
      <c r="E64" s="35"/>
      <c r="F64" s="35"/>
      <c r="G64" s="37"/>
      <c r="H64" s="36">
        <f t="shared" si="3"/>
        <v>0</v>
      </c>
      <c r="I64" s="35">
        <v>0</v>
      </c>
      <c r="J64" s="35"/>
      <c r="K64" s="35"/>
      <c r="L64" s="34"/>
      <c r="M64" s="27"/>
    </row>
    <row r="65" spans="1:13" ht="36" hidden="1" x14ac:dyDescent="0.25">
      <c r="A65" s="74">
        <v>1149</v>
      </c>
      <c r="B65" s="78" t="s">
        <v>246</v>
      </c>
      <c r="C65" s="36">
        <f t="shared" si="2"/>
        <v>0</v>
      </c>
      <c r="D65" s="35"/>
      <c r="E65" s="35"/>
      <c r="F65" s="35"/>
      <c r="G65" s="37"/>
      <c r="H65" s="36">
        <f t="shared" si="3"/>
        <v>0</v>
      </c>
      <c r="I65" s="35">
        <v>0</v>
      </c>
      <c r="J65" s="35"/>
      <c r="K65" s="35"/>
      <c r="L65" s="34"/>
      <c r="M65" s="27"/>
    </row>
    <row r="66" spans="1:13" ht="36" x14ac:dyDescent="0.25">
      <c r="A66" s="80">
        <v>1150</v>
      </c>
      <c r="B66" s="137" t="s">
        <v>245</v>
      </c>
      <c r="C66" s="134">
        <f t="shared" si="2"/>
        <v>204170</v>
      </c>
      <c r="D66" s="133">
        <f>4170</f>
        <v>4170</v>
      </c>
      <c r="E66" s="133">
        <v>200000</v>
      </c>
      <c r="F66" s="133"/>
      <c r="G66" s="135"/>
      <c r="H66" s="134">
        <f t="shared" si="3"/>
        <v>204150</v>
      </c>
      <c r="I66" s="133">
        <v>4150</v>
      </c>
      <c r="J66" s="133">
        <v>200000</v>
      </c>
      <c r="K66" s="133"/>
      <c r="L66" s="132"/>
      <c r="M66" s="27"/>
    </row>
    <row r="67" spans="1:13" ht="36" x14ac:dyDescent="0.25">
      <c r="A67" s="97">
        <v>1200</v>
      </c>
      <c r="B67" s="96" t="s">
        <v>244</v>
      </c>
      <c r="C67" s="94">
        <f t="shared" si="2"/>
        <v>48080</v>
      </c>
      <c r="D67" s="93">
        <f>SUM(D68:D69)</f>
        <v>900</v>
      </c>
      <c r="E67" s="93">
        <f>SUM(E68:E69)</f>
        <v>47180</v>
      </c>
      <c r="F67" s="93">
        <f>SUM(F68:F69)</f>
        <v>0</v>
      </c>
      <c r="G67" s="142">
        <f>SUM(G68:G69)</f>
        <v>0</v>
      </c>
      <c r="H67" s="94">
        <f t="shared" si="3"/>
        <v>48080</v>
      </c>
      <c r="I67" s="93">
        <f>SUM(I68:I69)</f>
        <v>900</v>
      </c>
      <c r="J67" s="93">
        <f>SUM(J68:J69)</f>
        <v>47180</v>
      </c>
      <c r="K67" s="93">
        <f>SUM(K68:K69)</f>
        <v>0</v>
      </c>
      <c r="L67" s="141">
        <f>SUM(L68:L69)</f>
        <v>0</v>
      </c>
    </row>
    <row r="68" spans="1:13" ht="24" x14ac:dyDescent="0.25">
      <c r="A68" s="91">
        <v>1210</v>
      </c>
      <c r="B68" s="79" t="s">
        <v>243</v>
      </c>
      <c r="C68" s="69">
        <f t="shared" si="2"/>
        <v>48080</v>
      </c>
      <c r="D68" s="68">
        <v>900</v>
      </c>
      <c r="E68" s="68">
        <v>47180</v>
      </c>
      <c r="F68" s="68"/>
      <c r="G68" s="70"/>
      <c r="H68" s="69">
        <f t="shared" si="3"/>
        <v>48080</v>
      </c>
      <c r="I68" s="68">
        <v>900</v>
      </c>
      <c r="J68" s="68">
        <v>47180</v>
      </c>
      <c r="K68" s="68"/>
      <c r="L68" s="67"/>
      <c r="M68" s="27"/>
    </row>
    <row r="69" spans="1:13" ht="24" hidden="1" x14ac:dyDescent="0.25">
      <c r="A69" s="88">
        <v>1220</v>
      </c>
      <c r="B69" s="78" t="s">
        <v>242</v>
      </c>
      <c r="C69" s="36">
        <f t="shared" si="2"/>
        <v>0</v>
      </c>
      <c r="D69" s="76">
        <f>SUM(D70:D74)</f>
        <v>0</v>
      </c>
      <c r="E69" s="76">
        <f>SUM(E70:E74)</f>
        <v>0</v>
      </c>
      <c r="F69" s="76">
        <f>SUM(F70:F74)</f>
        <v>0</v>
      </c>
      <c r="G69" s="77">
        <f>SUM(G70:G74)</f>
        <v>0</v>
      </c>
      <c r="H69" s="36">
        <f t="shared" si="3"/>
        <v>0</v>
      </c>
      <c r="I69" s="76">
        <f>SUM(I70:I74)</f>
        <v>0</v>
      </c>
      <c r="J69" s="76">
        <f>SUM(J70:J74)</f>
        <v>0</v>
      </c>
      <c r="K69" s="76">
        <f>SUM(K70:K74)</f>
        <v>0</v>
      </c>
      <c r="L69" s="75">
        <f>SUM(L70:L74)</f>
        <v>0</v>
      </c>
    </row>
    <row r="70" spans="1:13" ht="60" hidden="1" x14ac:dyDescent="0.25">
      <c r="A70" s="74">
        <v>1221</v>
      </c>
      <c r="B70" s="78" t="s">
        <v>241</v>
      </c>
      <c r="C70" s="36">
        <f t="shared" si="2"/>
        <v>0</v>
      </c>
      <c r="D70" s="35"/>
      <c r="E70" s="35"/>
      <c r="F70" s="35"/>
      <c r="G70" s="37"/>
      <c r="H70" s="36">
        <f t="shared" si="3"/>
        <v>0</v>
      </c>
      <c r="I70" s="35">
        <v>0</v>
      </c>
      <c r="J70" s="35"/>
      <c r="K70" s="35"/>
      <c r="L70" s="34"/>
      <c r="M70" s="27"/>
    </row>
    <row r="71" spans="1:13" hidden="1" x14ac:dyDescent="0.25">
      <c r="A71" s="74">
        <v>1223</v>
      </c>
      <c r="B71" s="78" t="s">
        <v>240</v>
      </c>
      <c r="C71" s="36">
        <f t="shared" si="2"/>
        <v>0</v>
      </c>
      <c r="D71" s="35"/>
      <c r="E71" s="35"/>
      <c r="F71" s="35"/>
      <c r="G71" s="37"/>
      <c r="H71" s="36">
        <f t="shared" si="3"/>
        <v>0</v>
      </c>
      <c r="I71" s="35">
        <v>0</v>
      </c>
      <c r="J71" s="35"/>
      <c r="K71" s="35"/>
      <c r="L71" s="34"/>
      <c r="M71" s="27"/>
    </row>
    <row r="72" spans="1:13" hidden="1" x14ac:dyDescent="0.25">
      <c r="A72" s="74">
        <v>1225</v>
      </c>
      <c r="B72" s="78" t="s">
        <v>239</v>
      </c>
      <c r="C72" s="36">
        <f t="shared" si="2"/>
        <v>0</v>
      </c>
      <c r="D72" s="35"/>
      <c r="E72" s="35"/>
      <c r="F72" s="35"/>
      <c r="G72" s="37"/>
      <c r="H72" s="36">
        <f t="shared" si="3"/>
        <v>0</v>
      </c>
      <c r="I72" s="35">
        <v>0</v>
      </c>
      <c r="J72" s="35"/>
      <c r="K72" s="35"/>
      <c r="L72" s="34"/>
      <c r="M72" s="27"/>
    </row>
    <row r="73" spans="1:13" ht="36" hidden="1" x14ac:dyDescent="0.25">
      <c r="A73" s="74">
        <v>1227</v>
      </c>
      <c r="B73" s="78" t="s">
        <v>238</v>
      </c>
      <c r="C73" s="36">
        <f t="shared" si="2"/>
        <v>0</v>
      </c>
      <c r="D73" s="35"/>
      <c r="E73" s="35"/>
      <c r="F73" s="35"/>
      <c r="G73" s="37"/>
      <c r="H73" s="36">
        <f t="shared" si="3"/>
        <v>0</v>
      </c>
      <c r="I73" s="35">
        <v>0</v>
      </c>
      <c r="J73" s="35"/>
      <c r="K73" s="35"/>
      <c r="L73" s="34"/>
      <c r="M73" s="27"/>
    </row>
    <row r="74" spans="1:13" ht="60" hidden="1" x14ac:dyDescent="0.25">
      <c r="A74" s="74">
        <v>1228</v>
      </c>
      <c r="B74" s="78" t="s">
        <v>237</v>
      </c>
      <c r="C74" s="36">
        <f t="shared" si="2"/>
        <v>0</v>
      </c>
      <c r="D74" s="35"/>
      <c r="E74" s="35"/>
      <c r="F74" s="35"/>
      <c r="G74" s="37"/>
      <c r="H74" s="36">
        <f t="shared" si="3"/>
        <v>0</v>
      </c>
      <c r="I74" s="35">
        <v>0</v>
      </c>
      <c r="J74" s="35"/>
      <c r="K74" s="35"/>
      <c r="L74" s="34"/>
      <c r="M74" s="27"/>
    </row>
    <row r="75" spans="1:13" x14ac:dyDescent="0.25">
      <c r="A75" s="131">
        <v>2000</v>
      </c>
      <c r="B75" s="131" t="s">
        <v>236</v>
      </c>
      <c r="C75" s="128">
        <f t="shared" si="2"/>
        <v>45830</v>
      </c>
      <c r="D75" s="127">
        <f>SUM(D76,D83,D130,D164,D165,D172)</f>
        <v>9830</v>
      </c>
      <c r="E75" s="127">
        <f>SUM(E76,E83,E130,E164,E165,E172)</f>
        <v>36000</v>
      </c>
      <c r="F75" s="127">
        <f>SUM(F76,F83,F130,F164,F165,F172)</f>
        <v>0</v>
      </c>
      <c r="G75" s="129">
        <f>SUM(G76,G83,G130,G164,G165,G172)</f>
        <v>0</v>
      </c>
      <c r="H75" s="128">
        <f t="shared" si="3"/>
        <v>42806</v>
      </c>
      <c r="I75" s="127">
        <f>SUM(I76,I83,I130,I164,I165,I172)</f>
        <v>6806</v>
      </c>
      <c r="J75" s="127">
        <f>SUM(J76,J83,J130,J164,J165,J172)</f>
        <v>36000</v>
      </c>
      <c r="K75" s="127">
        <f>SUM(K76,K83,K130,K164,K165,K172)</f>
        <v>0</v>
      </c>
      <c r="L75" s="126">
        <f>SUM(L76,L83,L130,L164,L165,L172)</f>
        <v>0</v>
      </c>
    </row>
    <row r="76" spans="1:13" ht="24" hidden="1" x14ac:dyDescent="0.25">
      <c r="A76" s="97">
        <v>2100</v>
      </c>
      <c r="B76" s="96" t="s">
        <v>235</v>
      </c>
      <c r="C76" s="94">
        <f t="shared" si="2"/>
        <v>0</v>
      </c>
      <c r="D76" s="93">
        <f>SUM(D77,D80)</f>
        <v>0</v>
      </c>
      <c r="E76" s="93">
        <f>SUM(E77,E80)</f>
        <v>0</v>
      </c>
      <c r="F76" s="93">
        <f>SUM(F77,F80)</f>
        <v>0</v>
      </c>
      <c r="G76" s="142">
        <f>SUM(G77,G80)</f>
        <v>0</v>
      </c>
      <c r="H76" s="94">
        <f t="shared" si="3"/>
        <v>0</v>
      </c>
      <c r="I76" s="93">
        <f>SUM(I77,I80)</f>
        <v>0</v>
      </c>
      <c r="J76" s="93">
        <f>SUM(J77,J80)</f>
        <v>0</v>
      </c>
      <c r="K76" s="93">
        <f>SUM(K77,K80)</f>
        <v>0</v>
      </c>
      <c r="L76" s="141">
        <f>SUM(L77,L80)</f>
        <v>0</v>
      </c>
    </row>
    <row r="77" spans="1:13" ht="24" hidden="1" x14ac:dyDescent="0.25">
      <c r="A77" s="91">
        <v>2110</v>
      </c>
      <c r="B77" s="79" t="s">
        <v>234</v>
      </c>
      <c r="C77" s="69">
        <f t="shared" si="2"/>
        <v>0</v>
      </c>
      <c r="D77" s="107">
        <f>SUM(D78:D79)</f>
        <v>0</v>
      </c>
      <c r="E77" s="107">
        <f>SUM(E78:E79)</f>
        <v>0</v>
      </c>
      <c r="F77" s="107">
        <f>SUM(F78:F79)</f>
        <v>0</v>
      </c>
      <c r="G77" s="150">
        <f>SUM(G78:G79)</f>
        <v>0</v>
      </c>
      <c r="H77" s="69">
        <f t="shared" si="3"/>
        <v>0</v>
      </c>
      <c r="I77" s="107">
        <f>SUM(I78:I79)</f>
        <v>0</v>
      </c>
      <c r="J77" s="107">
        <f>SUM(J78:J79)</f>
        <v>0</v>
      </c>
      <c r="K77" s="107">
        <f>SUM(K78:K79)</f>
        <v>0</v>
      </c>
      <c r="L77" s="149">
        <f>SUM(L78:L79)</f>
        <v>0</v>
      </c>
    </row>
    <row r="78" spans="1:13" hidden="1" x14ac:dyDescent="0.25">
      <c r="A78" s="74">
        <v>2111</v>
      </c>
      <c r="B78" s="78" t="s">
        <v>232</v>
      </c>
      <c r="C78" s="36">
        <f t="shared" si="2"/>
        <v>0</v>
      </c>
      <c r="D78" s="35"/>
      <c r="E78" s="35"/>
      <c r="F78" s="35"/>
      <c r="G78" s="37"/>
      <c r="H78" s="36">
        <f t="shared" si="3"/>
        <v>0</v>
      </c>
      <c r="I78" s="35">
        <v>0</v>
      </c>
      <c r="J78" s="35"/>
      <c r="K78" s="35"/>
      <c r="L78" s="34"/>
      <c r="M78" s="27"/>
    </row>
    <row r="79" spans="1:13" ht="24" hidden="1" x14ac:dyDescent="0.25">
      <c r="A79" s="74">
        <v>2112</v>
      </c>
      <c r="B79" s="78" t="s">
        <v>231</v>
      </c>
      <c r="C79" s="36">
        <f t="shared" si="2"/>
        <v>0</v>
      </c>
      <c r="D79" s="35"/>
      <c r="E79" s="35"/>
      <c r="F79" s="35"/>
      <c r="G79" s="37"/>
      <c r="H79" s="36">
        <f t="shared" si="3"/>
        <v>0</v>
      </c>
      <c r="I79" s="35">
        <v>0</v>
      </c>
      <c r="J79" s="35"/>
      <c r="K79" s="35"/>
      <c r="L79" s="34"/>
      <c r="M79" s="27"/>
    </row>
    <row r="80" spans="1:13" ht="24" hidden="1" x14ac:dyDescent="0.25">
      <c r="A80" s="88">
        <v>2120</v>
      </c>
      <c r="B80" s="78" t="s">
        <v>233</v>
      </c>
      <c r="C80" s="36">
        <f t="shared" si="2"/>
        <v>0</v>
      </c>
      <c r="D80" s="76">
        <f>SUM(D81:D82)</f>
        <v>0</v>
      </c>
      <c r="E80" s="76">
        <f>SUM(E81:E82)</f>
        <v>0</v>
      </c>
      <c r="F80" s="76">
        <f>SUM(F81:F82)</f>
        <v>0</v>
      </c>
      <c r="G80" s="77">
        <f>SUM(G81:G82)</f>
        <v>0</v>
      </c>
      <c r="H80" s="36">
        <f t="shared" si="3"/>
        <v>0</v>
      </c>
      <c r="I80" s="76">
        <f>SUM(I81:I82)</f>
        <v>0</v>
      </c>
      <c r="J80" s="76">
        <f>SUM(J81:J82)</f>
        <v>0</v>
      </c>
      <c r="K80" s="76">
        <f>SUM(K81:K82)</f>
        <v>0</v>
      </c>
      <c r="L80" s="75">
        <f>SUM(L81:L82)</f>
        <v>0</v>
      </c>
    </row>
    <row r="81" spans="1:13" hidden="1" x14ac:dyDescent="0.25">
      <c r="A81" s="74">
        <v>2121</v>
      </c>
      <c r="B81" s="78" t="s">
        <v>232</v>
      </c>
      <c r="C81" s="36">
        <f t="shared" si="2"/>
        <v>0</v>
      </c>
      <c r="D81" s="35"/>
      <c r="E81" s="35"/>
      <c r="F81" s="35"/>
      <c r="G81" s="37"/>
      <c r="H81" s="36">
        <f t="shared" si="3"/>
        <v>0</v>
      </c>
      <c r="I81" s="35">
        <v>0</v>
      </c>
      <c r="J81" s="35"/>
      <c r="K81" s="35"/>
      <c r="L81" s="34"/>
      <c r="M81" s="27"/>
    </row>
    <row r="82" spans="1:13" ht="24" hidden="1" x14ac:dyDescent="0.25">
      <c r="A82" s="74">
        <v>2122</v>
      </c>
      <c r="B82" s="78" t="s">
        <v>231</v>
      </c>
      <c r="C82" s="36">
        <f t="shared" ref="C82:C113" si="4">SUM(D82:G82)</f>
        <v>0</v>
      </c>
      <c r="D82" s="35"/>
      <c r="E82" s="35"/>
      <c r="F82" s="35"/>
      <c r="G82" s="37"/>
      <c r="H82" s="36">
        <f t="shared" ref="H82:H113" si="5">SUM(I82:L82)</f>
        <v>0</v>
      </c>
      <c r="I82" s="35">
        <v>0</v>
      </c>
      <c r="J82" s="35"/>
      <c r="K82" s="35"/>
      <c r="L82" s="34"/>
      <c r="M82" s="27"/>
    </row>
    <row r="83" spans="1:13" x14ac:dyDescent="0.25">
      <c r="A83" s="97">
        <v>2200</v>
      </c>
      <c r="B83" s="96" t="s">
        <v>230</v>
      </c>
      <c r="C83" s="94">
        <f t="shared" si="4"/>
        <v>39830</v>
      </c>
      <c r="D83" s="93">
        <f>SUM(D84,D89,D95,D103,D112,D116,D122,D128)</f>
        <v>9830</v>
      </c>
      <c r="E83" s="93">
        <f>SUM(E84,E89,E95,E103,E112,E116,E122,E128)</f>
        <v>30000</v>
      </c>
      <c r="F83" s="93">
        <f>SUM(F84,F89,F95,F103,F112,F116,F122,F128)</f>
        <v>0</v>
      </c>
      <c r="G83" s="142">
        <f>SUM(G84,G89,G95,G103,G112,G116,G122,G128)</f>
        <v>0</v>
      </c>
      <c r="H83" s="94">
        <f t="shared" si="5"/>
        <v>36806</v>
      </c>
      <c r="I83" s="93">
        <f>SUM(I84,I89,I95,I103,I112,I116,I122,I128)</f>
        <v>6806</v>
      </c>
      <c r="J83" s="93">
        <f>SUM(J84,J89,J95,J103,J112,J116,J122,J128)</f>
        <v>30000</v>
      </c>
      <c r="K83" s="93">
        <f>SUM(K84,K89,K95,K103,K112,K116,K122,K128)</f>
        <v>0</v>
      </c>
      <c r="L83" s="109">
        <f>SUM(L84,L89,L95,L103,L112,L116,L122,L128)</f>
        <v>0</v>
      </c>
    </row>
    <row r="84" spans="1:13" ht="24" hidden="1" x14ac:dyDescent="0.25">
      <c r="A84" s="80">
        <v>2210</v>
      </c>
      <c r="B84" s="137" t="s">
        <v>229</v>
      </c>
      <c r="C84" s="134">
        <f t="shared" si="4"/>
        <v>0</v>
      </c>
      <c r="D84" s="139">
        <f>SUM(D85:D88)</f>
        <v>0</v>
      </c>
      <c r="E84" s="139">
        <f>SUM(E85:E88)</f>
        <v>0</v>
      </c>
      <c r="F84" s="139">
        <f>SUM(F85:F88)</f>
        <v>0</v>
      </c>
      <c r="G84" s="139">
        <f>SUM(G85:G88)</f>
        <v>0</v>
      </c>
      <c r="H84" s="134">
        <f t="shared" si="5"/>
        <v>0</v>
      </c>
      <c r="I84" s="139">
        <f>SUM(I85:I88)</f>
        <v>0</v>
      </c>
      <c r="J84" s="139">
        <f>SUM(J85:J88)</f>
        <v>0</v>
      </c>
      <c r="K84" s="139">
        <f>SUM(K85:K88)</f>
        <v>0</v>
      </c>
      <c r="L84" s="138">
        <f>SUM(L85:L88)</f>
        <v>0</v>
      </c>
    </row>
    <row r="85" spans="1:13" ht="24" hidden="1" x14ac:dyDescent="0.25">
      <c r="A85" s="114">
        <v>2211</v>
      </c>
      <c r="B85" s="79" t="s">
        <v>228</v>
      </c>
      <c r="C85" s="69">
        <f t="shared" si="4"/>
        <v>0</v>
      </c>
      <c r="D85" s="68"/>
      <c r="E85" s="68"/>
      <c r="F85" s="68"/>
      <c r="G85" s="70"/>
      <c r="H85" s="69">
        <f t="shared" si="5"/>
        <v>0</v>
      </c>
      <c r="I85" s="68">
        <v>0</v>
      </c>
      <c r="J85" s="68"/>
      <c r="K85" s="68"/>
      <c r="L85" s="67"/>
      <c r="M85" s="27"/>
    </row>
    <row r="86" spans="1:13" ht="36" hidden="1" x14ac:dyDescent="0.25">
      <c r="A86" s="74">
        <v>2212</v>
      </c>
      <c r="B86" s="78" t="s">
        <v>227</v>
      </c>
      <c r="C86" s="36">
        <f t="shared" si="4"/>
        <v>0</v>
      </c>
      <c r="D86" s="35"/>
      <c r="E86" s="35"/>
      <c r="F86" s="35"/>
      <c r="G86" s="37"/>
      <c r="H86" s="36">
        <f t="shared" si="5"/>
        <v>0</v>
      </c>
      <c r="I86" s="35">
        <v>0</v>
      </c>
      <c r="J86" s="35"/>
      <c r="K86" s="35"/>
      <c r="L86" s="34"/>
      <c r="M86" s="27"/>
    </row>
    <row r="87" spans="1:13" ht="24" hidden="1" x14ac:dyDescent="0.25">
      <c r="A87" s="74">
        <v>2214</v>
      </c>
      <c r="B87" s="78" t="s">
        <v>226</v>
      </c>
      <c r="C87" s="36">
        <f t="shared" si="4"/>
        <v>0</v>
      </c>
      <c r="D87" s="35"/>
      <c r="E87" s="35"/>
      <c r="F87" s="35"/>
      <c r="G87" s="37"/>
      <c r="H87" s="36">
        <f t="shared" si="5"/>
        <v>0</v>
      </c>
      <c r="I87" s="35">
        <v>0</v>
      </c>
      <c r="J87" s="35"/>
      <c r="K87" s="35"/>
      <c r="L87" s="34"/>
      <c r="M87" s="27"/>
    </row>
    <row r="88" spans="1:13" hidden="1" x14ac:dyDescent="0.25">
      <c r="A88" s="74">
        <v>2219</v>
      </c>
      <c r="B88" s="78" t="s">
        <v>225</v>
      </c>
      <c r="C88" s="36">
        <f t="shared" si="4"/>
        <v>0</v>
      </c>
      <c r="D88" s="35"/>
      <c r="E88" s="35"/>
      <c r="F88" s="35"/>
      <c r="G88" s="37"/>
      <c r="H88" s="36">
        <f t="shared" si="5"/>
        <v>0</v>
      </c>
      <c r="I88" s="35">
        <v>0</v>
      </c>
      <c r="J88" s="35"/>
      <c r="K88" s="35"/>
      <c r="L88" s="34"/>
      <c r="M88" s="27"/>
    </row>
    <row r="89" spans="1:13" ht="24" hidden="1" x14ac:dyDescent="0.25">
      <c r="A89" s="88">
        <v>2220</v>
      </c>
      <c r="B89" s="78" t="s">
        <v>224</v>
      </c>
      <c r="C89" s="36">
        <f t="shared" si="4"/>
        <v>0</v>
      </c>
      <c r="D89" s="76">
        <f>SUM(D90:D94)</f>
        <v>0</v>
      </c>
      <c r="E89" s="76">
        <f>SUM(E90:E94)</f>
        <v>0</v>
      </c>
      <c r="F89" s="76">
        <f>SUM(F90:F94)</f>
        <v>0</v>
      </c>
      <c r="G89" s="77">
        <f>SUM(G90:G94)</f>
        <v>0</v>
      </c>
      <c r="H89" s="36">
        <f t="shared" si="5"/>
        <v>0</v>
      </c>
      <c r="I89" s="76">
        <f>SUM(I90:I94)</f>
        <v>0</v>
      </c>
      <c r="J89" s="76">
        <f>SUM(J90:J94)</f>
        <v>0</v>
      </c>
      <c r="K89" s="76">
        <f>SUM(K90:K94)</f>
        <v>0</v>
      </c>
      <c r="L89" s="75">
        <f>SUM(L90:L94)</f>
        <v>0</v>
      </c>
    </row>
    <row r="90" spans="1:13" hidden="1" x14ac:dyDescent="0.25">
      <c r="A90" s="74">
        <v>2221</v>
      </c>
      <c r="B90" s="78" t="s">
        <v>223</v>
      </c>
      <c r="C90" s="36">
        <f t="shared" si="4"/>
        <v>0</v>
      </c>
      <c r="D90" s="35"/>
      <c r="E90" s="35"/>
      <c r="F90" s="35"/>
      <c r="G90" s="37"/>
      <c r="H90" s="36">
        <f t="shared" si="5"/>
        <v>0</v>
      </c>
      <c r="I90" s="35">
        <v>0</v>
      </c>
      <c r="J90" s="35"/>
      <c r="K90" s="35"/>
      <c r="L90" s="34"/>
      <c r="M90" s="27"/>
    </row>
    <row r="91" spans="1:13" hidden="1" x14ac:dyDescent="0.25">
      <c r="A91" s="74">
        <v>2222</v>
      </c>
      <c r="B91" s="78" t="s">
        <v>222</v>
      </c>
      <c r="C91" s="36">
        <f t="shared" si="4"/>
        <v>0</v>
      </c>
      <c r="D91" s="35"/>
      <c r="E91" s="35"/>
      <c r="F91" s="35"/>
      <c r="G91" s="37"/>
      <c r="H91" s="36">
        <f t="shared" si="5"/>
        <v>0</v>
      </c>
      <c r="I91" s="35">
        <v>0</v>
      </c>
      <c r="J91" s="35"/>
      <c r="K91" s="35"/>
      <c r="L91" s="34"/>
      <c r="M91" s="27"/>
    </row>
    <row r="92" spans="1:13" hidden="1" x14ac:dyDescent="0.25">
      <c r="A92" s="74">
        <v>2223</v>
      </c>
      <c r="B92" s="78" t="s">
        <v>221</v>
      </c>
      <c r="C92" s="36">
        <f t="shared" si="4"/>
        <v>0</v>
      </c>
      <c r="D92" s="35"/>
      <c r="E92" s="35"/>
      <c r="F92" s="35"/>
      <c r="G92" s="37"/>
      <c r="H92" s="36">
        <f t="shared" si="5"/>
        <v>0</v>
      </c>
      <c r="I92" s="35">
        <v>0</v>
      </c>
      <c r="J92" s="35"/>
      <c r="K92" s="35"/>
      <c r="L92" s="34"/>
      <c r="M92" s="27"/>
    </row>
    <row r="93" spans="1:13" ht="48" hidden="1" x14ac:dyDescent="0.25">
      <c r="A93" s="74">
        <v>2224</v>
      </c>
      <c r="B93" s="78" t="s">
        <v>220</v>
      </c>
      <c r="C93" s="36">
        <f t="shared" si="4"/>
        <v>0</v>
      </c>
      <c r="D93" s="35"/>
      <c r="E93" s="35"/>
      <c r="F93" s="35"/>
      <c r="G93" s="37"/>
      <c r="H93" s="36">
        <f t="shared" si="5"/>
        <v>0</v>
      </c>
      <c r="I93" s="35">
        <v>0</v>
      </c>
      <c r="J93" s="35"/>
      <c r="K93" s="35"/>
      <c r="L93" s="34"/>
      <c r="M93" s="27"/>
    </row>
    <row r="94" spans="1:13" ht="24" hidden="1" x14ac:dyDescent="0.25">
      <c r="A94" s="74">
        <v>2229</v>
      </c>
      <c r="B94" s="78" t="s">
        <v>219</v>
      </c>
      <c r="C94" s="36">
        <f t="shared" si="4"/>
        <v>0</v>
      </c>
      <c r="D94" s="35"/>
      <c r="E94" s="35"/>
      <c r="F94" s="35"/>
      <c r="G94" s="37"/>
      <c r="H94" s="36">
        <f t="shared" si="5"/>
        <v>0</v>
      </c>
      <c r="I94" s="35">
        <v>0</v>
      </c>
      <c r="J94" s="35"/>
      <c r="K94" s="35"/>
      <c r="L94" s="34"/>
      <c r="M94" s="27"/>
    </row>
    <row r="95" spans="1:13" ht="36" x14ac:dyDescent="0.25">
      <c r="A95" s="88">
        <v>2230</v>
      </c>
      <c r="B95" s="78" t="s">
        <v>218</v>
      </c>
      <c r="C95" s="36">
        <f t="shared" si="4"/>
        <v>86</v>
      </c>
      <c r="D95" s="76">
        <f>SUM(D96:D102)</f>
        <v>86</v>
      </c>
      <c r="E95" s="76">
        <f>SUM(E96:E102)</f>
        <v>0</v>
      </c>
      <c r="F95" s="76">
        <f>SUM(F96:F102)</f>
        <v>0</v>
      </c>
      <c r="G95" s="77">
        <f>SUM(G96:G102)</f>
        <v>0</v>
      </c>
      <c r="H95" s="36">
        <f t="shared" si="5"/>
        <v>86</v>
      </c>
      <c r="I95" s="76">
        <f>SUM(I96:I102)</f>
        <v>86</v>
      </c>
      <c r="J95" s="76">
        <f>SUM(J96:J102)</f>
        <v>0</v>
      </c>
      <c r="K95" s="76">
        <f>SUM(K96:K102)</f>
        <v>0</v>
      </c>
      <c r="L95" s="75">
        <f>SUM(L96:L102)</f>
        <v>0</v>
      </c>
    </row>
    <row r="96" spans="1:13" ht="24" hidden="1" x14ac:dyDescent="0.25">
      <c r="A96" s="74">
        <v>2231</v>
      </c>
      <c r="B96" s="78" t="s">
        <v>217</v>
      </c>
      <c r="C96" s="36">
        <f t="shared" si="4"/>
        <v>0</v>
      </c>
      <c r="D96" s="35"/>
      <c r="E96" s="35"/>
      <c r="F96" s="35"/>
      <c r="G96" s="37"/>
      <c r="H96" s="36">
        <f t="shared" si="5"/>
        <v>0</v>
      </c>
      <c r="I96" s="35">
        <v>0</v>
      </c>
      <c r="J96" s="35"/>
      <c r="K96" s="35"/>
      <c r="L96" s="34"/>
      <c r="M96" s="27"/>
    </row>
    <row r="97" spans="1:13" ht="36" x14ac:dyDescent="0.25">
      <c r="A97" s="74">
        <v>2232</v>
      </c>
      <c r="B97" s="78" t="s">
        <v>216</v>
      </c>
      <c r="C97" s="36">
        <f t="shared" si="4"/>
        <v>86</v>
      </c>
      <c r="D97" s="35">
        <f>86</f>
        <v>86</v>
      </c>
      <c r="E97" s="35"/>
      <c r="F97" s="35"/>
      <c r="G97" s="37"/>
      <c r="H97" s="36">
        <f t="shared" si="5"/>
        <v>86</v>
      </c>
      <c r="I97" s="35">
        <v>86</v>
      </c>
      <c r="J97" s="35"/>
      <c r="K97" s="35"/>
      <c r="L97" s="34"/>
      <c r="M97" s="27"/>
    </row>
    <row r="98" spans="1:13" ht="24" hidden="1" x14ac:dyDescent="0.25">
      <c r="A98" s="114">
        <v>2233</v>
      </c>
      <c r="B98" s="79" t="s">
        <v>215</v>
      </c>
      <c r="C98" s="69">
        <f t="shared" si="4"/>
        <v>0</v>
      </c>
      <c r="D98" s="68"/>
      <c r="E98" s="68"/>
      <c r="F98" s="68"/>
      <c r="G98" s="70"/>
      <c r="H98" s="69">
        <f t="shared" si="5"/>
        <v>0</v>
      </c>
      <c r="I98" s="68">
        <v>0</v>
      </c>
      <c r="J98" s="68"/>
      <c r="K98" s="68"/>
      <c r="L98" s="67"/>
      <c r="M98" s="27"/>
    </row>
    <row r="99" spans="1:13" ht="36" hidden="1" x14ac:dyDescent="0.25">
      <c r="A99" s="74">
        <v>2234</v>
      </c>
      <c r="B99" s="78" t="s">
        <v>214</v>
      </c>
      <c r="C99" s="36">
        <f t="shared" si="4"/>
        <v>0</v>
      </c>
      <c r="D99" s="35"/>
      <c r="E99" s="35"/>
      <c r="F99" s="35"/>
      <c r="G99" s="37"/>
      <c r="H99" s="36">
        <f t="shared" si="5"/>
        <v>0</v>
      </c>
      <c r="I99" s="35">
        <v>0</v>
      </c>
      <c r="J99" s="35"/>
      <c r="K99" s="35"/>
      <c r="L99" s="34"/>
      <c r="M99" s="27"/>
    </row>
    <row r="100" spans="1:13" ht="24" hidden="1" x14ac:dyDescent="0.25">
      <c r="A100" s="74">
        <v>2235</v>
      </c>
      <c r="B100" s="78" t="s">
        <v>213</v>
      </c>
      <c r="C100" s="36">
        <f t="shared" si="4"/>
        <v>0</v>
      </c>
      <c r="D100" s="35"/>
      <c r="E100" s="35"/>
      <c r="F100" s="35"/>
      <c r="G100" s="37"/>
      <c r="H100" s="36">
        <f t="shared" si="5"/>
        <v>0</v>
      </c>
      <c r="I100" s="35">
        <v>0</v>
      </c>
      <c r="J100" s="35"/>
      <c r="K100" s="35"/>
      <c r="L100" s="34"/>
      <c r="M100" s="27"/>
    </row>
    <row r="101" spans="1:13" hidden="1" x14ac:dyDescent="0.25">
      <c r="A101" s="74">
        <v>2236</v>
      </c>
      <c r="B101" s="78" t="s">
        <v>212</v>
      </c>
      <c r="C101" s="36">
        <f t="shared" si="4"/>
        <v>0</v>
      </c>
      <c r="D101" s="35"/>
      <c r="E101" s="35"/>
      <c r="F101" s="35"/>
      <c r="G101" s="37"/>
      <c r="H101" s="36">
        <f t="shared" si="5"/>
        <v>0</v>
      </c>
      <c r="I101" s="35">
        <v>0</v>
      </c>
      <c r="J101" s="35"/>
      <c r="K101" s="35"/>
      <c r="L101" s="34"/>
      <c r="M101" s="27"/>
    </row>
    <row r="102" spans="1:13" ht="24" hidden="1" x14ac:dyDescent="0.25">
      <c r="A102" s="74">
        <v>2239</v>
      </c>
      <c r="B102" s="78" t="s">
        <v>211</v>
      </c>
      <c r="C102" s="36">
        <f t="shared" si="4"/>
        <v>0</v>
      </c>
      <c r="D102" s="35"/>
      <c r="E102" s="35"/>
      <c r="F102" s="35"/>
      <c r="G102" s="37"/>
      <c r="H102" s="36">
        <f t="shared" si="5"/>
        <v>0</v>
      </c>
      <c r="I102" s="35">
        <v>0</v>
      </c>
      <c r="J102" s="35"/>
      <c r="K102" s="35"/>
      <c r="L102" s="34"/>
      <c r="M102" s="27"/>
    </row>
    <row r="103" spans="1:13" ht="36" hidden="1" x14ac:dyDescent="0.25">
      <c r="A103" s="88">
        <v>2240</v>
      </c>
      <c r="B103" s="78" t="s">
        <v>210</v>
      </c>
      <c r="C103" s="36">
        <f t="shared" si="4"/>
        <v>0</v>
      </c>
      <c r="D103" s="76">
        <f>SUM(D104:D111)</f>
        <v>0</v>
      </c>
      <c r="E103" s="76">
        <f>SUM(E104:E111)</f>
        <v>0</v>
      </c>
      <c r="F103" s="76">
        <f>SUM(F104:F111)</f>
        <v>0</v>
      </c>
      <c r="G103" s="77">
        <f>SUM(G104:G111)</f>
        <v>0</v>
      </c>
      <c r="H103" s="36">
        <f t="shared" si="5"/>
        <v>0</v>
      </c>
      <c r="I103" s="76">
        <f>SUM(I104:I111)</f>
        <v>0</v>
      </c>
      <c r="J103" s="76">
        <f>SUM(J104:J111)</f>
        <v>0</v>
      </c>
      <c r="K103" s="76">
        <f>SUM(K104:K111)</f>
        <v>0</v>
      </c>
      <c r="L103" s="75">
        <f>SUM(L104:L111)</f>
        <v>0</v>
      </c>
    </row>
    <row r="104" spans="1:13" hidden="1" x14ac:dyDescent="0.25">
      <c r="A104" s="74">
        <v>2241</v>
      </c>
      <c r="B104" s="78" t="s">
        <v>209</v>
      </c>
      <c r="C104" s="36">
        <f t="shared" si="4"/>
        <v>0</v>
      </c>
      <c r="D104" s="35"/>
      <c r="E104" s="35"/>
      <c r="F104" s="35"/>
      <c r="G104" s="37"/>
      <c r="H104" s="36">
        <f t="shared" si="5"/>
        <v>0</v>
      </c>
      <c r="I104" s="35">
        <v>0</v>
      </c>
      <c r="J104" s="35"/>
      <c r="K104" s="35"/>
      <c r="L104" s="34"/>
      <c r="M104" s="27"/>
    </row>
    <row r="105" spans="1:13" ht="24" hidden="1" x14ac:dyDescent="0.25">
      <c r="A105" s="74">
        <v>2242</v>
      </c>
      <c r="B105" s="78" t="s">
        <v>208</v>
      </c>
      <c r="C105" s="36">
        <f t="shared" si="4"/>
        <v>0</v>
      </c>
      <c r="D105" s="35"/>
      <c r="E105" s="35"/>
      <c r="F105" s="35"/>
      <c r="G105" s="37"/>
      <c r="H105" s="36">
        <f t="shared" si="5"/>
        <v>0</v>
      </c>
      <c r="I105" s="35">
        <v>0</v>
      </c>
      <c r="J105" s="35"/>
      <c r="K105" s="35"/>
      <c r="L105" s="34"/>
      <c r="M105" s="27"/>
    </row>
    <row r="106" spans="1:13" ht="24" hidden="1" x14ac:dyDescent="0.25">
      <c r="A106" s="74">
        <v>2243</v>
      </c>
      <c r="B106" s="78" t="s">
        <v>207</v>
      </c>
      <c r="C106" s="36">
        <f t="shared" si="4"/>
        <v>0</v>
      </c>
      <c r="D106" s="35"/>
      <c r="E106" s="35"/>
      <c r="F106" s="35"/>
      <c r="G106" s="37"/>
      <c r="H106" s="36">
        <f t="shared" si="5"/>
        <v>0</v>
      </c>
      <c r="I106" s="35">
        <v>0</v>
      </c>
      <c r="J106" s="35"/>
      <c r="K106" s="35"/>
      <c r="L106" s="34"/>
      <c r="M106" s="27"/>
    </row>
    <row r="107" spans="1:13" hidden="1" x14ac:dyDescent="0.25">
      <c r="A107" s="74">
        <v>2244</v>
      </c>
      <c r="B107" s="78" t="s">
        <v>206</v>
      </c>
      <c r="C107" s="36">
        <f t="shared" si="4"/>
        <v>0</v>
      </c>
      <c r="D107" s="35"/>
      <c r="E107" s="35"/>
      <c r="F107" s="35"/>
      <c r="G107" s="37"/>
      <c r="H107" s="36">
        <f t="shared" si="5"/>
        <v>0</v>
      </c>
      <c r="I107" s="35">
        <v>0</v>
      </c>
      <c r="J107" s="35"/>
      <c r="K107" s="35"/>
      <c r="L107" s="34"/>
      <c r="M107" s="27"/>
    </row>
    <row r="108" spans="1:13" ht="24" hidden="1" x14ac:dyDescent="0.25">
      <c r="A108" s="74">
        <v>2246</v>
      </c>
      <c r="B108" s="78" t="s">
        <v>205</v>
      </c>
      <c r="C108" s="36">
        <f t="shared" si="4"/>
        <v>0</v>
      </c>
      <c r="D108" s="35"/>
      <c r="E108" s="35"/>
      <c r="F108" s="35"/>
      <c r="G108" s="37"/>
      <c r="H108" s="36">
        <f t="shared" si="5"/>
        <v>0</v>
      </c>
      <c r="I108" s="35">
        <v>0</v>
      </c>
      <c r="J108" s="35"/>
      <c r="K108" s="35"/>
      <c r="L108" s="34"/>
      <c r="M108" s="27"/>
    </row>
    <row r="109" spans="1:13" hidden="1" x14ac:dyDescent="0.25">
      <c r="A109" s="74">
        <v>2247</v>
      </c>
      <c r="B109" s="78" t="s">
        <v>204</v>
      </c>
      <c r="C109" s="36">
        <f t="shared" si="4"/>
        <v>0</v>
      </c>
      <c r="D109" s="35"/>
      <c r="E109" s="35"/>
      <c r="F109" s="35"/>
      <c r="G109" s="37"/>
      <c r="H109" s="36">
        <f t="shared" si="5"/>
        <v>0</v>
      </c>
      <c r="I109" s="35">
        <v>0</v>
      </c>
      <c r="J109" s="35"/>
      <c r="K109" s="35"/>
      <c r="L109" s="34"/>
      <c r="M109" s="27"/>
    </row>
    <row r="110" spans="1:13" ht="24" hidden="1" x14ac:dyDescent="0.25">
      <c r="A110" s="74">
        <v>2248</v>
      </c>
      <c r="B110" s="78" t="s">
        <v>203</v>
      </c>
      <c r="C110" s="36">
        <f t="shared" si="4"/>
        <v>0</v>
      </c>
      <c r="D110" s="35"/>
      <c r="E110" s="35"/>
      <c r="F110" s="35"/>
      <c r="G110" s="37"/>
      <c r="H110" s="36">
        <f t="shared" si="5"/>
        <v>0</v>
      </c>
      <c r="I110" s="35">
        <v>0</v>
      </c>
      <c r="J110" s="35"/>
      <c r="K110" s="35"/>
      <c r="L110" s="34"/>
      <c r="M110" s="27"/>
    </row>
    <row r="111" spans="1:13" ht="24" hidden="1" x14ac:dyDescent="0.25">
      <c r="A111" s="74">
        <v>2249</v>
      </c>
      <c r="B111" s="78" t="s">
        <v>202</v>
      </c>
      <c r="C111" s="36">
        <f t="shared" si="4"/>
        <v>0</v>
      </c>
      <c r="D111" s="35"/>
      <c r="E111" s="35"/>
      <c r="F111" s="35"/>
      <c r="G111" s="37"/>
      <c r="H111" s="36">
        <f t="shared" si="5"/>
        <v>0</v>
      </c>
      <c r="I111" s="35">
        <v>0</v>
      </c>
      <c r="J111" s="35"/>
      <c r="K111" s="35"/>
      <c r="L111" s="34"/>
      <c r="M111" s="27"/>
    </row>
    <row r="112" spans="1:13" hidden="1" x14ac:dyDescent="0.25">
      <c r="A112" s="88">
        <v>2250</v>
      </c>
      <c r="B112" s="78" t="s">
        <v>201</v>
      </c>
      <c r="C112" s="36">
        <f t="shared" si="4"/>
        <v>0</v>
      </c>
      <c r="D112" s="76">
        <f>SUM(D113:D115)</f>
        <v>0</v>
      </c>
      <c r="E112" s="76">
        <f>SUM(E113:E115)</f>
        <v>0</v>
      </c>
      <c r="F112" s="76">
        <f>SUM(F113:F115)</f>
        <v>0</v>
      </c>
      <c r="G112" s="164">
        <f>SUM(G113:G115)</f>
        <v>0</v>
      </c>
      <c r="H112" s="36">
        <f t="shared" si="5"/>
        <v>0</v>
      </c>
      <c r="I112" s="76">
        <f>SUM(I113:I115)</f>
        <v>0</v>
      </c>
      <c r="J112" s="76">
        <f>SUM(J113:J115)</f>
        <v>0</v>
      </c>
      <c r="K112" s="76">
        <f>SUM(K113:K115)</f>
        <v>0</v>
      </c>
      <c r="L112" s="75">
        <f>SUM(L113:L115)</f>
        <v>0</v>
      </c>
    </row>
    <row r="113" spans="1:13" hidden="1" x14ac:dyDescent="0.25">
      <c r="A113" s="74">
        <v>2251</v>
      </c>
      <c r="B113" s="78" t="s">
        <v>200</v>
      </c>
      <c r="C113" s="36">
        <f t="shared" si="4"/>
        <v>0</v>
      </c>
      <c r="D113" s="35"/>
      <c r="E113" s="35"/>
      <c r="F113" s="35"/>
      <c r="G113" s="37"/>
      <c r="H113" s="36">
        <f t="shared" si="5"/>
        <v>0</v>
      </c>
      <c r="I113" s="35">
        <v>0</v>
      </c>
      <c r="J113" s="35"/>
      <c r="K113" s="35"/>
      <c r="L113" s="34"/>
      <c r="M113" s="27"/>
    </row>
    <row r="114" spans="1:13" ht="24" hidden="1" x14ac:dyDescent="0.25">
      <c r="A114" s="74">
        <v>2252</v>
      </c>
      <c r="B114" s="78" t="s">
        <v>199</v>
      </c>
      <c r="C114" s="36">
        <f t="shared" ref="C114:C127" si="6">SUM(D114:G114)</f>
        <v>0</v>
      </c>
      <c r="D114" s="35"/>
      <c r="E114" s="35"/>
      <c r="F114" s="35"/>
      <c r="G114" s="37"/>
      <c r="H114" s="36">
        <f t="shared" ref="H114:H127" si="7">SUM(I114:L114)</f>
        <v>0</v>
      </c>
      <c r="I114" s="35">
        <v>0</v>
      </c>
      <c r="J114" s="35"/>
      <c r="K114" s="35"/>
      <c r="L114" s="34"/>
      <c r="M114" s="27"/>
    </row>
    <row r="115" spans="1:13" ht="24" hidden="1" x14ac:dyDescent="0.25">
      <c r="A115" s="74">
        <v>2259</v>
      </c>
      <c r="B115" s="78" t="s">
        <v>198</v>
      </c>
      <c r="C115" s="36">
        <f t="shared" si="6"/>
        <v>0</v>
      </c>
      <c r="D115" s="35"/>
      <c r="E115" s="35"/>
      <c r="F115" s="35"/>
      <c r="G115" s="37"/>
      <c r="H115" s="36">
        <f t="shared" si="7"/>
        <v>0</v>
      </c>
      <c r="I115" s="35">
        <v>0</v>
      </c>
      <c r="J115" s="35"/>
      <c r="K115" s="35"/>
      <c r="L115" s="34"/>
      <c r="M115" s="27"/>
    </row>
    <row r="116" spans="1:13" hidden="1" x14ac:dyDescent="0.25">
      <c r="A116" s="88">
        <v>2260</v>
      </c>
      <c r="B116" s="78" t="s">
        <v>197</v>
      </c>
      <c r="C116" s="36">
        <f t="shared" si="6"/>
        <v>0</v>
      </c>
      <c r="D116" s="76">
        <f>SUM(D117:D121)</f>
        <v>0</v>
      </c>
      <c r="E116" s="76">
        <f>SUM(E117:E121)</f>
        <v>0</v>
      </c>
      <c r="F116" s="76">
        <f>SUM(F117:F121)</f>
        <v>0</v>
      </c>
      <c r="G116" s="77">
        <f>SUM(G117:G121)</f>
        <v>0</v>
      </c>
      <c r="H116" s="36">
        <f t="shared" si="7"/>
        <v>0</v>
      </c>
      <c r="I116" s="76">
        <f>SUM(I117:I121)</f>
        <v>0</v>
      </c>
      <c r="J116" s="76">
        <f>SUM(J117:J121)</f>
        <v>0</v>
      </c>
      <c r="K116" s="76">
        <f>SUM(K117:K121)</f>
        <v>0</v>
      </c>
      <c r="L116" s="75">
        <f>SUM(L117:L121)</f>
        <v>0</v>
      </c>
    </row>
    <row r="117" spans="1:13" hidden="1" x14ac:dyDescent="0.25">
      <c r="A117" s="74">
        <v>2261</v>
      </c>
      <c r="B117" s="78" t="s">
        <v>196</v>
      </c>
      <c r="C117" s="36">
        <f t="shared" si="6"/>
        <v>0</v>
      </c>
      <c r="D117" s="35"/>
      <c r="E117" s="35"/>
      <c r="F117" s="35"/>
      <c r="G117" s="37"/>
      <c r="H117" s="36">
        <f t="shared" si="7"/>
        <v>0</v>
      </c>
      <c r="I117" s="35">
        <v>0</v>
      </c>
      <c r="J117" s="35"/>
      <c r="K117" s="35"/>
      <c r="L117" s="34"/>
      <c r="M117" s="27"/>
    </row>
    <row r="118" spans="1:13" hidden="1" x14ac:dyDescent="0.25">
      <c r="A118" s="74">
        <v>2262</v>
      </c>
      <c r="B118" s="78" t="s">
        <v>195</v>
      </c>
      <c r="C118" s="36">
        <f t="shared" si="6"/>
        <v>0</v>
      </c>
      <c r="D118" s="35"/>
      <c r="E118" s="35"/>
      <c r="F118" s="35"/>
      <c r="G118" s="37"/>
      <c r="H118" s="36">
        <f t="shared" si="7"/>
        <v>0</v>
      </c>
      <c r="I118" s="35">
        <v>0</v>
      </c>
      <c r="J118" s="35"/>
      <c r="K118" s="35"/>
      <c r="L118" s="34"/>
      <c r="M118" s="27"/>
    </row>
    <row r="119" spans="1:13" hidden="1" x14ac:dyDescent="0.25">
      <c r="A119" s="74">
        <v>2263</v>
      </c>
      <c r="B119" s="78" t="s">
        <v>194</v>
      </c>
      <c r="C119" s="36">
        <f t="shared" si="6"/>
        <v>0</v>
      </c>
      <c r="D119" s="35"/>
      <c r="E119" s="35"/>
      <c r="F119" s="35"/>
      <c r="G119" s="37"/>
      <c r="H119" s="36">
        <f t="shared" si="7"/>
        <v>0</v>
      </c>
      <c r="I119" s="35">
        <v>0</v>
      </c>
      <c r="J119" s="35"/>
      <c r="K119" s="35"/>
      <c r="L119" s="34"/>
      <c r="M119" s="27"/>
    </row>
    <row r="120" spans="1:13" ht="24" hidden="1" x14ac:dyDescent="0.25">
      <c r="A120" s="74">
        <v>2264</v>
      </c>
      <c r="B120" s="78" t="s">
        <v>193</v>
      </c>
      <c r="C120" s="36">
        <f t="shared" si="6"/>
        <v>0</v>
      </c>
      <c r="D120" s="35"/>
      <c r="E120" s="35"/>
      <c r="F120" s="35"/>
      <c r="G120" s="37"/>
      <c r="H120" s="36">
        <f t="shared" si="7"/>
        <v>0</v>
      </c>
      <c r="I120" s="35">
        <v>0</v>
      </c>
      <c r="J120" s="35"/>
      <c r="K120" s="35"/>
      <c r="L120" s="34"/>
      <c r="M120" s="27"/>
    </row>
    <row r="121" spans="1:13" hidden="1" x14ac:dyDescent="0.25">
      <c r="A121" s="74">
        <v>2269</v>
      </c>
      <c r="B121" s="78" t="s">
        <v>192</v>
      </c>
      <c r="C121" s="36">
        <f t="shared" si="6"/>
        <v>0</v>
      </c>
      <c r="D121" s="35"/>
      <c r="E121" s="35"/>
      <c r="F121" s="35"/>
      <c r="G121" s="37"/>
      <c r="H121" s="36">
        <f t="shared" si="7"/>
        <v>0</v>
      </c>
      <c r="I121" s="35">
        <v>0</v>
      </c>
      <c r="J121" s="35"/>
      <c r="K121" s="35"/>
      <c r="L121" s="34"/>
      <c r="M121" s="27"/>
    </row>
    <row r="122" spans="1:13" x14ac:dyDescent="0.25">
      <c r="A122" s="88">
        <v>2270</v>
      </c>
      <c r="B122" s="78" t="s">
        <v>191</v>
      </c>
      <c r="C122" s="36">
        <f t="shared" si="6"/>
        <v>39744</v>
      </c>
      <c r="D122" s="76">
        <f>SUM(D123:D127)</f>
        <v>9744</v>
      </c>
      <c r="E122" s="76">
        <f>SUM(E123:E127)</f>
        <v>30000</v>
      </c>
      <c r="F122" s="76">
        <f>SUM(F123:F127)</f>
        <v>0</v>
      </c>
      <c r="G122" s="77">
        <f>SUM(G123:G127)</f>
        <v>0</v>
      </c>
      <c r="H122" s="36">
        <f t="shared" si="7"/>
        <v>36720</v>
      </c>
      <c r="I122" s="76">
        <f>SUM(I123:I127)</f>
        <v>6720</v>
      </c>
      <c r="J122" s="76">
        <f>SUM(J123:J127)</f>
        <v>30000</v>
      </c>
      <c r="K122" s="76">
        <f>SUM(K123:K127)</f>
        <v>0</v>
      </c>
      <c r="L122" s="75">
        <f>SUM(L123:L127)</f>
        <v>0</v>
      </c>
    </row>
    <row r="123" spans="1:13" hidden="1" x14ac:dyDescent="0.25">
      <c r="A123" s="74">
        <v>2272</v>
      </c>
      <c r="B123" s="1" t="s">
        <v>190</v>
      </c>
      <c r="C123" s="36">
        <f t="shared" si="6"/>
        <v>0</v>
      </c>
      <c r="D123" s="35"/>
      <c r="E123" s="35"/>
      <c r="F123" s="35"/>
      <c r="G123" s="37"/>
      <c r="H123" s="36">
        <f t="shared" si="7"/>
        <v>0</v>
      </c>
      <c r="I123" s="35">
        <v>0</v>
      </c>
      <c r="J123" s="35"/>
      <c r="K123" s="35"/>
      <c r="L123" s="34"/>
      <c r="M123" s="27"/>
    </row>
    <row r="124" spans="1:13" ht="24" hidden="1" x14ac:dyDescent="0.25">
      <c r="A124" s="74">
        <v>2275</v>
      </c>
      <c r="B124" s="78" t="s">
        <v>189</v>
      </c>
      <c r="C124" s="36">
        <f t="shared" si="6"/>
        <v>0</v>
      </c>
      <c r="D124" s="35"/>
      <c r="E124" s="35"/>
      <c r="F124" s="35"/>
      <c r="G124" s="37"/>
      <c r="H124" s="36">
        <f t="shared" si="7"/>
        <v>0</v>
      </c>
      <c r="I124" s="35">
        <v>0</v>
      </c>
      <c r="J124" s="35"/>
      <c r="K124" s="35"/>
      <c r="L124" s="34"/>
      <c r="M124" s="27"/>
    </row>
    <row r="125" spans="1:13" ht="36" hidden="1" x14ac:dyDescent="0.25">
      <c r="A125" s="74">
        <v>2276</v>
      </c>
      <c r="B125" s="78" t="s">
        <v>188</v>
      </c>
      <c r="C125" s="36">
        <f t="shared" si="6"/>
        <v>0</v>
      </c>
      <c r="D125" s="35"/>
      <c r="E125" s="35"/>
      <c r="F125" s="35"/>
      <c r="G125" s="37"/>
      <c r="H125" s="36">
        <f t="shared" si="7"/>
        <v>0</v>
      </c>
      <c r="I125" s="35">
        <v>0</v>
      </c>
      <c r="J125" s="35"/>
      <c r="K125" s="35"/>
      <c r="L125" s="34"/>
      <c r="M125" s="27"/>
    </row>
    <row r="126" spans="1:13" ht="24" hidden="1" customHeight="1" x14ac:dyDescent="0.25">
      <c r="A126" s="74">
        <v>2278</v>
      </c>
      <c r="B126" s="78" t="s">
        <v>187</v>
      </c>
      <c r="C126" s="36">
        <f t="shared" si="6"/>
        <v>0</v>
      </c>
      <c r="D126" s="35"/>
      <c r="E126" s="35"/>
      <c r="F126" s="35"/>
      <c r="G126" s="37"/>
      <c r="H126" s="36">
        <f t="shared" si="7"/>
        <v>0</v>
      </c>
      <c r="I126" s="35">
        <v>0</v>
      </c>
      <c r="J126" s="35"/>
      <c r="K126" s="35"/>
      <c r="L126" s="34"/>
      <c r="M126" s="27"/>
    </row>
    <row r="127" spans="1:13" ht="24" x14ac:dyDescent="0.25">
      <c r="A127" s="74">
        <v>2279</v>
      </c>
      <c r="B127" s="78" t="s">
        <v>186</v>
      </c>
      <c r="C127" s="36">
        <f t="shared" si="6"/>
        <v>39744</v>
      </c>
      <c r="D127" s="35">
        <f>9744</f>
        <v>9744</v>
      </c>
      <c r="E127" s="35">
        <f>30000</f>
        <v>30000</v>
      </c>
      <c r="F127" s="35"/>
      <c r="G127" s="37"/>
      <c r="H127" s="36">
        <f t="shared" si="7"/>
        <v>36720</v>
      </c>
      <c r="I127" s="35">
        <v>6720</v>
      </c>
      <c r="J127" s="35">
        <v>30000</v>
      </c>
      <c r="K127" s="35"/>
      <c r="L127" s="34"/>
      <c r="M127" s="27"/>
    </row>
    <row r="128" spans="1:13" ht="24" hidden="1" x14ac:dyDescent="0.25">
      <c r="A128" s="91">
        <v>2280</v>
      </c>
      <c r="B128" s="79" t="s">
        <v>185</v>
      </c>
      <c r="C128" s="69">
        <f t="shared" ref="C128:L128" si="8">SUM(C129)</f>
        <v>0</v>
      </c>
      <c r="D128" s="107">
        <f t="shared" si="8"/>
        <v>0</v>
      </c>
      <c r="E128" s="107">
        <f t="shared" si="8"/>
        <v>0</v>
      </c>
      <c r="F128" s="107">
        <f t="shared" si="8"/>
        <v>0</v>
      </c>
      <c r="G128" s="107">
        <f t="shared" si="8"/>
        <v>0</v>
      </c>
      <c r="H128" s="69">
        <f t="shared" si="8"/>
        <v>0</v>
      </c>
      <c r="I128" s="107">
        <f t="shared" si="8"/>
        <v>0</v>
      </c>
      <c r="J128" s="107">
        <f t="shared" si="8"/>
        <v>0</v>
      </c>
      <c r="K128" s="107">
        <f t="shared" si="8"/>
        <v>0</v>
      </c>
      <c r="L128" s="104">
        <f t="shared" si="8"/>
        <v>0</v>
      </c>
    </row>
    <row r="129" spans="1:13" ht="24" hidden="1" x14ac:dyDescent="0.25">
      <c r="A129" s="74">
        <v>2283</v>
      </c>
      <c r="B129" s="78" t="s">
        <v>184</v>
      </c>
      <c r="C129" s="36">
        <f t="shared" ref="C129:C160" si="9">SUM(D129:G129)</f>
        <v>0</v>
      </c>
      <c r="D129" s="35"/>
      <c r="E129" s="35"/>
      <c r="F129" s="35"/>
      <c r="G129" s="37"/>
      <c r="H129" s="36">
        <f t="shared" ref="H129:H160" si="10">SUM(I129:L129)</f>
        <v>0</v>
      </c>
      <c r="I129" s="35">
        <v>0</v>
      </c>
      <c r="J129" s="35"/>
      <c r="K129" s="35"/>
      <c r="L129" s="34"/>
      <c r="M129" s="27"/>
    </row>
    <row r="130" spans="1:13" ht="38.25" customHeight="1" x14ac:dyDescent="0.25">
      <c r="A130" s="97">
        <v>2300</v>
      </c>
      <c r="B130" s="96" t="s">
        <v>183</v>
      </c>
      <c r="C130" s="94">
        <f t="shared" si="9"/>
        <v>6000</v>
      </c>
      <c r="D130" s="93">
        <f>SUM(D131,D136,D140,D141,D144,D151,D159,D160,D163)</f>
        <v>0</v>
      </c>
      <c r="E130" s="93">
        <f>SUM(E131,E136,E140,E141,E144,E151,E159,E160,E163)</f>
        <v>6000</v>
      </c>
      <c r="F130" s="93">
        <f>SUM(F131,F136,F140,F141,F144,F151,F159,F160,F163)</f>
        <v>0</v>
      </c>
      <c r="G130" s="142">
        <f>SUM(G131,G136,G140,G141,G144,G151,G159,G160,G163)</f>
        <v>0</v>
      </c>
      <c r="H130" s="94">
        <f t="shared" si="10"/>
        <v>6000</v>
      </c>
      <c r="I130" s="93">
        <f>SUM(I131,I136,I140,I141,I144,I151,I159,I160,I163)</f>
        <v>0</v>
      </c>
      <c r="J130" s="93">
        <f>SUM(J131,J136,J140,J141,J144,J151,J159,J160,J163)</f>
        <v>6000</v>
      </c>
      <c r="K130" s="93">
        <f>SUM(K131,K136,K140,K141,K144,K151,K159,K160,K163)</f>
        <v>0</v>
      </c>
      <c r="L130" s="141">
        <f>SUM(L131,L136,L140,L141,L144,L151,L159,L160,L163)</f>
        <v>0</v>
      </c>
    </row>
    <row r="131" spans="1:13" ht="24" hidden="1" x14ac:dyDescent="0.25">
      <c r="A131" s="91">
        <v>2310</v>
      </c>
      <c r="B131" s="79" t="s">
        <v>182</v>
      </c>
      <c r="C131" s="69">
        <f t="shared" si="9"/>
        <v>0</v>
      </c>
      <c r="D131" s="107">
        <f>SUM(D132:D135)</f>
        <v>0</v>
      </c>
      <c r="E131" s="107">
        <f>SUM(E132:E135)</f>
        <v>0</v>
      </c>
      <c r="F131" s="107">
        <f>SUM(F132:F135)</f>
        <v>0</v>
      </c>
      <c r="G131" s="150">
        <f>SUM(G132:G135)</f>
        <v>0</v>
      </c>
      <c r="H131" s="69">
        <f t="shared" si="10"/>
        <v>0</v>
      </c>
      <c r="I131" s="107">
        <f>SUM(I132:I135)</f>
        <v>0</v>
      </c>
      <c r="J131" s="107">
        <f>SUM(J132:J135)</f>
        <v>0</v>
      </c>
      <c r="K131" s="107">
        <f>SUM(K132:K135)</f>
        <v>0</v>
      </c>
      <c r="L131" s="149">
        <f>SUM(L132:L135)</f>
        <v>0</v>
      </c>
    </row>
    <row r="132" spans="1:13" hidden="1" x14ac:dyDescent="0.25">
      <c r="A132" s="74">
        <v>2311</v>
      </c>
      <c r="B132" s="78" t="s">
        <v>181</v>
      </c>
      <c r="C132" s="36">
        <f t="shared" si="9"/>
        <v>0</v>
      </c>
      <c r="D132" s="35"/>
      <c r="E132" s="35"/>
      <c r="F132" s="35"/>
      <c r="G132" s="37"/>
      <c r="H132" s="36">
        <f t="shared" si="10"/>
        <v>0</v>
      </c>
      <c r="I132" s="35">
        <v>0</v>
      </c>
      <c r="J132" s="35"/>
      <c r="K132" s="35"/>
      <c r="L132" s="34"/>
      <c r="M132" s="27"/>
    </row>
    <row r="133" spans="1:13" hidden="1" x14ac:dyDescent="0.25">
      <c r="A133" s="74">
        <v>2312</v>
      </c>
      <c r="B133" s="78" t="s">
        <v>180</v>
      </c>
      <c r="C133" s="36">
        <f t="shared" si="9"/>
        <v>0</v>
      </c>
      <c r="D133" s="35"/>
      <c r="E133" s="35"/>
      <c r="F133" s="35"/>
      <c r="G133" s="37"/>
      <c r="H133" s="36">
        <f t="shared" si="10"/>
        <v>0</v>
      </c>
      <c r="I133" s="35">
        <v>0</v>
      </c>
      <c r="J133" s="35"/>
      <c r="K133" s="35"/>
      <c r="L133" s="34"/>
      <c r="M133" s="27"/>
    </row>
    <row r="134" spans="1:13" hidden="1" x14ac:dyDescent="0.25">
      <c r="A134" s="74">
        <v>2313</v>
      </c>
      <c r="B134" s="78" t="s">
        <v>179</v>
      </c>
      <c r="C134" s="36">
        <f t="shared" si="9"/>
        <v>0</v>
      </c>
      <c r="D134" s="35"/>
      <c r="E134" s="35"/>
      <c r="F134" s="35"/>
      <c r="G134" s="37"/>
      <c r="H134" s="36">
        <f t="shared" si="10"/>
        <v>0</v>
      </c>
      <c r="I134" s="35">
        <v>0</v>
      </c>
      <c r="J134" s="35"/>
      <c r="K134" s="35"/>
      <c r="L134" s="34"/>
      <c r="M134" s="27"/>
    </row>
    <row r="135" spans="1:13" ht="36" hidden="1" x14ac:dyDescent="0.25">
      <c r="A135" s="74">
        <v>2314</v>
      </c>
      <c r="B135" s="78" t="s">
        <v>178</v>
      </c>
      <c r="C135" s="36">
        <f t="shared" si="9"/>
        <v>0</v>
      </c>
      <c r="D135" s="35"/>
      <c r="E135" s="35"/>
      <c r="F135" s="35"/>
      <c r="G135" s="37"/>
      <c r="H135" s="36">
        <f t="shared" si="10"/>
        <v>0</v>
      </c>
      <c r="I135" s="35">
        <v>0</v>
      </c>
      <c r="J135" s="35"/>
      <c r="K135" s="35"/>
      <c r="L135" s="34"/>
      <c r="M135" s="27"/>
    </row>
    <row r="136" spans="1:13" x14ac:dyDescent="0.25">
      <c r="A136" s="88">
        <v>2320</v>
      </c>
      <c r="B136" s="78" t="s">
        <v>177</v>
      </c>
      <c r="C136" s="36">
        <f t="shared" si="9"/>
        <v>6000</v>
      </c>
      <c r="D136" s="76">
        <f>SUM(D137:D139)</f>
        <v>0</v>
      </c>
      <c r="E136" s="76">
        <f>SUM(E137:E139)</f>
        <v>6000</v>
      </c>
      <c r="F136" s="76">
        <f>SUM(F137:F139)</f>
        <v>0</v>
      </c>
      <c r="G136" s="77">
        <f>SUM(G137:G139)</f>
        <v>0</v>
      </c>
      <c r="H136" s="36">
        <f t="shared" si="10"/>
        <v>6000</v>
      </c>
      <c r="I136" s="76">
        <f>SUM(I137:I139)</f>
        <v>0</v>
      </c>
      <c r="J136" s="76">
        <f>SUM(J137:J139)</f>
        <v>6000</v>
      </c>
      <c r="K136" s="76">
        <f>SUM(K137:K139)</f>
        <v>0</v>
      </c>
      <c r="L136" s="75">
        <f>SUM(L137:L139)</f>
        <v>0</v>
      </c>
    </row>
    <row r="137" spans="1:13" hidden="1" x14ac:dyDescent="0.25">
      <c r="A137" s="74">
        <v>2321</v>
      </c>
      <c r="B137" s="78" t="s">
        <v>176</v>
      </c>
      <c r="C137" s="36">
        <f t="shared" si="9"/>
        <v>0</v>
      </c>
      <c r="D137" s="35"/>
      <c r="E137" s="35"/>
      <c r="F137" s="35"/>
      <c r="G137" s="37"/>
      <c r="H137" s="36">
        <f t="shared" si="10"/>
        <v>0</v>
      </c>
      <c r="I137" s="35">
        <v>0</v>
      </c>
      <c r="J137" s="35"/>
      <c r="K137" s="35"/>
      <c r="L137" s="34"/>
      <c r="M137" s="27"/>
    </row>
    <row r="138" spans="1:13" x14ac:dyDescent="0.25">
      <c r="A138" s="74">
        <v>2322</v>
      </c>
      <c r="B138" s="78" t="s">
        <v>175</v>
      </c>
      <c r="C138" s="36">
        <f t="shared" si="9"/>
        <v>6000</v>
      </c>
      <c r="D138" s="35"/>
      <c r="E138" s="35">
        <v>6000</v>
      </c>
      <c r="F138" s="35"/>
      <c r="G138" s="37"/>
      <c r="H138" s="36">
        <f t="shared" si="10"/>
        <v>6000</v>
      </c>
      <c r="I138" s="35">
        <v>0</v>
      </c>
      <c r="J138" s="35">
        <v>6000</v>
      </c>
      <c r="K138" s="35"/>
      <c r="L138" s="34"/>
      <c r="M138" s="27"/>
    </row>
    <row r="139" spans="1:13" ht="10.5" hidden="1" customHeight="1" x14ac:dyDescent="0.25">
      <c r="A139" s="74">
        <v>2329</v>
      </c>
      <c r="B139" s="78" t="s">
        <v>174</v>
      </c>
      <c r="C139" s="36">
        <f t="shared" si="9"/>
        <v>0</v>
      </c>
      <c r="D139" s="35"/>
      <c r="E139" s="35"/>
      <c r="F139" s="35"/>
      <c r="G139" s="37"/>
      <c r="H139" s="36">
        <f t="shared" si="10"/>
        <v>0</v>
      </c>
      <c r="I139" s="35">
        <v>0</v>
      </c>
      <c r="J139" s="35"/>
      <c r="K139" s="35"/>
      <c r="L139" s="34"/>
      <c r="M139" s="27"/>
    </row>
    <row r="140" spans="1:13" hidden="1" x14ac:dyDescent="0.25">
      <c r="A140" s="88">
        <v>2330</v>
      </c>
      <c r="B140" s="78" t="s">
        <v>173</v>
      </c>
      <c r="C140" s="36">
        <f t="shared" si="9"/>
        <v>0</v>
      </c>
      <c r="D140" s="35"/>
      <c r="E140" s="35"/>
      <c r="F140" s="35"/>
      <c r="G140" s="37"/>
      <c r="H140" s="36">
        <f t="shared" si="10"/>
        <v>0</v>
      </c>
      <c r="I140" s="35">
        <v>0</v>
      </c>
      <c r="J140" s="35"/>
      <c r="K140" s="35"/>
      <c r="L140" s="34"/>
      <c r="M140" s="27"/>
    </row>
    <row r="141" spans="1:13" ht="48" hidden="1" x14ac:dyDescent="0.25">
      <c r="A141" s="88">
        <v>2340</v>
      </c>
      <c r="B141" s="78" t="s">
        <v>172</v>
      </c>
      <c r="C141" s="36">
        <f t="shared" si="9"/>
        <v>0</v>
      </c>
      <c r="D141" s="76">
        <f>SUM(D142:D143)</f>
        <v>0</v>
      </c>
      <c r="E141" s="76">
        <f>SUM(E142:E143)</f>
        <v>0</v>
      </c>
      <c r="F141" s="76">
        <f>SUM(F142:F143)</f>
        <v>0</v>
      </c>
      <c r="G141" s="77">
        <f>SUM(G142:G143)</f>
        <v>0</v>
      </c>
      <c r="H141" s="36">
        <f t="shared" si="10"/>
        <v>0</v>
      </c>
      <c r="I141" s="76">
        <f>SUM(I142:I143)</f>
        <v>0</v>
      </c>
      <c r="J141" s="76">
        <f>SUM(J142:J143)</f>
        <v>0</v>
      </c>
      <c r="K141" s="76">
        <f>SUM(K142:K143)</f>
        <v>0</v>
      </c>
      <c r="L141" s="75">
        <f>SUM(L142:L143)</f>
        <v>0</v>
      </c>
    </row>
    <row r="142" spans="1:13" hidden="1" x14ac:dyDescent="0.25">
      <c r="A142" s="74">
        <v>2341</v>
      </c>
      <c r="B142" s="78" t="s">
        <v>171</v>
      </c>
      <c r="C142" s="36">
        <f t="shared" si="9"/>
        <v>0</v>
      </c>
      <c r="D142" s="35"/>
      <c r="E142" s="35"/>
      <c r="F142" s="35"/>
      <c r="G142" s="37"/>
      <c r="H142" s="36">
        <f t="shared" si="10"/>
        <v>0</v>
      </c>
      <c r="I142" s="35">
        <v>0</v>
      </c>
      <c r="J142" s="35"/>
      <c r="K142" s="35"/>
      <c r="L142" s="34"/>
      <c r="M142" s="27"/>
    </row>
    <row r="143" spans="1:13" ht="24" hidden="1" x14ac:dyDescent="0.25">
      <c r="A143" s="74">
        <v>2344</v>
      </c>
      <c r="B143" s="78" t="s">
        <v>170</v>
      </c>
      <c r="C143" s="36">
        <f t="shared" si="9"/>
        <v>0</v>
      </c>
      <c r="D143" s="35"/>
      <c r="E143" s="35"/>
      <c r="F143" s="35"/>
      <c r="G143" s="37"/>
      <c r="H143" s="36">
        <f t="shared" si="10"/>
        <v>0</v>
      </c>
      <c r="I143" s="35">
        <v>0</v>
      </c>
      <c r="J143" s="35"/>
      <c r="K143" s="35"/>
      <c r="L143" s="34"/>
      <c r="M143" s="27"/>
    </row>
    <row r="144" spans="1:13" ht="24" hidden="1" x14ac:dyDescent="0.25">
      <c r="A144" s="80">
        <v>2350</v>
      </c>
      <c r="B144" s="137" t="s">
        <v>169</v>
      </c>
      <c r="C144" s="134">
        <f t="shared" si="9"/>
        <v>0</v>
      </c>
      <c r="D144" s="139">
        <f>SUM(D145:D150)</f>
        <v>0</v>
      </c>
      <c r="E144" s="139">
        <f>SUM(E145:E150)</f>
        <v>0</v>
      </c>
      <c r="F144" s="139">
        <f>SUM(F145:F150)</f>
        <v>0</v>
      </c>
      <c r="G144" s="140">
        <f>SUM(G145:G150)</f>
        <v>0</v>
      </c>
      <c r="H144" s="134">
        <f t="shared" si="10"/>
        <v>0</v>
      </c>
      <c r="I144" s="139">
        <f>SUM(I145:I150)</f>
        <v>0</v>
      </c>
      <c r="J144" s="139">
        <f>SUM(J145:J150)</f>
        <v>0</v>
      </c>
      <c r="K144" s="139">
        <f>SUM(K145:K150)</f>
        <v>0</v>
      </c>
      <c r="L144" s="138">
        <f>SUM(L145:L150)</f>
        <v>0</v>
      </c>
    </row>
    <row r="145" spans="1:13" hidden="1" x14ac:dyDescent="0.25">
      <c r="A145" s="114">
        <v>2351</v>
      </c>
      <c r="B145" s="79" t="s">
        <v>168</v>
      </c>
      <c r="C145" s="69">
        <f t="shared" si="9"/>
        <v>0</v>
      </c>
      <c r="D145" s="68"/>
      <c r="E145" s="68"/>
      <c r="F145" s="68"/>
      <c r="G145" s="70"/>
      <c r="H145" s="69">
        <f t="shared" si="10"/>
        <v>0</v>
      </c>
      <c r="I145" s="68">
        <v>0</v>
      </c>
      <c r="J145" s="68"/>
      <c r="K145" s="68"/>
      <c r="L145" s="67"/>
      <c r="M145" s="27"/>
    </row>
    <row r="146" spans="1:13" hidden="1" x14ac:dyDescent="0.25">
      <c r="A146" s="74">
        <v>2352</v>
      </c>
      <c r="B146" s="78" t="s">
        <v>167</v>
      </c>
      <c r="C146" s="36">
        <f t="shared" si="9"/>
        <v>0</v>
      </c>
      <c r="D146" s="35"/>
      <c r="E146" s="35"/>
      <c r="F146" s="35"/>
      <c r="G146" s="37"/>
      <c r="H146" s="36">
        <f t="shared" si="10"/>
        <v>0</v>
      </c>
      <c r="I146" s="35">
        <v>0</v>
      </c>
      <c r="J146" s="35"/>
      <c r="K146" s="35"/>
      <c r="L146" s="34"/>
      <c r="M146" s="27"/>
    </row>
    <row r="147" spans="1:13" ht="24" hidden="1" x14ac:dyDescent="0.25">
      <c r="A147" s="74">
        <v>2353</v>
      </c>
      <c r="B147" s="78" t="s">
        <v>166</v>
      </c>
      <c r="C147" s="36">
        <f t="shared" si="9"/>
        <v>0</v>
      </c>
      <c r="D147" s="35"/>
      <c r="E147" s="35"/>
      <c r="F147" s="35"/>
      <c r="G147" s="37"/>
      <c r="H147" s="36">
        <f t="shared" si="10"/>
        <v>0</v>
      </c>
      <c r="I147" s="35">
        <v>0</v>
      </c>
      <c r="J147" s="35"/>
      <c r="K147" s="35"/>
      <c r="L147" s="34"/>
      <c r="M147" s="27"/>
    </row>
    <row r="148" spans="1:13" ht="24" hidden="1" x14ac:dyDescent="0.25">
      <c r="A148" s="74">
        <v>2354</v>
      </c>
      <c r="B148" s="78" t="s">
        <v>165</v>
      </c>
      <c r="C148" s="36">
        <f t="shared" si="9"/>
        <v>0</v>
      </c>
      <c r="D148" s="35"/>
      <c r="E148" s="35"/>
      <c r="F148" s="35"/>
      <c r="G148" s="37"/>
      <c r="H148" s="36">
        <f t="shared" si="10"/>
        <v>0</v>
      </c>
      <c r="I148" s="35">
        <v>0</v>
      </c>
      <c r="J148" s="35"/>
      <c r="K148" s="35"/>
      <c r="L148" s="34"/>
      <c r="M148" s="27"/>
    </row>
    <row r="149" spans="1:13" ht="24" hidden="1" x14ac:dyDescent="0.25">
      <c r="A149" s="74">
        <v>2355</v>
      </c>
      <c r="B149" s="78" t="s">
        <v>164</v>
      </c>
      <c r="C149" s="36">
        <f t="shared" si="9"/>
        <v>0</v>
      </c>
      <c r="D149" s="35"/>
      <c r="E149" s="35"/>
      <c r="F149" s="35"/>
      <c r="G149" s="37"/>
      <c r="H149" s="36">
        <f t="shared" si="10"/>
        <v>0</v>
      </c>
      <c r="I149" s="35">
        <v>0</v>
      </c>
      <c r="J149" s="35"/>
      <c r="K149" s="35"/>
      <c r="L149" s="34"/>
      <c r="M149" s="27"/>
    </row>
    <row r="150" spans="1:13" ht="24" hidden="1" x14ac:dyDescent="0.25">
      <c r="A150" s="74">
        <v>2359</v>
      </c>
      <c r="B150" s="78" t="s">
        <v>163</v>
      </c>
      <c r="C150" s="36">
        <f t="shared" si="9"/>
        <v>0</v>
      </c>
      <c r="D150" s="35"/>
      <c r="E150" s="35"/>
      <c r="F150" s="35"/>
      <c r="G150" s="37"/>
      <c r="H150" s="36">
        <f t="shared" si="10"/>
        <v>0</v>
      </c>
      <c r="I150" s="35">
        <v>0</v>
      </c>
      <c r="J150" s="35"/>
      <c r="K150" s="35"/>
      <c r="L150" s="34"/>
      <c r="M150" s="27"/>
    </row>
    <row r="151" spans="1:13" ht="24.75" hidden="1" customHeight="1" x14ac:dyDescent="0.25">
      <c r="A151" s="88">
        <v>2360</v>
      </c>
      <c r="B151" s="78" t="s">
        <v>162</v>
      </c>
      <c r="C151" s="36">
        <f t="shared" si="9"/>
        <v>0</v>
      </c>
      <c r="D151" s="76">
        <f>SUM(D152:D158)</f>
        <v>0</v>
      </c>
      <c r="E151" s="76">
        <f>SUM(E152:E158)</f>
        <v>0</v>
      </c>
      <c r="F151" s="76">
        <f>SUM(F152:F158)</f>
        <v>0</v>
      </c>
      <c r="G151" s="77">
        <f>SUM(G152:G158)</f>
        <v>0</v>
      </c>
      <c r="H151" s="36">
        <f t="shared" si="10"/>
        <v>0</v>
      </c>
      <c r="I151" s="76">
        <f>SUM(I152:I158)</f>
        <v>0</v>
      </c>
      <c r="J151" s="76">
        <f>SUM(J152:J158)</f>
        <v>0</v>
      </c>
      <c r="K151" s="76">
        <f>SUM(K152:K158)</f>
        <v>0</v>
      </c>
      <c r="L151" s="75">
        <f>SUM(L152:L158)</f>
        <v>0</v>
      </c>
    </row>
    <row r="152" spans="1:13" hidden="1" x14ac:dyDescent="0.25">
      <c r="A152" s="38">
        <v>2361</v>
      </c>
      <c r="B152" s="78" t="s">
        <v>161</v>
      </c>
      <c r="C152" s="36">
        <f t="shared" si="9"/>
        <v>0</v>
      </c>
      <c r="D152" s="35"/>
      <c r="E152" s="35"/>
      <c r="F152" s="35"/>
      <c r="G152" s="37"/>
      <c r="H152" s="36">
        <f t="shared" si="10"/>
        <v>0</v>
      </c>
      <c r="I152" s="35">
        <v>0</v>
      </c>
      <c r="J152" s="35"/>
      <c r="K152" s="35"/>
      <c r="L152" s="34"/>
      <c r="M152" s="27"/>
    </row>
    <row r="153" spans="1:13" ht="24" hidden="1" x14ac:dyDescent="0.25">
      <c r="A153" s="38">
        <v>2362</v>
      </c>
      <c r="B153" s="78" t="s">
        <v>160</v>
      </c>
      <c r="C153" s="36">
        <f t="shared" si="9"/>
        <v>0</v>
      </c>
      <c r="D153" s="35"/>
      <c r="E153" s="35"/>
      <c r="F153" s="35"/>
      <c r="G153" s="37"/>
      <c r="H153" s="36">
        <f t="shared" si="10"/>
        <v>0</v>
      </c>
      <c r="I153" s="35">
        <v>0</v>
      </c>
      <c r="J153" s="35"/>
      <c r="K153" s="35"/>
      <c r="L153" s="34"/>
      <c r="M153" s="27"/>
    </row>
    <row r="154" spans="1:13" hidden="1" x14ac:dyDescent="0.25">
      <c r="A154" s="38">
        <v>2363</v>
      </c>
      <c r="B154" s="78" t="s">
        <v>159</v>
      </c>
      <c r="C154" s="36">
        <f t="shared" si="9"/>
        <v>0</v>
      </c>
      <c r="D154" s="35"/>
      <c r="E154" s="35"/>
      <c r="F154" s="35"/>
      <c r="G154" s="37"/>
      <c r="H154" s="36">
        <f t="shared" si="10"/>
        <v>0</v>
      </c>
      <c r="I154" s="35">
        <v>0</v>
      </c>
      <c r="J154" s="35"/>
      <c r="K154" s="35"/>
      <c r="L154" s="34"/>
      <c r="M154" s="27"/>
    </row>
    <row r="155" spans="1:13" hidden="1" x14ac:dyDescent="0.25">
      <c r="A155" s="38">
        <v>2364</v>
      </c>
      <c r="B155" s="78" t="s">
        <v>158</v>
      </c>
      <c r="C155" s="36">
        <f t="shared" si="9"/>
        <v>0</v>
      </c>
      <c r="D155" s="35"/>
      <c r="E155" s="35"/>
      <c r="F155" s="35"/>
      <c r="G155" s="37"/>
      <c r="H155" s="36">
        <f t="shared" si="10"/>
        <v>0</v>
      </c>
      <c r="I155" s="35">
        <v>0</v>
      </c>
      <c r="J155" s="35"/>
      <c r="K155" s="35"/>
      <c r="L155" s="34"/>
      <c r="M155" s="27"/>
    </row>
    <row r="156" spans="1:13" ht="12.75" hidden="1" customHeight="1" x14ac:dyDescent="0.25">
      <c r="A156" s="38">
        <v>2365</v>
      </c>
      <c r="B156" s="78" t="s">
        <v>157</v>
      </c>
      <c r="C156" s="36">
        <f t="shared" si="9"/>
        <v>0</v>
      </c>
      <c r="D156" s="35"/>
      <c r="E156" s="35"/>
      <c r="F156" s="35"/>
      <c r="G156" s="37"/>
      <c r="H156" s="36">
        <f t="shared" si="10"/>
        <v>0</v>
      </c>
      <c r="I156" s="35">
        <v>0</v>
      </c>
      <c r="J156" s="35"/>
      <c r="K156" s="35"/>
      <c r="L156" s="34"/>
      <c r="M156" s="27"/>
    </row>
    <row r="157" spans="1:13" ht="36" hidden="1" x14ac:dyDescent="0.25">
      <c r="A157" s="38">
        <v>2366</v>
      </c>
      <c r="B157" s="78" t="s">
        <v>156</v>
      </c>
      <c r="C157" s="36">
        <f t="shared" si="9"/>
        <v>0</v>
      </c>
      <c r="D157" s="35"/>
      <c r="E157" s="35"/>
      <c r="F157" s="35"/>
      <c r="G157" s="37"/>
      <c r="H157" s="36">
        <f t="shared" si="10"/>
        <v>0</v>
      </c>
      <c r="I157" s="35">
        <v>0</v>
      </c>
      <c r="J157" s="35"/>
      <c r="K157" s="35"/>
      <c r="L157" s="34"/>
      <c r="M157" s="27"/>
    </row>
    <row r="158" spans="1:13" ht="48" hidden="1" x14ac:dyDescent="0.25">
      <c r="A158" s="38">
        <v>2369</v>
      </c>
      <c r="B158" s="78" t="s">
        <v>155</v>
      </c>
      <c r="C158" s="36">
        <f t="shared" si="9"/>
        <v>0</v>
      </c>
      <c r="D158" s="35"/>
      <c r="E158" s="35"/>
      <c r="F158" s="35"/>
      <c r="G158" s="37"/>
      <c r="H158" s="36">
        <f t="shared" si="10"/>
        <v>0</v>
      </c>
      <c r="I158" s="35">
        <v>0</v>
      </c>
      <c r="J158" s="35"/>
      <c r="K158" s="35"/>
      <c r="L158" s="34"/>
      <c r="M158" s="27"/>
    </row>
    <row r="159" spans="1:13" hidden="1" x14ac:dyDescent="0.25">
      <c r="A159" s="80">
        <v>2370</v>
      </c>
      <c r="B159" s="137" t="s">
        <v>154</v>
      </c>
      <c r="C159" s="134">
        <f t="shared" si="9"/>
        <v>0</v>
      </c>
      <c r="D159" s="133"/>
      <c r="E159" s="133"/>
      <c r="F159" s="133"/>
      <c r="G159" s="135"/>
      <c r="H159" s="134">
        <f t="shared" si="10"/>
        <v>0</v>
      </c>
      <c r="I159" s="133">
        <v>0</v>
      </c>
      <c r="J159" s="133"/>
      <c r="K159" s="133"/>
      <c r="L159" s="132"/>
      <c r="M159" s="27"/>
    </row>
    <row r="160" spans="1:13" hidden="1" x14ac:dyDescent="0.25">
      <c r="A160" s="80">
        <v>2380</v>
      </c>
      <c r="B160" s="137" t="s">
        <v>153</v>
      </c>
      <c r="C160" s="134">
        <f t="shared" si="9"/>
        <v>0</v>
      </c>
      <c r="D160" s="139">
        <f>SUM(D161:D162)</f>
        <v>0</v>
      </c>
      <c r="E160" s="139">
        <f>SUM(E161:E162)</f>
        <v>0</v>
      </c>
      <c r="F160" s="139">
        <f>SUM(F161:F162)</f>
        <v>0</v>
      </c>
      <c r="G160" s="140">
        <f>SUM(G161:G162)</f>
        <v>0</v>
      </c>
      <c r="H160" s="134">
        <f t="shared" si="10"/>
        <v>0</v>
      </c>
      <c r="I160" s="139">
        <f>SUM(I161:I162)</f>
        <v>0</v>
      </c>
      <c r="J160" s="139">
        <f>SUM(J161:J162)</f>
        <v>0</v>
      </c>
      <c r="K160" s="139">
        <f>SUM(K161:K162)</f>
        <v>0</v>
      </c>
      <c r="L160" s="138">
        <f>SUM(L161:L162)</f>
        <v>0</v>
      </c>
    </row>
    <row r="161" spans="1:13" hidden="1" x14ac:dyDescent="0.25">
      <c r="A161" s="163">
        <v>2381</v>
      </c>
      <c r="B161" s="79" t="s">
        <v>152</v>
      </c>
      <c r="C161" s="69">
        <f t="shared" ref="C161:C192" si="11">SUM(D161:G161)</f>
        <v>0</v>
      </c>
      <c r="D161" s="68"/>
      <c r="E161" s="68"/>
      <c r="F161" s="68"/>
      <c r="G161" s="70"/>
      <c r="H161" s="69">
        <f t="shared" ref="H161:H192" si="12">SUM(I161:L161)</f>
        <v>0</v>
      </c>
      <c r="I161" s="68">
        <v>0</v>
      </c>
      <c r="J161" s="68"/>
      <c r="K161" s="68"/>
      <c r="L161" s="67"/>
      <c r="M161" s="27"/>
    </row>
    <row r="162" spans="1:13" ht="24" hidden="1" x14ac:dyDescent="0.25">
      <c r="A162" s="38">
        <v>2389</v>
      </c>
      <c r="B162" s="78" t="s">
        <v>151</v>
      </c>
      <c r="C162" s="36">
        <f t="shared" si="11"/>
        <v>0</v>
      </c>
      <c r="D162" s="35"/>
      <c r="E162" s="35"/>
      <c r="F162" s="35"/>
      <c r="G162" s="37"/>
      <c r="H162" s="36">
        <f t="shared" si="12"/>
        <v>0</v>
      </c>
      <c r="I162" s="35">
        <v>0</v>
      </c>
      <c r="J162" s="35"/>
      <c r="K162" s="35"/>
      <c r="L162" s="34"/>
      <c r="M162" s="27"/>
    </row>
    <row r="163" spans="1:13" hidden="1" x14ac:dyDescent="0.25">
      <c r="A163" s="80">
        <v>2390</v>
      </c>
      <c r="B163" s="137" t="s">
        <v>150</v>
      </c>
      <c r="C163" s="134">
        <f t="shared" si="11"/>
        <v>0</v>
      </c>
      <c r="D163" s="133"/>
      <c r="E163" s="133"/>
      <c r="F163" s="133"/>
      <c r="G163" s="135"/>
      <c r="H163" s="134">
        <f t="shared" si="12"/>
        <v>0</v>
      </c>
      <c r="I163" s="133">
        <v>0</v>
      </c>
      <c r="J163" s="133"/>
      <c r="K163" s="133"/>
      <c r="L163" s="132"/>
      <c r="M163" s="27"/>
    </row>
    <row r="164" spans="1:13" hidden="1" x14ac:dyDescent="0.25">
      <c r="A164" s="97">
        <v>2400</v>
      </c>
      <c r="B164" s="96" t="s">
        <v>149</v>
      </c>
      <c r="C164" s="94">
        <f t="shared" si="11"/>
        <v>0</v>
      </c>
      <c r="D164" s="17"/>
      <c r="E164" s="17"/>
      <c r="F164" s="17"/>
      <c r="G164" s="19"/>
      <c r="H164" s="94">
        <f t="shared" si="12"/>
        <v>0</v>
      </c>
      <c r="I164" s="17">
        <v>0</v>
      </c>
      <c r="J164" s="17"/>
      <c r="K164" s="17"/>
      <c r="L164" s="16"/>
      <c r="M164" s="27"/>
    </row>
    <row r="165" spans="1:13" ht="24" hidden="1" x14ac:dyDescent="0.25">
      <c r="A165" s="97">
        <v>2500</v>
      </c>
      <c r="B165" s="96" t="s">
        <v>148</v>
      </c>
      <c r="C165" s="94">
        <f t="shared" si="11"/>
        <v>0</v>
      </c>
      <c r="D165" s="93">
        <f>SUM(D166,D171)</f>
        <v>0</v>
      </c>
      <c r="E165" s="93">
        <f>SUM(E166,E171)</f>
        <v>0</v>
      </c>
      <c r="F165" s="93">
        <f>SUM(F166,F171)</f>
        <v>0</v>
      </c>
      <c r="G165" s="93">
        <f>SUM(G166,G171)</f>
        <v>0</v>
      </c>
      <c r="H165" s="94">
        <f t="shared" si="12"/>
        <v>0</v>
      </c>
      <c r="I165" s="93">
        <f>SUM(I166,I171)</f>
        <v>0</v>
      </c>
      <c r="J165" s="93">
        <f>SUM(J166,J171)</f>
        <v>0</v>
      </c>
      <c r="K165" s="93">
        <f>SUM(K166,K171)</f>
        <v>0</v>
      </c>
      <c r="L165" s="92">
        <f>SUM(L166,L171)</f>
        <v>0</v>
      </c>
    </row>
    <row r="166" spans="1:13" ht="16.5" hidden="1" customHeight="1" x14ac:dyDescent="0.25">
      <c r="A166" s="91">
        <v>2510</v>
      </c>
      <c r="B166" s="79" t="s">
        <v>147</v>
      </c>
      <c r="C166" s="69">
        <f t="shared" si="11"/>
        <v>0</v>
      </c>
      <c r="D166" s="107">
        <f>SUM(D167:D170)</f>
        <v>0</v>
      </c>
      <c r="E166" s="107">
        <f>SUM(E167:E170)</f>
        <v>0</v>
      </c>
      <c r="F166" s="107">
        <f>SUM(F167:F170)</f>
        <v>0</v>
      </c>
      <c r="G166" s="107">
        <f>SUM(G167:G170)</f>
        <v>0</v>
      </c>
      <c r="H166" s="69">
        <f t="shared" si="12"/>
        <v>0</v>
      </c>
      <c r="I166" s="107">
        <f>SUM(I167:I170)</f>
        <v>0</v>
      </c>
      <c r="J166" s="107">
        <f>SUM(J167:J170)</f>
        <v>0</v>
      </c>
      <c r="K166" s="107">
        <f>SUM(K167:K170)</f>
        <v>0</v>
      </c>
      <c r="L166" s="106">
        <f>SUM(L167:L170)</f>
        <v>0</v>
      </c>
    </row>
    <row r="167" spans="1:13" ht="24" hidden="1" x14ac:dyDescent="0.25">
      <c r="A167" s="74">
        <v>2512</v>
      </c>
      <c r="B167" s="78" t="s">
        <v>146</v>
      </c>
      <c r="C167" s="36">
        <f t="shared" si="11"/>
        <v>0</v>
      </c>
      <c r="D167" s="35"/>
      <c r="E167" s="35"/>
      <c r="F167" s="35"/>
      <c r="G167" s="37"/>
      <c r="H167" s="36">
        <f t="shared" si="12"/>
        <v>0</v>
      </c>
      <c r="I167" s="35">
        <v>0</v>
      </c>
      <c r="J167" s="35"/>
      <c r="K167" s="35"/>
      <c r="L167" s="34"/>
      <c r="M167" s="27"/>
    </row>
    <row r="168" spans="1:13" ht="36" hidden="1" x14ac:dyDescent="0.25">
      <c r="A168" s="74">
        <v>2513</v>
      </c>
      <c r="B168" s="78" t="s">
        <v>145</v>
      </c>
      <c r="C168" s="36">
        <f t="shared" si="11"/>
        <v>0</v>
      </c>
      <c r="D168" s="35"/>
      <c r="E168" s="35"/>
      <c r="F168" s="35"/>
      <c r="G168" s="37"/>
      <c r="H168" s="36">
        <f t="shared" si="12"/>
        <v>0</v>
      </c>
      <c r="I168" s="35">
        <v>0</v>
      </c>
      <c r="J168" s="35"/>
      <c r="K168" s="35"/>
      <c r="L168" s="34"/>
      <c r="M168" s="27"/>
    </row>
    <row r="169" spans="1:13" ht="24" hidden="1" x14ac:dyDescent="0.25">
      <c r="A169" s="74">
        <v>2515</v>
      </c>
      <c r="B169" s="78" t="s">
        <v>144</v>
      </c>
      <c r="C169" s="36">
        <f t="shared" si="11"/>
        <v>0</v>
      </c>
      <c r="D169" s="35"/>
      <c r="E169" s="35"/>
      <c r="F169" s="35"/>
      <c r="G169" s="37"/>
      <c r="H169" s="36">
        <f t="shared" si="12"/>
        <v>0</v>
      </c>
      <c r="I169" s="35">
        <v>0</v>
      </c>
      <c r="J169" s="35"/>
      <c r="K169" s="35"/>
      <c r="L169" s="34"/>
      <c r="M169" s="27"/>
    </row>
    <row r="170" spans="1:13" ht="24" hidden="1" x14ac:dyDescent="0.25">
      <c r="A170" s="74">
        <v>2519</v>
      </c>
      <c r="B170" s="78" t="s">
        <v>143</v>
      </c>
      <c r="C170" s="36">
        <f t="shared" si="11"/>
        <v>0</v>
      </c>
      <c r="D170" s="35"/>
      <c r="E170" s="35"/>
      <c r="F170" s="35"/>
      <c r="G170" s="37"/>
      <c r="H170" s="36">
        <f t="shared" si="12"/>
        <v>0</v>
      </c>
      <c r="I170" s="35">
        <v>0</v>
      </c>
      <c r="J170" s="35"/>
      <c r="K170" s="35"/>
      <c r="L170" s="34"/>
      <c r="M170" s="27"/>
    </row>
    <row r="171" spans="1:13" ht="24" hidden="1" x14ac:dyDescent="0.25">
      <c r="A171" s="88">
        <v>2520</v>
      </c>
      <c r="B171" s="78" t="s">
        <v>142</v>
      </c>
      <c r="C171" s="36">
        <f t="shared" si="11"/>
        <v>0</v>
      </c>
      <c r="D171" s="35"/>
      <c r="E171" s="35"/>
      <c r="F171" s="35"/>
      <c r="G171" s="37"/>
      <c r="H171" s="36">
        <f t="shared" si="12"/>
        <v>0</v>
      </c>
      <c r="I171" s="35">
        <v>0</v>
      </c>
      <c r="J171" s="35"/>
      <c r="K171" s="35"/>
      <c r="L171" s="34"/>
      <c r="M171" s="27"/>
    </row>
    <row r="172" spans="1:13" s="158" customFormat="1" ht="48" hidden="1" x14ac:dyDescent="0.25">
      <c r="A172" s="147">
        <v>2800</v>
      </c>
      <c r="B172" s="79" t="s">
        <v>141</v>
      </c>
      <c r="C172" s="69">
        <f t="shared" si="11"/>
        <v>0</v>
      </c>
      <c r="D172" s="161"/>
      <c r="E172" s="161"/>
      <c r="F172" s="161"/>
      <c r="G172" s="162"/>
      <c r="H172" s="69">
        <f t="shared" si="12"/>
        <v>0</v>
      </c>
      <c r="I172" s="161">
        <v>0</v>
      </c>
      <c r="J172" s="161"/>
      <c r="K172" s="161"/>
      <c r="L172" s="160"/>
      <c r="M172" s="159"/>
    </row>
    <row r="173" spans="1:13" hidden="1" x14ac:dyDescent="0.25">
      <c r="A173" s="131">
        <v>3000</v>
      </c>
      <c r="B173" s="131" t="s">
        <v>140</v>
      </c>
      <c r="C173" s="128">
        <f t="shared" si="11"/>
        <v>0</v>
      </c>
      <c r="D173" s="127">
        <f>SUM(D174,D184)</f>
        <v>0</v>
      </c>
      <c r="E173" s="127">
        <f>SUM(E174,E184)</f>
        <v>0</v>
      </c>
      <c r="F173" s="127">
        <f>SUM(F174,F184)</f>
        <v>0</v>
      </c>
      <c r="G173" s="129">
        <f>SUM(G174,G184)</f>
        <v>0</v>
      </c>
      <c r="H173" s="128">
        <f t="shared" si="12"/>
        <v>0</v>
      </c>
      <c r="I173" s="127">
        <f>SUM(I174,I184)</f>
        <v>0</v>
      </c>
      <c r="J173" s="127">
        <f>SUM(J174,J184)</f>
        <v>0</v>
      </c>
      <c r="K173" s="127">
        <f>SUM(K174,K184)</f>
        <v>0</v>
      </c>
      <c r="L173" s="126">
        <f>SUM(L174,L184)</f>
        <v>0</v>
      </c>
    </row>
    <row r="174" spans="1:13" ht="24" hidden="1" x14ac:dyDescent="0.25">
      <c r="A174" s="97">
        <v>3200</v>
      </c>
      <c r="B174" s="124" t="s">
        <v>139</v>
      </c>
      <c r="C174" s="95">
        <f t="shared" si="11"/>
        <v>0</v>
      </c>
      <c r="D174" s="93">
        <f>SUM(D175,D179)</f>
        <v>0</v>
      </c>
      <c r="E174" s="93">
        <f>SUM(E175,E179)</f>
        <v>0</v>
      </c>
      <c r="F174" s="93">
        <f>SUM(F175,F179)</f>
        <v>0</v>
      </c>
      <c r="G174" s="93">
        <f>SUM(G175,G179)</f>
        <v>0</v>
      </c>
      <c r="H174" s="94">
        <f t="shared" si="12"/>
        <v>0</v>
      </c>
      <c r="I174" s="93">
        <f>SUM(I175,I179)</f>
        <v>0</v>
      </c>
      <c r="J174" s="93">
        <f>SUM(J175,J179)</f>
        <v>0</v>
      </c>
      <c r="K174" s="93">
        <f>SUM(K175,K179)</f>
        <v>0</v>
      </c>
      <c r="L174" s="92">
        <f>SUM(L175,L179)</f>
        <v>0</v>
      </c>
    </row>
    <row r="175" spans="1:13" ht="36" hidden="1" x14ac:dyDescent="0.25">
      <c r="A175" s="91">
        <v>3260</v>
      </c>
      <c r="B175" s="79" t="s">
        <v>138</v>
      </c>
      <c r="C175" s="69">
        <f t="shared" si="11"/>
        <v>0</v>
      </c>
      <c r="D175" s="107">
        <f>SUM(D176:D178)</f>
        <v>0</v>
      </c>
      <c r="E175" s="107">
        <f>SUM(E176:E178)</f>
        <v>0</v>
      </c>
      <c r="F175" s="107">
        <f>SUM(F176:F178)</f>
        <v>0</v>
      </c>
      <c r="G175" s="150">
        <f>SUM(G176:G178)</f>
        <v>0</v>
      </c>
      <c r="H175" s="69">
        <f t="shared" si="12"/>
        <v>0</v>
      </c>
      <c r="I175" s="107">
        <f>SUM(I176:I178)</f>
        <v>0</v>
      </c>
      <c r="J175" s="107">
        <f>SUM(J176:J178)</f>
        <v>0</v>
      </c>
      <c r="K175" s="107">
        <f>SUM(K176:K178)</f>
        <v>0</v>
      </c>
      <c r="L175" s="149">
        <f>SUM(L176:L178)</f>
        <v>0</v>
      </c>
    </row>
    <row r="176" spans="1:13" ht="24" hidden="1" x14ac:dyDescent="0.25">
      <c r="A176" s="74">
        <v>3261</v>
      </c>
      <c r="B176" s="78" t="s">
        <v>137</v>
      </c>
      <c r="C176" s="36">
        <f t="shared" si="11"/>
        <v>0</v>
      </c>
      <c r="D176" s="35"/>
      <c r="E176" s="35"/>
      <c r="F176" s="35"/>
      <c r="G176" s="37"/>
      <c r="H176" s="36">
        <f t="shared" si="12"/>
        <v>0</v>
      </c>
      <c r="I176" s="35">
        <v>0</v>
      </c>
      <c r="J176" s="35"/>
      <c r="K176" s="35"/>
      <c r="L176" s="34"/>
      <c r="M176" s="27"/>
    </row>
    <row r="177" spans="1:13" ht="36" hidden="1" x14ac:dyDescent="0.25">
      <c r="A177" s="74">
        <v>3262</v>
      </c>
      <c r="B177" s="78" t="s">
        <v>136</v>
      </c>
      <c r="C177" s="36">
        <f t="shared" si="11"/>
        <v>0</v>
      </c>
      <c r="D177" s="35"/>
      <c r="E177" s="35"/>
      <c r="F177" s="35"/>
      <c r="G177" s="37"/>
      <c r="H177" s="36">
        <f t="shared" si="12"/>
        <v>0</v>
      </c>
      <c r="I177" s="35">
        <v>0</v>
      </c>
      <c r="J177" s="35"/>
      <c r="K177" s="35"/>
      <c r="L177" s="34"/>
      <c r="M177" s="27"/>
    </row>
    <row r="178" spans="1:13" ht="24" hidden="1" x14ac:dyDescent="0.25">
      <c r="A178" s="74">
        <v>3263</v>
      </c>
      <c r="B178" s="78" t="s">
        <v>135</v>
      </c>
      <c r="C178" s="36">
        <f t="shared" si="11"/>
        <v>0</v>
      </c>
      <c r="D178" s="35"/>
      <c r="E178" s="35"/>
      <c r="F178" s="35"/>
      <c r="G178" s="37"/>
      <c r="H178" s="36">
        <f t="shared" si="12"/>
        <v>0</v>
      </c>
      <c r="I178" s="35">
        <v>0</v>
      </c>
      <c r="J178" s="35"/>
      <c r="K178" s="35"/>
      <c r="L178" s="34"/>
      <c r="M178" s="27"/>
    </row>
    <row r="179" spans="1:13" ht="84" hidden="1" x14ac:dyDescent="0.25">
      <c r="A179" s="91">
        <v>3290</v>
      </c>
      <c r="B179" s="79" t="s">
        <v>134</v>
      </c>
      <c r="C179" s="30">
        <f t="shared" si="11"/>
        <v>0</v>
      </c>
      <c r="D179" s="107">
        <f>SUM(D180:D183)</f>
        <v>0</v>
      </c>
      <c r="E179" s="107">
        <f>SUM(E180:E183)</f>
        <v>0</v>
      </c>
      <c r="F179" s="107">
        <f>SUM(F180:F183)</f>
        <v>0</v>
      </c>
      <c r="G179" s="107">
        <f>SUM(G180:G183)</f>
        <v>0</v>
      </c>
      <c r="H179" s="30">
        <f t="shared" si="12"/>
        <v>0</v>
      </c>
      <c r="I179" s="107">
        <f>SUM(I180:I183)</f>
        <v>0</v>
      </c>
      <c r="J179" s="107">
        <f>SUM(J180:J183)</f>
        <v>0</v>
      </c>
      <c r="K179" s="107">
        <f>SUM(K180:K183)</f>
        <v>0</v>
      </c>
      <c r="L179" s="117">
        <f>SUM(L180:L183)</f>
        <v>0</v>
      </c>
    </row>
    <row r="180" spans="1:13" ht="72" hidden="1" x14ac:dyDescent="0.25">
      <c r="A180" s="74">
        <v>3291</v>
      </c>
      <c r="B180" s="78" t="s">
        <v>133</v>
      </c>
      <c r="C180" s="36">
        <f t="shared" si="11"/>
        <v>0</v>
      </c>
      <c r="D180" s="35"/>
      <c r="E180" s="35"/>
      <c r="F180" s="35"/>
      <c r="G180" s="157"/>
      <c r="H180" s="36">
        <f t="shared" si="12"/>
        <v>0</v>
      </c>
      <c r="I180" s="35">
        <v>0</v>
      </c>
      <c r="J180" s="35"/>
      <c r="K180" s="35"/>
      <c r="L180" s="34"/>
      <c r="M180" s="27"/>
    </row>
    <row r="181" spans="1:13" ht="72" hidden="1" x14ac:dyDescent="0.25">
      <c r="A181" s="74">
        <v>3292</v>
      </c>
      <c r="B181" s="78" t="s">
        <v>132</v>
      </c>
      <c r="C181" s="36">
        <f t="shared" si="11"/>
        <v>0</v>
      </c>
      <c r="D181" s="35"/>
      <c r="E181" s="35"/>
      <c r="F181" s="35"/>
      <c r="G181" s="157"/>
      <c r="H181" s="36">
        <f t="shared" si="12"/>
        <v>0</v>
      </c>
      <c r="I181" s="35">
        <v>0</v>
      </c>
      <c r="J181" s="35"/>
      <c r="K181" s="35"/>
      <c r="L181" s="34"/>
      <c r="M181" s="27"/>
    </row>
    <row r="182" spans="1:13" ht="72" hidden="1" x14ac:dyDescent="0.25">
      <c r="A182" s="74">
        <v>3293</v>
      </c>
      <c r="B182" s="78" t="s">
        <v>131</v>
      </c>
      <c r="C182" s="36">
        <f t="shared" si="11"/>
        <v>0</v>
      </c>
      <c r="D182" s="35"/>
      <c r="E182" s="35"/>
      <c r="F182" s="35"/>
      <c r="G182" s="157"/>
      <c r="H182" s="36">
        <f t="shared" si="12"/>
        <v>0</v>
      </c>
      <c r="I182" s="35">
        <v>0</v>
      </c>
      <c r="J182" s="35"/>
      <c r="K182" s="35"/>
      <c r="L182" s="34"/>
      <c r="M182" s="27"/>
    </row>
    <row r="183" spans="1:13" ht="60" hidden="1" x14ac:dyDescent="0.25">
      <c r="A183" s="156">
        <v>3294</v>
      </c>
      <c r="B183" s="78" t="s">
        <v>130</v>
      </c>
      <c r="C183" s="30">
        <f t="shared" si="11"/>
        <v>0</v>
      </c>
      <c r="D183" s="29"/>
      <c r="E183" s="29"/>
      <c r="F183" s="29"/>
      <c r="G183" s="155"/>
      <c r="H183" s="30">
        <f t="shared" si="12"/>
        <v>0</v>
      </c>
      <c r="I183" s="29">
        <v>0</v>
      </c>
      <c r="J183" s="29"/>
      <c r="K183" s="29"/>
      <c r="L183" s="28"/>
      <c r="M183" s="27"/>
    </row>
    <row r="184" spans="1:13" ht="48" hidden="1" x14ac:dyDescent="0.25">
      <c r="A184" s="125">
        <v>3300</v>
      </c>
      <c r="B184" s="124" t="s">
        <v>129</v>
      </c>
      <c r="C184" s="122">
        <f t="shared" si="11"/>
        <v>0</v>
      </c>
      <c r="D184" s="121">
        <f>SUM(D185:D186)</f>
        <v>0</v>
      </c>
      <c r="E184" s="121">
        <f>SUM(E185:E186)</f>
        <v>0</v>
      </c>
      <c r="F184" s="121">
        <f>SUM(F185:F186)</f>
        <v>0</v>
      </c>
      <c r="G184" s="121">
        <f>SUM(G185:G186)</f>
        <v>0</v>
      </c>
      <c r="H184" s="122">
        <f t="shared" si="12"/>
        <v>0</v>
      </c>
      <c r="I184" s="121">
        <f>SUM(I185:I186)</f>
        <v>0</v>
      </c>
      <c r="J184" s="121">
        <f>SUM(J185:J186)</f>
        <v>0</v>
      </c>
      <c r="K184" s="121">
        <f>SUM(K185:K186)</f>
        <v>0</v>
      </c>
      <c r="L184" s="92">
        <f>SUM(L185:L186)</f>
        <v>0</v>
      </c>
    </row>
    <row r="185" spans="1:13" ht="48" hidden="1" x14ac:dyDescent="0.25">
      <c r="A185" s="154">
        <v>3310</v>
      </c>
      <c r="B185" s="137" t="s">
        <v>128</v>
      </c>
      <c r="C185" s="153">
        <f t="shared" si="11"/>
        <v>0</v>
      </c>
      <c r="D185" s="133"/>
      <c r="E185" s="133"/>
      <c r="F185" s="133"/>
      <c r="G185" s="135"/>
      <c r="H185" s="153">
        <f t="shared" si="12"/>
        <v>0</v>
      </c>
      <c r="I185" s="133">
        <v>0</v>
      </c>
      <c r="J185" s="133"/>
      <c r="K185" s="133"/>
      <c r="L185" s="132"/>
      <c r="M185" s="27"/>
    </row>
    <row r="186" spans="1:13" ht="60" hidden="1" x14ac:dyDescent="0.25">
      <c r="A186" s="114">
        <v>3320</v>
      </c>
      <c r="B186" s="79" t="s">
        <v>127</v>
      </c>
      <c r="C186" s="69">
        <f t="shared" si="11"/>
        <v>0</v>
      </c>
      <c r="D186" s="68"/>
      <c r="E186" s="68"/>
      <c r="F186" s="68"/>
      <c r="G186" s="70"/>
      <c r="H186" s="69">
        <f t="shared" si="12"/>
        <v>0</v>
      </c>
      <c r="I186" s="68">
        <v>0</v>
      </c>
      <c r="J186" s="68"/>
      <c r="K186" s="68"/>
      <c r="L186" s="67"/>
      <c r="M186" s="27"/>
    </row>
    <row r="187" spans="1:13" hidden="1" x14ac:dyDescent="0.25">
      <c r="A187" s="152">
        <v>4000</v>
      </c>
      <c r="B187" s="131" t="s">
        <v>126</v>
      </c>
      <c r="C187" s="128">
        <f t="shared" si="11"/>
        <v>0</v>
      </c>
      <c r="D187" s="127">
        <f>SUM(D188,D191)</f>
        <v>0</v>
      </c>
      <c r="E187" s="127">
        <f>SUM(E188,E191)</f>
        <v>0</v>
      </c>
      <c r="F187" s="127">
        <f>SUM(F188,F191)</f>
        <v>0</v>
      </c>
      <c r="G187" s="129">
        <f>SUM(G188,G191)</f>
        <v>0</v>
      </c>
      <c r="H187" s="128">
        <f t="shared" si="12"/>
        <v>0</v>
      </c>
      <c r="I187" s="127">
        <f>SUM(I188,I191)</f>
        <v>0</v>
      </c>
      <c r="J187" s="127">
        <f>SUM(J188,J191)</f>
        <v>0</v>
      </c>
      <c r="K187" s="127">
        <f>SUM(K188,K191)</f>
        <v>0</v>
      </c>
      <c r="L187" s="126">
        <f>SUM(L188,L191)</f>
        <v>0</v>
      </c>
    </row>
    <row r="188" spans="1:13" ht="24" hidden="1" x14ac:dyDescent="0.25">
      <c r="A188" s="151">
        <v>4200</v>
      </c>
      <c r="B188" s="96" t="s">
        <v>125</v>
      </c>
      <c r="C188" s="94">
        <f t="shared" si="11"/>
        <v>0</v>
      </c>
      <c r="D188" s="93">
        <f>SUM(D189,D190)</f>
        <v>0</v>
      </c>
      <c r="E188" s="93">
        <f>SUM(E189,E190)</f>
        <v>0</v>
      </c>
      <c r="F188" s="93">
        <f>SUM(F189,F190)</f>
        <v>0</v>
      </c>
      <c r="G188" s="142">
        <f>SUM(G189,G190)</f>
        <v>0</v>
      </c>
      <c r="H188" s="94">
        <f t="shared" si="12"/>
        <v>0</v>
      </c>
      <c r="I188" s="93">
        <f>SUM(I189,I190)</f>
        <v>0</v>
      </c>
      <c r="J188" s="93">
        <f>SUM(J189,J190)</f>
        <v>0</v>
      </c>
      <c r="K188" s="93">
        <f>SUM(K189,K190)</f>
        <v>0</v>
      </c>
      <c r="L188" s="141">
        <f>SUM(L189,L190)</f>
        <v>0</v>
      </c>
    </row>
    <row r="189" spans="1:13" ht="36" hidden="1" x14ac:dyDescent="0.25">
      <c r="A189" s="91">
        <v>4240</v>
      </c>
      <c r="B189" s="79" t="s">
        <v>124</v>
      </c>
      <c r="C189" s="69">
        <f t="shared" si="11"/>
        <v>0</v>
      </c>
      <c r="D189" s="68"/>
      <c r="E189" s="68"/>
      <c r="F189" s="68"/>
      <c r="G189" s="70"/>
      <c r="H189" s="69">
        <f t="shared" si="12"/>
        <v>0</v>
      </c>
      <c r="I189" s="68">
        <v>0</v>
      </c>
      <c r="J189" s="68"/>
      <c r="K189" s="68"/>
      <c r="L189" s="67"/>
      <c r="M189" s="27"/>
    </row>
    <row r="190" spans="1:13" ht="24" hidden="1" x14ac:dyDescent="0.25">
      <c r="A190" s="88">
        <v>4250</v>
      </c>
      <c r="B190" s="78" t="s">
        <v>123</v>
      </c>
      <c r="C190" s="36">
        <f t="shared" si="11"/>
        <v>0</v>
      </c>
      <c r="D190" s="35"/>
      <c r="E190" s="35"/>
      <c r="F190" s="35"/>
      <c r="G190" s="37"/>
      <c r="H190" s="36">
        <f t="shared" si="12"/>
        <v>0</v>
      </c>
      <c r="I190" s="35">
        <v>0</v>
      </c>
      <c r="J190" s="35"/>
      <c r="K190" s="35"/>
      <c r="L190" s="34"/>
      <c r="M190" s="27"/>
    </row>
    <row r="191" spans="1:13" hidden="1" x14ac:dyDescent="0.25">
      <c r="A191" s="97">
        <v>4300</v>
      </c>
      <c r="B191" s="96" t="s">
        <v>122</v>
      </c>
      <c r="C191" s="94">
        <f t="shared" si="11"/>
        <v>0</v>
      </c>
      <c r="D191" s="93">
        <f>SUM(D192)</f>
        <v>0</v>
      </c>
      <c r="E191" s="93">
        <f>SUM(E192)</f>
        <v>0</v>
      </c>
      <c r="F191" s="93">
        <f>SUM(F192)</f>
        <v>0</v>
      </c>
      <c r="G191" s="142">
        <f>SUM(G192)</f>
        <v>0</v>
      </c>
      <c r="H191" s="94">
        <f t="shared" si="12"/>
        <v>0</v>
      </c>
      <c r="I191" s="93">
        <f>SUM(I192)</f>
        <v>0</v>
      </c>
      <c r="J191" s="93">
        <f>SUM(J192)</f>
        <v>0</v>
      </c>
      <c r="K191" s="93">
        <f>SUM(K192)</f>
        <v>0</v>
      </c>
      <c r="L191" s="141">
        <f>SUM(L192)</f>
        <v>0</v>
      </c>
    </row>
    <row r="192" spans="1:13" ht="24" hidden="1" x14ac:dyDescent="0.25">
      <c r="A192" s="91">
        <v>4310</v>
      </c>
      <c r="B192" s="79" t="s">
        <v>121</v>
      </c>
      <c r="C192" s="69">
        <f t="shared" si="11"/>
        <v>0</v>
      </c>
      <c r="D192" s="107">
        <f>SUM(D193:D193)</f>
        <v>0</v>
      </c>
      <c r="E192" s="107">
        <f>SUM(E193:E193)</f>
        <v>0</v>
      </c>
      <c r="F192" s="107">
        <f>SUM(F193:F193)</f>
        <v>0</v>
      </c>
      <c r="G192" s="150">
        <f>SUM(G193:G193)</f>
        <v>0</v>
      </c>
      <c r="H192" s="69">
        <f t="shared" si="12"/>
        <v>0</v>
      </c>
      <c r="I192" s="107">
        <f>SUM(I193:I193)</f>
        <v>0</v>
      </c>
      <c r="J192" s="107">
        <f>SUM(J193:J193)</f>
        <v>0</v>
      </c>
      <c r="K192" s="107">
        <f>SUM(K193:K193)</f>
        <v>0</v>
      </c>
      <c r="L192" s="149">
        <f>SUM(L193:L193)</f>
        <v>0</v>
      </c>
    </row>
    <row r="193" spans="1:13" ht="36" hidden="1" x14ac:dyDescent="0.25">
      <c r="A193" s="74">
        <v>4311</v>
      </c>
      <c r="B193" s="78" t="s">
        <v>120</v>
      </c>
      <c r="C193" s="36">
        <f t="shared" ref="C193:C224" si="13">SUM(D193:G193)</f>
        <v>0</v>
      </c>
      <c r="D193" s="35"/>
      <c r="E193" s="35"/>
      <c r="F193" s="35"/>
      <c r="G193" s="37"/>
      <c r="H193" s="36">
        <f t="shared" ref="H193:H224" si="14">SUM(I193:L193)</f>
        <v>0</v>
      </c>
      <c r="I193" s="35">
        <v>0</v>
      </c>
      <c r="J193" s="35"/>
      <c r="K193" s="35"/>
      <c r="L193" s="34"/>
      <c r="M193" s="27"/>
    </row>
    <row r="194" spans="1:13" s="14" customFormat="1" ht="24" x14ac:dyDescent="0.25">
      <c r="A194" s="148"/>
      <c r="B194" s="147" t="s">
        <v>119</v>
      </c>
      <c r="C194" s="146">
        <f t="shared" si="13"/>
        <v>8748</v>
      </c>
      <c r="D194" s="145">
        <f>SUM(D195,D230,D268)</f>
        <v>8748</v>
      </c>
      <c r="E194" s="145">
        <f>SUM(E195,E230,E268)</f>
        <v>0</v>
      </c>
      <c r="F194" s="145">
        <f>SUM(F195,F230,F268)</f>
        <v>0</v>
      </c>
      <c r="G194" s="145">
        <f>SUM(G195,G230,G268)</f>
        <v>0</v>
      </c>
      <c r="H194" s="146">
        <f t="shared" si="14"/>
        <v>8748</v>
      </c>
      <c r="I194" s="145">
        <f>SUM(I195,I230,I268)</f>
        <v>8748</v>
      </c>
      <c r="J194" s="145">
        <f>SUM(J195,J230,J268)</f>
        <v>0</v>
      </c>
      <c r="K194" s="145">
        <f>SUM(K195,K230,K268)</f>
        <v>0</v>
      </c>
      <c r="L194" s="144">
        <f>SUM(L195,L230,L268)</f>
        <v>0</v>
      </c>
    </row>
    <row r="195" spans="1:13" hidden="1" x14ac:dyDescent="0.25">
      <c r="A195" s="131">
        <v>5000</v>
      </c>
      <c r="B195" s="131" t="s">
        <v>118</v>
      </c>
      <c r="C195" s="128">
        <f t="shared" si="13"/>
        <v>0</v>
      </c>
      <c r="D195" s="127">
        <f>D196+D204</f>
        <v>0</v>
      </c>
      <c r="E195" s="127">
        <f>E196+E204</f>
        <v>0</v>
      </c>
      <c r="F195" s="127">
        <f>F196+F204</f>
        <v>0</v>
      </c>
      <c r="G195" s="127">
        <f>G196+G204</f>
        <v>0</v>
      </c>
      <c r="H195" s="128">
        <f t="shared" si="14"/>
        <v>0</v>
      </c>
      <c r="I195" s="127">
        <f>I196+I204</f>
        <v>0</v>
      </c>
      <c r="J195" s="127">
        <f>J196+J204</f>
        <v>0</v>
      </c>
      <c r="K195" s="127">
        <f>K196+K204</f>
        <v>0</v>
      </c>
      <c r="L195" s="143">
        <f>L196+L204</f>
        <v>0</v>
      </c>
    </row>
    <row r="196" spans="1:13" hidden="1" x14ac:dyDescent="0.25">
      <c r="A196" s="97">
        <v>5100</v>
      </c>
      <c r="B196" s="96" t="s">
        <v>117</v>
      </c>
      <c r="C196" s="94">
        <f t="shared" si="13"/>
        <v>0</v>
      </c>
      <c r="D196" s="93">
        <f>D197+D198+D201+D202+D203</f>
        <v>0</v>
      </c>
      <c r="E196" s="93">
        <f>E197+E198+E201+E202+E203</f>
        <v>0</v>
      </c>
      <c r="F196" s="93">
        <f>F197+F198+F201+F202+F203</f>
        <v>0</v>
      </c>
      <c r="G196" s="142">
        <f>G197+G198+G201+G202+G203</f>
        <v>0</v>
      </c>
      <c r="H196" s="94">
        <f t="shared" si="14"/>
        <v>0</v>
      </c>
      <c r="I196" s="93">
        <f>I197+I198+I201+I202+I203</f>
        <v>0</v>
      </c>
      <c r="J196" s="93">
        <f>J197+J198+J201+J202+J203</f>
        <v>0</v>
      </c>
      <c r="K196" s="93">
        <f>K197+K198+K201+K202+K203</f>
        <v>0</v>
      </c>
      <c r="L196" s="141">
        <f>L197+L198+L201+L202+L203</f>
        <v>0</v>
      </c>
    </row>
    <row r="197" spans="1:13" hidden="1" x14ac:dyDescent="0.25">
      <c r="A197" s="91">
        <v>5110</v>
      </c>
      <c r="B197" s="79" t="s">
        <v>116</v>
      </c>
      <c r="C197" s="69">
        <f t="shared" si="13"/>
        <v>0</v>
      </c>
      <c r="D197" s="68"/>
      <c r="E197" s="68"/>
      <c r="F197" s="68"/>
      <c r="G197" s="70"/>
      <c r="H197" s="69">
        <f t="shared" si="14"/>
        <v>0</v>
      </c>
      <c r="I197" s="68">
        <v>0</v>
      </c>
      <c r="J197" s="68"/>
      <c r="K197" s="68"/>
      <c r="L197" s="67"/>
      <c r="M197" s="27"/>
    </row>
    <row r="198" spans="1:13" ht="24" hidden="1" x14ac:dyDescent="0.25">
      <c r="A198" s="88">
        <v>5120</v>
      </c>
      <c r="B198" s="78" t="s">
        <v>115</v>
      </c>
      <c r="C198" s="36">
        <f t="shared" si="13"/>
        <v>0</v>
      </c>
      <c r="D198" s="76">
        <f>D199+D200</f>
        <v>0</v>
      </c>
      <c r="E198" s="76">
        <f>E199+E200</f>
        <v>0</v>
      </c>
      <c r="F198" s="76">
        <f>F199+F200</f>
        <v>0</v>
      </c>
      <c r="G198" s="77">
        <f>G199+G200</f>
        <v>0</v>
      </c>
      <c r="H198" s="36">
        <f t="shared" si="14"/>
        <v>0</v>
      </c>
      <c r="I198" s="76">
        <f>I199+I200</f>
        <v>0</v>
      </c>
      <c r="J198" s="76">
        <f>J199+J200</f>
        <v>0</v>
      </c>
      <c r="K198" s="76">
        <f>K199+K200</f>
        <v>0</v>
      </c>
      <c r="L198" s="75">
        <f>L199+L200</f>
        <v>0</v>
      </c>
    </row>
    <row r="199" spans="1:13" hidden="1" x14ac:dyDescent="0.25">
      <c r="A199" s="74">
        <v>5121</v>
      </c>
      <c r="B199" s="78" t="s">
        <v>114</v>
      </c>
      <c r="C199" s="36">
        <f t="shared" si="13"/>
        <v>0</v>
      </c>
      <c r="D199" s="35"/>
      <c r="E199" s="35"/>
      <c r="F199" s="35"/>
      <c r="G199" s="37"/>
      <c r="H199" s="36">
        <f t="shared" si="14"/>
        <v>0</v>
      </c>
      <c r="I199" s="35">
        <v>0</v>
      </c>
      <c r="J199" s="35"/>
      <c r="K199" s="35"/>
      <c r="L199" s="34"/>
      <c r="M199" s="27"/>
    </row>
    <row r="200" spans="1:13" ht="24" hidden="1" x14ac:dyDescent="0.25">
      <c r="A200" s="74">
        <v>5129</v>
      </c>
      <c r="B200" s="78" t="s">
        <v>113</v>
      </c>
      <c r="C200" s="36">
        <f t="shared" si="13"/>
        <v>0</v>
      </c>
      <c r="D200" s="35"/>
      <c r="E200" s="35"/>
      <c r="F200" s="35"/>
      <c r="G200" s="37"/>
      <c r="H200" s="36">
        <f t="shared" si="14"/>
        <v>0</v>
      </c>
      <c r="I200" s="35">
        <v>0</v>
      </c>
      <c r="J200" s="35"/>
      <c r="K200" s="35"/>
      <c r="L200" s="34"/>
      <c r="M200" s="27"/>
    </row>
    <row r="201" spans="1:13" hidden="1" x14ac:dyDescent="0.25">
      <c r="A201" s="88">
        <v>5130</v>
      </c>
      <c r="B201" s="78" t="s">
        <v>112</v>
      </c>
      <c r="C201" s="36">
        <f t="shared" si="13"/>
        <v>0</v>
      </c>
      <c r="D201" s="35"/>
      <c r="E201" s="35"/>
      <c r="F201" s="35"/>
      <c r="G201" s="37"/>
      <c r="H201" s="36">
        <f t="shared" si="14"/>
        <v>0</v>
      </c>
      <c r="I201" s="35">
        <v>0</v>
      </c>
      <c r="J201" s="35"/>
      <c r="K201" s="35"/>
      <c r="L201" s="34"/>
      <c r="M201" s="27"/>
    </row>
    <row r="202" spans="1:13" hidden="1" x14ac:dyDescent="0.25">
      <c r="A202" s="88">
        <v>5140</v>
      </c>
      <c r="B202" s="78" t="s">
        <v>111</v>
      </c>
      <c r="C202" s="36">
        <f t="shared" si="13"/>
        <v>0</v>
      </c>
      <c r="D202" s="35"/>
      <c r="E202" s="35"/>
      <c r="F202" s="35"/>
      <c r="G202" s="37"/>
      <c r="H202" s="36">
        <f t="shared" si="14"/>
        <v>0</v>
      </c>
      <c r="I202" s="35">
        <v>0</v>
      </c>
      <c r="J202" s="35"/>
      <c r="K202" s="35"/>
      <c r="L202" s="34"/>
      <c r="M202" s="27"/>
    </row>
    <row r="203" spans="1:13" ht="24" hidden="1" x14ac:dyDescent="0.25">
      <c r="A203" s="88">
        <v>5170</v>
      </c>
      <c r="B203" s="78" t="s">
        <v>110</v>
      </c>
      <c r="C203" s="36">
        <f t="shared" si="13"/>
        <v>0</v>
      </c>
      <c r="D203" s="35"/>
      <c r="E203" s="35"/>
      <c r="F203" s="35"/>
      <c r="G203" s="37"/>
      <c r="H203" s="36">
        <f t="shared" si="14"/>
        <v>0</v>
      </c>
      <c r="I203" s="35">
        <v>0</v>
      </c>
      <c r="J203" s="35"/>
      <c r="K203" s="35"/>
      <c r="L203" s="34"/>
      <c r="M203" s="27"/>
    </row>
    <row r="204" spans="1:13" hidden="1" x14ac:dyDescent="0.25">
      <c r="A204" s="97">
        <v>5200</v>
      </c>
      <c r="B204" s="96" t="s">
        <v>109</v>
      </c>
      <c r="C204" s="94">
        <f t="shared" si="13"/>
        <v>0</v>
      </c>
      <c r="D204" s="93">
        <f>D205+D215+D216+D225+D226+D227+D229</f>
        <v>0</v>
      </c>
      <c r="E204" s="93">
        <f>E205+E215+E216+E225+E226+E227+E229</f>
        <v>0</v>
      </c>
      <c r="F204" s="93">
        <f>F205+F215+F216+F225+F226+F227+F229</f>
        <v>0</v>
      </c>
      <c r="G204" s="142">
        <f>G205+G215+G216+G225+G226+G227+G229</f>
        <v>0</v>
      </c>
      <c r="H204" s="94">
        <f t="shared" si="14"/>
        <v>0</v>
      </c>
      <c r="I204" s="93">
        <f>I205+I215+I216+I225+I226+I227+I229</f>
        <v>0</v>
      </c>
      <c r="J204" s="93">
        <f>J205+J215+J216+J225+J226+J227+J229</f>
        <v>0</v>
      </c>
      <c r="K204" s="93">
        <f>K205+K215+K216+K225+K226+K227+K229</f>
        <v>0</v>
      </c>
      <c r="L204" s="141">
        <f>L205+L215+L216+L225+L226+L227+L229</f>
        <v>0</v>
      </c>
    </row>
    <row r="205" spans="1:13" hidden="1" x14ac:dyDescent="0.25">
      <c r="A205" s="80">
        <v>5210</v>
      </c>
      <c r="B205" s="137" t="s">
        <v>108</v>
      </c>
      <c r="C205" s="134">
        <f t="shared" si="13"/>
        <v>0</v>
      </c>
      <c r="D205" s="139">
        <f>SUM(D206:D214)</f>
        <v>0</v>
      </c>
      <c r="E205" s="139">
        <f>SUM(E206:E214)</f>
        <v>0</v>
      </c>
      <c r="F205" s="139">
        <f>SUM(F206:F214)</f>
        <v>0</v>
      </c>
      <c r="G205" s="140">
        <f>SUM(G206:G214)</f>
        <v>0</v>
      </c>
      <c r="H205" s="134">
        <f t="shared" si="14"/>
        <v>0</v>
      </c>
      <c r="I205" s="139">
        <f>SUM(I206:I214)</f>
        <v>0</v>
      </c>
      <c r="J205" s="139">
        <f>SUM(J206:J214)</f>
        <v>0</v>
      </c>
      <c r="K205" s="139">
        <f>SUM(K206:K214)</f>
        <v>0</v>
      </c>
      <c r="L205" s="138">
        <f>SUM(L206:L214)</f>
        <v>0</v>
      </c>
    </row>
    <row r="206" spans="1:13" hidden="1" x14ac:dyDescent="0.25">
      <c r="A206" s="114">
        <v>5211</v>
      </c>
      <c r="B206" s="79" t="s">
        <v>107</v>
      </c>
      <c r="C206" s="69">
        <f t="shared" si="13"/>
        <v>0</v>
      </c>
      <c r="D206" s="68"/>
      <c r="E206" s="68"/>
      <c r="F206" s="68"/>
      <c r="G206" s="70"/>
      <c r="H206" s="69">
        <f t="shared" si="14"/>
        <v>0</v>
      </c>
      <c r="I206" s="68">
        <v>0</v>
      </c>
      <c r="J206" s="68"/>
      <c r="K206" s="68"/>
      <c r="L206" s="67"/>
      <c r="M206" s="27"/>
    </row>
    <row r="207" spans="1:13" hidden="1" x14ac:dyDescent="0.25">
      <c r="A207" s="74">
        <v>5212</v>
      </c>
      <c r="B207" s="78" t="s">
        <v>106</v>
      </c>
      <c r="C207" s="36">
        <f t="shared" si="13"/>
        <v>0</v>
      </c>
      <c r="D207" s="35"/>
      <c r="E207" s="35"/>
      <c r="F207" s="35"/>
      <c r="G207" s="37"/>
      <c r="H207" s="36">
        <f t="shared" si="14"/>
        <v>0</v>
      </c>
      <c r="I207" s="35">
        <v>0</v>
      </c>
      <c r="J207" s="35"/>
      <c r="K207" s="35"/>
      <c r="L207" s="34"/>
      <c r="M207" s="27"/>
    </row>
    <row r="208" spans="1:13" hidden="1" x14ac:dyDescent="0.25">
      <c r="A208" s="74">
        <v>5213</v>
      </c>
      <c r="B208" s="78" t="s">
        <v>105</v>
      </c>
      <c r="C208" s="36">
        <f t="shared" si="13"/>
        <v>0</v>
      </c>
      <c r="D208" s="35"/>
      <c r="E208" s="35"/>
      <c r="F208" s="35"/>
      <c r="G208" s="37"/>
      <c r="H208" s="36">
        <f t="shared" si="14"/>
        <v>0</v>
      </c>
      <c r="I208" s="35">
        <v>0</v>
      </c>
      <c r="J208" s="35"/>
      <c r="K208" s="35"/>
      <c r="L208" s="34"/>
      <c r="M208" s="27"/>
    </row>
    <row r="209" spans="1:13" hidden="1" x14ac:dyDescent="0.25">
      <c r="A209" s="74">
        <v>5214</v>
      </c>
      <c r="B209" s="78" t="s">
        <v>104</v>
      </c>
      <c r="C209" s="36">
        <f t="shared" si="13"/>
        <v>0</v>
      </c>
      <c r="D209" s="35"/>
      <c r="E209" s="35"/>
      <c r="F209" s="35"/>
      <c r="G209" s="37"/>
      <c r="H209" s="36">
        <f t="shared" si="14"/>
        <v>0</v>
      </c>
      <c r="I209" s="35">
        <v>0</v>
      </c>
      <c r="J209" s="35"/>
      <c r="K209" s="35"/>
      <c r="L209" s="34"/>
      <c r="M209" s="27"/>
    </row>
    <row r="210" spans="1:13" hidden="1" x14ac:dyDescent="0.25">
      <c r="A210" s="74">
        <v>5215</v>
      </c>
      <c r="B210" s="78" t="s">
        <v>103</v>
      </c>
      <c r="C210" s="36">
        <f t="shared" si="13"/>
        <v>0</v>
      </c>
      <c r="D210" s="35"/>
      <c r="E210" s="35"/>
      <c r="F210" s="35"/>
      <c r="G210" s="37"/>
      <c r="H210" s="36">
        <f t="shared" si="14"/>
        <v>0</v>
      </c>
      <c r="I210" s="35">
        <v>0</v>
      </c>
      <c r="J210" s="35"/>
      <c r="K210" s="35"/>
      <c r="L210" s="34"/>
      <c r="M210" s="27"/>
    </row>
    <row r="211" spans="1:13" ht="24" hidden="1" x14ac:dyDescent="0.25">
      <c r="A211" s="74">
        <v>5216</v>
      </c>
      <c r="B211" s="78" t="s">
        <v>102</v>
      </c>
      <c r="C211" s="36">
        <f t="shared" si="13"/>
        <v>0</v>
      </c>
      <c r="D211" s="35"/>
      <c r="E211" s="35"/>
      <c r="F211" s="35"/>
      <c r="G211" s="37"/>
      <c r="H211" s="36">
        <f t="shared" si="14"/>
        <v>0</v>
      </c>
      <c r="I211" s="35">
        <v>0</v>
      </c>
      <c r="J211" s="35"/>
      <c r="K211" s="35"/>
      <c r="L211" s="34"/>
      <c r="M211" s="27"/>
    </row>
    <row r="212" spans="1:13" hidden="1" x14ac:dyDescent="0.25">
      <c r="A212" s="74">
        <v>5217</v>
      </c>
      <c r="B212" s="78" t="s">
        <v>101</v>
      </c>
      <c r="C212" s="36">
        <f t="shared" si="13"/>
        <v>0</v>
      </c>
      <c r="D212" s="35"/>
      <c r="E212" s="35"/>
      <c r="F212" s="35"/>
      <c r="G212" s="37"/>
      <c r="H212" s="36">
        <f t="shared" si="14"/>
        <v>0</v>
      </c>
      <c r="I212" s="35">
        <v>0</v>
      </c>
      <c r="J212" s="35"/>
      <c r="K212" s="35"/>
      <c r="L212" s="34"/>
      <c r="M212" s="27"/>
    </row>
    <row r="213" spans="1:13" hidden="1" x14ac:dyDescent="0.25">
      <c r="A213" s="74">
        <v>5218</v>
      </c>
      <c r="B213" s="78" t="s">
        <v>100</v>
      </c>
      <c r="C213" s="36">
        <f t="shared" si="13"/>
        <v>0</v>
      </c>
      <c r="D213" s="35"/>
      <c r="E213" s="35"/>
      <c r="F213" s="35"/>
      <c r="G213" s="37"/>
      <c r="H213" s="36">
        <f t="shared" si="14"/>
        <v>0</v>
      </c>
      <c r="I213" s="35">
        <v>0</v>
      </c>
      <c r="J213" s="35"/>
      <c r="K213" s="35"/>
      <c r="L213" s="34"/>
      <c r="M213" s="27"/>
    </row>
    <row r="214" spans="1:13" hidden="1" x14ac:dyDescent="0.25">
      <c r="A214" s="74">
        <v>5219</v>
      </c>
      <c r="B214" s="78" t="s">
        <v>99</v>
      </c>
      <c r="C214" s="36">
        <f t="shared" si="13"/>
        <v>0</v>
      </c>
      <c r="D214" s="35"/>
      <c r="E214" s="35"/>
      <c r="F214" s="35"/>
      <c r="G214" s="37"/>
      <c r="H214" s="36">
        <f t="shared" si="14"/>
        <v>0</v>
      </c>
      <c r="I214" s="35">
        <v>0</v>
      </c>
      <c r="J214" s="35"/>
      <c r="K214" s="35"/>
      <c r="L214" s="34"/>
      <c r="M214" s="27"/>
    </row>
    <row r="215" spans="1:13" ht="13.5" hidden="1" customHeight="1" x14ac:dyDescent="0.25">
      <c r="A215" s="88">
        <v>5220</v>
      </c>
      <c r="B215" s="78" t="s">
        <v>98</v>
      </c>
      <c r="C215" s="36">
        <f t="shared" si="13"/>
        <v>0</v>
      </c>
      <c r="D215" s="35"/>
      <c r="E215" s="35"/>
      <c r="F215" s="35"/>
      <c r="G215" s="37"/>
      <c r="H215" s="36">
        <f t="shared" si="14"/>
        <v>0</v>
      </c>
      <c r="I215" s="35">
        <v>0</v>
      </c>
      <c r="J215" s="35"/>
      <c r="K215" s="35"/>
      <c r="L215" s="34"/>
      <c r="M215" s="27"/>
    </row>
    <row r="216" spans="1:13" hidden="1" x14ac:dyDescent="0.25">
      <c r="A216" s="88">
        <v>5230</v>
      </c>
      <c r="B216" s="78" t="s">
        <v>97</v>
      </c>
      <c r="C216" s="36">
        <f t="shared" si="13"/>
        <v>0</v>
      </c>
      <c r="D216" s="76">
        <f>SUM(D217:D224)</f>
        <v>0</v>
      </c>
      <c r="E216" s="76">
        <f>SUM(E217:E224)</f>
        <v>0</v>
      </c>
      <c r="F216" s="76">
        <f>SUM(F217:F224)</f>
        <v>0</v>
      </c>
      <c r="G216" s="77">
        <f>SUM(G217:G224)</f>
        <v>0</v>
      </c>
      <c r="H216" s="36">
        <f t="shared" si="14"/>
        <v>0</v>
      </c>
      <c r="I216" s="76">
        <f>SUM(I217:I224)</f>
        <v>0</v>
      </c>
      <c r="J216" s="76">
        <f>SUM(J217:J224)</f>
        <v>0</v>
      </c>
      <c r="K216" s="76">
        <f>SUM(K217:K224)</f>
        <v>0</v>
      </c>
      <c r="L216" s="75">
        <f>SUM(L217:L224)</f>
        <v>0</v>
      </c>
    </row>
    <row r="217" spans="1:13" hidden="1" x14ac:dyDescent="0.25">
      <c r="A217" s="74">
        <v>5231</v>
      </c>
      <c r="B217" s="78" t="s">
        <v>96</v>
      </c>
      <c r="C217" s="36">
        <f t="shared" si="13"/>
        <v>0</v>
      </c>
      <c r="D217" s="35"/>
      <c r="E217" s="35"/>
      <c r="F217" s="35"/>
      <c r="G217" s="37"/>
      <c r="H217" s="36">
        <f t="shared" si="14"/>
        <v>0</v>
      </c>
      <c r="I217" s="35">
        <v>0</v>
      </c>
      <c r="J217" s="35"/>
      <c r="K217" s="35"/>
      <c r="L217" s="34"/>
      <c r="M217" s="27"/>
    </row>
    <row r="218" spans="1:13" hidden="1" x14ac:dyDescent="0.25">
      <c r="A218" s="74">
        <v>5232</v>
      </c>
      <c r="B218" s="78" t="s">
        <v>95</v>
      </c>
      <c r="C218" s="36">
        <f t="shared" si="13"/>
        <v>0</v>
      </c>
      <c r="D218" s="35"/>
      <c r="E218" s="35"/>
      <c r="F218" s="35"/>
      <c r="G218" s="37"/>
      <c r="H218" s="36">
        <f t="shared" si="14"/>
        <v>0</v>
      </c>
      <c r="I218" s="35">
        <v>0</v>
      </c>
      <c r="J218" s="35"/>
      <c r="K218" s="35"/>
      <c r="L218" s="34"/>
      <c r="M218" s="27"/>
    </row>
    <row r="219" spans="1:13" hidden="1" x14ac:dyDescent="0.25">
      <c r="A219" s="74">
        <v>5233</v>
      </c>
      <c r="B219" s="78" t="s">
        <v>94</v>
      </c>
      <c r="C219" s="73">
        <f t="shared" si="13"/>
        <v>0</v>
      </c>
      <c r="D219" s="35"/>
      <c r="E219" s="35"/>
      <c r="F219" s="35"/>
      <c r="G219" s="37"/>
      <c r="H219" s="36">
        <f t="shared" si="14"/>
        <v>0</v>
      </c>
      <c r="I219" s="35">
        <v>0</v>
      </c>
      <c r="J219" s="35"/>
      <c r="K219" s="35"/>
      <c r="L219" s="34"/>
      <c r="M219" s="27"/>
    </row>
    <row r="220" spans="1:13" ht="24" hidden="1" x14ac:dyDescent="0.25">
      <c r="A220" s="74">
        <v>5234</v>
      </c>
      <c r="B220" s="78" t="s">
        <v>93</v>
      </c>
      <c r="C220" s="73">
        <f t="shared" si="13"/>
        <v>0</v>
      </c>
      <c r="D220" s="35"/>
      <c r="E220" s="35"/>
      <c r="F220" s="35"/>
      <c r="G220" s="37"/>
      <c r="H220" s="36">
        <f t="shared" si="14"/>
        <v>0</v>
      </c>
      <c r="I220" s="35">
        <v>0</v>
      </c>
      <c r="J220" s="35"/>
      <c r="K220" s="35"/>
      <c r="L220" s="34"/>
      <c r="M220" s="27"/>
    </row>
    <row r="221" spans="1:13" ht="14.25" hidden="1" customHeight="1" x14ac:dyDescent="0.25">
      <c r="A221" s="74">
        <v>5236</v>
      </c>
      <c r="B221" s="78" t="s">
        <v>92</v>
      </c>
      <c r="C221" s="73">
        <f t="shared" si="13"/>
        <v>0</v>
      </c>
      <c r="D221" s="35"/>
      <c r="E221" s="35"/>
      <c r="F221" s="35"/>
      <c r="G221" s="37"/>
      <c r="H221" s="36">
        <f t="shared" si="14"/>
        <v>0</v>
      </c>
      <c r="I221" s="35">
        <v>0</v>
      </c>
      <c r="J221" s="35"/>
      <c r="K221" s="35"/>
      <c r="L221" s="34"/>
      <c r="M221" s="27"/>
    </row>
    <row r="222" spans="1:13" ht="14.25" hidden="1" customHeight="1" x14ac:dyDescent="0.25">
      <c r="A222" s="74">
        <v>5237</v>
      </c>
      <c r="B222" s="78" t="s">
        <v>91</v>
      </c>
      <c r="C222" s="73">
        <f t="shared" si="13"/>
        <v>0</v>
      </c>
      <c r="D222" s="35"/>
      <c r="E222" s="35"/>
      <c r="F222" s="35"/>
      <c r="G222" s="37"/>
      <c r="H222" s="36">
        <f t="shared" si="14"/>
        <v>0</v>
      </c>
      <c r="I222" s="35">
        <v>0</v>
      </c>
      <c r="J222" s="35"/>
      <c r="K222" s="35"/>
      <c r="L222" s="34"/>
      <c r="M222" s="27"/>
    </row>
    <row r="223" spans="1:13" ht="24" hidden="1" x14ac:dyDescent="0.25">
      <c r="A223" s="74">
        <v>5238</v>
      </c>
      <c r="B223" s="78" t="s">
        <v>90</v>
      </c>
      <c r="C223" s="73">
        <f t="shared" si="13"/>
        <v>0</v>
      </c>
      <c r="D223" s="35"/>
      <c r="E223" s="35"/>
      <c r="F223" s="35"/>
      <c r="G223" s="37"/>
      <c r="H223" s="36">
        <f t="shared" si="14"/>
        <v>0</v>
      </c>
      <c r="I223" s="35">
        <v>0</v>
      </c>
      <c r="J223" s="35"/>
      <c r="K223" s="35"/>
      <c r="L223" s="34"/>
      <c r="M223" s="27"/>
    </row>
    <row r="224" spans="1:13" ht="24" hidden="1" x14ac:dyDescent="0.25">
      <c r="A224" s="74">
        <v>5239</v>
      </c>
      <c r="B224" s="78" t="s">
        <v>89</v>
      </c>
      <c r="C224" s="73">
        <f t="shared" si="13"/>
        <v>0</v>
      </c>
      <c r="D224" s="35"/>
      <c r="E224" s="35"/>
      <c r="F224" s="35"/>
      <c r="G224" s="37"/>
      <c r="H224" s="36">
        <f t="shared" si="14"/>
        <v>0</v>
      </c>
      <c r="I224" s="35">
        <v>0</v>
      </c>
      <c r="J224" s="35"/>
      <c r="K224" s="35"/>
      <c r="L224" s="34"/>
      <c r="M224" s="27"/>
    </row>
    <row r="225" spans="1:13" ht="24" hidden="1" x14ac:dyDescent="0.25">
      <c r="A225" s="88">
        <v>5240</v>
      </c>
      <c r="B225" s="78" t="s">
        <v>88</v>
      </c>
      <c r="C225" s="73">
        <f t="shared" ref="C225:C256" si="15">SUM(D225:G225)</f>
        <v>0</v>
      </c>
      <c r="D225" s="35"/>
      <c r="E225" s="35"/>
      <c r="F225" s="35"/>
      <c r="G225" s="37"/>
      <c r="H225" s="36">
        <f t="shared" ref="H225:H256" si="16">SUM(I225:L225)</f>
        <v>0</v>
      </c>
      <c r="I225" s="35">
        <v>0</v>
      </c>
      <c r="J225" s="35"/>
      <c r="K225" s="35"/>
      <c r="L225" s="34"/>
      <c r="M225" s="27"/>
    </row>
    <row r="226" spans="1:13" hidden="1" x14ac:dyDescent="0.25">
      <c r="A226" s="88">
        <v>5250</v>
      </c>
      <c r="B226" s="78" t="s">
        <v>87</v>
      </c>
      <c r="C226" s="73">
        <f t="shared" si="15"/>
        <v>0</v>
      </c>
      <c r="D226" s="35"/>
      <c r="E226" s="35"/>
      <c r="F226" s="35"/>
      <c r="G226" s="37"/>
      <c r="H226" s="36">
        <f t="shared" si="16"/>
        <v>0</v>
      </c>
      <c r="I226" s="35">
        <v>0</v>
      </c>
      <c r="J226" s="35"/>
      <c r="K226" s="35"/>
      <c r="L226" s="34"/>
      <c r="M226" s="27"/>
    </row>
    <row r="227" spans="1:13" hidden="1" x14ac:dyDescent="0.25">
      <c r="A227" s="88">
        <v>5260</v>
      </c>
      <c r="B227" s="78" t="s">
        <v>86</v>
      </c>
      <c r="C227" s="73">
        <f t="shared" si="15"/>
        <v>0</v>
      </c>
      <c r="D227" s="76">
        <f>SUM(D228)</f>
        <v>0</v>
      </c>
      <c r="E227" s="76">
        <f>SUM(E228)</f>
        <v>0</v>
      </c>
      <c r="F227" s="76">
        <f>SUM(F228)</f>
        <v>0</v>
      </c>
      <c r="G227" s="77">
        <f>SUM(G228)</f>
        <v>0</v>
      </c>
      <c r="H227" s="36">
        <f t="shared" si="16"/>
        <v>0</v>
      </c>
      <c r="I227" s="76">
        <f>SUM(I228)</f>
        <v>0</v>
      </c>
      <c r="J227" s="76">
        <f>SUM(J228)</f>
        <v>0</v>
      </c>
      <c r="K227" s="76">
        <f>SUM(K228)</f>
        <v>0</v>
      </c>
      <c r="L227" s="75">
        <f>SUM(L228)</f>
        <v>0</v>
      </c>
    </row>
    <row r="228" spans="1:13" ht="24" hidden="1" x14ac:dyDescent="0.25">
      <c r="A228" s="74">
        <v>5269</v>
      </c>
      <c r="B228" s="78" t="s">
        <v>85</v>
      </c>
      <c r="C228" s="73">
        <f t="shared" si="15"/>
        <v>0</v>
      </c>
      <c r="D228" s="35"/>
      <c r="E228" s="35"/>
      <c r="F228" s="35"/>
      <c r="G228" s="37"/>
      <c r="H228" s="36">
        <f t="shared" si="16"/>
        <v>0</v>
      </c>
      <c r="I228" s="35">
        <v>0</v>
      </c>
      <c r="J228" s="35"/>
      <c r="K228" s="35"/>
      <c r="L228" s="34"/>
      <c r="M228" s="27"/>
    </row>
    <row r="229" spans="1:13" ht="24" hidden="1" x14ac:dyDescent="0.25">
      <c r="A229" s="80">
        <v>5270</v>
      </c>
      <c r="B229" s="137" t="s">
        <v>84</v>
      </c>
      <c r="C229" s="136">
        <f t="shared" si="15"/>
        <v>0</v>
      </c>
      <c r="D229" s="133"/>
      <c r="E229" s="133"/>
      <c r="F229" s="133"/>
      <c r="G229" s="135"/>
      <c r="H229" s="134">
        <f t="shared" si="16"/>
        <v>0</v>
      </c>
      <c r="I229" s="133">
        <v>0</v>
      </c>
      <c r="J229" s="133"/>
      <c r="K229" s="133"/>
      <c r="L229" s="132"/>
      <c r="M229" s="27"/>
    </row>
    <row r="230" spans="1:13" x14ac:dyDescent="0.25">
      <c r="A230" s="131">
        <v>6000</v>
      </c>
      <c r="B230" s="131" t="s">
        <v>83</v>
      </c>
      <c r="C230" s="130">
        <f t="shared" si="15"/>
        <v>8748</v>
      </c>
      <c r="D230" s="127">
        <f>D231+D251+D258</f>
        <v>8748</v>
      </c>
      <c r="E230" s="127">
        <f>E231+E251+E258</f>
        <v>0</v>
      </c>
      <c r="F230" s="127">
        <f>F231+F251+F258</f>
        <v>0</v>
      </c>
      <c r="G230" s="129">
        <f>G231+G251+G258</f>
        <v>0</v>
      </c>
      <c r="H230" s="128">
        <f t="shared" si="16"/>
        <v>8748</v>
      </c>
      <c r="I230" s="127">
        <f>I231+I251+I258</f>
        <v>8748</v>
      </c>
      <c r="J230" s="127">
        <f>J231+J251+J258</f>
        <v>0</v>
      </c>
      <c r="K230" s="127">
        <f>K231+K251+K258</f>
        <v>0</v>
      </c>
      <c r="L230" s="126">
        <f>L231+L251+L258</f>
        <v>0</v>
      </c>
    </row>
    <row r="231" spans="1:13" ht="14.25" customHeight="1" x14ac:dyDescent="0.25">
      <c r="A231" s="125">
        <v>6200</v>
      </c>
      <c r="B231" s="124" t="s">
        <v>82</v>
      </c>
      <c r="C231" s="123">
        <f t="shared" si="15"/>
        <v>2250</v>
      </c>
      <c r="D231" s="121">
        <f>SUM(D232,D233,D235,D238,D244,D245,D246)</f>
        <v>2250</v>
      </c>
      <c r="E231" s="121">
        <f>SUM(E232,E233,E235,E238,E244,E245,E246)</f>
        <v>0</v>
      </c>
      <c r="F231" s="121">
        <f>SUM(F232,F233,F235,F238,F244,F245,F246)</f>
        <v>0</v>
      </c>
      <c r="G231" s="121">
        <f>SUM(G232,G233,G235,G238,G244,G245,G246)</f>
        <v>0</v>
      </c>
      <c r="H231" s="122">
        <f t="shared" si="16"/>
        <v>1500</v>
      </c>
      <c r="I231" s="121">
        <f>SUM(I232,I233,I235,I238,I244,I245,I246)</f>
        <v>1500</v>
      </c>
      <c r="J231" s="121">
        <f>SUM(J232,J233,J235,J238,J244,J245,J246)</f>
        <v>0</v>
      </c>
      <c r="K231" s="121">
        <f>SUM(K232,K233,K235,K238,K244,K245,K246)</f>
        <v>0</v>
      </c>
      <c r="L231" s="92">
        <f>SUM(L232,L233,L235,L238,L244,L245,L246)</f>
        <v>0</v>
      </c>
    </row>
    <row r="232" spans="1:13" ht="24" hidden="1" x14ac:dyDescent="0.25">
      <c r="A232" s="91">
        <v>6220</v>
      </c>
      <c r="B232" s="79" t="s">
        <v>81</v>
      </c>
      <c r="C232" s="71">
        <f t="shared" si="15"/>
        <v>0</v>
      </c>
      <c r="D232" s="68"/>
      <c r="E232" s="68"/>
      <c r="F232" s="68"/>
      <c r="G232" s="120"/>
      <c r="H232" s="119">
        <f t="shared" si="16"/>
        <v>0</v>
      </c>
      <c r="I232" s="68">
        <v>0</v>
      </c>
      <c r="J232" s="68"/>
      <c r="K232" s="68"/>
      <c r="L232" s="67"/>
      <c r="M232" s="27"/>
    </row>
    <row r="233" spans="1:13" hidden="1" x14ac:dyDescent="0.25">
      <c r="A233" s="88">
        <v>6230</v>
      </c>
      <c r="B233" s="78" t="s">
        <v>80</v>
      </c>
      <c r="C233" s="73">
        <f t="shared" si="15"/>
        <v>0</v>
      </c>
      <c r="D233" s="76">
        <f>SUM(D234)</f>
        <v>0</v>
      </c>
      <c r="E233" s="76">
        <f>SUM(E234)</f>
        <v>0</v>
      </c>
      <c r="F233" s="76">
        <f>SUM(F234)</f>
        <v>0</v>
      </c>
      <c r="G233" s="77">
        <f>SUM(G234)</f>
        <v>0</v>
      </c>
      <c r="H233" s="103">
        <f t="shared" si="16"/>
        <v>0</v>
      </c>
      <c r="I233" s="76">
        <f>SUM(I234)</f>
        <v>0</v>
      </c>
      <c r="J233" s="76">
        <f>SUM(J234)</f>
        <v>0</v>
      </c>
      <c r="K233" s="76">
        <f>SUM(K234)</f>
        <v>0</v>
      </c>
      <c r="L233" s="75">
        <f>SUM(L234)</f>
        <v>0</v>
      </c>
    </row>
    <row r="234" spans="1:13" ht="24" hidden="1" x14ac:dyDescent="0.25">
      <c r="A234" s="74">
        <v>6239</v>
      </c>
      <c r="B234" s="79" t="s">
        <v>79</v>
      </c>
      <c r="C234" s="73">
        <f t="shared" si="15"/>
        <v>0</v>
      </c>
      <c r="D234" s="68"/>
      <c r="E234" s="68"/>
      <c r="F234" s="68"/>
      <c r="G234" s="70"/>
      <c r="H234" s="103">
        <f t="shared" si="16"/>
        <v>0</v>
      </c>
      <c r="I234" s="68">
        <v>0</v>
      </c>
      <c r="J234" s="68"/>
      <c r="K234" s="68"/>
      <c r="L234" s="67"/>
      <c r="M234" s="27"/>
    </row>
    <row r="235" spans="1:13" ht="24" hidden="1" x14ac:dyDescent="0.25">
      <c r="A235" s="88">
        <v>6240</v>
      </c>
      <c r="B235" s="78" t="s">
        <v>78</v>
      </c>
      <c r="C235" s="73">
        <f t="shared" si="15"/>
        <v>0</v>
      </c>
      <c r="D235" s="76">
        <f>SUM(D236:D237)</f>
        <v>0</v>
      </c>
      <c r="E235" s="76">
        <f>SUM(E236:E237)</f>
        <v>0</v>
      </c>
      <c r="F235" s="76">
        <f>SUM(F236:F237)</f>
        <v>0</v>
      </c>
      <c r="G235" s="77">
        <f>SUM(G236:G237)</f>
        <v>0</v>
      </c>
      <c r="H235" s="103">
        <f t="shared" si="16"/>
        <v>0</v>
      </c>
      <c r="I235" s="76">
        <f>SUM(I236:I237)</f>
        <v>0</v>
      </c>
      <c r="J235" s="76">
        <f>SUM(J236:J237)</f>
        <v>0</v>
      </c>
      <c r="K235" s="76">
        <f>SUM(K236:K237)</f>
        <v>0</v>
      </c>
      <c r="L235" s="75">
        <f>SUM(L236:L237)</f>
        <v>0</v>
      </c>
    </row>
    <row r="236" spans="1:13" hidden="1" x14ac:dyDescent="0.25">
      <c r="A236" s="74">
        <v>6241</v>
      </c>
      <c r="B236" s="78" t="s">
        <v>77</v>
      </c>
      <c r="C236" s="73">
        <f t="shared" si="15"/>
        <v>0</v>
      </c>
      <c r="D236" s="35"/>
      <c r="E236" s="35"/>
      <c r="F236" s="35"/>
      <c r="G236" s="37"/>
      <c r="H236" s="103">
        <f t="shared" si="16"/>
        <v>0</v>
      </c>
      <c r="I236" s="35">
        <v>0</v>
      </c>
      <c r="J236" s="35"/>
      <c r="K236" s="35"/>
      <c r="L236" s="34"/>
      <c r="M236" s="27"/>
    </row>
    <row r="237" spans="1:13" hidden="1" x14ac:dyDescent="0.25">
      <c r="A237" s="74">
        <v>6242</v>
      </c>
      <c r="B237" s="78" t="s">
        <v>76</v>
      </c>
      <c r="C237" s="73">
        <f t="shared" si="15"/>
        <v>0</v>
      </c>
      <c r="D237" s="35"/>
      <c r="E237" s="35"/>
      <c r="F237" s="35"/>
      <c r="G237" s="37"/>
      <c r="H237" s="103">
        <f t="shared" si="16"/>
        <v>0</v>
      </c>
      <c r="I237" s="35">
        <v>0</v>
      </c>
      <c r="J237" s="35"/>
      <c r="K237" s="35"/>
      <c r="L237" s="34"/>
      <c r="M237" s="27"/>
    </row>
    <row r="238" spans="1:13" ht="25.5" customHeight="1" x14ac:dyDescent="0.25">
      <c r="A238" s="88">
        <v>6250</v>
      </c>
      <c r="B238" s="78" t="s">
        <v>75</v>
      </c>
      <c r="C238" s="73">
        <f t="shared" si="15"/>
        <v>2250</v>
      </c>
      <c r="D238" s="76">
        <f>SUM(D239:D243)</f>
        <v>2250</v>
      </c>
      <c r="E238" s="76">
        <f>SUM(E239:E243)</f>
        <v>0</v>
      </c>
      <c r="F238" s="76">
        <f>SUM(F239:F243)</f>
        <v>0</v>
      </c>
      <c r="G238" s="77">
        <f>SUM(G239:G243)</f>
        <v>0</v>
      </c>
      <c r="H238" s="103">
        <f t="shared" si="16"/>
        <v>1500</v>
      </c>
      <c r="I238" s="76">
        <f>SUM(I239:I243)</f>
        <v>1500</v>
      </c>
      <c r="J238" s="76">
        <f>SUM(J239:J243)</f>
        <v>0</v>
      </c>
      <c r="K238" s="76">
        <f>SUM(K239:K243)</f>
        <v>0</v>
      </c>
      <c r="L238" s="75">
        <f>SUM(L239:L243)</f>
        <v>0</v>
      </c>
    </row>
    <row r="239" spans="1:13" ht="14.25" hidden="1" customHeight="1" x14ac:dyDescent="0.25">
      <c r="A239" s="74">
        <v>6252</v>
      </c>
      <c r="B239" s="78" t="s">
        <v>74</v>
      </c>
      <c r="C239" s="73">
        <f t="shared" si="15"/>
        <v>0</v>
      </c>
      <c r="D239" s="35"/>
      <c r="E239" s="35"/>
      <c r="F239" s="35"/>
      <c r="G239" s="37"/>
      <c r="H239" s="103">
        <f t="shared" si="16"/>
        <v>0</v>
      </c>
      <c r="I239" s="35">
        <v>0</v>
      </c>
      <c r="J239" s="35"/>
      <c r="K239" s="35"/>
      <c r="L239" s="34"/>
      <c r="M239" s="27"/>
    </row>
    <row r="240" spans="1:13" ht="14.25" hidden="1" customHeight="1" x14ac:dyDescent="0.25">
      <c r="A240" s="74">
        <v>6253</v>
      </c>
      <c r="B240" s="78" t="s">
        <v>73</v>
      </c>
      <c r="C240" s="73">
        <f t="shared" si="15"/>
        <v>0</v>
      </c>
      <c r="D240" s="35"/>
      <c r="E240" s="35"/>
      <c r="F240" s="35"/>
      <c r="G240" s="37"/>
      <c r="H240" s="103">
        <f t="shared" si="16"/>
        <v>0</v>
      </c>
      <c r="I240" s="35">
        <v>0</v>
      </c>
      <c r="J240" s="35"/>
      <c r="K240" s="35"/>
      <c r="L240" s="34"/>
      <c r="M240" s="27"/>
    </row>
    <row r="241" spans="1:13" ht="24" hidden="1" x14ac:dyDescent="0.25">
      <c r="A241" s="74">
        <v>6254</v>
      </c>
      <c r="B241" s="78" t="s">
        <v>72</v>
      </c>
      <c r="C241" s="73">
        <f t="shared" si="15"/>
        <v>0</v>
      </c>
      <c r="D241" s="35"/>
      <c r="E241" s="35"/>
      <c r="F241" s="35"/>
      <c r="G241" s="37"/>
      <c r="H241" s="103">
        <f t="shared" si="16"/>
        <v>0</v>
      </c>
      <c r="I241" s="35">
        <v>0</v>
      </c>
      <c r="J241" s="35"/>
      <c r="K241" s="35"/>
      <c r="L241" s="34"/>
      <c r="M241" s="27"/>
    </row>
    <row r="242" spans="1:13" ht="24" hidden="1" x14ac:dyDescent="0.25">
      <c r="A242" s="74">
        <v>6255</v>
      </c>
      <c r="B242" s="78" t="s">
        <v>71</v>
      </c>
      <c r="C242" s="73">
        <f t="shared" si="15"/>
        <v>0</v>
      </c>
      <c r="D242" s="35"/>
      <c r="E242" s="35"/>
      <c r="F242" s="35"/>
      <c r="G242" s="37"/>
      <c r="H242" s="103">
        <f t="shared" si="16"/>
        <v>0</v>
      </c>
      <c r="I242" s="35">
        <v>0</v>
      </c>
      <c r="J242" s="35"/>
      <c r="K242" s="35"/>
      <c r="L242" s="34"/>
      <c r="M242" s="27"/>
    </row>
    <row r="243" spans="1:13" x14ac:dyDescent="0.25">
      <c r="A243" s="74">
        <v>6259</v>
      </c>
      <c r="B243" s="78" t="s">
        <v>70</v>
      </c>
      <c r="C243" s="73">
        <f t="shared" si="15"/>
        <v>2250</v>
      </c>
      <c r="D243" s="35">
        <f>2250</f>
        <v>2250</v>
      </c>
      <c r="E243" s="35"/>
      <c r="F243" s="35"/>
      <c r="G243" s="37"/>
      <c r="H243" s="103">
        <f t="shared" si="16"/>
        <v>1500</v>
      </c>
      <c r="I243" s="35">
        <v>1500</v>
      </c>
      <c r="J243" s="35"/>
      <c r="K243" s="35"/>
      <c r="L243" s="34"/>
      <c r="M243" s="27"/>
    </row>
    <row r="244" spans="1:13" ht="24" hidden="1" x14ac:dyDescent="0.25">
      <c r="A244" s="88">
        <v>6260</v>
      </c>
      <c r="B244" s="78" t="s">
        <v>69</v>
      </c>
      <c r="C244" s="73">
        <f t="shared" si="15"/>
        <v>0</v>
      </c>
      <c r="D244" s="35"/>
      <c r="E244" s="35"/>
      <c r="F244" s="35"/>
      <c r="G244" s="37"/>
      <c r="H244" s="103">
        <f t="shared" si="16"/>
        <v>0</v>
      </c>
      <c r="I244" s="35">
        <v>0</v>
      </c>
      <c r="J244" s="35"/>
      <c r="K244" s="35"/>
      <c r="L244" s="34"/>
      <c r="M244" s="27"/>
    </row>
    <row r="245" spans="1:13" hidden="1" x14ac:dyDescent="0.25">
      <c r="A245" s="88">
        <v>6270</v>
      </c>
      <c r="B245" s="78" t="s">
        <v>68</v>
      </c>
      <c r="C245" s="73">
        <f t="shared" si="15"/>
        <v>0</v>
      </c>
      <c r="D245" s="35"/>
      <c r="E245" s="35"/>
      <c r="F245" s="35"/>
      <c r="G245" s="37"/>
      <c r="H245" s="103">
        <f t="shared" si="16"/>
        <v>0</v>
      </c>
      <c r="I245" s="35">
        <v>0</v>
      </c>
      <c r="J245" s="35"/>
      <c r="K245" s="35"/>
      <c r="L245" s="34"/>
      <c r="M245" s="27"/>
    </row>
    <row r="246" spans="1:13" ht="24" hidden="1" x14ac:dyDescent="0.25">
      <c r="A246" s="91">
        <v>6290</v>
      </c>
      <c r="B246" s="79" t="s">
        <v>67</v>
      </c>
      <c r="C246" s="110">
        <f t="shared" si="15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118">
        <f>SUM(G247:G250)</f>
        <v>0</v>
      </c>
      <c r="H246" s="110">
        <f t="shared" si="16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17">
        <f>SUM(L247:L250)</f>
        <v>0</v>
      </c>
    </row>
    <row r="247" spans="1:13" hidden="1" x14ac:dyDescent="0.25">
      <c r="A247" s="74">
        <v>6291</v>
      </c>
      <c r="B247" s="78" t="s">
        <v>66</v>
      </c>
      <c r="C247" s="73">
        <f t="shared" si="15"/>
        <v>0</v>
      </c>
      <c r="D247" s="35"/>
      <c r="E247" s="35"/>
      <c r="F247" s="35"/>
      <c r="G247" s="111"/>
      <c r="H247" s="73">
        <f t="shared" si="16"/>
        <v>0</v>
      </c>
      <c r="I247" s="35">
        <v>0</v>
      </c>
      <c r="J247" s="35"/>
      <c r="K247" s="35"/>
      <c r="L247" s="34"/>
      <c r="M247" s="27"/>
    </row>
    <row r="248" spans="1:13" hidden="1" x14ac:dyDescent="0.25">
      <c r="A248" s="74">
        <v>6292</v>
      </c>
      <c r="B248" s="78" t="s">
        <v>65</v>
      </c>
      <c r="C248" s="73">
        <f t="shared" si="15"/>
        <v>0</v>
      </c>
      <c r="D248" s="35"/>
      <c r="E248" s="35"/>
      <c r="F248" s="35"/>
      <c r="G248" s="111"/>
      <c r="H248" s="73">
        <f t="shared" si="16"/>
        <v>0</v>
      </c>
      <c r="I248" s="35">
        <v>0</v>
      </c>
      <c r="J248" s="35"/>
      <c r="K248" s="35"/>
      <c r="L248" s="34"/>
      <c r="M248" s="27"/>
    </row>
    <row r="249" spans="1:13" ht="72" hidden="1" x14ac:dyDescent="0.25">
      <c r="A249" s="74">
        <v>6296</v>
      </c>
      <c r="B249" s="78" t="s">
        <v>64</v>
      </c>
      <c r="C249" s="73">
        <f t="shared" si="15"/>
        <v>0</v>
      </c>
      <c r="D249" s="35"/>
      <c r="E249" s="35"/>
      <c r="F249" s="35"/>
      <c r="G249" s="111"/>
      <c r="H249" s="73">
        <f t="shared" si="16"/>
        <v>0</v>
      </c>
      <c r="I249" s="35">
        <v>0</v>
      </c>
      <c r="J249" s="35"/>
      <c r="K249" s="35"/>
      <c r="L249" s="34"/>
      <c r="M249" s="27"/>
    </row>
    <row r="250" spans="1:13" ht="39.75" hidden="1" customHeight="1" x14ac:dyDescent="0.25">
      <c r="A250" s="74">
        <v>6299</v>
      </c>
      <c r="B250" s="78" t="s">
        <v>63</v>
      </c>
      <c r="C250" s="73">
        <f t="shared" si="15"/>
        <v>0</v>
      </c>
      <c r="D250" s="35"/>
      <c r="E250" s="35"/>
      <c r="F250" s="35"/>
      <c r="G250" s="111"/>
      <c r="H250" s="73">
        <f t="shared" si="16"/>
        <v>0</v>
      </c>
      <c r="I250" s="35">
        <v>0</v>
      </c>
      <c r="J250" s="35"/>
      <c r="K250" s="35"/>
      <c r="L250" s="34"/>
      <c r="M250" s="27"/>
    </row>
    <row r="251" spans="1:13" x14ac:dyDescent="0.25">
      <c r="A251" s="97">
        <v>6300</v>
      </c>
      <c r="B251" s="96" t="s">
        <v>62</v>
      </c>
      <c r="C251" s="95">
        <f t="shared" si="15"/>
        <v>5000</v>
      </c>
      <c r="D251" s="93">
        <f>SUM(D252,D256,D257)</f>
        <v>5000</v>
      </c>
      <c r="E251" s="93">
        <f>SUM(E252,E256,E257)</f>
        <v>0</v>
      </c>
      <c r="F251" s="93">
        <f>SUM(F252,F256,F257)</f>
        <v>0</v>
      </c>
      <c r="G251" s="93">
        <f>SUM(G252,G256,G257)</f>
        <v>0</v>
      </c>
      <c r="H251" s="94">
        <f t="shared" si="16"/>
        <v>5000</v>
      </c>
      <c r="I251" s="93">
        <f>SUM(I252,I256,I257)</f>
        <v>5000</v>
      </c>
      <c r="J251" s="93">
        <f>SUM(J252,J256,J257)</f>
        <v>0</v>
      </c>
      <c r="K251" s="93">
        <f>SUM(K252,K256,K257)</f>
        <v>0</v>
      </c>
      <c r="L251" s="109">
        <f>SUM(L252,L256,L257)</f>
        <v>0</v>
      </c>
    </row>
    <row r="252" spans="1:13" ht="24" hidden="1" x14ac:dyDescent="0.25">
      <c r="A252" s="91">
        <v>6320</v>
      </c>
      <c r="B252" s="79" t="s">
        <v>61</v>
      </c>
      <c r="C252" s="110">
        <f t="shared" si="15"/>
        <v>0</v>
      </c>
      <c r="D252" s="107">
        <f>SUM(D253:D255)</f>
        <v>0</v>
      </c>
      <c r="E252" s="107">
        <f>SUM(E253:E255)</f>
        <v>0</v>
      </c>
      <c r="F252" s="107">
        <f>SUM(F253:F255)</f>
        <v>0</v>
      </c>
      <c r="G252" s="116">
        <f>SUM(G253:G255)</f>
        <v>0</v>
      </c>
      <c r="H252" s="110">
        <f t="shared" si="16"/>
        <v>0</v>
      </c>
      <c r="I252" s="107">
        <f>SUM(I253:I255)</f>
        <v>0</v>
      </c>
      <c r="J252" s="107">
        <f>SUM(J253:J255)</f>
        <v>0</v>
      </c>
      <c r="K252" s="107">
        <f>SUM(K253:K255)</f>
        <v>0</v>
      </c>
      <c r="L252" s="115">
        <f>SUM(L253:L255)</f>
        <v>0</v>
      </c>
    </row>
    <row r="253" spans="1:13" hidden="1" x14ac:dyDescent="0.25">
      <c r="A253" s="74">
        <v>6322</v>
      </c>
      <c r="B253" s="78" t="s">
        <v>60</v>
      </c>
      <c r="C253" s="73">
        <f t="shared" si="15"/>
        <v>0</v>
      </c>
      <c r="D253" s="35"/>
      <c r="E253" s="35"/>
      <c r="F253" s="35"/>
      <c r="G253" s="111"/>
      <c r="H253" s="73">
        <f t="shared" si="16"/>
        <v>0</v>
      </c>
      <c r="I253" s="35">
        <v>0</v>
      </c>
      <c r="J253" s="35"/>
      <c r="K253" s="35"/>
      <c r="L253" s="34"/>
      <c r="M253" s="27"/>
    </row>
    <row r="254" spans="1:13" ht="24" hidden="1" x14ac:dyDescent="0.25">
      <c r="A254" s="74">
        <v>6323</v>
      </c>
      <c r="B254" s="78" t="s">
        <v>59</v>
      </c>
      <c r="C254" s="73">
        <f t="shared" si="15"/>
        <v>0</v>
      </c>
      <c r="D254" s="35"/>
      <c r="E254" s="35"/>
      <c r="F254" s="35"/>
      <c r="G254" s="111"/>
      <c r="H254" s="73">
        <f t="shared" si="16"/>
        <v>0</v>
      </c>
      <c r="I254" s="35">
        <v>0</v>
      </c>
      <c r="J254" s="35"/>
      <c r="K254" s="35"/>
      <c r="L254" s="34"/>
      <c r="M254" s="27"/>
    </row>
    <row r="255" spans="1:13" ht="24" hidden="1" x14ac:dyDescent="0.25">
      <c r="A255" s="114">
        <v>6324</v>
      </c>
      <c r="B255" s="79" t="s">
        <v>58</v>
      </c>
      <c r="C255" s="71">
        <f t="shared" si="15"/>
        <v>0</v>
      </c>
      <c r="D255" s="68"/>
      <c r="E255" s="68"/>
      <c r="F255" s="68"/>
      <c r="G255" s="113"/>
      <c r="H255" s="71">
        <f t="shared" si="16"/>
        <v>0</v>
      </c>
      <c r="I255" s="68">
        <v>0</v>
      </c>
      <c r="J255" s="68"/>
      <c r="K255" s="68"/>
      <c r="L255" s="67"/>
      <c r="M255" s="27"/>
    </row>
    <row r="256" spans="1:13" ht="24" x14ac:dyDescent="0.25">
      <c r="A256" s="88">
        <v>6330</v>
      </c>
      <c r="B256" s="78" t="s">
        <v>57</v>
      </c>
      <c r="C256" s="110">
        <f t="shared" si="15"/>
        <v>5000</v>
      </c>
      <c r="D256" s="29">
        <f>5000</f>
        <v>5000</v>
      </c>
      <c r="E256" s="29"/>
      <c r="F256" s="29"/>
      <c r="G256" s="111"/>
      <c r="H256" s="36">
        <f t="shared" si="16"/>
        <v>5000</v>
      </c>
      <c r="I256" s="35">
        <v>5000</v>
      </c>
      <c r="J256" s="35"/>
      <c r="K256" s="35"/>
      <c r="L256" s="28"/>
      <c r="M256" s="27"/>
    </row>
    <row r="257" spans="1:13" hidden="1" x14ac:dyDescent="0.25">
      <c r="A257" s="88">
        <v>6360</v>
      </c>
      <c r="B257" s="78" t="s">
        <v>56</v>
      </c>
      <c r="C257" s="73">
        <f t="shared" ref="C257:C283" si="17">SUM(D257:G257)</f>
        <v>0</v>
      </c>
      <c r="D257" s="35"/>
      <c r="E257" s="35"/>
      <c r="F257" s="35"/>
      <c r="G257" s="37"/>
      <c r="H257" s="103">
        <f t="shared" ref="H257:H283" si="18">SUM(I257:L257)</f>
        <v>0</v>
      </c>
      <c r="I257" s="35">
        <v>0</v>
      </c>
      <c r="J257" s="35"/>
      <c r="K257" s="35"/>
      <c r="L257" s="34"/>
      <c r="M257" s="27"/>
    </row>
    <row r="258" spans="1:13" ht="36" x14ac:dyDescent="0.25">
      <c r="A258" s="97">
        <v>6400</v>
      </c>
      <c r="B258" s="96" t="s">
        <v>55</v>
      </c>
      <c r="C258" s="95">
        <f t="shared" si="17"/>
        <v>1498</v>
      </c>
      <c r="D258" s="93">
        <f>SUM(D259,D263)</f>
        <v>1498</v>
      </c>
      <c r="E258" s="93">
        <f>SUM(E259,E263)</f>
        <v>0</v>
      </c>
      <c r="F258" s="93">
        <f>SUM(F259,F263)</f>
        <v>0</v>
      </c>
      <c r="G258" s="93">
        <f>SUM(G259,G263)</f>
        <v>0</v>
      </c>
      <c r="H258" s="94">
        <f t="shared" si="18"/>
        <v>2248</v>
      </c>
      <c r="I258" s="93">
        <f>SUM(I259,I263)</f>
        <v>2248</v>
      </c>
      <c r="J258" s="93">
        <f>SUM(J259,J263)</f>
        <v>0</v>
      </c>
      <c r="K258" s="93">
        <f>SUM(K259,K263)</f>
        <v>0</v>
      </c>
      <c r="L258" s="109">
        <f>SUM(L259,L263)</f>
        <v>0</v>
      </c>
    </row>
    <row r="259" spans="1:13" ht="24" hidden="1" x14ac:dyDescent="0.25">
      <c r="A259" s="91">
        <v>6410</v>
      </c>
      <c r="B259" s="79" t="s">
        <v>54</v>
      </c>
      <c r="C259" s="71">
        <f t="shared" si="17"/>
        <v>0</v>
      </c>
      <c r="D259" s="107">
        <f>SUM(D260:D262)</f>
        <v>0</v>
      </c>
      <c r="E259" s="107">
        <f>SUM(E260:E262)</f>
        <v>0</v>
      </c>
      <c r="F259" s="107">
        <f>SUM(F260:F262)</f>
        <v>0</v>
      </c>
      <c r="G259" s="108">
        <f>SUM(G260:G262)</f>
        <v>0</v>
      </c>
      <c r="H259" s="71">
        <f t="shared" si="18"/>
        <v>0</v>
      </c>
      <c r="I259" s="107">
        <f>SUM(I260:I262)</f>
        <v>0</v>
      </c>
      <c r="J259" s="107">
        <f>SUM(J260:J262)</f>
        <v>0</v>
      </c>
      <c r="K259" s="107">
        <f>SUM(K260:K262)</f>
        <v>0</v>
      </c>
      <c r="L259" s="106">
        <f>SUM(L260:L262)</f>
        <v>0</v>
      </c>
    </row>
    <row r="260" spans="1:13" hidden="1" x14ac:dyDescent="0.25">
      <c r="A260" s="74">
        <v>6411</v>
      </c>
      <c r="B260" s="39" t="s">
        <v>53</v>
      </c>
      <c r="C260" s="73">
        <f t="shared" si="17"/>
        <v>0</v>
      </c>
      <c r="D260" s="35"/>
      <c r="E260" s="35"/>
      <c r="F260" s="35"/>
      <c r="G260" s="37"/>
      <c r="H260" s="103">
        <f t="shared" si="18"/>
        <v>0</v>
      </c>
      <c r="I260" s="35">
        <v>0</v>
      </c>
      <c r="J260" s="35"/>
      <c r="K260" s="35"/>
      <c r="L260" s="34"/>
      <c r="M260" s="27"/>
    </row>
    <row r="261" spans="1:13" ht="36" hidden="1" x14ac:dyDescent="0.25">
      <c r="A261" s="74">
        <v>6412</v>
      </c>
      <c r="B261" s="78" t="s">
        <v>52</v>
      </c>
      <c r="C261" s="73">
        <f t="shared" si="17"/>
        <v>0</v>
      </c>
      <c r="D261" s="35"/>
      <c r="E261" s="35"/>
      <c r="F261" s="35"/>
      <c r="G261" s="37"/>
      <c r="H261" s="103">
        <f t="shared" si="18"/>
        <v>0</v>
      </c>
      <c r="I261" s="35">
        <v>0</v>
      </c>
      <c r="J261" s="35"/>
      <c r="K261" s="35"/>
      <c r="L261" s="34"/>
      <c r="M261" s="27"/>
    </row>
    <row r="262" spans="1:13" ht="36" hidden="1" x14ac:dyDescent="0.25">
      <c r="A262" s="74">
        <v>6419</v>
      </c>
      <c r="B262" s="78" t="s">
        <v>51</v>
      </c>
      <c r="C262" s="73">
        <f t="shared" si="17"/>
        <v>0</v>
      </c>
      <c r="D262" s="35"/>
      <c r="E262" s="35"/>
      <c r="F262" s="35"/>
      <c r="G262" s="37"/>
      <c r="H262" s="103">
        <f t="shared" si="18"/>
        <v>0</v>
      </c>
      <c r="I262" s="35">
        <v>0</v>
      </c>
      <c r="J262" s="35"/>
      <c r="K262" s="35"/>
      <c r="L262" s="34"/>
      <c r="M262" s="27"/>
    </row>
    <row r="263" spans="1:13" ht="36" x14ac:dyDescent="0.25">
      <c r="A263" s="88">
        <v>6420</v>
      </c>
      <c r="B263" s="78" t="s">
        <v>50</v>
      </c>
      <c r="C263" s="73">
        <f t="shared" si="17"/>
        <v>1498</v>
      </c>
      <c r="D263" s="76">
        <f>SUM(D264:D267)</f>
        <v>1498</v>
      </c>
      <c r="E263" s="76">
        <f>SUM(E264:E267)</f>
        <v>0</v>
      </c>
      <c r="F263" s="76">
        <f>SUM(F264:F267)</f>
        <v>0</v>
      </c>
      <c r="G263" s="105">
        <f>SUM(G264:G267)</f>
        <v>0</v>
      </c>
      <c r="H263" s="73">
        <f t="shared" si="18"/>
        <v>2248</v>
      </c>
      <c r="I263" s="76">
        <f>SUM(I264:I267)</f>
        <v>2248</v>
      </c>
      <c r="J263" s="76">
        <f>SUM(J264:J267)</f>
        <v>0</v>
      </c>
      <c r="K263" s="76">
        <f>SUM(K264:K267)</f>
        <v>0</v>
      </c>
      <c r="L263" s="104">
        <f>SUM(L264:L267)</f>
        <v>0</v>
      </c>
    </row>
    <row r="264" spans="1:13" hidden="1" x14ac:dyDescent="0.25">
      <c r="A264" s="74">
        <v>6421</v>
      </c>
      <c r="B264" s="78" t="s">
        <v>49</v>
      </c>
      <c r="C264" s="73">
        <f t="shared" si="17"/>
        <v>0</v>
      </c>
      <c r="D264" s="35"/>
      <c r="E264" s="35"/>
      <c r="F264" s="35"/>
      <c r="G264" s="37"/>
      <c r="H264" s="103">
        <f t="shared" si="18"/>
        <v>0</v>
      </c>
      <c r="I264" s="35">
        <v>0</v>
      </c>
      <c r="J264" s="35"/>
      <c r="K264" s="35"/>
      <c r="L264" s="34"/>
      <c r="M264" s="27"/>
    </row>
    <row r="265" spans="1:13" hidden="1" x14ac:dyDescent="0.25">
      <c r="A265" s="74">
        <v>6422</v>
      </c>
      <c r="B265" s="78" t="s">
        <v>48</v>
      </c>
      <c r="C265" s="73">
        <f t="shared" si="17"/>
        <v>0</v>
      </c>
      <c r="D265" s="35"/>
      <c r="E265" s="35"/>
      <c r="F265" s="35"/>
      <c r="G265" s="37"/>
      <c r="H265" s="103">
        <f t="shared" si="18"/>
        <v>0</v>
      </c>
      <c r="I265" s="35">
        <v>0</v>
      </c>
      <c r="J265" s="35"/>
      <c r="K265" s="35"/>
      <c r="L265" s="34"/>
      <c r="M265" s="27"/>
    </row>
    <row r="266" spans="1:13" ht="24" x14ac:dyDescent="0.25">
      <c r="A266" s="74">
        <v>6423</v>
      </c>
      <c r="B266" s="78" t="s">
        <v>47</v>
      </c>
      <c r="C266" s="73">
        <f t="shared" si="17"/>
        <v>1498</v>
      </c>
      <c r="D266" s="35">
        <f>1498</f>
        <v>1498</v>
      </c>
      <c r="E266" s="35"/>
      <c r="F266" s="35"/>
      <c r="G266" s="37"/>
      <c r="H266" s="103">
        <f t="shared" si="18"/>
        <v>2248</v>
      </c>
      <c r="I266" s="35">
        <v>2248</v>
      </c>
      <c r="J266" s="35"/>
      <c r="K266" s="35"/>
      <c r="L266" s="34"/>
      <c r="M266" s="27"/>
    </row>
    <row r="267" spans="1:13" ht="36" hidden="1" x14ac:dyDescent="0.25">
      <c r="A267" s="74">
        <v>6424</v>
      </c>
      <c r="B267" s="78" t="s">
        <v>46</v>
      </c>
      <c r="C267" s="73">
        <f t="shared" si="17"/>
        <v>0</v>
      </c>
      <c r="D267" s="35"/>
      <c r="E267" s="35"/>
      <c r="F267" s="35"/>
      <c r="G267" s="37"/>
      <c r="H267" s="103">
        <f t="shared" si="18"/>
        <v>0</v>
      </c>
      <c r="I267" s="35">
        <v>0</v>
      </c>
      <c r="J267" s="35"/>
      <c r="K267" s="35"/>
      <c r="L267" s="34"/>
      <c r="M267" s="90"/>
    </row>
    <row r="268" spans="1:13" ht="36" hidden="1" x14ac:dyDescent="0.25">
      <c r="A268" s="102">
        <v>7000</v>
      </c>
      <c r="B268" s="102" t="s">
        <v>45</v>
      </c>
      <c r="C268" s="101">
        <f t="shared" si="17"/>
        <v>0</v>
      </c>
      <c r="D268" s="99">
        <f>SUM(D269,D279)</f>
        <v>0</v>
      </c>
      <c r="E268" s="99">
        <f>SUM(E269,E279)</f>
        <v>0</v>
      </c>
      <c r="F268" s="99">
        <f>SUM(F269,F279)</f>
        <v>0</v>
      </c>
      <c r="G268" s="99">
        <f>SUM(G269,G279)</f>
        <v>0</v>
      </c>
      <c r="H268" s="100">
        <f t="shared" si="18"/>
        <v>0</v>
      </c>
      <c r="I268" s="99">
        <f>SUM(I269,I279)</f>
        <v>0</v>
      </c>
      <c r="J268" s="99">
        <f>SUM(J269,J279)</f>
        <v>0</v>
      </c>
      <c r="K268" s="99">
        <f>SUM(K269,K279)</f>
        <v>0</v>
      </c>
      <c r="L268" s="98">
        <f>SUM(L269,L279)</f>
        <v>0</v>
      </c>
    </row>
    <row r="269" spans="1:13" ht="24" hidden="1" x14ac:dyDescent="0.25">
      <c r="A269" s="97">
        <v>7200</v>
      </c>
      <c r="B269" s="96" t="s">
        <v>44</v>
      </c>
      <c r="C269" s="95">
        <f t="shared" si="17"/>
        <v>0</v>
      </c>
      <c r="D269" s="93">
        <f>SUM(D270,D271,D274,D275,D278)</f>
        <v>0</v>
      </c>
      <c r="E269" s="93">
        <f>SUM(E270,E271,E274,E275,E278)</f>
        <v>0</v>
      </c>
      <c r="F269" s="93">
        <f>SUM(F270,F271,F274,F275,F278)</f>
        <v>0</v>
      </c>
      <c r="G269" s="93">
        <f>SUM(G270,G271,G274,G275,G278)</f>
        <v>0</v>
      </c>
      <c r="H269" s="94">
        <f t="shared" si="18"/>
        <v>0</v>
      </c>
      <c r="I269" s="93">
        <f>SUM(I270,I271,I274,I275,I278)</f>
        <v>0</v>
      </c>
      <c r="J269" s="93">
        <f>SUM(J270,J271,J274,J275,J278)</f>
        <v>0</v>
      </c>
      <c r="K269" s="93">
        <f>SUM(K270,K271,K274,K275,K278)</f>
        <v>0</v>
      </c>
      <c r="L269" s="92">
        <f>SUM(L270,L271,L274,L275,L278)</f>
        <v>0</v>
      </c>
    </row>
    <row r="270" spans="1:13" ht="24" hidden="1" x14ac:dyDescent="0.25">
      <c r="A270" s="91">
        <v>7210</v>
      </c>
      <c r="B270" s="79" t="s">
        <v>43</v>
      </c>
      <c r="C270" s="71">
        <f t="shared" si="17"/>
        <v>0</v>
      </c>
      <c r="D270" s="68"/>
      <c r="E270" s="68"/>
      <c r="F270" s="68"/>
      <c r="G270" s="70"/>
      <c r="H270" s="69">
        <f t="shared" si="18"/>
        <v>0</v>
      </c>
      <c r="I270" s="68">
        <v>0</v>
      </c>
      <c r="J270" s="68"/>
      <c r="K270" s="68"/>
      <c r="L270" s="67"/>
      <c r="M270" s="27"/>
    </row>
    <row r="271" spans="1:13" s="89" customFormat="1" ht="36" hidden="1" x14ac:dyDescent="0.25">
      <c r="A271" s="88">
        <v>7220</v>
      </c>
      <c r="B271" s="78" t="s">
        <v>42</v>
      </c>
      <c r="C271" s="73">
        <f t="shared" si="17"/>
        <v>0</v>
      </c>
      <c r="D271" s="76">
        <f>SUM(D272:D273)</f>
        <v>0</v>
      </c>
      <c r="E271" s="76">
        <f>SUM(E272:E273)</f>
        <v>0</v>
      </c>
      <c r="F271" s="76">
        <f>SUM(F272:F273)</f>
        <v>0</v>
      </c>
      <c r="G271" s="76">
        <f>SUM(G272:G273)</f>
        <v>0</v>
      </c>
      <c r="H271" s="36">
        <f t="shared" si="18"/>
        <v>0</v>
      </c>
      <c r="I271" s="76">
        <f>SUM(I272:I273)</f>
        <v>0</v>
      </c>
      <c r="J271" s="76">
        <f>SUM(J272:J273)</f>
        <v>0</v>
      </c>
      <c r="K271" s="76">
        <f>SUM(K272:K273)</f>
        <v>0</v>
      </c>
      <c r="L271" s="75">
        <f>SUM(L272:L273)</f>
        <v>0</v>
      </c>
    </row>
    <row r="272" spans="1:13" s="89" customFormat="1" ht="36" hidden="1" x14ac:dyDescent="0.25">
      <c r="A272" s="74">
        <v>7221</v>
      </c>
      <c r="B272" s="78" t="s">
        <v>41</v>
      </c>
      <c r="C272" s="73">
        <f t="shared" si="17"/>
        <v>0</v>
      </c>
      <c r="D272" s="35"/>
      <c r="E272" s="35"/>
      <c r="F272" s="35"/>
      <c r="G272" s="37"/>
      <c r="H272" s="36">
        <f t="shared" si="18"/>
        <v>0</v>
      </c>
      <c r="I272" s="35">
        <v>0</v>
      </c>
      <c r="J272" s="35"/>
      <c r="K272" s="35"/>
      <c r="L272" s="34"/>
      <c r="M272" s="90"/>
    </row>
    <row r="273" spans="1:13" s="89" customFormat="1" ht="36" hidden="1" x14ac:dyDescent="0.25">
      <c r="A273" s="74">
        <v>7222</v>
      </c>
      <c r="B273" s="78" t="s">
        <v>40</v>
      </c>
      <c r="C273" s="73">
        <f t="shared" si="17"/>
        <v>0</v>
      </c>
      <c r="D273" s="35"/>
      <c r="E273" s="35"/>
      <c r="F273" s="35"/>
      <c r="G273" s="37"/>
      <c r="H273" s="36">
        <f t="shared" si="18"/>
        <v>0</v>
      </c>
      <c r="I273" s="35">
        <v>0</v>
      </c>
      <c r="J273" s="35"/>
      <c r="K273" s="35"/>
      <c r="L273" s="34"/>
      <c r="M273" s="90"/>
    </row>
    <row r="274" spans="1:13" ht="24" hidden="1" x14ac:dyDescent="0.25">
      <c r="A274" s="88">
        <v>7230</v>
      </c>
      <c r="B274" s="78" t="s">
        <v>39</v>
      </c>
      <c r="C274" s="73">
        <f t="shared" si="17"/>
        <v>0</v>
      </c>
      <c r="D274" s="35"/>
      <c r="E274" s="35"/>
      <c r="F274" s="35"/>
      <c r="G274" s="37"/>
      <c r="H274" s="36">
        <f t="shared" si="18"/>
        <v>0</v>
      </c>
      <c r="I274" s="35">
        <v>0</v>
      </c>
      <c r="J274" s="35"/>
      <c r="K274" s="35"/>
      <c r="L274" s="34"/>
      <c r="M274" s="27"/>
    </row>
    <row r="275" spans="1:13" ht="24" hidden="1" x14ac:dyDescent="0.25">
      <c r="A275" s="88">
        <v>7240</v>
      </c>
      <c r="B275" s="78" t="s">
        <v>38</v>
      </c>
      <c r="C275" s="73">
        <f t="shared" si="17"/>
        <v>0</v>
      </c>
      <c r="D275" s="76">
        <f>SUM(D276:D277)</f>
        <v>0</v>
      </c>
      <c r="E275" s="76">
        <f>SUM(E276:E277)</f>
        <v>0</v>
      </c>
      <c r="F275" s="76">
        <f>SUM(F276:F277)</f>
        <v>0</v>
      </c>
      <c r="G275" s="77">
        <f>SUM(G276:G277)</f>
        <v>0</v>
      </c>
      <c r="H275" s="36">
        <f t="shared" si="18"/>
        <v>0</v>
      </c>
      <c r="I275" s="76">
        <f>SUM(I276:I277)</f>
        <v>0</v>
      </c>
      <c r="J275" s="76">
        <f>SUM(J276:J277)</f>
        <v>0</v>
      </c>
      <c r="K275" s="76">
        <f>SUM(K276:K277)</f>
        <v>0</v>
      </c>
      <c r="L275" s="75">
        <f>SUM(L276:L277)</f>
        <v>0</v>
      </c>
    </row>
    <row r="276" spans="1:13" ht="48" hidden="1" x14ac:dyDescent="0.25">
      <c r="A276" s="74">
        <v>7245</v>
      </c>
      <c r="B276" s="78" t="s">
        <v>37</v>
      </c>
      <c r="C276" s="73">
        <f t="shared" si="17"/>
        <v>0</v>
      </c>
      <c r="D276" s="35"/>
      <c r="E276" s="35"/>
      <c r="F276" s="35"/>
      <c r="G276" s="37"/>
      <c r="H276" s="36">
        <f t="shared" si="18"/>
        <v>0</v>
      </c>
      <c r="I276" s="35">
        <v>0</v>
      </c>
      <c r="J276" s="35"/>
      <c r="K276" s="35"/>
      <c r="L276" s="34"/>
      <c r="M276" s="27"/>
    </row>
    <row r="277" spans="1:13" ht="96" hidden="1" x14ac:dyDescent="0.25">
      <c r="A277" s="74">
        <v>7246</v>
      </c>
      <c r="B277" s="78" t="s">
        <v>36</v>
      </c>
      <c r="C277" s="73">
        <f t="shared" si="17"/>
        <v>0</v>
      </c>
      <c r="D277" s="35"/>
      <c r="E277" s="35"/>
      <c r="F277" s="35"/>
      <c r="G277" s="37"/>
      <c r="H277" s="36">
        <f t="shared" si="18"/>
        <v>0</v>
      </c>
      <c r="I277" s="35">
        <v>0</v>
      </c>
      <c r="J277" s="35"/>
      <c r="K277" s="35"/>
      <c r="L277" s="34"/>
      <c r="M277" s="27"/>
    </row>
    <row r="278" spans="1:13" ht="24" hidden="1" x14ac:dyDescent="0.25">
      <c r="A278" s="87">
        <v>7260</v>
      </c>
      <c r="B278" s="79" t="s">
        <v>35</v>
      </c>
      <c r="C278" s="71">
        <f t="shared" si="17"/>
        <v>0</v>
      </c>
      <c r="D278" s="68"/>
      <c r="E278" s="68"/>
      <c r="F278" s="68"/>
      <c r="G278" s="70"/>
      <c r="H278" s="69">
        <f t="shared" si="18"/>
        <v>0</v>
      </c>
      <c r="I278" s="68">
        <v>0</v>
      </c>
      <c r="J278" s="68"/>
      <c r="K278" s="68"/>
      <c r="L278" s="67"/>
      <c r="M278" s="27"/>
    </row>
    <row r="279" spans="1:13" hidden="1" x14ac:dyDescent="0.25">
      <c r="A279" s="86">
        <v>7700</v>
      </c>
      <c r="B279" s="85" t="s">
        <v>34</v>
      </c>
      <c r="C279" s="83">
        <f t="shared" si="17"/>
        <v>0</v>
      </c>
      <c r="D279" s="82">
        <f>D280</f>
        <v>0</v>
      </c>
      <c r="E279" s="82">
        <f>E280</f>
        <v>0</v>
      </c>
      <c r="F279" s="82">
        <f>F280</f>
        <v>0</v>
      </c>
      <c r="G279" s="84">
        <f>G280</f>
        <v>0</v>
      </c>
      <c r="H279" s="83">
        <f t="shared" si="18"/>
        <v>0</v>
      </c>
      <c r="I279" s="82">
        <f>I280</f>
        <v>0</v>
      </c>
      <c r="J279" s="82">
        <f>J280</f>
        <v>0</v>
      </c>
      <c r="K279" s="82">
        <f>K280</f>
        <v>0</v>
      </c>
      <c r="L279" s="81">
        <f>L280</f>
        <v>0</v>
      </c>
    </row>
    <row r="280" spans="1:13" hidden="1" x14ac:dyDescent="0.25">
      <c r="A280" s="80">
        <v>7720</v>
      </c>
      <c r="B280" s="79" t="s">
        <v>33</v>
      </c>
      <c r="C280" s="42">
        <f t="shared" si="17"/>
        <v>0</v>
      </c>
      <c r="D280" s="41"/>
      <c r="E280" s="41"/>
      <c r="F280" s="41"/>
      <c r="G280" s="43"/>
      <c r="H280" s="42">
        <f t="shared" si="18"/>
        <v>0</v>
      </c>
      <c r="I280" s="41">
        <v>0</v>
      </c>
      <c r="J280" s="41"/>
      <c r="K280" s="41"/>
      <c r="L280" s="40"/>
      <c r="M280" s="27"/>
    </row>
    <row r="281" spans="1:13" hidden="1" x14ac:dyDescent="0.25">
      <c r="A281" s="39"/>
      <c r="B281" s="78" t="s">
        <v>32</v>
      </c>
      <c r="C281" s="73">
        <f t="shared" si="17"/>
        <v>0</v>
      </c>
      <c r="D281" s="76">
        <f>SUM(D282:D283)</f>
        <v>0</v>
      </c>
      <c r="E281" s="76">
        <f>SUM(E282:E283)</f>
        <v>0</v>
      </c>
      <c r="F281" s="76">
        <f>SUM(F282:F283)</f>
        <v>0</v>
      </c>
      <c r="G281" s="77">
        <f>SUM(G282:G283)</f>
        <v>0</v>
      </c>
      <c r="H281" s="36">
        <f t="shared" si="18"/>
        <v>0</v>
      </c>
      <c r="I281" s="76">
        <f>SUM(I282:I283)</f>
        <v>0</v>
      </c>
      <c r="J281" s="76">
        <f>SUM(J282:J283)</f>
        <v>0</v>
      </c>
      <c r="K281" s="76">
        <f>SUM(K282:K283)</f>
        <v>0</v>
      </c>
      <c r="L281" s="75">
        <f>SUM(L282:L283)</f>
        <v>0</v>
      </c>
    </row>
    <row r="282" spans="1:13" hidden="1" x14ac:dyDescent="0.25">
      <c r="A282" s="39" t="s">
        <v>31</v>
      </c>
      <c r="B282" s="74" t="s">
        <v>30</v>
      </c>
      <c r="C282" s="73">
        <f t="shared" si="17"/>
        <v>0</v>
      </c>
      <c r="D282" s="35"/>
      <c r="E282" s="35"/>
      <c r="F282" s="35"/>
      <c r="G282" s="37"/>
      <c r="H282" s="36">
        <f t="shared" si="18"/>
        <v>0</v>
      </c>
      <c r="I282" s="35"/>
      <c r="J282" s="35"/>
      <c r="K282" s="35"/>
      <c r="L282" s="34"/>
      <c r="M282" s="27"/>
    </row>
    <row r="283" spans="1:13" ht="24" hidden="1" x14ac:dyDescent="0.25">
      <c r="A283" s="39" t="s">
        <v>29</v>
      </c>
      <c r="B283" s="72" t="s">
        <v>28</v>
      </c>
      <c r="C283" s="71">
        <f t="shared" si="17"/>
        <v>0</v>
      </c>
      <c r="D283" s="68"/>
      <c r="E283" s="68"/>
      <c r="F283" s="68"/>
      <c r="G283" s="70"/>
      <c r="H283" s="69">
        <f t="shared" si="18"/>
        <v>0</v>
      </c>
      <c r="I283" s="68"/>
      <c r="J283" s="68"/>
      <c r="K283" s="68"/>
      <c r="L283" s="67"/>
      <c r="M283" s="27"/>
    </row>
    <row r="284" spans="1:13" ht="12.75" thickBot="1" x14ac:dyDescent="0.3">
      <c r="A284" s="66"/>
      <c r="B284" s="66" t="s">
        <v>27</v>
      </c>
      <c r="C284" s="63">
        <f t="shared" ref="C284:L284" si="19">SUM(C281,C268,C230,C195,C187,C173,C75,C53)</f>
        <v>306828</v>
      </c>
      <c r="D284" s="63">
        <f t="shared" si="19"/>
        <v>23648</v>
      </c>
      <c r="E284" s="63">
        <f t="shared" si="19"/>
        <v>283180</v>
      </c>
      <c r="F284" s="63">
        <f t="shared" si="19"/>
        <v>0</v>
      </c>
      <c r="G284" s="65">
        <f t="shared" si="19"/>
        <v>0</v>
      </c>
      <c r="H284" s="64">
        <f t="shared" si="19"/>
        <v>303784</v>
      </c>
      <c r="I284" s="63">
        <f t="shared" si="19"/>
        <v>20604</v>
      </c>
      <c r="J284" s="63">
        <f t="shared" si="19"/>
        <v>283180</v>
      </c>
      <c r="K284" s="63">
        <f t="shared" si="19"/>
        <v>0</v>
      </c>
      <c r="L284" s="62">
        <f t="shared" si="19"/>
        <v>0</v>
      </c>
    </row>
    <row r="285" spans="1:13" s="14" customFormat="1" ht="13.5" hidden="1" thickTop="1" thickBot="1" x14ac:dyDescent="0.3">
      <c r="A285" s="291" t="s">
        <v>26</v>
      </c>
      <c r="B285" s="292"/>
      <c r="C285" s="60">
        <f>SUM(D285:G285)</f>
        <v>0</v>
      </c>
      <c r="D285" s="59">
        <f>SUM(D25,D26,D42)-D51</f>
        <v>0</v>
      </c>
      <c r="E285" s="59">
        <f>SUM(E25,E26,E42)-E51</f>
        <v>0</v>
      </c>
      <c r="F285" s="59">
        <f>(F27+F43)-F51</f>
        <v>0</v>
      </c>
      <c r="G285" s="61">
        <f>G45-G51</f>
        <v>0</v>
      </c>
      <c r="H285" s="60">
        <f>SUM(I285:L285)</f>
        <v>0</v>
      </c>
      <c r="I285" s="59">
        <f>SUM(I25,I26,I42)-I51</f>
        <v>0</v>
      </c>
      <c r="J285" s="59">
        <f>SUM(J25,J26,J42)-J51</f>
        <v>0</v>
      </c>
      <c r="K285" s="59">
        <f>(K27+K43)-K51</f>
        <v>0</v>
      </c>
      <c r="L285" s="58">
        <f>L45-L51</f>
        <v>0</v>
      </c>
    </row>
    <row r="286" spans="1:13" s="14" customFormat="1" ht="12.75" hidden="1" thickTop="1" x14ac:dyDescent="0.25">
      <c r="A286" s="285" t="s">
        <v>25</v>
      </c>
      <c r="B286" s="286"/>
      <c r="C286" s="50">
        <f t="shared" ref="C286:L286" si="20">SUM(C287,C288)-C295+C296</f>
        <v>0</v>
      </c>
      <c r="D286" s="47">
        <f t="shared" si="20"/>
        <v>0</v>
      </c>
      <c r="E286" s="47">
        <f t="shared" si="20"/>
        <v>0</v>
      </c>
      <c r="F286" s="47">
        <f t="shared" si="20"/>
        <v>0</v>
      </c>
      <c r="G286" s="57">
        <f t="shared" si="20"/>
        <v>0</v>
      </c>
      <c r="H286" s="48">
        <f t="shared" si="20"/>
        <v>0</v>
      </c>
      <c r="I286" s="47">
        <f t="shared" si="20"/>
        <v>0</v>
      </c>
      <c r="J286" s="47">
        <f t="shared" si="20"/>
        <v>0</v>
      </c>
      <c r="K286" s="47">
        <f t="shared" si="20"/>
        <v>0</v>
      </c>
      <c r="L286" s="46">
        <f t="shared" si="20"/>
        <v>0</v>
      </c>
    </row>
    <row r="287" spans="1:13" s="14" customFormat="1" ht="13.5" hidden="1" thickTop="1" thickBot="1" x14ac:dyDescent="0.3">
      <c r="A287" s="56" t="s">
        <v>24</v>
      </c>
      <c r="B287" s="56" t="s">
        <v>23</v>
      </c>
      <c r="C287" s="55">
        <f t="shared" ref="C287:L287" si="21">C22-C281</f>
        <v>0</v>
      </c>
      <c r="D287" s="52">
        <f t="shared" si="21"/>
        <v>0</v>
      </c>
      <c r="E287" s="52">
        <f t="shared" si="21"/>
        <v>0</v>
      </c>
      <c r="F287" s="52">
        <f t="shared" si="21"/>
        <v>0</v>
      </c>
      <c r="G287" s="54">
        <f t="shared" si="21"/>
        <v>0</v>
      </c>
      <c r="H287" s="53">
        <f t="shared" si="21"/>
        <v>0</v>
      </c>
      <c r="I287" s="52">
        <f t="shared" si="21"/>
        <v>0</v>
      </c>
      <c r="J287" s="52">
        <f t="shared" si="21"/>
        <v>0</v>
      </c>
      <c r="K287" s="52">
        <f t="shared" si="21"/>
        <v>0</v>
      </c>
      <c r="L287" s="51">
        <f t="shared" si="21"/>
        <v>0</v>
      </c>
    </row>
    <row r="288" spans="1:13" s="14" customFormat="1" ht="12.75" hidden="1" thickTop="1" x14ac:dyDescent="0.25">
      <c r="A288" s="21" t="s">
        <v>22</v>
      </c>
      <c r="B288" s="21" t="s">
        <v>21</v>
      </c>
      <c r="C288" s="50">
        <f t="shared" ref="C288:L288" si="22">SUM(C289,C291,C293)-SUM(C290,C292,C294)</f>
        <v>0</v>
      </c>
      <c r="D288" s="47">
        <f t="shared" si="22"/>
        <v>0</v>
      </c>
      <c r="E288" s="47">
        <f t="shared" si="22"/>
        <v>0</v>
      </c>
      <c r="F288" s="47">
        <f t="shared" si="22"/>
        <v>0</v>
      </c>
      <c r="G288" s="49">
        <f t="shared" si="22"/>
        <v>0</v>
      </c>
      <c r="H288" s="48">
        <f t="shared" si="22"/>
        <v>0</v>
      </c>
      <c r="I288" s="47">
        <f t="shared" si="22"/>
        <v>0</v>
      </c>
      <c r="J288" s="47">
        <f t="shared" si="22"/>
        <v>0</v>
      </c>
      <c r="K288" s="47">
        <f t="shared" si="22"/>
        <v>0</v>
      </c>
      <c r="L288" s="46">
        <f t="shared" si="22"/>
        <v>0</v>
      </c>
    </row>
    <row r="289" spans="1:13" ht="12.75" hidden="1" thickTop="1" x14ac:dyDescent="0.25">
      <c r="A289" s="45" t="s">
        <v>20</v>
      </c>
      <c r="B289" s="44" t="s">
        <v>19</v>
      </c>
      <c r="C289" s="42">
        <f t="shared" ref="C289:C296" si="23">SUM(D289:G289)</f>
        <v>0</v>
      </c>
      <c r="D289" s="41"/>
      <c r="E289" s="41"/>
      <c r="F289" s="41"/>
      <c r="G289" s="43"/>
      <c r="H289" s="42">
        <f t="shared" ref="H289:H296" si="24">SUM(I289:L289)</f>
        <v>0</v>
      </c>
      <c r="I289" s="41"/>
      <c r="J289" s="41"/>
      <c r="K289" s="41"/>
      <c r="L289" s="40"/>
      <c r="M289" s="27"/>
    </row>
    <row r="290" spans="1:13" ht="24.75" hidden="1" thickTop="1" x14ac:dyDescent="0.25">
      <c r="A290" s="39" t="s">
        <v>18</v>
      </c>
      <c r="B290" s="38" t="s">
        <v>17</v>
      </c>
      <c r="C290" s="36">
        <f t="shared" si="23"/>
        <v>0</v>
      </c>
      <c r="D290" s="35"/>
      <c r="E290" s="35"/>
      <c r="F290" s="35"/>
      <c r="G290" s="37"/>
      <c r="H290" s="36">
        <f t="shared" si="24"/>
        <v>0</v>
      </c>
      <c r="I290" s="35"/>
      <c r="J290" s="35"/>
      <c r="K290" s="35"/>
      <c r="L290" s="34"/>
      <c r="M290" s="27"/>
    </row>
    <row r="291" spans="1:13" ht="12.75" hidden="1" thickTop="1" x14ac:dyDescent="0.25">
      <c r="A291" s="39" t="s">
        <v>16</v>
      </c>
      <c r="B291" s="38" t="s">
        <v>15</v>
      </c>
      <c r="C291" s="36">
        <f t="shared" si="23"/>
        <v>0</v>
      </c>
      <c r="D291" s="35"/>
      <c r="E291" s="35"/>
      <c r="F291" s="35"/>
      <c r="G291" s="37"/>
      <c r="H291" s="36">
        <f t="shared" si="24"/>
        <v>0</v>
      </c>
      <c r="I291" s="35"/>
      <c r="J291" s="35"/>
      <c r="K291" s="35"/>
      <c r="L291" s="34"/>
      <c r="M291" s="27"/>
    </row>
    <row r="292" spans="1:13" ht="24.75" hidden="1" thickTop="1" x14ac:dyDescent="0.25">
      <c r="A292" s="39" t="s">
        <v>14</v>
      </c>
      <c r="B292" s="38" t="s">
        <v>13</v>
      </c>
      <c r="C292" s="36">
        <f t="shared" si="23"/>
        <v>0</v>
      </c>
      <c r="D292" s="35"/>
      <c r="E292" s="35"/>
      <c r="F292" s="35"/>
      <c r="G292" s="37"/>
      <c r="H292" s="36">
        <f t="shared" si="24"/>
        <v>0</v>
      </c>
      <c r="I292" s="35"/>
      <c r="J292" s="35"/>
      <c r="K292" s="35"/>
      <c r="L292" s="34"/>
      <c r="M292" s="27"/>
    </row>
    <row r="293" spans="1:13" ht="12.75" hidden="1" thickTop="1" x14ac:dyDescent="0.25">
      <c r="A293" s="39" t="s">
        <v>12</v>
      </c>
      <c r="B293" s="38" t="s">
        <v>11</v>
      </c>
      <c r="C293" s="36">
        <f t="shared" si="23"/>
        <v>0</v>
      </c>
      <c r="D293" s="35"/>
      <c r="E293" s="35"/>
      <c r="F293" s="35"/>
      <c r="G293" s="37"/>
      <c r="H293" s="36">
        <f t="shared" si="24"/>
        <v>0</v>
      </c>
      <c r="I293" s="35"/>
      <c r="J293" s="35"/>
      <c r="K293" s="35"/>
      <c r="L293" s="34"/>
      <c r="M293" s="27"/>
    </row>
    <row r="294" spans="1:13" ht="24.75" hidden="1" thickTop="1" x14ac:dyDescent="0.25">
      <c r="A294" s="33" t="s">
        <v>10</v>
      </c>
      <c r="B294" s="32" t="s">
        <v>9</v>
      </c>
      <c r="C294" s="30">
        <f t="shared" si="23"/>
        <v>0</v>
      </c>
      <c r="D294" s="29"/>
      <c r="E294" s="29"/>
      <c r="F294" s="29"/>
      <c r="G294" s="31"/>
      <c r="H294" s="30">
        <f t="shared" si="24"/>
        <v>0</v>
      </c>
      <c r="I294" s="29"/>
      <c r="J294" s="29"/>
      <c r="K294" s="29"/>
      <c r="L294" s="28"/>
      <c r="M294" s="27"/>
    </row>
    <row r="295" spans="1:13" s="14" customFormat="1" ht="13.5" hidden="1" thickTop="1" thickBot="1" x14ac:dyDescent="0.3">
      <c r="A295" s="26" t="s">
        <v>8</v>
      </c>
      <c r="B295" s="26" t="s">
        <v>7</v>
      </c>
      <c r="C295" s="24">
        <f t="shared" si="23"/>
        <v>0</v>
      </c>
      <c r="D295" s="23"/>
      <c r="E295" s="23"/>
      <c r="F295" s="23"/>
      <c r="G295" s="25"/>
      <c r="H295" s="24">
        <f t="shared" si="24"/>
        <v>0</v>
      </c>
      <c r="I295" s="23"/>
      <c r="J295" s="23"/>
      <c r="K295" s="23"/>
      <c r="L295" s="22"/>
      <c r="M295" s="15"/>
    </row>
    <row r="296" spans="1:13" s="14" customFormat="1" ht="48.75" hidden="1" thickTop="1" x14ac:dyDescent="0.25">
      <c r="A296" s="21" t="s">
        <v>6</v>
      </c>
      <c r="B296" s="20" t="s">
        <v>5</v>
      </c>
      <c r="C296" s="18">
        <f t="shared" si="23"/>
        <v>0</v>
      </c>
      <c r="D296" s="17"/>
      <c r="E296" s="17"/>
      <c r="F296" s="17"/>
      <c r="G296" s="19"/>
      <c r="H296" s="18">
        <f t="shared" si="24"/>
        <v>0</v>
      </c>
      <c r="I296" s="17"/>
      <c r="J296" s="17"/>
      <c r="K296" s="17"/>
      <c r="L296" s="16"/>
      <c r="M296" s="15"/>
    </row>
    <row r="297" spans="1:13" ht="12.75" thickTop="1" x14ac:dyDescent="0.2">
      <c r="A297" s="13" t="s">
        <v>4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1"/>
    </row>
    <row r="298" spans="1:13" x14ac:dyDescent="0.25">
      <c r="A298" s="311" t="s">
        <v>327</v>
      </c>
      <c r="B298" s="312"/>
      <c r="C298" s="312"/>
      <c r="D298" s="312"/>
      <c r="E298" s="312"/>
      <c r="F298" s="312"/>
      <c r="G298" s="312"/>
      <c r="H298" s="312"/>
      <c r="I298" s="312"/>
      <c r="J298" s="312"/>
      <c r="K298" s="312"/>
      <c r="L298" s="314"/>
    </row>
    <row r="299" spans="1:13" x14ac:dyDescent="0.25">
      <c r="A299" s="311" t="s">
        <v>326</v>
      </c>
      <c r="B299" s="312"/>
      <c r="C299" s="313"/>
      <c r="D299" s="313"/>
      <c r="E299" s="313"/>
      <c r="F299" s="313"/>
      <c r="G299" s="313"/>
      <c r="H299" s="312"/>
      <c r="I299" s="312"/>
      <c r="J299" s="312"/>
      <c r="K299" s="312"/>
      <c r="L299" s="314"/>
    </row>
    <row r="300" spans="1:13" x14ac:dyDescent="0.25">
      <c r="A300" s="311"/>
      <c r="B300" s="312"/>
      <c r="C300" s="313"/>
      <c r="D300" s="313"/>
      <c r="E300" s="313"/>
      <c r="F300" s="313"/>
      <c r="G300" s="313"/>
      <c r="H300" s="312"/>
      <c r="I300" s="312"/>
      <c r="J300" s="312"/>
      <c r="K300" s="312"/>
      <c r="L300" s="314"/>
    </row>
    <row r="301" spans="1:13" ht="12.75" hidden="1" customHeight="1" x14ac:dyDescent="0.25">
      <c r="A301" s="9" t="s">
        <v>3</v>
      </c>
      <c r="B301" s="10"/>
      <c r="C301" s="8" t="s">
        <v>325</v>
      </c>
      <c r="D301" s="8"/>
      <c r="E301" s="8"/>
      <c r="F301" s="8"/>
      <c r="G301" s="8"/>
      <c r="H301" s="8"/>
      <c r="I301" s="8"/>
      <c r="J301" s="8"/>
      <c r="K301" s="8"/>
      <c r="L301" s="7"/>
    </row>
    <row r="302" spans="1:13" hidden="1" x14ac:dyDescent="0.25">
      <c r="A302" s="9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7"/>
    </row>
    <row r="303" spans="1:13" hidden="1" x14ac:dyDescent="0.25">
      <c r="A303" s="9" t="s">
        <v>1</v>
      </c>
      <c r="B303" s="10"/>
      <c r="C303" s="8" t="s">
        <v>325</v>
      </c>
      <c r="D303" s="8"/>
      <c r="E303" s="8"/>
      <c r="F303" s="8"/>
      <c r="G303" s="8"/>
      <c r="H303" s="8"/>
      <c r="I303" s="8"/>
      <c r="J303" s="8"/>
      <c r="K303" s="8"/>
      <c r="L303" s="7"/>
    </row>
    <row r="304" spans="1:13" ht="12.75" thickBot="1" x14ac:dyDescent="0.3">
      <c r="A304" s="6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4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">
      <c r="A312" s="1"/>
      <c r="B312" s="1"/>
      <c r="C312" s="3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">
      <c r="A313" s="1"/>
      <c r="B313" s="1"/>
      <c r="C313" s="3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">
      <c r="A314" s="1"/>
      <c r="B314" s="1"/>
      <c r="C314" s="3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</sheetData>
  <sheetProtection algorithmName="SHA-512" hashValue="u4GeP/PbjJw62j2QKuxOjQn/pVohWoK7NyEAY/v2Zkau1cQYu/TSi6F7A7d+tkHvqRTxRNCbkXPxB6AcOkjw2w==" saltValue="bgV7sGwjMwWDhamNJb+Xkw==" spinCount="100000" sheet="1" objects="1" scenarios="1" formatCells="0" formatColumns="0" formatRows="0"/>
  <autoFilter ref="A19:M299">
    <filterColumn colId="7">
      <filters blank="1">
        <filter val="1 500"/>
        <filter val="2 248"/>
        <filter val="204 150"/>
        <filter val="252 230"/>
        <filter val="295 036"/>
        <filter val="303 784"/>
        <filter val="36 720"/>
        <filter val="36 806"/>
        <filter val="42 806"/>
        <filter val="48 080"/>
        <filter val="5 000"/>
        <filter val="6 000"/>
        <filter val="8 748"/>
        <filter val="86"/>
      </filters>
    </filterColumn>
  </autoFilter>
  <mergeCells count="31">
    <mergeCell ref="A16:A18"/>
    <mergeCell ref="A285:B285"/>
    <mergeCell ref="B16:B18"/>
    <mergeCell ref="C16:G16"/>
    <mergeCell ref="H16:L16"/>
    <mergeCell ref="I17:I18"/>
    <mergeCell ref="J17:J18"/>
    <mergeCell ref="K17:K18"/>
    <mergeCell ref="L17:L18"/>
    <mergeCell ref="C17:C18"/>
    <mergeCell ref="D17:D18"/>
    <mergeCell ref="E17:E18"/>
    <mergeCell ref="F17:F18"/>
    <mergeCell ref="G17:G18"/>
    <mergeCell ref="H17:H18"/>
    <mergeCell ref="A299:L300"/>
    <mergeCell ref="A298:L298"/>
    <mergeCell ref="C14:L14"/>
    <mergeCell ref="A1:L1"/>
    <mergeCell ref="A2:L2"/>
    <mergeCell ref="C3:L3"/>
    <mergeCell ref="C4:L4"/>
    <mergeCell ref="C5:L5"/>
    <mergeCell ref="C6:L6"/>
    <mergeCell ref="C7:L7"/>
    <mergeCell ref="C10:L10"/>
    <mergeCell ref="C11:L11"/>
    <mergeCell ref="C12:L12"/>
    <mergeCell ref="C13:L13"/>
    <mergeCell ref="C8:L8"/>
    <mergeCell ref="A286:B286"/>
  </mergeCells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&amp;L&amp;"Times New Roman,Regular"&amp;10&amp;D; &amp;T&amp;R&amp;"Times New Roman,Regular"&amp;10&amp;P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M323"/>
  <sheetViews>
    <sheetView showGridLines="0" view="pageLayout" zoomScaleNormal="100" workbookViewId="0">
      <selection activeCell="B308" sqref="B308"/>
    </sheetView>
  </sheetViews>
  <sheetFormatPr defaultRowHeight="12" x14ac:dyDescent="0.25"/>
  <cols>
    <col min="1" max="1" width="10.85546875" style="2" customWidth="1"/>
    <col min="2" max="2" width="28" style="2" customWidth="1"/>
    <col min="3" max="3" width="9.7109375" style="2" hidden="1" customWidth="1"/>
    <col min="4" max="4" width="9.5703125" style="2" hidden="1" customWidth="1"/>
    <col min="5" max="6" width="8.7109375" style="2" hidden="1" customWidth="1"/>
    <col min="7" max="7" width="8.28515625" style="2" hidden="1" customWidth="1"/>
    <col min="8" max="11" width="8.7109375" style="2" customWidth="1"/>
    <col min="12" max="12" width="7.5703125" style="2" customWidth="1"/>
    <col min="13" max="13" width="0" style="1" hidden="1" customWidth="1"/>
    <col min="14" max="16384" width="9.140625" style="1"/>
  </cols>
  <sheetData>
    <row r="1" spans="1:12" x14ac:dyDescent="0.25">
      <c r="A1" s="281" t="s">
        <v>345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35.25" customHeight="1" x14ac:dyDescent="0.25">
      <c r="A2" s="282" t="s">
        <v>320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/>
    </row>
    <row r="3" spans="1:12" ht="12.75" customHeight="1" x14ac:dyDescent="0.25">
      <c r="A3" s="266" t="s">
        <v>319</v>
      </c>
      <c r="B3" s="265"/>
      <c r="C3" s="277" t="s">
        <v>334</v>
      </c>
      <c r="D3" s="277"/>
      <c r="E3" s="277"/>
      <c r="F3" s="277"/>
      <c r="G3" s="277"/>
      <c r="H3" s="277"/>
      <c r="I3" s="277"/>
      <c r="J3" s="277"/>
      <c r="K3" s="277"/>
      <c r="L3" s="278"/>
    </row>
    <row r="4" spans="1:12" ht="12.75" customHeight="1" x14ac:dyDescent="0.25">
      <c r="A4" s="266" t="s">
        <v>317</v>
      </c>
      <c r="B4" s="265"/>
      <c r="C4" s="277" t="s">
        <v>333</v>
      </c>
      <c r="D4" s="277"/>
      <c r="E4" s="277"/>
      <c r="F4" s="277"/>
      <c r="G4" s="277"/>
      <c r="H4" s="277"/>
      <c r="I4" s="277"/>
      <c r="J4" s="277"/>
      <c r="K4" s="277"/>
      <c r="L4" s="278"/>
    </row>
    <row r="5" spans="1:12" ht="12.75" customHeight="1" x14ac:dyDescent="0.25">
      <c r="A5" s="261" t="s">
        <v>315</v>
      </c>
      <c r="B5" s="260"/>
      <c r="C5" s="275" t="s">
        <v>332</v>
      </c>
      <c r="D5" s="275"/>
      <c r="E5" s="275"/>
      <c r="F5" s="275"/>
      <c r="G5" s="275"/>
      <c r="H5" s="275"/>
      <c r="I5" s="275"/>
      <c r="J5" s="275"/>
      <c r="K5" s="275"/>
      <c r="L5" s="276"/>
    </row>
    <row r="6" spans="1:12" ht="12.75" customHeight="1" x14ac:dyDescent="0.25">
      <c r="A6" s="261" t="s">
        <v>313</v>
      </c>
      <c r="B6" s="260"/>
      <c r="C6" s="275" t="s">
        <v>344</v>
      </c>
      <c r="D6" s="275"/>
      <c r="E6" s="275"/>
      <c r="F6" s="275"/>
      <c r="G6" s="275"/>
      <c r="H6" s="275"/>
      <c r="I6" s="275"/>
      <c r="J6" s="275"/>
      <c r="K6" s="275"/>
      <c r="L6" s="276"/>
    </row>
    <row r="7" spans="1:12" x14ac:dyDescent="0.25">
      <c r="A7" s="261" t="s">
        <v>311</v>
      </c>
      <c r="B7" s="260"/>
      <c r="C7" s="277" t="s">
        <v>343</v>
      </c>
      <c r="D7" s="277"/>
      <c r="E7" s="277"/>
      <c r="F7" s="277"/>
      <c r="G7" s="277"/>
      <c r="H7" s="277"/>
      <c r="I7" s="277"/>
      <c r="J7" s="277"/>
      <c r="K7" s="277"/>
      <c r="L7" s="278"/>
    </row>
    <row r="8" spans="1:12" x14ac:dyDescent="0.25">
      <c r="A8" s="261" t="s">
        <v>309</v>
      </c>
      <c r="B8" s="260"/>
      <c r="C8" s="315" t="s">
        <v>338</v>
      </c>
      <c r="D8" s="315"/>
      <c r="E8" s="315"/>
      <c r="F8" s="315"/>
      <c r="G8" s="315"/>
      <c r="H8" s="315"/>
      <c r="I8" s="315"/>
      <c r="J8" s="315"/>
      <c r="K8" s="315"/>
      <c r="L8" s="316"/>
    </row>
    <row r="9" spans="1:12" ht="12.75" customHeight="1" x14ac:dyDescent="0.25">
      <c r="A9" s="262" t="s">
        <v>308</v>
      </c>
      <c r="B9" s="260"/>
      <c r="C9" s="10"/>
      <c r="D9" s="10"/>
      <c r="E9" s="10"/>
      <c r="F9" s="10"/>
      <c r="G9" s="10"/>
      <c r="H9" s="10"/>
      <c r="I9" s="10"/>
      <c r="J9" s="10"/>
      <c r="K9" s="10"/>
      <c r="L9" s="267"/>
    </row>
    <row r="10" spans="1:12" ht="12.75" customHeight="1" x14ac:dyDescent="0.25">
      <c r="A10" s="261"/>
      <c r="B10" s="260" t="s">
        <v>307</v>
      </c>
      <c r="C10" s="279" t="s">
        <v>328</v>
      </c>
      <c r="D10" s="279"/>
      <c r="E10" s="279"/>
      <c r="F10" s="279"/>
      <c r="G10" s="279"/>
      <c r="H10" s="279"/>
      <c r="I10" s="279"/>
      <c r="J10" s="279"/>
      <c r="K10" s="279"/>
      <c r="L10" s="280"/>
    </row>
    <row r="11" spans="1:12" ht="12.75" customHeight="1" x14ac:dyDescent="0.25">
      <c r="A11" s="261"/>
      <c r="B11" s="260" t="s">
        <v>305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6"/>
    </row>
    <row r="12" spans="1:12" ht="12.75" customHeight="1" x14ac:dyDescent="0.25">
      <c r="A12" s="261"/>
      <c r="B12" s="260" t="s">
        <v>304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80"/>
    </row>
    <row r="13" spans="1:12" ht="12.75" customHeight="1" x14ac:dyDescent="0.25">
      <c r="A13" s="261"/>
      <c r="B13" s="260" t="s">
        <v>303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ht="12.75" customHeight="1" x14ac:dyDescent="0.25">
      <c r="A14" s="261"/>
      <c r="B14" s="260" t="s">
        <v>302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6"/>
    </row>
    <row r="15" spans="1:12" ht="12.75" customHeight="1" x14ac:dyDescent="0.25">
      <c r="A15" s="259"/>
      <c r="B15" s="258"/>
      <c r="C15" s="257"/>
      <c r="D15" s="257"/>
      <c r="E15" s="257"/>
      <c r="F15" s="257"/>
      <c r="G15" s="257"/>
      <c r="H15" s="257"/>
      <c r="I15" s="257"/>
      <c r="J15" s="257"/>
      <c r="K15" s="257"/>
      <c r="L15" s="256"/>
    </row>
    <row r="16" spans="1:12" s="255" customFormat="1" ht="12.75" customHeight="1" x14ac:dyDescent="0.25">
      <c r="A16" s="293" t="s">
        <v>301</v>
      </c>
      <c r="B16" s="296" t="s">
        <v>300</v>
      </c>
      <c r="C16" s="298" t="s">
        <v>299</v>
      </c>
      <c r="D16" s="299"/>
      <c r="E16" s="299"/>
      <c r="F16" s="299"/>
      <c r="G16" s="300"/>
      <c r="H16" s="298" t="s">
        <v>298</v>
      </c>
      <c r="I16" s="299"/>
      <c r="J16" s="299"/>
      <c r="K16" s="299"/>
      <c r="L16" s="301"/>
    </row>
    <row r="17" spans="1:12" s="255" customFormat="1" ht="12.75" customHeight="1" x14ac:dyDescent="0.25">
      <c r="A17" s="294"/>
      <c r="B17" s="297"/>
      <c r="C17" s="287" t="s">
        <v>297</v>
      </c>
      <c r="D17" s="302" t="s">
        <v>296</v>
      </c>
      <c r="E17" s="304" t="s">
        <v>295</v>
      </c>
      <c r="F17" s="306" t="s">
        <v>294</v>
      </c>
      <c r="G17" s="310" t="s">
        <v>293</v>
      </c>
      <c r="H17" s="287" t="s">
        <v>297</v>
      </c>
      <c r="I17" s="302" t="s">
        <v>296</v>
      </c>
      <c r="J17" s="304" t="s">
        <v>295</v>
      </c>
      <c r="K17" s="306" t="s">
        <v>294</v>
      </c>
      <c r="L17" s="289" t="s">
        <v>293</v>
      </c>
    </row>
    <row r="18" spans="1:12" s="249" customFormat="1" ht="61.5" customHeight="1" thickBot="1" x14ac:dyDescent="0.3">
      <c r="A18" s="295"/>
      <c r="B18" s="297"/>
      <c r="C18" s="287"/>
      <c r="D18" s="308"/>
      <c r="E18" s="309"/>
      <c r="F18" s="307"/>
      <c r="G18" s="310"/>
      <c r="H18" s="288"/>
      <c r="I18" s="303"/>
      <c r="J18" s="305"/>
      <c r="K18" s="307"/>
      <c r="L18" s="290"/>
    </row>
    <row r="19" spans="1:12" s="249" customFormat="1" ht="9.75" customHeight="1" thickTop="1" x14ac:dyDescent="0.25">
      <c r="A19" s="254" t="s">
        <v>292</v>
      </c>
      <c r="B19" s="254">
        <v>2</v>
      </c>
      <c r="C19" s="252">
        <v>3</v>
      </c>
      <c r="D19" s="251">
        <v>4</v>
      </c>
      <c r="E19" s="251">
        <v>5</v>
      </c>
      <c r="F19" s="251">
        <v>6</v>
      </c>
      <c r="G19" s="253">
        <v>7</v>
      </c>
      <c r="H19" s="252">
        <v>8</v>
      </c>
      <c r="I19" s="251">
        <v>9</v>
      </c>
      <c r="J19" s="251">
        <v>10</v>
      </c>
      <c r="K19" s="251">
        <v>11</v>
      </c>
      <c r="L19" s="250">
        <v>12</v>
      </c>
    </row>
    <row r="20" spans="1:12" s="14" customFormat="1" x14ac:dyDescent="0.25">
      <c r="A20" s="168"/>
      <c r="B20" s="147" t="s">
        <v>291</v>
      </c>
      <c r="C20" s="247"/>
      <c r="D20" s="246"/>
      <c r="E20" s="246"/>
      <c r="F20" s="246"/>
      <c r="G20" s="248"/>
      <c r="H20" s="247"/>
      <c r="I20" s="246"/>
      <c r="J20" s="246"/>
      <c r="K20" s="246"/>
      <c r="L20" s="245"/>
    </row>
    <row r="21" spans="1:12" s="14" customFormat="1" ht="12.75" thickBot="1" x14ac:dyDescent="0.3">
      <c r="A21" s="177"/>
      <c r="B21" s="244" t="s">
        <v>290</v>
      </c>
      <c r="C21" s="242">
        <f t="shared" ref="C21:C47" si="0">SUM(D21:G21)</f>
        <v>174935</v>
      </c>
      <c r="D21" s="241">
        <f>SUM(D22,D25,D26,D42,D43)</f>
        <v>170663</v>
      </c>
      <c r="E21" s="241">
        <f>SUM(E22,E25,E43)</f>
        <v>4272</v>
      </c>
      <c r="F21" s="241">
        <f>SUM(F22,F27,F43)</f>
        <v>0</v>
      </c>
      <c r="G21" s="243">
        <f>SUM(G22,G45)</f>
        <v>0</v>
      </c>
      <c r="H21" s="242">
        <f t="shared" ref="H21:H47" si="1">SUM(I21:L21)</f>
        <v>192514</v>
      </c>
      <c r="I21" s="241">
        <f>SUM(I22,I25,I26,I42,I43)</f>
        <v>188244</v>
      </c>
      <c r="J21" s="241">
        <f>SUM(J22,J25,J43)</f>
        <v>4270</v>
      </c>
      <c r="K21" s="241">
        <f>SUM(K22,K27,K43)</f>
        <v>0</v>
      </c>
      <c r="L21" s="240">
        <f>SUM(L22,L45)</f>
        <v>0</v>
      </c>
    </row>
    <row r="22" spans="1:12" ht="12.75" hidden="1" thickTop="1" x14ac:dyDescent="0.25">
      <c r="A22" s="239"/>
      <c r="B22" s="238" t="s">
        <v>289</v>
      </c>
      <c r="C22" s="236">
        <f t="shared" si="0"/>
        <v>0</v>
      </c>
      <c r="D22" s="235">
        <f>SUM(D23:D24)</f>
        <v>0</v>
      </c>
      <c r="E22" s="235">
        <f>SUM(E23:E24)</f>
        <v>0</v>
      </c>
      <c r="F22" s="235">
        <f>SUM(F23:F24)</f>
        <v>0</v>
      </c>
      <c r="G22" s="237">
        <f>SUM(G23:G24)</f>
        <v>0</v>
      </c>
      <c r="H22" s="236">
        <f t="shared" si="1"/>
        <v>0</v>
      </c>
      <c r="I22" s="235">
        <f>SUM(I23:I24)</f>
        <v>0</v>
      </c>
      <c r="J22" s="235">
        <f>SUM(J23:J24)</f>
        <v>0</v>
      </c>
      <c r="K22" s="235">
        <f>SUM(K23:K24)</f>
        <v>0</v>
      </c>
      <c r="L22" s="234">
        <f>SUM(L23:L24)</f>
        <v>0</v>
      </c>
    </row>
    <row r="23" spans="1:12" ht="12.75" hidden="1" thickTop="1" x14ac:dyDescent="0.25">
      <c r="A23" s="163"/>
      <c r="B23" s="114" t="s">
        <v>288</v>
      </c>
      <c r="C23" s="233">
        <f t="shared" si="0"/>
        <v>0</v>
      </c>
      <c r="D23" s="161"/>
      <c r="E23" s="161"/>
      <c r="F23" s="161"/>
      <c r="G23" s="162"/>
      <c r="H23" s="233">
        <f t="shared" si="1"/>
        <v>0</v>
      </c>
      <c r="I23" s="161"/>
      <c r="J23" s="161"/>
      <c r="K23" s="161"/>
      <c r="L23" s="160"/>
    </row>
    <row r="24" spans="1:12" ht="12.75" hidden="1" thickTop="1" x14ac:dyDescent="0.25">
      <c r="A24" s="38"/>
      <c r="B24" s="74" t="s">
        <v>287</v>
      </c>
      <c r="C24" s="231">
        <f t="shared" si="0"/>
        <v>0</v>
      </c>
      <c r="D24" s="230"/>
      <c r="E24" s="230"/>
      <c r="F24" s="230"/>
      <c r="G24" s="232"/>
      <c r="H24" s="231">
        <f t="shared" si="1"/>
        <v>0</v>
      </c>
      <c r="I24" s="230"/>
      <c r="J24" s="230"/>
      <c r="K24" s="230"/>
      <c r="L24" s="229"/>
    </row>
    <row r="25" spans="1:12" s="14" customFormat="1" ht="25.5" thickTop="1" thickBot="1" x14ac:dyDescent="0.3">
      <c r="A25" s="228">
        <v>19300</v>
      </c>
      <c r="B25" s="228" t="s">
        <v>286</v>
      </c>
      <c r="C25" s="226">
        <f t="shared" si="0"/>
        <v>174935</v>
      </c>
      <c r="D25" s="225">
        <f>D50</f>
        <v>170663</v>
      </c>
      <c r="E25" s="225">
        <f>E50</f>
        <v>4272</v>
      </c>
      <c r="F25" s="224" t="s">
        <v>263</v>
      </c>
      <c r="G25" s="227" t="s">
        <v>263</v>
      </c>
      <c r="H25" s="226">
        <f t="shared" si="1"/>
        <v>192514</v>
      </c>
      <c r="I25" s="225">
        <f>I51</f>
        <v>188244</v>
      </c>
      <c r="J25" s="225">
        <f>J51</f>
        <v>4270</v>
      </c>
      <c r="K25" s="224" t="s">
        <v>263</v>
      </c>
      <c r="L25" s="223" t="s">
        <v>263</v>
      </c>
    </row>
    <row r="26" spans="1:12" s="14" customFormat="1" ht="24.75" hidden="1" thickTop="1" x14ac:dyDescent="0.25">
      <c r="A26" s="97"/>
      <c r="B26" s="97" t="s">
        <v>285</v>
      </c>
      <c r="C26" s="94">
        <f t="shared" si="0"/>
        <v>0</v>
      </c>
      <c r="D26" s="209"/>
      <c r="E26" s="196" t="s">
        <v>263</v>
      </c>
      <c r="F26" s="196" t="s">
        <v>263</v>
      </c>
      <c r="G26" s="207" t="s">
        <v>263</v>
      </c>
      <c r="H26" s="94">
        <f t="shared" si="1"/>
        <v>0</v>
      </c>
      <c r="I26" s="222"/>
      <c r="J26" s="196" t="s">
        <v>263</v>
      </c>
      <c r="K26" s="196" t="s">
        <v>263</v>
      </c>
      <c r="L26" s="204" t="s">
        <v>263</v>
      </c>
    </row>
    <row r="27" spans="1:12" s="14" customFormat="1" ht="36.75" hidden="1" thickTop="1" x14ac:dyDescent="0.25">
      <c r="A27" s="97">
        <v>21300</v>
      </c>
      <c r="B27" s="97" t="s">
        <v>284</v>
      </c>
      <c r="C27" s="94">
        <f t="shared" si="0"/>
        <v>0</v>
      </c>
      <c r="D27" s="196" t="s">
        <v>263</v>
      </c>
      <c r="E27" s="196" t="s">
        <v>263</v>
      </c>
      <c r="F27" s="93">
        <f>SUM(F28,F32,F34,F37)</f>
        <v>0</v>
      </c>
      <c r="G27" s="207" t="s">
        <v>263</v>
      </c>
      <c r="H27" s="94">
        <f t="shared" si="1"/>
        <v>0</v>
      </c>
      <c r="I27" s="196" t="s">
        <v>263</v>
      </c>
      <c r="J27" s="196" t="s">
        <v>263</v>
      </c>
      <c r="K27" s="93">
        <f>SUM(K28,K32,K34,K37)</f>
        <v>0</v>
      </c>
      <c r="L27" s="204" t="s">
        <v>263</v>
      </c>
    </row>
    <row r="28" spans="1:12" s="14" customFormat="1" ht="24.75" hidden="1" thickTop="1" x14ac:dyDescent="0.25">
      <c r="A28" s="210">
        <v>21350</v>
      </c>
      <c r="B28" s="97" t="s">
        <v>283</v>
      </c>
      <c r="C28" s="94">
        <f t="shared" si="0"/>
        <v>0</v>
      </c>
      <c r="D28" s="196" t="s">
        <v>263</v>
      </c>
      <c r="E28" s="196" t="s">
        <v>263</v>
      </c>
      <c r="F28" s="93">
        <f>SUM(F29:F31)</f>
        <v>0</v>
      </c>
      <c r="G28" s="207" t="s">
        <v>263</v>
      </c>
      <c r="H28" s="94">
        <f t="shared" si="1"/>
        <v>0</v>
      </c>
      <c r="I28" s="196" t="s">
        <v>263</v>
      </c>
      <c r="J28" s="196" t="s">
        <v>263</v>
      </c>
      <c r="K28" s="93">
        <f>SUM(K29:K31)</f>
        <v>0</v>
      </c>
      <c r="L28" s="204" t="s">
        <v>263</v>
      </c>
    </row>
    <row r="29" spans="1:12" ht="12.75" hidden="1" thickTop="1" x14ac:dyDescent="0.25">
      <c r="A29" s="163">
        <v>21351</v>
      </c>
      <c r="B29" s="79" t="s">
        <v>282</v>
      </c>
      <c r="C29" s="69">
        <f t="shared" si="0"/>
        <v>0</v>
      </c>
      <c r="D29" s="215" t="s">
        <v>263</v>
      </c>
      <c r="E29" s="215" t="s">
        <v>263</v>
      </c>
      <c r="F29" s="68"/>
      <c r="G29" s="216" t="s">
        <v>263</v>
      </c>
      <c r="H29" s="69">
        <f t="shared" si="1"/>
        <v>0</v>
      </c>
      <c r="I29" s="215" t="s">
        <v>263</v>
      </c>
      <c r="J29" s="215" t="s">
        <v>263</v>
      </c>
      <c r="K29" s="68"/>
      <c r="L29" s="214" t="s">
        <v>263</v>
      </c>
    </row>
    <row r="30" spans="1:12" ht="12.75" hidden="1" thickTop="1" x14ac:dyDescent="0.25">
      <c r="A30" s="38">
        <v>21352</v>
      </c>
      <c r="B30" s="78" t="s">
        <v>281</v>
      </c>
      <c r="C30" s="36">
        <f t="shared" si="0"/>
        <v>0</v>
      </c>
      <c r="D30" s="212" t="s">
        <v>263</v>
      </c>
      <c r="E30" s="212" t="s">
        <v>263</v>
      </c>
      <c r="F30" s="35"/>
      <c r="G30" s="213" t="s">
        <v>263</v>
      </c>
      <c r="H30" s="36">
        <f t="shared" si="1"/>
        <v>0</v>
      </c>
      <c r="I30" s="212" t="s">
        <v>263</v>
      </c>
      <c r="J30" s="212" t="s">
        <v>263</v>
      </c>
      <c r="K30" s="35"/>
      <c r="L30" s="211" t="s">
        <v>263</v>
      </c>
    </row>
    <row r="31" spans="1:12" ht="24.75" hidden="1" thickTop="1" x14ac:dyDescent="0.25">
      <c r="A31" s="38">
        <v>21359</v>
      </c>
      <c r="B31" s="78" t="s">
        <v>280</v>
      </c>
      <c r="C31" s="36">
        <f t="shared" si="0"/>
        <v>0</v>
      </c>
      <c r="D31" s="212" t="s">
        <v>263</v>
      </c>
      <c r="E31" s="212" t="s">
        <v>263</v>
      </c>
      <c r="F31" s="35"/>
      <c r="G31" s="213" t="s">
        <v>263</v>
      </c>
      <c r="H31" s="36">
        <f t="shared" si="1"/>
        <v>0</v>
      </c>
      <c r="I31" s="212" t="s">
        <v>263</v>
      </c>
      <c r="J31" s="212" t="s">
        <v>263</v>
      </c>
      <c r="K31" s="35"/>
      <c r="L31" s="211" t="s">
        <v>263</v>
      </c>
    </row>
    <row r="32" spans="1:12" s="14" customFormat="1" ht="36.75" hidden="1" thickTop="1" x14ac:dyDescent="0.25">
      <c r="A32" s="210">
        <v>21370</v>
      </c>
      <c r="B32" s="97" t="s">
        <v>279</v>
      </c>
      <c r="C32" s="94">
        <f t="shared" si="0"/>
        <v>0</v>
      </c>
      <c r="D32" s="196" t="s">
        <v>263</v>
      </c>
      <c r="E32" s="196" t="s">
        <v>263</v>
      </c>
      <c r="F32" s="93">
        <f>SUM(F33)</f>
        <v>0</v>
      </c>
      <c r="G32" s="207" t="s">
        <v>263</v>
      </c>
      <c r="H32" s="94">
        <f t="shared" si="1"/>
        <v>0</v>
      </c>
      <c r="I32" s="196" t="s">
        <v>263</v>
      </c>
      <c r="J32" s="196" t="s">
        <v>263</v>
      </c>
      <c r="K32" s="93">
        <f>SUM(K33)</f>
        <v>0</v>
      </c>
      <c r="L32" s="204" t="s">
        <v>263</v>
      </c>
    </row>
    <row r="33" spans="1:12" ht="36.75" hidden="1" thickTop="1" x14ac:dyDescent="0.25">
      <c r="A33" s="221">
        <v>21379</v>
      </c>
      <c r="B33" s="220" t="s">
        <v>278</v>
      </c>
      <c r="C33" s="42">
        <f t="shared" si="0"/>
        <v>0</v>
      </c>
      <c r="D33" s="218" t="s">
        <v>263</v>
      </c>
      <c r="E33" s="218" t="s">
        <v>263</v>
      </c>
      <c r="F33" s="41"/>
      <c r="G33" s="219" t="s">
        <v>263</v>
      </c>
      <c r="H33" s="42">
        <f t="shared" si="1"/>
        <v>0</v>
      </c>
      <c r="I33" s="218" t="s">
        <v>263</v>
      </c>
      <c r="J33" s="218" t="s">
        <v>263</v>
      </c>
      <c r="K33" s="41"/>
      <c r="L33" s="217" t="s">
        <v>263</v>
      </c>
    </row>
    <row r="34" spans="1:12" s="14" customFormat="1" ht="12.75" hidden="1" thickTop="1" x14ac:dyDescent="0.25">
      <c r="A34" s="210">
        <v>21380</v>
      </c>
      <c r="B34" s="97" t="s">
        <v>277</v>
      </c>
      <c r="C34" s="94">
        <f t="shared" si="0"/>
        <v>0</v>
      </c>
      <c r="D34" s="196" t="s">
        <v>263</v>
      </c>
      <c r="E34" s="196" t="s">
        <v>263</v>
      </c>
      <c r="F34" s="93">
        <f>SUM(F35:F36)</f>
        <v>0</v>
      </c>
      <c r="G34" s="207" t="s">
        <v>263</v>
      </c>
      <c r="H34" s="94">
        <f t="shared" si="1"/>
        <v>0</v>
      </c>
      <c r="I34" s="196" t="s">
        <v>263</v>
      </c>
      <c r="J34" s="196" t="s">
        <v>263</v>
      </c>
      <c r="K34" s="93">
        <f>SUM(K35:K36)</f>
        <v>0</v>
      </c>
      <c r="L34" s="204" t="s">
        <v>263</v>
      </c>
    </row>
    <row r="35" spans="1:12" ht="12.75" hidden="1" thickTop="1" x14ac:dyDescent="0.25">
      <c r="A35" s="114">
        <v>21381</v>
      </c>
      <c r="B35" s="79" t="s">
        <v>276</v>
      </c>
      <c r="C35" s="69">
        <f t="shared" si="0"/>
        <v>0</v>
      </c>
      <c r="D35" s="215" t="s">
        <v>263</v>
      </c>
      <c r="E35" s="215" t="s">
        <v>263</v>
      </c>
      <c r="F35" s="68"/>
      <c r="G35" s="216" t="s">
        <v>263</v>
      </c>
      <c r="H35" s="69">
        <f t="shared" si="1"/>
        <v>0</v>
      </c>
      <c r="I35" s="215" t="s">
        <v>263</v>
      </c>
      <c r="J35" s="215" t="s">
        <v>263</v>
      </c>
      <c r="K35" s="68"/>
      <c r="L35" s="214" t="s">
        <v>263</v>
      </c>
    </row>
    <row r="36" spans="1:12" ht="24.75" hidden="1" thickTop="1" x14ac:dyDescent="0.25">
      <c r="A36" s="74">
        <v>21383</v>
      </c>
      <c r="B36" s="78" t="s">
        <v>275</v>
      </c>
      <c r="C36" s="36">
        <f t="shared" si="0"/>
        <v>0</v>
      </c>
      <c r="D36" s="212" t="s">
        <v>263</v>
      </c>
      <c r="E36" s="212" t="s">
        <v>263</v>
      </c>
      <c r="F36" s="35"/>
      <c r="G36" s="213" t="s">
        <v>263</v>
      </c>
      <c r="H36" s="36">
        <f t="shared" si="1"/>
        <v>0</v>
      </c>
      <c r="I36" s="212" t="s">
        <v>263</v>
      </c>
      <c r="J36" s="212" t="s">
        <v>263</v>
      </c>
      <c r="K36" s="35"/>
      <c r="L36" s="211" t="s">
        <v>263</v>
      </c>
    </row>
    <row r="37" spans="1:12" s="14" customFormat="1" ht="24.75" hidden="1" thickTop="1" x14ac:dyDescent="0.25">
      <c r="A37" s="210">
        <v>21390</v>
      </c>
      <c r="B37" s="97" t="s">
        <v>274</v>
      </c>
      <c r="C37" s="94">
        <f t="shared" si="0"/>
        <v>0</v>
      </c>
      <c r="D37" s="196" t="s">
        <v>263</v>
      </c>
      <c r="E37" s="196" t="s">
        <v>263</v>
      </c>
      <c r="F37" s="93">
        <f>SUM(F38:F41)</f>
        <v>0</v>
      </c>
      <c r="G37" s="207" t="s">
        <v>263</v>
      </c>
      <c r="H37" s="94">
        <f t="shared" si="1"/>
        <v>0</v>
      </c>
      <c r="I37" s="196" t="s">
        <v>263</v>
      </c>
      <c r="J37" s="196" t="s">
        <v>263</v>
      </c>
      <c r="K37" s="93">
        <f>SUM(K38:K41)</f>
        <v>0</v>
      </c>
      <c r="L37" s="204" t="s">
        <v>263</v>
      </c>
    </row>
    <row r="38" spans="1:12" ht="24.75" hidden="1" thickTop="1" x14ac:dyDescent="0.25">
      <c r="A38" s="114">
        <v>21391</v>
      </c>
      <c r="B38" s="79" t="s">
        <v>273</v>
      </c>
      <c r="C38" s="69">
        <f t="shared" si="0"/>
        <v>0</v>
      </c>
      <c r="D38" s="215" t="s">
        <v>263</v>
      </c>
      <c r="E38" s="215" t="s">
        <v>263</v>
      </c>
      <c r="F38" s="68"/>
      <c r="G38" s="216" t="s">
        <v>263</v>
      </c>
      <c r="H38" s="69">
        <f t="shared" si="1"/>
        <v>0</v>
      </c>
      <c r="I38" s="215" t="s">
        <v>263</v>
      </c>
      <c r="J38" s="215" t="s">
        <v>263</v>
      </c>
      <c r="K38" s="68"/>
      <c r="L38" s="214" t="s">
        <v>263</v>
      </c>
    </row>
    <row r="39" spans="1:12" ht="12.75" hidden="1" thickTop="1" x14ac:dyDescent="0.25">
      <c r="A39" s="74">
        <v>21393</v>
      </c>
      <c r="B39" s="78" t="s">
        <v>272</v>
      </c>
      <c r="C39" s="36">
        <f t="shared" si="0"/>
        <v>0</v>
      </c>
      <c r="D39" s="212" t="s">
        <v>263</v>
      </c>
      <c r="E39" s="212" t="s">
        <v>263</v>
      </c>
      <c r="F39" s="35"/>
      <c r="G39" s="213" t="s">
        <v>263</v>
      </c>
      <c r="H39" s="36">
        <f t="shared" si="1"/>
        <v>0</v>
      </c>
      <c r="I39" s="212" t="s">
        <v>263</v>
      </c>
      <c r="J39" s="212" t="s">
        <v>263</v>
      </c>
      <c r="K39" s="35"/>
      <c r="L39" s="211" t="s">
        <v>263</v>
      </c>
    </row>
    <row r="40" spans="1:12" ht="12.75" hidden="1" thickTop="1" x14ac:dyDescent="0.25">
      <c r="A40" s="74">
        <v>21395</v>
      </c>
      <c r="B40" s="78" t="s">
        <v>271</v>
      </c>
      <c r="C40" s="36">
        <f t="shared" si="0"/>
        <v>0</v>
      </c>
      <c r="D40" s="212" t="s">
        <v>263</v>
      </c>
      <c r="E40" s="212" t="s">
        <v>263</v>
      </c>
      <c r="F40" s="35"/>
      <c r="G40" s="213" t="s">
        <v>263</v>
      </c>
      <c r="H40" s="36">
        <f t="shared" si="1"/>
        <v>0</v>
      </c>
      <c r="I40" s="212" t="s">
        <v>263</v>
      </c>
      <c r="J40" s="212" t="s">
        <v>263</v>
      </c>
      <c r="K40" s="35"/>
      <c r="L40" s="211" t="s">
        <v>263</v>
      </c>
    </row>
    <row r="41" spans="1:12" ht="24.75" hidden="1" thickTop="1" x14ac:dyDescent="0.25">
      <c r="A41" s="74">
        <v>21399</v>
      </c>
      <c r="B41" s="78" t="s">
        <v>270</v>
      </c>
      <c r="C41" s="36">
        <f t="shared" si="0"/>
        <v>0</v>
      </c>
      <c r="D41" s="212" t="s">
        <v>263</v>
      </c>
      <c r="E41" s="212" t="s">
        <v>263</v>
      </c>
      <c r="F41" s="35"/>
      <c r="G41" s="213" t="s">
        <v>263</v>
      </c>
      <c r="H41" s="36">
        <f t="shared" si="1"/>
        <v>0</v>
      </c>
      <c r="I41" s="212" t="s">
        <v>263</v>
      </c>
      <c r="J41" s="212" t="s">
        <v>263</v>
      </c>
      <c r="K41" s="35"/>
      <c r="L41" s="211" t="s">
        <v>263</v>
      </c>
    </row>
    <row r="42" spans="1:12" s="14" customFormat="1" ht="36.75" hidden="1" customHeight="1" x14ac:dyDescent="0.25">
      <c r="A42" s="210">
        <v>21420</v>
      </c>
      <c r="B42" s="97" t="s">
        <v>269</v>
      </c>
      <c r="C42" s="94">
        <f t="shared" si="0"/>
        <v>0</v>
      </c>
      <c r="D42" s="209"/>
      <c r="E42" s="196" t="s">
        <v>263</v>
      </c>
      <c r="F42" s="196" t="s">
        <v>263</v>
      </c>
      <c r="G42" s="207" t="s">
        <v>263</v>
      </c>
      <c r="H42" s="206">
        <f t="shared" si="1"/>
        <v>0</v>
      </c>
      <c r="I42" s="209"/>
      <c r="J42" s="196" t="s">
        <v>263</v>
      </c>
      <c r="K42" s="196" t="s">
        <v>263</v>
      </c>
      <c r="L42" s="204" t="s">
        <v>263</v>
      </c>
    </row>
    <row r="43" spans="1:12" s="14" customFormat="1" ht="24.75" hidden="1" thickTop="1" x14ac:dyDescent="0.25">
      <c r="A43" s="208">
        <v>21490</v>
      </c>
      <c r="B43" s="125" t="s">
        <v>268</v>
      </c>
      <c r="C43" s="94">
        <f t="shared" si="0"/>
        <v>0</v>
      </c>
      <c r="D43" s="205">
        <f>D44</f>
        <v>0</v>
      </c>
      <c r="E43" s="205">
        <f>E44</f>
        <v>0</v>
      </c>
      <c r="F43" s="205">
        <f>F44</f>
        <v>0</v>
      </c>
      <c r="G43" s="207" t="s">
        <v>263</v>
      </c>
      <c r="H43" s="206">
        <f t="shared" si="1"/>
        <v>0</v>
      </c>
      <c r="I43" s="205">
        <f>I44</f>
        <v>0</v>
      </c>
      <c r="J43" s="205">
        <f>J44</f>
        <v>0</v>
      </c>
      <c r="K43" s="205">
        <f>K44</f>
        <v>0</v>
      </c>
      <c r="L43" s="204" t="s">
        <v>263</v>
      </c>
    </row>
    <row r="44" spans="1:12" s="14" customFormat="1" ht="24.75" hidden="1" thickTop="1" x14ac:dyDescent="0.25">
      <c r="A44" s="74">
        <v>21499</v>
      </c>
      <c r="B44" s="78" t="s">
        <v>267</v>
      </c>
      <c r="C44" s="42">
        <f t="shared" si="0"/>
        <v>0</v>
      </c>
      <c r="D44" s="203"/>
      <c r="E44" s="202"/>
      <c r="F44" s="202"/>
      <c r="G44" s="201" t="s">
        <v>263</v>
      </c>
      <c r="H44" s="200">
        <f t="shared" si="1"/>
        <v>0</v>
      </c>
      <c r="I44" s="161"/>
      <c r="J44" s="199"/>
      <c r="K44" s="199"/>
      <c r="L44" s="198" t="s">
        <v>263</v>
      </c>
    </row>
    <row r="45" spans="1:12" ht="24.75" hidden="1" thickTop="1" x14ac:dyDescent="0.25">
      <c r="A45" s="197">
        <v>23000</v>
      </c>
      <c r="B45" s="86" t="s">
        <v>266</v>
      </c>
      <c r="C45" s="194">
        <f t="shared" si="0"/>
        <v>0</v>
      </c>
      <c r="D45" s="196" t="s">
        <v>263</v>
      </c>
      <c r="E45" s="196" t="s">
        <v>263</v>
      </c>
      <c r="F45" s="196" t="s">
        <v>263</v>
      </c>
      <c r="G45" s="195">
        <f>SUM(G46:G47)</f>
        <v>0</v>
      </c>
      <c r="H45" s="194">
        <f t="shared" si="1"/>
        <v>0</v>
      </c>
      <c r="I45" s="193" t="s">
        <v>263</v>
      </c>
      <c r="J45" s="193" t="s">
        <v>263</v>
      </c>
      <c r="K45" s="193" t="s">
        <v>263</v>
      </c>
      <c r="L45" s="192">
        <f>SUM(L46:L47)</f>
        <v>0</v>
      </c>
    </row>
    <row r="46" spans="1:12" ht="24.75" hidden="1" thickTop="1" x14ac:dyDescent="0.25">
      <c r="A46" s="154">
        <v>23410</v>
      </c>
      <c r="B46" s="137" t="s">
        <v>265</v>
      </c>
      <c r="C46" s="191">
        <f t="shared" si="0"/>
        <v>0</v>
      </c>
      <c r="D46" s="186" t="s">
        <v>263</v>
      </c>
      <c r="E46" s="186" t="s">
        <v>263</v>
      </c>
      <c r="F46" s="186" t="s">
        <v>263</v>
      </c>
      <c r="G46" s="190"/>
      <c r="H46" s="191">
        <f t="shared" si="1"/>
        <v>0</v>
      </c>
      <c r="I46" s="186" t="s">
        <v>263</v>
      </c>
      <c r="J46" s="186" t="s">
        <v>263</v>
      </c>
      <c r="K46" s="186" t="s">
        <v>263</v>
      </c>
      <c r="L46" s="188"/>
    </row>
    <row r="47" spans="1:12" ht="24.75" hidden="1" thickTop="1" x14ac:dyDescent="0.25">
      <c r="A47" s="154">
        <v>23510</v>
      </c>
      <c r="B47" s="137" t="s">
        <v>264</v>
      </c>
      <c r="C47" s="189">
        <f t="shared" si="0"/>
        <v>0</v>
      </c>
      <c r="D47" s="186" t="s">
        <v>263</v>
      </c>
      <c r="E47" s="186" t="s">
        <v>263</v>
      </c>
      <c r="F47" s="186" t="s">
        <v>263</v>
      </c>
      <c r="G47" s="190"/>
      <c r="H47" s="189">
        <f t="shared" si="1"/>
        <v>0</v>
      </c>
      <c r="I47" s="186" t="s">
        <v>263</v>
      </c>
      <c r="J47" s="186" t="s">
        <v>263</v>
      </c>
      <c r="K47" s="186" t="s">
        <v>263</v>
      </c>
      <c r="L47" s="188"/>
    </row>
    <row r="48" spans="1:12" ht="12.75" thickTop="1" x14ac:dyDescent="0.25">
      <c r="A48" s="44"/>
      <c r="B48" s="137"/>
      <c r="C48" s="134"/>
      <c r="D48" s="186"/>
      <c r="E48" s="186"/>
      <c r="F48" s="185"/>
      <c r="G48" s="187"/>
      <c r="H48" s="134"/>
      <c r="I48" s="186"/>
      <c r="J48" s="186"/>
      <c r="K48" s="185"/>
      <c r="L48" s="184"/>
    </row>
    <row r="49" spans="1:13" s="14" customFormat="1" x14ac:dyDescent="0.25">
      <c r="A49" s="183"/>
      <c r="B49" s="182" t="s">
        <v>262</v>
      </c>
      <c r="C49" s="180"/>
      <c r="D49" s="179"/>
      <c r="E49" s="179"/>
      <c r="F49" s="179"/>
      <c r="G49" s="181"/>
      <c r="H49" s="180"/>
      <c r="I49" s="179"/>
      <c r="J49" s="179"/>
      <c r="K49" s="179"/>
      <c r="L49" s="178"/>
    </row>
    <row r="50" spans="1:13" s="14" customFormat="1" ht="12.75" thickBot="1" x14ac:dyDescent="0.3">
      <c r="A50" s="56"/>
      <c r="B50" s="177" t="s">
        <v>261</v>
      </c>
      <c r="C50" s="176">
        <f t="shared" ref="C50:C81" si="2">SUM(D50:G50)</f>
        <v>174935</v>
      </c>
      <c r="D50" s="52">
        <f>SUM(D51,D281)</f>
        <v>170663</v>
      </c>
      <c r="E50" s="52">
        <f>SUM(E51,E281)</f>
        <v>4272</v>
      </c>
      <c r="F50" s="52">
        <f>SUM(F51,F281)</f>
        <v>0</v>
      </c>
      <c r="G50" s="54">
        <f>SUM(G51,G281)</f>
        <v>0</v>
      </c>
      <c r="H50" s="176">
        <f t="shared" ref="H50:H81" si="3">SUM(I50:L50)</f>
        <v>192514</v>
      </c>
      <c r="I50" s="52">
        <f>SUM(I51,I281)</f>
        <v>188244</v>
      </c>
      <c r="J50" s="52">
        <f>SUM(J51,J281)</f>
        <v>4270</v>
      </c>
      <c r="K50" s="52">
        <f>SUM(K51,K281)</f>
        <v>0</v>
      </c>
      <c r="L50" s="51">
        <f>SUM(L51,L281)</f>
        <v>0</v>
      </c>
    </row>
    <row r="51" spans="1:13" s="14" customFormat="1" ht="36.75" thickTop="1" x14ac:dyDescent="0.25">
      <c r="A51" s="175"/>
      <c r="B51" s="174" t="s">
        <v>260</v>
      </c>
      <c r="C51" s="172">
        <f t="shared" si="2"/>
        <v>174935</v>
      </c>
      <c r="D51" s="171">
        <f>SUM(D52,D194)</f>
        <v>170663</v>
      </c>
      <c r="E51" s="171">
        <f>SUM(E52,E194)</f>
        <v>4272</v>
      </c>
      <c r="F51" s="171">
        <f>SUM(F52,F194)</f>
        <v>0</v>
      </c>
      <c r="G51" s="173">
        <f>SUM(G52,G194)</f>
        <v>0</v>
      </c>
      <c r="H51" s="172">
        <f t="shared" si="3"/>
        <v>192514</v>
      </c>
      <c r="I51" s="171">
        <f>SUM(I52,I194)</f>
        <v>188244</v>
      </c>
      <c r="J51" s="171">
        <f>SUM(J52,J194)</f>
        <v>4270</v>
      </c>
      <c r="K51" s="171">
        <f>SUM(K52,K194)</f>
        <v>0</v>
      </c>
      <c r="L51" s="170">
        <f>SUM(L52,L194)</f>
        <v>0</v>
      </c>
    </row>
    <row r="52" spans="1:13" s="14" customFormat="1" ht="24" hidden="1" x14ac:dyDescent="0.25">
      <c r="A52" s="169"/>
      <c r="B52" s="168" t="s">
        <v>259</v>
      </c>
      <c r="C52" s="146">
        <f t="shared" si="2"/>
        <v>0</v>
      </c>
      <c r="D52" s="145">
        <f>SUM(D53,D75,D173,D187)</f>
        <v>0</v>
      </c>
      <c r="E52" s="145">
        <f>SUM(E53,E75,E173,E187)</f>
        <v>0</v>
      </c>
      <c r="F52" s="145">
        <f>SUM(F53,F75,F173,F187)</f>
        <v>0</v>
      </c>
      <c r="G52" s="167">
        <f>SUM(G53,G75,G173,G187)</f>
        <v>0</v>
      </c>
      <c r="H52" s="146">
        <f t="shared" si="3"/>
        <v>0</v>
      </c>
      <c r="I52" s="145">
        <f>SUM(I53,I75,I173,I187)</f>
        <v>0</v>
      </c>
      <c r="J52" s="145">
        <f>SUM(J53,J75,J173,J187)</f>
        <v>0</v>
      </c>
      <c r="K52" s="145">
        <f>SUM(K53,K75,K173,K187)</f>
        <v>0</v>
      </c>
      <c r="L52" s="166">
        <f>SUM(L53,L75,L173,L187)</f>
        <v>0</v>
      </c>
    </row>
    <row r="53" spans="1:13" s="14" customFormat="1" hidden="1" x14ac:dyDescent="0.25">
      <c r="A53" s="131">
        <v>1000</v>
      </c>
      <c r="B53" s="131" t="s">
        <v>258</v>
      </c>
      <c r="C53" s="128">
        <f t="shared" si="2"/>
        <v>0</v>
      </c>
      <c r="D53" s="127">
        <f>SUM(D54,D67)</f>
        <v>0</v>
      </c>
      <c r="E53" s="127">
        <f>SUM(E54,E67)</f>
        <v>0</v>
      </c>
      <c r="F53" s="127">
        <f>SUM(F54,F67)</f>
        <v>0</v>
      </c>
      <c r="G53" s="129">
        <f>SUM(G54,G67)</f>
        <v>0</v>
      </c>
      <c r="H53" s="128">
        <f t="shared" si="3"/>
        <v>0</v>
      </c>
      <c r="I53" s="127">
        <f>SUM(I54,I67)</f>
        <v>0</v>
      </c>
      <c r="J53" s="127">
        <f>SUM(J54,J67)</f>
        <v>0</v>
      </c>
      <c r="K53" s="127">
        <f>SUM(K54,K67)</f>
        <v>0</v>
      </c>
      <c r="L53" s="126">
        <f>SUM(L54,L67)</f>
        <v>0</v>
      </c>
    </row>
    <row r="54" spans="1:13" hidden="1" x14ac:dyDescent="0.25">
      <c r="A54" s="97">
        <v>1100</v>
      </c>
      <c r="B54" s="96" t="s">
        <v>257</v>
      </c>
      <c r="C54" s="94">
        <f t="shared" si="2"/>
        <v>0</v>
      </c>
      <c r="D54" s="93">
        <f>SUM(D55,D58,D66)</f>
        <v>0</v>
      </c>
      <c r="E54" s="93">
        <f>SUM(E55,E58,E66)</f>
        <v>0</v>
      </c>
      <c r="F54" s="93">
        <f>SUM(F55,F58,F66)</f>
        <v>0</v>
      </c>
      <c r="G54" s="165">
        <f>SUM(G55,G58,G66)</f>
        <v>0</v>
      </c>
      <c r="H54" s="94">
        <f t="shared" si="3"/>
        <v>0</v>
      </c>
      <c r="I54" s="93">
        <f>SUM(I55,I58,I66)</f>
        <v>0</v>
      </c>
      <c r="J54" s="93">
        <f>SUM(J55,J58,J66)</f>
        <v>0</v>
      </c>
      <c r="K54" s="93">
        <f>SUM(K55,K58,K66)</f>
        <v>0</v>
      </c>
      <c r="L54" s="92">
        <f>SUM(L55,L58,L66)</f>
        <v>0</v>
      </c>
    </row>
    <row r="55" spans="1:13" hidden="1" x14ac:dyDescent="0.25">
      <c r="A55" s="80">
        <v>1110</v>
      </c>
      <c r="B55" s="137" t="s">
        <v>256</v>
      </c>
      <c r="C55" s="134">
        <f t="shared" si="2"/>
        <v>0</v>
      </c>
      <c r="D55" s="139">
        <f>SUM(D56:D57)</f>
        <v>0</v>
      </c>
      <c r="E55" s="139">
        <f>SUM(E56:E57)</f>
        <v>0</v>
      </c>
      <c r="F55" s="139">
        <f>SUM(F56:F57)</f>
        <v>0</v>
      </c>
      <c r="G55" s="140">
        <f>SUM(G56:G57)</f>
        <v>0</v>
      </c>
      <c r="H55" s="134">
        <f t="shared" si="3"/>
        <v>0</v>
      </c>
      <c r="I55" s="139">
        <f>SUM(I56:I57)</f>
        <v>0</v>
      </c>
      <c r="J55" s="139">
        <f>SUM(J56:J57)</f>
        <v>0</v>
      </c>
      <c r="K55" s="139">
        <f>SUM(K56:K57)</f>
        <v>0</v>
      </c>
      <c r="L55" s="138">
        <f>SUM(L56:L57)</f>
        <v>0</v>
      </c>
    </row>
    <row r="56" spans="1:13" hidden="1" x14ac:dyDescent="0.25">
      <c r="A56" s="114">
        <v>1111</v>
      </c>
      <c r="B56" s="79" t="s">
        <v>255</v>
      </c>
      <c r="C56" s="69">
        <f t="shared" si="2"/>
        <v>0</v>
      </c>
      <c r="D56" s="68"/>
      <c r="E56" s="68"/>
      <c r="F56" s="68"/>
      <c r="G56" s="70"/>
      <c r="H56" s="69">
        <f t="shared" si="3"/>
        <v>0</v>
      </c>
      <c r="I56" s="68">
        <v>0</v>
      </c>
      <c r="J56" s="68"/>
      <c r="K56" s="68"/>
      <c r="L56" s="67"/>
      <c r="M56" s="27"/>
    </row>
    <row r="57" spans="1:13" ht="24" hidden="1" customHeight="1" x14ac:dyDescent="0.25">
      <c r="A57" s="74">
        <v>1119</v>
      </c>
      <c r="B57" s="78" t="s">
        <v>254</v>
      </c>
      <c r="C57" s="36">
        <f t="shared" si="2"/>
        <v>0</v>
      </c>
      <c r="D57" s="35"/>
      <c r="E57" s="35"/>
      <c r="F57" s="35"/>
      <c r="G57" s="37"/>
      <c r="H57" s="36">
        <f t="shared" si="3"/>
        <v>0</v>
      </c>
      <c r="I57" s="35">
        <v>0</v>
      </c>
      <c r="J57" s="35"/>
      <c r="K57" s="35"/>
      <c r="L57" s="34"/>
      <c r="M57" s="27"/>
    </row>
    <row r="58" spans="1:13" ht="23.25" hidden="1" customHeight="1" x14ac:dyDescent="0.25">
      <c r="A58" s="88">
        <v>1140</v>
      </c>
      <c r="B58" s="78" t="s">
        <v>253</v>
      </c>
      <c r="C58" s="36">
        <f t="shared" si="2"/>
        <v>0</v>
      </c>
      <c r="D58" s="76">
        <f>SUM(D59:D65)</f>
        <v>0</v>
      </c>
      <c r="E58" s="76">
        <f>SUM(E59:E65)</f>
        <v>0</v>
      </c>
      <c r="F58" s="76">
        <f>SUM(F59:F65)</f>
        <v>0</v>
      </c>
      <c r="G58" s="77">
        <f>SUM(G59:G65)</f>
        <v>0</v>
      </c>
      <c r="H58" s="36">
        <f t="shared" si="3"/>
        <v>0</v>
      </c>
      <c r="I58" s="76">
        <f>SUM(I59:I65)</f>
        <v>0</v>
      </c>
      <c r="J58" s="76">
        <f>SUM(J59:J65)</f>
        <v>0</v>
      </c>
      <c r="K58" s="76">
        <f>SUM(K59:K65)</f>
        <v>0</v>
      </c>
      <c r="L58" s="75">
        <f>SUM(L59:L65)</f>
        <v>0</v>
      </c>
    </row>
    <row r="59" spans="1:13" hidden="1" x14ac:dyDescent="0.25">
      <c r="A59" s="74">
        <v>1141</v>
      </c>
      <c r="B59" s="78" t="s">
        <v>252</v>
      </c>
      <c r="C59" s="36">
        <f t="shared" si="2"/>
        <v>0</v>
      </c>
      <c r="D59" s="35"/>
      <c r="E59" s="35"/>
      <c r="F59" s="35"/>
      <c r="G59" s="37"/>
      <c r="H59" s="36">
        <f t="shared" si="3"/>
        <v>0</v>
      </c>
      <c r="I59" s="35">
        <v>0</v>
      </c>
      <c r="J59" s="35"/>
      <c r="K59" s="35"/>
      <c r="L59" s="34"/>
      <c r="M59" s="27"/>
    </row>
    <row r="60" spans="1:13" ht="24.75" hidden="1" customHeight="1" x14ac:dyDescent="0.25">
      <c r="A60" s="74">
        <v>1142</v>
      </c>
      <c r="B60" s="78" t="s">
        <v>251</v>
      </c>
      <c r="C60" s="36">
        <f t="shared" si="2"/>
        <v>0</v>
      </c>
      <c r="D60" s="35"/>
      <c r="E60" s="35"/>
      <c r="F60" s="35"/>
      <c r="G60" s="37"/>
      <c r="H60" s="36">
        <f t="shared" si="3"/>
        <v>0</v>
      </c>
      <c r="I60" s="35">
        <v>0</v>
      </c>
      <c r="J60" s="35"/>
      <c r="K60" s="35"/>
      <c r="L60" s="34"/>
      <c r="M60" s="27"/>
    </row>
    <row r="61" spans="1:13" ht="24" hidden="1" x14ac:dyDescent="0.25">
      <c r="A61" s="74">
        <v>1145</v>
      </c>
      <c r="B61" s="78" t="s">
        <v>250</v>
      </c>
      <c r="C61" s="36">
        <f t="shared" si="2"/>
        <v>0</v>
      </c>
      <c r="D61" s="35"/>
      <c r="E61" s="35"/>
      <c r="F61" s="35"/>
      <c r="G61" s="37"/>
      <c r="H61" s="36">
        <f t="shared" si="3"/>
        <v>0</v>
      </c>
      <c r="I61" s="35">
        <v>0</v>
      </c>
      <c r="J61" s="35"/>
      <c r="K61" s="35"/>
      <c r="L61" s="34"/>
      <c r="M61" s="27"/>
    </row>
    <row r="62" spans="1:13" ht="27.75" hidden="1" customHeight="1" x14ac:dyDescent="0.25">
      <c r="A62" s="74">
        <v>1146</v>
      </c>
      <c r="B62" s="78" t="s">
        <v>249</v>
      </c>
      <c r="C62" s="36">
        <f t="shared" si="2"/>
        <v>0</v>
      </c>
      <c r="D62" s="35"/>
      <c r="E62" s="35"/>
      <c r="F62" s="35"/>
      <c r="G62" s="37"/>
      <c r="H62" s="36">
        <f t="shared" si="3"/>
        <v>0</v>
      </c>
      <c r="I62" s="35">
        <v>0</v>
      </c>
      <c r="J62" s="35"/>
      <c r="K62" s="35"/>
      <c r="L62" s="34"/>
      <c r="M62" s="27"/>
    </row>
    <row r="63" spans="1:13" hidden="1" x14ac:dyDescent="0.25">
      <c r="A63" s="74">
        <v>1147</v>
      </c>
      <c r="B63" s="78" t="s">
        <v>248</v>
      </c>
      <c r="C63" s="36">
        <f t="shared" si="2"/>
        <v>0</v>
      </c>
      <c r="D63" s="35"/>
      <c r="E63" s="35"/>
      <c r="F63" s="35"/>
      <c r="G63" s="37"/>
      <c r="H63" s="36">
        <f t="shared" si="3"/>
        <v>0</v>
      </c>
      <c r="I63" s="35">
        <v>0</v>
      </c>
      <c r="J63" s="35"/>
      <c r="K63" s="35"/>
      <c r="L63" s="34"/>
      <c r="M63" s="27"/>
    </row>
    <row r="64" spans="1:13" hidden="1" x14ac:dyDescent="0.25">
      <c r="A64" s="74">
        <v>1148</v>
      </c>
      <c r="B64" s="78" t="s">
        <v>247</v>
      </c>
      <c r="C64" s="36">
        <f t="shared" si="2"/>
        <v>0</v>
      </c>
      <c r="D64" s="35"/>
      <c r="E64" s="35"/>
      <c r="F64" s="35"/>
      <c r="G64" s="37"/>
      <c r="H64" s="36">
        <f t="shared" si="3"/>
        <v>0</v>
      </c>
      <c r="I64" s="35">
        <v>0</v>
      </c>
      <c r="J64" s="35"/>
      <c r="K64" s="35"/>
      <c r="L64" s="34"/>
      <c r="M64" s="27"/>
    </row>
    <row r="65" spans="1:13" ht="36" hidden="1" x14ac:dyDescent="0.25">
      <c r="A65" s="74">
        <v>1149</v>
      </c>
      <c r="B65" s="78" t="s">
        <v>246</v>
      </c>
      <c r="C65" s="36">
        <f t="shared" si="2"/>
        <v>0</v>
      </c>
      <c r="D65" s="35"/>
      <c r="E65" s="35"/>
      <c r="F65" s="35"/>
      <c r="G65" s="37"/>
      <c r="H65" s="36">
        <f t="shared" si="3"/>
        <v>0</v>
      </c>
      <c r="I65" s="35">
        <v>0</v>
      </c>
      <c r="J65" s="35"/>
      <c r="K65" s="35"/>
      <c r="L65" s="34"/>
      <c r="M65" s="27"/>
    </row>
    <row r="66" spans="1:13" ht="36" hidden="1" x14ac:dyDescent="0.25">
      <c r="A66" s="80">
        <v>1150</v>
      </c>
      <c r="B66" s="137" t="s">
        <v>245</v>
      </c>
      <c r="C66" s="134">
        <f t="shared" si="2"/>
        <v>0</v>
      </c>
      <c r="D66" s="133"/>
      <c r="E66" s="133"/>
      <c r="F66" s="133"/>
      <c r="G66" s="135"/>
      <c r="H66" s="134">
        <f t="shared" si="3"/>
        <v>0</v>
      </c>
      <c r="I66" s="133">
        <v>0</v>
      </c>
      <c r="J66" s="133"/>
      <c r="K66" s="133"/>
      <c r="L66" s="132"/>
      <c r="M66" s="27"/>
    </row>
    <row r="67" spans="1:13" ht="36" hidden="1" x14ac:dyDescent="0.25">
      <c r="A67" s="97">
        <v>1200</v>
      </c>
      <c r="B67" s="96" t="s">
        <v>244</v>
      </c>
      <c r="C67" s="94">
        <f t="shared" si="2"/>
        <v>0</v>
      </c>
      <c r="D67" s="93">
        <f>SUM(D68:D69)</f>
        <v>0</v>
      </c>
      <c r="E67" s="93">
        <f>SUM(E68:E69)</f>
        <v>0</v>
      </c>
      <c r="F67" s="93">
        <f>SUM(F68:F69)</f>
        <v>0</v>
      </c>
      <c r="G67" s="142">
        <f>SUM(G68:G69)</f>
        <v>0</v>
      </c>
      <c r="H67" s="94">
        <f t="shared" si="3"/>
        <v>0</v>
      </c>
      <c r="I67" s="93">
        <f>SUM(I68:I69)</f>
        <v>0</v>
      </c>
      <c r="J67" s="93">
        <f>SUM(J68:J69)</f>
        <v>0</v>
      </c>
      <c r="K67" s="93">
        <f>SUM(K68:K69)</f>
        <v>0</v>
      </c>
      <c r="L67" s="141">
        <f>SUM(L68:L69)</f>
        <v>0</v>
      </c>
    </row>
    <row r="68" spans="1:13" ht="24" hidden="1" x14ac:dyDescent="0.25">
      <c r="A68" s="91">
        <v>1210</v>
      </c>
      <c r="B68" s="79" t="s">
        <v>243</v>
      </c>
      <c r="C68" s="69">
        <f t="shared" si="2"/>
        <v>0</v>
      </c>
      <c r="D68" s="68"/>
      <c r="E68" s="68"/>
      <c r="F68" s="68"/>
      <c r="G68" s="70"/>
      <c r="H68" s="69">
        <f t="shared" si="3"/>
        <v>0</v>
      </c>
      <c r="I68" s="68">
        <v>0</v>
      </c>
      <c r="J68" s="68"/>
      <c r="K68" s="68"/>
      <c r="L68" s="67"/>
      <c r="M68" s="27"/>
    </row>
    <row r="69" spans="1:13" ht="24" hidden="1" x14ac:dyDescent="0.25">
      <c r="A69" s="88">
        <v>1220</v>
      </c>
      <c r="B69" s="78" t="s">
        <v>242</v>
      </c>
      <c r="C69" s="36">
        <f t="shared" si="2"/>
        <v>0</v>
      </c>
      <c r="D69" s="76">
        <f>SUM(D70:D74)</f>
        <v>0</v>
      </c>
      <c r="E69" s="76">
        <f>SUM(E70:E74)</f>
        <v>0</v>
      </c>
      <c r="F69" s="76">
        <f>SUM(F70:F74)</f>
        <v>0</v>
      </c>
      <c r="G69" s="77">
        <f>SUM(G70:G74)</f>
        <v>0</v>
      </c>
      <c r="H69" s="36">
        <f t="shared" si="3"/>
        <v>0</v>
      </c>
      <c r="I69" s="76">
        <f>SUM(I70:I74)</f>
        <v>0</v>
      </c>
      <c r="J69" s="76">
        <f>SUM(J70:J74)</f>
        <v>0</v>
      </c>
      <c r="K69" s="76">
        <f>SUM(K70:K74)</f>
        <v>0</v>
      </c>
      <c r="L69" s="75">
        <f>SUM(L70:L74)</f>
        <v>0</v>
      </c>
    </row>
    <row r="70" spans="1:13" ht="60" hidden="1" x14ac:dyDescent="0.25">
      <c r="A70" s="74">
        <v>1221</v>
      </c>
      <c r="B70" s="78" t="s">
        <v>241</v>
      </c>
      <c r="C70" s="36">
        <f t="shared" si="2"/>
        <v>0</v>
      </c>
      <c r="D70" s="35"/>
      <c r="E70" s="35"/>
      <c r="F70" s="35"/>
      <c r="G70" s="37"/>
      <c r="H70" s="36">
        <f t="shared" si="3"/>
        <v>0</v>
      </c>
      <c r="I70" s="35">
        <v>0</v>
      </c>
      <c r="J70" s="35"/>
      <c r="K70" s="35"/>
      <c r="L70" s="34"/>
      <c r="M70" s="27"/>
    </row>
    <row r="71" spans="1:13" hidden="1" x14ac:dyDescent="0.25">
      <c r="A71" s="74">
        <v>1223</v>
      </c>
      <c r="B71" s="78" t="s">
        <v>240</v>
      </c>
      <c r="C71" s="36">
        <f t="shared" si="2"/>
        <v>0</v>
      </c>
      <c r="D71" s="35"/>
      <c r="E71" s="35"/>
      <c r="F71" s="35"/>
      <c r="G71" s="37"/>
      <c r="H71" s="36">
        <f t="shared" si="3"/>
        <v>0</v>
      </c>
      <c r="I71" s="35">
        <v>0</v>
      </c>
      <c r="J71" s="35"/>
      <c r="K71" s="35"/>
      <c r="L71" s="34"/>
      <c r="M71" s="27"/>
    </row>
    <row r="72" spans="1:13" hidden="1" x14ac:dyDescent="0.25">
      <c r="A72" s="74">
        <v>1225</v>
      </c>
      <c r="B72" s="78" t="s">
        <v>239</v>
      </c>
      <c r="C72" s="36">
        <f t="shared" si="2"/>
        <v>0</v>
      </c>
      <c r="D72" s="35"/>
      <c r="E72" s="35"/>
      <c r="F72" s="35"/>
      <c r="G72" s="37"/>
      <c r="H72" s="36">
        <f t="shared" si="3"/>
        <v>0</v>
      </c>
      <c r="I72" s="35">
        <v>0</v>
      </c>
      <c r="J72" s="35"/>
      <c r="K72" s="35"/>
      <c r="L72" s="34"/>
      <c r="M72" s="27"/>
    </row>
    <row r="73" spans="1:13" ht="36" hidden="1" x14ac:dyDescent="0.25">
      <c r="A73" s="74">
        <v>1227</v>
      </c>
      <c r="B73" s="78" t="s">
        <v>238</v>
      </c>
      <c r="C73" s="36">
        <f t="shared" si="2"/>
        <v>0</v>
      </c>
      <c r="D73" s="35"/>
      <c r="E73" s="35"/>
      <c r="F73" s="35"/>
      <c r="G73" s="37"/>
      <c r="H73" s="36">
        <f t="shared" si="3"/>
        <v>0</v>
      </c>
      <c r="I73" s="35">
        <v>0</v>
      </c>
      <c r="J73" s="35"/>
      <c r="K73" s="35"/>
      <c r="L73" s="34"/>
      <c r="M73" s="27"/>
    </row>
    <row r="74" spans="1:13" ht="60" hidden="1" x14ac:dyDescent="0.25">
      <c r="A74" s="74">
        <v>1228</v>
      </c>
      <c r="B74" s="78" t="s">
        <v>237</v>
      </c>
      <c r="C74" s="36">
        <f t="shared" si="2"/>
        <v>0</v>
      </c>
      <c r="D74" s="35"/>
      <c r="E74" s="35"/>
      <c r="F74" s="35"/>
      <c r="G74" s="37"/>
      <c r="H74" s="36">
        <f t="shared" si="3"/>
        <v>0</v>
      </c>
      <c r="I74" s="35">
        <v>0</v>
      </c>
      <c r="J74" s="35"/>
      <c r="K74" s="35"/>
      <c r="L74" s="34"/>
      <c r="M74" s="27"/>
    </row>
    <row r="75" spans="1:13" hidden="1" x14ac:dyDescent="0.25">
      <c r="A75" s="131">
        <v>2000</v>
      </c>
      <c r="B75" s="131" t="s">
        <v>236</v>
      </c>
      <c r="C75" s="128">
        <f t="shared" si="2"/>
        <v>0</v>
      </c>
      <c r="D75" s="127">
        <f>SUM(D76,D83,D130,D164,D165,D172)</f>
        <v>0</v>
      </c>
      <c r="E75" s="127">
        <f>SUM(E76,E83,E130,E164,E165,E172)</f>
        <v>0</v>
      </c>
      <c r="F75" s="127">
        <f>SUM(F76,F83,F130,F164,F165,F172)</f>
        <v>0</v>
      </c>
      <c r="G75" s="129">
        <f>SUM(G76,G83,G130,G164,G165,G172)</f>
        <v>0</v>
      </c>
      <c r="H75" s="128">
        <f t="shared" si="3"/>
        <v>0</v>
      </c>
      <c r="I75" s="127">
        <f>SUM(I76,I83,I130,I164,I165,I172)</f>
        <v>0</v>
      </c>
      <c r="J75" s="127">
        <f>SUM(J76,J83,J130,J164,J165,J172)</f>
        <v>0</v>
      </c>
      <c r="K75" s="127">
        <f>SUM(K76,K83,K130,K164,K165,K172)</f>
        <v>0</v>
      </c>
      <c r="L75" s="126">
        <f>SUM(L76,L83,L130,L164,L165,L172)</f>
        <v>0</v>
      </c>
    </row>
    <row r="76" spans="1:13" ht="24" hidden="1" x14ac:dyDescent="0.25">
      <c r="A76" s="97">
        <v>2100</v>
      </c>
      <c r="B76" s="96" t="s">
        <v>235</v>
      </c>
      <c r="C76" s="94">
        <f t="shared" si="2"/>
        <v>0</v>
      </c>
      <c r="D76" s="93">
        <f>SUM(D77,D80)</f>
        <v>0</v>
      </c>
      <c r="E76" s="93">
        <f>SUM(E77,E80)</f>
        <v>0</v>
      </c>
      <c r="F76" s="93">
        <f>SUM(F77,F80)</f>
        <v>0</v>
      </c>
      <c r="G76" s="142">
        <f>SUM(G77,G80)</f>
        <v>0</v>
      </c>
      <c r="H76" s="94">
        <f t="shared" si="3"/>
        <v>0</v>
      </c>
      <c r="I76" s="93">
        <f>SUM(I77,I80)</f>
        <v>0</v>
      </c>
      <c r="J76" s="93">
        <f>SUM(J77,J80)</f>
        <v>0</v>
      </c>
      <c r="K76" s="93">
        <f>SUM(K77,K80)</f>
        <v>0</v>
      </c>
      <c r="L76" s="141">
        <f>SUM(L77,L80)</f>
        <v>0</v>
      </c>
    </row>
    <row r="77" spans="1:13" ht="24" hidden="1" x14ac:dyDescent="0.25">
      <c r="A77" s="91">
        <v>2110</v>
      </c>
      <c r="B77" s="79" t="s">
        <v>234</v>
      </c>
      <c r="C77" s="69">
        <f t="shared" si="2"/>
        <v>0</v>
      </c>
      <c r="D77" s="107">
        <f>SUM(D78:D79)</f>
        <v>0</v>
      </c>
      <c r="E77" s="107">
        <f>SUM(E78:E79)</f>
        <v>0</v>
      </c>
      <c r="F77" s="107">
        <f>SUM(F78:F79)</f>
        <v>0</v>
      </c>
      <c r="G77" s="150">
        <f>SUM(G78:G79)</f>
        <v>0</v>
      </c>
      <c r="H77" s="69">
        <f t="shared" si="3"/>
        <v>0</v>
      </c>
      <c r="I77" s="107">
        <f>SUM(I78:I79)</f>
        <v>0</v>
      </c>
      <c r="J77" s="107">
        <f>SUM(J78:J79)</f>
        <v>0</v>
      </c>
      <c r="K77" s="107">
        <f>SUM(K78:K79)</f>
        <v>0</v>
      </c>
      <c r="L77" s="149">
        <f>SUM(L78:L79)</f>
        <v>0</v>
      </c>
    </row>
    <row r="78" spans="1:13" hidden="1" x14ac:dyDescent="0.25">
      <c r="A78" s="74">
        <v>2111</v>
      </c>
      <c r="B78" s="78" t="s">
        <v>232</v>
      </c>
      <c r="C78" s="36">
        <f t="shared" si="2"/>
        <v>0</v>
      </c>
      <c r="D78" s="35"/>
      <c r="E78" s="35"/>
      <c r="F78" s="35"/>
      <c r="G78" s="37"/>
      <c r="H78" s="36">
        <f t="shared" si="3"/>
        <v>0</v>
      </c>
      <c r="I78" s="35">
        <v>0</v>
      </c>
      <c r="J78" s="35"/>
      <c r="K78" s="35"/>
      <c r="L78" s="34"/>
      <c r="M78" s="27"/>
    </row>
    <row r="79" spans="1:13" ht="24" hidden="1" x14ac:dyDescent="0.25">
      <c r="A79" s="74">
        <v>2112</v>
      </c>
      <c r="B79" s="78" t="s">
        <v>231</v>
      </c>
      <c r="C79" s="36">
        <f t="shared" si="2"/>
        <v>0</v>
      </c>
      <c r="D79" s="35"/>
      <c r="E79" s="35"/>
      <c r="F79" s="35"/>
      <c r="G79" s="37"/>
      <c r="H79" s="36">
        <f t="shared" si="3"/>
        <v>0</v>
      </c>
      <c r="I79" s="35">
        <v>0</v>
      </c>
      <c r="J79" s="35"/>
      <c r="K79" s="35"/>
      <c r="L79" s="34"/>
      <c r="M79" s="27"/>
    </row>
    <row r="80" spans="1:13" ht="24" hidden="1" x14ac:dyDescent="0.25">
      <c r="A80" s="88">
        <v>2120</v>
      </c>
      <c r="B80" s="78" t="s">
        <v>233</v>
      </c>
      <c r="C80" s="36">
        <f t="shared" si="2"/>
        <v>0</v>
      </c>
      <c r="D80" s="76">
        <f>SUM(D81:D82)</f>
        <v>0</v>
      </c>
      <c r="E80" s="76">
        <f>SUM(E81:E82)</f>
        <v>0</v>
      </c>
      <c r="F80" s="76">
        <f>SUM(F81:F82)</f>
        <v>0</v>
      </c>
      <c r="G80" s="77">
        <f>SUM(G81:G82)</f>
        <v>0</v>
      </c>
      <c r="H80" s="36">
        <f t="shared" si="3"/>
        <v>0</v>
      </c>
      <c r="I80" s="76">
        <f>SUM(I81:I82)</f>
        <v>0</v>
      </c>
      <c r="J80" s="76">
        <f>SUM(J81:J82)</f>
        <v>0</v>
      </c>
      <c r="K80" s="76">
        <f>SUM(K81:K82)</f>
        <v>0</v>
      </c>
      <c r="L80" s="75">
        <f>SUM(L81:L82)</f>
        <v>0</v>
      </c>
    </row>
    <row r="81" spans="1:13" hidden="1" x14ac:dyDescent="0.25">
      <c r="A81" s="74">
        <v>2121</v>
      </c>
      <c r="B81" s="78" t="s">
        <v>232</v>
      </c>
      <c r="C81" s="36">
        <f t="shared" si="2"/>
        <v>0</v>
      </c>
      <c r="D81" s="35"/>
      <c r="E81" s="35"/>
      <c r="F81" s="35"/>
      <c r="G81" s="37"/>
      <c r="H81" s="36">
        <f t="shared" si="3"/>
        <v>0</v>
      </c>
      <c r="I81" s="35">
        <v>0</v>
      </c>
      <c r="J81" s="35"/>
      <c r="K81" s="35"/>
      <c r="L81" s="34"/>
      <c r="M81" s="27"/>
    </row>
    <row r="82" spans="1:13" ht="24" hidden="1" x14ac:dyDescent="0.25">
      <c r="A82" s="74">
        <v>2122</v>
      </c>
      <c r="B82" s="78" t="s">
        <v>231</v>
      </c>
      <c r="C82" s="36">
        <f t="shared" ref="C82:C113" si="4">SUM(D82:G82)</f>
        <v>0</v>
      </c>
      <c r="D82" s="35"/>
      <c r="E82" s="35"/>
      <c r="F82" s="35"/>
      <c r="G82" s="37"/>
      <c r="H82" s="36">
        <f t="shared" ref="H82:H113" si="5">SUM(I82:L82)</f>
        <v>0</v>
      </c>
      <c r="I82" s="35">
        <v>0</v>
      </c>
      <c r="J82" s="35"/>
      <c r="K82" s="35"/>
      <c r="L82" s="34"/>
      <c r="M82" s="27"/>
    </row>
    <row r="83" spans="1:13" hidden="1" x14ac:dyDescent="0.25">
      <c r="A83" s="97">
        <v>2200</v>
      </c>
      <c r="B83" s="96" t="s">
        <v>230</v>
      </c>
      <c r="C83" s="94">
        <f t="shared" si="4"/>
        <v>0</v>
      </c>
      <c r="D83" s="93">
        <f>SUM(D84,D89,D95,D103,D112,D116,D122,D128)</f>
        <v>0</v>
      </c>
      <c r="E83" s="93">
        <f>SUM(E84,E89,E95,E103,E112,E116,E122,E128)</f>
        <v>0</v>
      </c>
      <c r="F83" s="93">
        <f>SUM(F84,F89,F95,F103,F112,F116,F122,F128)</f>
        <v>0</v>
      </c>
      <c r="G83" s="142">
        <f>SUM(G84,G89,G95,G103,G112,G116,G122,G128)</f>
        <v>0</v>
      </c>
      <c r="H83" s="94">
        <f t="shared" si="5"/>
        <v>0</v>
      </c>
      <c r="I83" s="93">
        <f>SUM(I84,I89,I95,I103,I112,I116,I122,I128)</f>
        <v>0</v>
      </c>
      <c r="J83" s="93">
        <f>SUM(J84,J89,J95,J103,J112,J116,J122,J128)</f>
        <v>0</v>
      </c>
      <c r="K83" s="93">
        <f>SUM(K84,K89,K95,K103,K112,K116,K122,K128)</f>
        <v>0</v>
      </c>
      <c r="L83" s="109">
        <f>SUM(L84,L89,L95,L103,L112,L116,L122,L128)</f>
        <v>0</v>
      </c>
    </row>
    <row r="84" spans="1:13" ht="24" hidden="1" x14ac:dyDescent="0.25">
      <c r="A84" s="80">
        <v>2210</v>
      </c>
      <c r="B84" s="137" t="s">
        <v>229</v>
      </c>
      <c r="C84" s="134">
        <f t="shared" si="4"/>
        <v>0</v>
      </c>
      <c r="D84" s="139">
        <f>SUM(D85:D88)</f>
        <v>0</v>
      </c>
      <c r="E84" s="139">
        <f>SUM(E85:E88)</f>
        <v>0</v>
      </c>
      <c r="F84" s="139">
        <f>SUM(F85:F88)</f>
        <v>0</v>
      </c>
      <c r="G84" s="139">
        <f>SUM(G85:G88)</f>
        <v>0</v>
      </c>
      <c r="H84" s="134">
        <f t="shared" si="5"/>
        <v>0</v>
      </c>
      <c r="I84" s="139">
        <f>SUM(I85:I88)</f>
        <v>0</v>
      </c>
      <c r="J84" s="139">
        <f>SUM(J85:J88)</f>
        <v>0</v>
      </c>
      <c r="K84" s="139">
        <f>SUM(K85:K88)</f>
        <v>0</v>
      </c>
      <c r="L84" s="138">
        <f>SUM(L85:L88)</f>
        <v>0</v>
      </c>
    </row>
    <row r="85" spans="1:13" ht="24" hidden="1" x14ac:dyDescent="0.25">
      <c r="A85" s="114">
        <v>2211</v>
      </c>
      <c r="B85" s="79" t="s">
        <v>228</v>
      </c>
      <c r="C85" s="69">
        <f t="shared" si="4"/>
        <v>0</v>
      </c>
      <c r="D85" s="68"/>
      <c r="E85" s="68"/>
      <c r="F85" s="68"/>
      <c r="G85" s="70"/>
      <c r="H85" s="69">
        <f t="shared" si="5"/>
        <v>0</v>
      </c>
      <c r="I85" s="68">
        <v>0</v>
      </c>
      <c r="J85" s="68"/>
      <c r="K85" s="68"/>
      <c r="L85" s="67"/>
      <c r="M85" s="27"/>
    </row>
    <row r="86" spans="1:13" ht="36" hidden="1" x14ac:dyDescent="0.25">
      <c r="A86" s="74">
        <v>2212</v>
      </c>
      <c r="B86" s="78" t="s">
        <v>227</v>
      </c>
      <c r="C86" s="36">
        <f t="shared" si="4"/>
        <v>0</v>
      </c>
      <c r="D86" s="35"/>
      <c r="E86" s="35"/>
      <c r="F86" s="35"/>
      <c r="G86" s="37"/>
      <c r="H86" s="36">
        <f t="shared" si="5"/>
        <v>0</v>
      </c>
      <c r="I86" s="35">
        <v>0</v>
      </c>
      <c r="J86" s="35"/>
      <c r="K86" s="35"/>
      <c r="L86" s="34"/>
      <c r="M86" s="27"/>
    </row>
    <row r="87" spans="1:13" ht="24" hidden="1" x14ac:dyDescent="0.25">
      <c r="A87" s="74">
        <v>2214</v>
      </c>
      <c r="B87" s="78" t="s">
        <v>226</v>
      </c>
      <c r="C87" s="36">
        <f t="shared" si="4"/>
        <v>0</v>
      </c>
      <c r="D87" s="35"/>
      <c r="E87" s="35"/>
      <c r="F87" s="35"/>
      <c r="G87" s="37"/>
      <c r="H87" s="36">
        <f t="shared" si="5"/>
        <v>0</v>
      </c>
      <c r="I87" s="35">
        <v>0</v>
      </c>
      <c r="J87" s="35"/>
      <c r="K87" s="35"/>
      <c r="L87" s="34"/>
      <c r="M87" s="27"/>
    </row>
    <row r="88" spans="1:13" hidden="1" x14ac:dyDescent="0.25">
      <c r="A88" s="74">
        <v>2219</v>
      </c>
      <c r="B88" s="78" t="s">
        <v>225</v>
      </c>
      <c r="C88" s="36">
        <f t="shared" si="4"/>
        <v>0</v>
      </c>
      <c r="D88" s="35"/>
      <c r="E88" s="35"/>
      <c r="F88" s="35"/>
      <c r="G88" s="37"/>
      <c r="H88" s="36">
        <f t="shared" si="5"/>
        <v>0</v>
      </c>
      <c r="I88" s="35">
        <v>0</v>
      </c>
      <c r="J88" s="35"/>
      <c r="K88" s="35"/>
      <c r="L88" s="34"/>
      <c r="M88" s="27"/>
    </row>
    <row r="89" spans="1:13" ht="24" hidden="1" x14ac:dyDescent="0.25">
      <c r="A89" s="88">
        <v>2220</v>
      </c>
      <c r="B89" s="78" t="s">
        <v>224</v>
      </c>
      <c r="C89" s="36">
        <f t="shared" si="4"/>
        <v>0</v>
      </c>
      <c r="D89" s="76">
        <f>SUM(D90:D94)</f>
        <v>0</v>
      </c>
      <c r="E89" s="76">
        <f>SUM(E90:E94)</f>
        <v>0</v>
      </c>
      <c r="F89" s="76">
        <f>SUM(F90:F94)</f>
        <v>0</v>
      </c>
      <c r="G89" s="77">
        <f>SUM(G90:G94)</f>
        <v>0</v>
      </c>
      <c r="H89" s="36">
        <f t="shared" si="5"/>
        <v>0</v>
      </c>
      <c r="I89" s="76">
        <f>SUM(I90:I94)</f>
        <v>0</v>
      </c>
      <c r="J89" s="76">
        <f>SUM(J90:J94)</f>
        <v>0</v>
      </c>
      <c r="K89" s="76">
        <f>SUM(K90:K94)</f>
        <v>0</v>
      </c>
      <c r="L89" s="75">
        <f>SUM(L90:L94)</f>
        <v>0</v>
      </c>
    </row>
    <row r="90" spans="1:13" hidden="1" x14ac:dyDescent="0.25">
      <c r="A90" s="74">
        <v>2221</v>
      </c>
      <c r="B90" s="78" t="s">
        <v>223</v>
      </c>
      <c r="C90" s="36">
        <f t="shared" si="4"/>
        <v>0</v>
      </c>
      <c r="D90" s="35"/>
      <c r="E90" s="35"/>
      <c r="F90" s="35"/>
      <c r="G90" s="37"/>
      <c r="H90" s="36">
        <f t="shared" si="5"/>
        <v>0</v>
      </c>
      <c r="I90" s="35">
        <v>0</v>
      </c>
      <c r="J90" s="35"/>
      <c r="K90" s="35"/>
      <c r="L90" s="34"/>
      <c r="M90" s="27"/>
    </row>
    <row r="91" spans="1:13" hidden="1" x14ac:dyDescent="0.25">
      <c r="A91" s="74">
        <v>2222</v>
      </c>
      <c r="B91" s="78" t="s">
        <v>222</v>
      </c>
      <c r="C91" s="36">
        <f t="shared" si="4"/>
        <v>0</v>
      </c>
      <c r="D91" s="35"/>
      <c r="E91" s="35"/>
      <c r="F91" s="35"/>
      <c r="G91" s="37"/>
      <c r="H91" s="36">
        <f t="shared" si="5"/>
        <v>0</v>
      </c>
      <c r="I91" s="35">
        <v>0</v>
      </c>
      <c r="J91" s="35"/>
      <c r="K91" s="35"/>
      <c r="L91" s="34"/>
      <c r="M91" s="27"/>
    </row>
    <row r="92" spans="1:13" hidden="1" x14ac:dyDescent="0.25">
      <c r="A92" s="74">
        <v>2223</v>
      </c>
      <c r="B92" s="78" t="s">
        <v>221</v>
      </c>
      <c r="C92" s="36">
        <f t="shared" si="4"/>
        <v>0</v>
      </c>
      <c r="D92" s="35"/>
      <c r="E92" s="35"/>
      <c r="F92" s="35"/>
      <c r="G92" s="37"/>
      <c r="H92" s="36">
        <f t="shared" si="5"/>
        <v>0</v>
      </c>
      <c r="I92" s="35">
        <v>0</v>
      </c>
      <c r="J92" s="35"/>
      <c r="K92" s="35"/>
      <c r="L92" s="34"/>
      <c r="M92" s="27"/>
    </row>
    <row r="93" spans="1:13" ht="48" hidden="1" x14ac:dyDescent="0.25">
      <c r="A93" s="74">
        <v>2224</v>
      </c>
      <c r="B93" s="78" t="s">
        <v>220</v>
      </c>
      <c r="C93" s="36">
        <f t="shared" si="4"/>
        <v>0</v>
      </c>
      <c r="D93" s="35"/>
      <c r="E93" s="35"/>
      <c r="F93" s="35"/>
      <c r="G93" s="37"/>
      <c r="H93" s="36">
        <f t="shared" si="5"/>
        <v>0</v>
      </c>
      <c r="I93" s="35">
        <v>0</v>
      </c>
      <c r="J93" s="35"/>
      <c r="K93" s="35"/>
      <c r="L93" s="34"/>
      <c r="M93" s="27"/>
    </row>
    <row r="94" spans="1:13" ht="24" hidden="1" x14ac:dyDescent="0.25">
      <c r="A94" s="74">
        <v>2229</v>
      </c>
      <c r="B94" s="78" t="s">
        <v>219</v>
      </c>
      <c r="C94" s="36">
        <f t="shared" si="4"/>
        <v>0</v>
      </c>
      <c r="D94" s="35"/>
      <c r="E94" s="35"/>
      <c r="F94" s="35"/>
      <c r="G94" s="37"/>
      <c r="H94" s="36">
        <f t="shared" si="5"/>
        <v>0</v>
      </c>
      <c r="I94" s="35">
        <v>0</v>
      </c>
      <c r="J94" s="35"/>
      <c r="K94" s="35"/>
      <c r="L94" s="34"/>
      <c r="M94" s="27"/>
    </row>
    <row r="95" spans="1:13" ht="36" hidden="1" x14ac:dyDescent="0.25">
      <c r="A95" s="88">
        <v>2230</v>
      </c>
      <c r="B95" s="78" t="s">
        <v>218</v>
      </c>
      <c r="C95" s="36">
        <f t="shared" si="4"/>
        <v>0</v>
      </c>
      <c r="D95" s="76">
        <f>SUM(D96:D102)</f>
        <v>0</v>
      </c>
      <c r="E95" s="76">
        <f>SUM(E96:E102)</f>
        <v>0</v>
      </c>
      <c r="F95" s="76">
        <f>SUM(F96:F102)</f>
        <v>0</v>
      </c>
      <c r="G95" s="77">
        <f>SUM(G96:G102)</f>
        <v>0</v>
      </c>
      <c r="H95" s="36">
        <f t="shared" si="5"/>
        <v>0</v>
      </c>
      <c r="I95" s="76">
        <f>SUM(I96:I102)</f>
        <v>0</v>
      </c>
      <c r="J95" s="76">
        <f>SUM(J96:J102)</f>
        <v>0</v>
      </c>
      <c r="K95" s="76">
        <f>SUM(K96:K102)</f>
        <v>0</v>
      </c>
      <c r="L95" s="75">
        <f>SUM(L96:L102)</f>
        <v>0</v>
      </c>
    </row>
    <row r="96" spans="1:13" ht="24" hidden="1" x14ac:dyDescent="0.25">
      <c r="A96" s="74">
        <v>2231</v>
      </c>
      <c r="B96" s="78" t="s">
        <v>217</v>
      </c>
      <c r="C96" s="36">
        <f t="shared" si="4"/>
        <v>0</v>
      </c>
      <c r="D96" s="35"/>
      <c r="E96" s="35"/>
      <c r="F96" s="35"/>
      <c r="G96" s="37"/>
      <c r="H96" s="36">
        <f t="shared" si="5"/>
        <v>0</v>
      </c>
      <c r="I96" s="35">
        <v>0</v>
      </c>
      <c r="J96" s="35"/>
      <c r="K96" s="35"/>
      <c r="L96" s="34"/>
      <c r="M96" s="27"/>
    </row>
    <row r="97" spans="1:13" ht="36" hidden="1" x14ac:dyDescent="0.25">
      <c r="A97" s="74">
        <v>2232</v>
      </c>
      <c r="B97" s="78" t="s">
        <v>216</v>
      </c>
      <c r="C97" s="36">
        <f t="shared" si="4"/>
        <v>0</v>
      </c>
      <c r="D97" s="35"/>
      <c r="E97" s="35"/>
      <c r="F97" s="35"/>
      <c r="G97" s="37"/>
      <c r="H97" s="36">
        <f t="shared" si="5"/>
        <v>0</v>
      </c>
      <c r="I97" s="35">
        <v>0</v>
      </c>
      <c r="J97" s="35"/>
      <c r="K97" s="35"/>
      <c r="L97" s="34"/>
      <c r="M97" s="27"/>
    </row>
    <row r="98" spans="1:13" ht="24" hidden="1" x14ac:dyDescent="0.25">
      <c r="A98" s="114">
        <v>2233</v>
      </c>
      <c r="B98" s="79" t="s">
        <v>215</v>
      </c>
      <c r="C98" s="69">
        <f t="shared" si="4"/>
        <v>0</v>
      </c>
      <c r="D98" s="68"/>
      <c r="E98" s="68"/>
      <c r="F98" s="68"/>
      <c r="G98" s="70"/>
      <c r="H98" s="69">
        <f t="shared" si="5"/>
        <v>0</v>
      </c>
      <c r="I98" s="68">
        <v>0</v>
      </c>
      <c r="J98" s="68"/>
      <c r="K98" s="68"/>
      <c r="L98" s="67"/>
      <c r="M98" s="27"/>
    </row>
    <row r="99" spans="1:13" ht="36" hidden="1" x14ac:dyDescent="0.25">
      <c r="A99" s="74">
        <v>2234</v>
      </c>
      <c r="B99" s="78" t="s">
        <v>214</v>
      </c>
      <c r="C99" s="36">
        <f t="shared" si="4"/>
        <v>0</v>
      </c>
      <c r="D99" s="35"/>
      <c r="E99" s="35"/>
      <c r="F99" s="35"/>
      <c r="G99" s="37"/>
      <c r="H99" s="36">
        <f t="shared" si="5"/>
        <v>0</v>
      </c>
      <c r="I99" s="35">
        <v>0</v>
      </c>
      <c r="J99" s="35"/>
      <c r="K99" s="35"/>
      <c r="L99" s="34"/>
      <c r="M99" s="27"/>
    </row>
    <row r="100" spans="1:13" ht="24" hidden="1" x14ac:dyDescent="0.25">
      <c r="A100" s="74">
        <v>2235</v>
      </c>
      <c r="B100" s="78" t="s">
        <v>213</v>
      </c>
      <c r="C100" s="36">
        <f t="shared" si="4"/>
        <v>0</v>
      </c>
      <c r="D100" s="35"/>
      <c r="E100" s="35"/>
      <c r="F100" s="35"/>
      <c r="G100" s="37"/>
      <c r="H100" s="36">
        <f t="shared" si="5"/>
        <v>0</v>
      </c>
      <c r="I100" s="35">
        <v>0</v>
      </c>
      <c r="J100" s="35"/>
      <c r="K100" s="35"/>
      <c r="L100" s="34"/>
      <c r="M100" s="27"/>
    </row>
    <row r="101" spans="1:13" hidden="1" x14ac:dyDescent="0.25">
      <c r="A101" s="74">
        <v>2236</v>
      </c>
      <c r="B101" s="78" t="s">
        <v>212</v>
      </c>
      <c r="C101" s="36">
        <f t="shared" si="4"/>
        <v>0</v>
      </c>
      <c r="D101" s="35"/>
      <c r="E101" s="35"/>
      <c r="F101" s="35"/>
      <c r="G101" s="37"/>
      <c r="H101" s="36">
        <f t="shared" si="5"/>
        <v>0</v>
      </c>
      <c r="I101" s="35">
        <v>0</v>
      </c>
      <c r="J101" s="35"/>
      <c r="K101" s="35"/>
      <c r="L101" s="34"/>
      <c r="M101" s="27"/>
    </row>
    <row r="102" spans="1:13" ht="24" hidden="1" x14ac:dyDescent="0.25">
      <c r="A102" s="74">
        <v>2239</v>
      </c>
      <c r="B102" s="78" t="s">
        <v>211</v>
      </c>
      <c r="C102" s="36">
        <f t="shared" si="4"/>
        <v>0</v>
      </c>
      <c r="D102" s="35"/>
      <c r="E102" s="35"/>
      <c r="F102" s="35"/>
      <c r="G102" s="37"/>
      <c r="H102" s="36">
        <f t="shared" si="5"/>
        <v>0</v>
      </c>
      <c r="I102" s="35">
        <v>0</v>
      </c>
      <c r="J102" s="35"/>
      <c r="K102" s="35"/>
      <c r="L102" s="34"/>
      <c r="M102" s="27"/>
    </row>
    <row r="103" spans="1:13" ht="36" hidden="1" x14ac:dyDescent="0.25">
      <c r="A103" s="88">
        <v>2240</v>
      </c>
      <c r="B103" s="78" t="s">
        <v>210</v>
      </c>
      <c r="C103" s="36">
        <f t="shared" si="4"/>
        <v>0</v>
      </c>
      <c r="D103" s="76">
        <f>SUM(D104:D111)</f>
        <v>0</v>
      </c>
      <c r="E103" s="76">
        <f>SUM(E104:E111)</f>
        <v>0</v>
      </c>
      <c r="F103" s="76">
        <f>SUM(F104:F111)</f>
        <v>0</v>
      </c>
      <c r="G103" s="77">
        <f>SUM(G104:G111)</f>
        <v>0</v>
      </c>
      <c r="H103" s="36">
        <f t="shared" si="5"/>
        <v>0</v>
      </c>
      <c r="I103" s="76">
        <f>SUM(I104:I111)</f>
        <v>0</v>
      </c>
      <c r="J103" s="76">
        <f>SUM(J104:J111)</f>
        <v>0</v>
      </c>
      <c r="K103" s="76">
        <f>SUM(K104:K111)</f>
        <v>0</v>
      </c>
      <c r="L103" s="75">
        <f>SUM(L104:L111)</f>
        <v>0</v>
      </c>
    </row>
    <row r="104" spans="1:13" hidden="1" x14ac:dyDescent="0.25">
      <c r="A104" s="74">
        <v>2241</v>
      </c>
      <c r="B104" s="78" t="s">
        <v>209</v>
      </c>
      <c r="C104" s="36">
        <f t="shared" si="4"/>
        <v>0</v>
      </c>
      <c r="D104" s="35"/>
      <c r="E104" s="35"/>
      <c r="F104" s="35"/>
      <c r="G104" s="37"/>
      <c r="H104" s="36">
        <f t="shared" si="5"/>
        <v>0</v>
      </c>
      <c r="I104" s="35">
        <v>0</v>
      </c>
      <c r="J104" s="35"/>
      <c r="K104" s="35"/>
      <c r="L104" s="34"/>
      <c r="M104" s="27"/>
    </row>
    <row r="105" spans="1:13" ht="24" hidden="1" x14ac:dyDescent="0.25">
      <c r="A105" s="74">
        <v>2242</v>
      </c>
      <c r="B105" s="78" t="s">
        <v>208</v>
      </c>
      <c r="C105" s="36">
        <f t="shared" si="4"/>
        <v>0</v>
      </c>
      <c r="D105" s="35"/>
      <c r="E105" s="35"/>
      <c r="F105" s="35"/>
      <c r="G105" s="37"/>
      <c r="H105" s="36">
        <f t="shared" si="5"/>
        <v>0</v>
      </c>
      <c r="I105" s="35">
        <v>0</v>
      </c>
      <c r="J105" s="35"/>
      <c r="K105" s="35"/>
      <c r="L105" s="34"/>
      <c r="M105" s="27"/>
    </row>
    <row r="106" spans="1:13" ht="24" hidden="1" x14ac:dyDescent="0.25">
      <c r="A106" s="74">
        <v>2243</v>
      </c>
      <c r="B106" s="78" t="s">
        <v>207</v>
      </c>
      <c r="C106" s="36">
        <f t="shared" si="4"/>
        <v>0</v>
      </c>
      <c r="D106" s="35"/>
      <c r="E106" s="35"/>
      <c r="F106" s="35"/>
      <c r="G106" s="37"/>
      <c r="H106" s="36">
        <f t="shared" si="5"/>
        <v>0</v>
      </c>
      <c r="I106" s="35">
        <v>0</v>
      </c>
      <c r="J106" s="35"/>
      <c r="K106" s="35"/>
      <c r="L106" s="34"/>
      <c r="M106" s="27"/>
    </row>
    <row r="107" spans="1:13" hidden="1" x14ac:dyDescent="0.25">
      <c r="A107" s="74">
        <v>2244</v>
      </c>
      <c r="B107" s="78" t="s">
        <v>206</v>
      </c>
      <c r="C107" s="36">
        <f t="shared" si="4"/>
        <v>0</v>
      </c>
      <c r="D107" s="35"/>
      <c r="E107" s="35"/>
      <c r="F107" s="35"/>
      <c r="G107" s="37"/>
      <c r="H107" s="36">
        <f t="shared" si="5"/>
        <v>0</v>
      </c>
      <c r="I107" s="35">
        <v>0</v>
      </c>
      <c r="J107" s="35"/>
      <c r="K107" s="35"/>
      <c r="L107" s="34"/>
      <c r="M107" s="27"/>
    </row>
    <row r="108" spans="1:13" ht="24" hidden="1" x14ac:dyDescent="0.25">
      <c r="A108" s="74">
        <v>2246</v>
      </c>
      <c r="B108" s="78" t="s">
        <v>205</v>
      </c>
      <c r="C108" s="36">
        <f t="shared" si="4"/>
        <v>0</v>
      </c>
      <c r="D108" s="35"/>
      <c r="E108" s="35"/>
      <c r="F108" s="35"/>
      <c r="G108" s="37"/>
      <c r="H108" s="36">
        <f t="shared" si="5"/>
        <v>0</v>
      </c>
      <c r="I108" s="35">
        <v>0</v>
      </c>
      <c r="J108" s="35"/>
      <c r="K108" s="35"/>
      <c r="L108" s="34"/>
      <c r="M108" s="27"/>
    </row>
    <row r="109" spans="1:13" hidden="1" x14ac:dyDescent="0.25">
      <c r="A109" s="74">
        <v>2247</v>
      </c>
      <c r="B109" s="78" t="s">
        <v>204</v>
      </c>
      <c r="C109" s="36">
        <f t="shared" si="4"/>
        <v>0</v>
      </c>
      <c r="D109" s="35"/>
      <c r="E109" s="35"/>
      <c r="F109" s="35"/>
      <c r="G109" s="37"/>
      <c r="H109" s="36">
        <f t="shared" si="5"/>
        <v>0</v>
      </c>
      <c r="I109" s="35">
        <v>0</v>
      </c>
      <c r="J109" s="35"/>
      <c r="K109" s="35"/>
      <c r="L109" s="34"/>
      <c r="M109" s="27"/>
    </row>
    <row r="110" spans="1:13" ht="24" hidden="1" x14ac:dyDescent="0.25">
      <c r="A110" s="74">
        <v>2248</v>
      </c>
      <c r="B110" s="78" t="s">
        <v>203</v>
      </c>
      <c r="C110" s="36">
        <f t="shared" si="4"/>
        <v>0</v>
      </c>
      <c r="D110" s="35"/>
      <c r="E110" s="35"/>
      <c r="F110" s="35"/>
      <c r="G110" s="37"/>
      <c r="H110" s="36">
        <f t="shared" si="5"/>
        <v>0</v>
      </c>
      <c r="I110" s="35">
        <v>0</v>
      </c>
      <c r="J110" s="35"/>
      <c r="K110" s="35"/>
      <c r="L110" s="34"/>
      <c r="M110" s="27"/>
    </row>
    <row r="111" spans="1:13" ht="24" hidden="1" x14ac:dyDescent="0.25">
      <c r="A111" s="74">
        <v>2249</v>
      </c>
      <c r="B111" s="78" t="s">
        <v>202</v>
      </c>
      <c r="C111" s="36">
        <f t="shared" si="4"/>
        <v>0</v>
      </c>
      <c r="D111" s="35"/>
      <c r="E111" s="35"/>
      <c r="F111" s="35"/>
      <c r="G111" s="37"/>
      <c r="H111" s="36">
        <f t="shared" si="5"/>
        <v>0</v>
      </c>
      <c r="I111" s="35">
        <v>0</v>
      </c>
      <c r="J111" s="35"/>
      <c r="K111" s="35"/>
      <c r="L111" s="34"/>
      <c r="M111" s="27"/>
    </row>
    <row r="112" spans="1:13" hidden="1" x14ac:dyDescent="0.25">
      <c r="A112" s="88">
        <v>2250</v>
      </c>
      <c r="B112" s="78" t="s">
        <v>201</v>
      </c>
      <c r="C112" s="36">
        <f t="shared" si="4"/>
        <v>0</v>
      </c>
      <c r="D112" s="76">
        <f>SUM(D113:D115)</f>
        <v>0</v>
      </c>
      <c r="E112" s="76">
        <f>SUM(E113:E115)</f>
        <v>0</v>
      </c>
      <c r="F112" s="76">
        <f>SUM(F113:F115)</f>
        <v>0</v>
      </c>
      <c r="G112" s="164">
        <f>SUM(G113:G115)</f>
        <v>0</v>
      </c>
      <c r="H112" s="36">
        <f t="shared" si="5"/>
        <v>0</v>
      </c>
      <c r="I112" s="76">
        <f>SUM(I113:I115)</f>
        <v>0</v>
      </c>
      <c r="J112" s="76">
        <f>SUM(J113:J115)</f>
        <v>0</v>
      </c>
      <c r="K112" s="76">
        <f>SUM(K113:K115)</f>
        <v>0</v>
      </c>
      <c r="L112" s="75">
        <f>SUM(L113:L115)</f>
        <v>0</v>
      </c>
    </row>
    <row r="113" spans="1:13" hidden="1" x14ac:dyDescent="0.25">
      <c r="A113" s="74">
        <v>2251</v>
      </c>
      <c r="B113" s="78" t="s">
        <v>200</v>
      </c>
      <c r="C113" s="36">
        <f t="shared" si="4"/>
        <v>0</v>
      </c>
      <c r="D113" s="35"/>
      <c r="E113" s="35"/>
      <c r="F113" s="35"/>
      <c r="G113" s="37"/>
      <c r="H113" s="36">
        <f t="shared" si="5"/>
        <v>0</v>
      </c>
      <c r="I113" s="35">
        <v>0</v>
      </c>
      <c r="J113" s="35"/>
      <c r="K113" s="35"/>
      <c r="L113" s="34"/>
      <c r="M113" s="27"/>
    </row>
    <row r="114" spans="1:13" ht="24" hidden="1" x14ac:dyDescent="0.25">
      <c r="A114" s="74">
        <v>2252</v>
      </c>
      <c r="B114" s="78" t="s">
        <v>199</v>
      </c>
      <c r="C114" s="36">
        <f t="shared" ref="C114:C127" si="6">SUM(D114:G114)</f>
        <v>0</v>
      </c>
      <c r="D114" s="35"/>
      <c r="E114" s="35"/>
      <c r="F114" s="35"/>
      <c r="G114" s="37"/>
      <c r="H114" s="36">
        <f t="shared" ref="H114:H127" si="7">SUM(I114:L114)</f>
        <v>0</v>
      </c>
      <c r="I114" s="35">
        <v>0</v>
      </c>
      <c r="J114" s="35"/>
      <c r="K114" s="35"/>
      <c r="L114" s="34"/>
      <c r="M114" s="27"/>
    </row>
    <row r="115" spans="1:13" ht="24" hidden="1" x14ac:dyDescent="0.25">
      <c r="A115" s="74">
        <v>2259</v>
      </c>
      <c r="B115" s="78" t="s">
        <v>198</v>
      </c>
      <c r="C115" s="36">
        <f t="shared" si="6"/>
        <v>0</v>
      </c>
      <c r="D115" s="35"/>
      <c r="E115" s="35"/>
      <c r="F115" s="35"/>
      <c r="G115" s="37"/>
      <c r="H115" s="36">
        <f t="shared" si="7"/>
        <v>0</v>
      </c>
      <c r="I115" s="35">
        <v>0</v>
      </c>
      <c r="J115" s="35"/>
      <c r="K115" s="35"/>
      <c r="L115" s="34"/>
      <c r="M115" s="27"/>
    </row>
    <row r="116" spans="1:13" hidden="1" x14ac:dyDescent="0.25">
      <c r="A116" s="88">
        <v>2260</v>
      </c>
      <c r="B116" s="78" t="s">
        <v>197</v>
      </c>
      <c r="C116" s="36">
        <f t="shared" si="6"/>
        <v>0</v>
      </c>
      <c r="D116" s="76">
        <f>SUM(D117:D121)</f>
        <v>0</v>
      </c>
      <c r="E116" s="76">
        <f>SUM(E117:E121)</f>
        <v>0</v>
      </c>
      <c r="F116" s="76">
        <f>SUM(F117:F121)</f>
        <v>0</v>
      </c>
      <c r="G116" s="77">
        <f>SUM(G117:G121)</f>
        <v>0</v>
      </c>
      <c r="H116" s="36">
        <f t="shared" si="7"/>
        <v>0</v>
      </c>
      <c r="I116" s="76">
        <f>SUM(I117:I121)</f>
        <v>0</v>
      </c>
      <c r="J116" s="76">
        <f>SUM(J117:J121)</f>
        <v>0</v>
      </c>
      <c r="K116" s="76">
        <f>SUM(K117:K121)</f>
        <v>0</v>
      </c>
      <c r="L116" s="75">
        <f>SUM(L117:L121)</f>
        <v>0</v>
      </c>
    </row>
    <row r="117" spans="1:13" hidden="1" x14ac:dyDescent="0.25">
      <c r="A117" s="74">
        <v>2261</v>
      </c>
      <c r="B117" s="78" t="s">
        <v>196</v>
      </c>
      <c r="C117" s="36">
        <f t="shared" si="6"/>
        <v>0</v>
      </c>
      <c r="D117" s="35"/>
      <c r="E117" s="35"/>
      <c r="F117" s="35"/>
      <c r="G117" s="37"/>
      <c r="H117" s="36">
        <f t="shared" si="7"/>
        <v>0</v>
      </c>
      <c r="I117" s="35">
        <v>0</v>
      </c>
      <c r="J117" s="35"/>
      <c r="K117" s="35"/>
      <c r="L117" s="34"/>
      <c r="M117" s="27"/>
    </row>
    <row r="118" spans="1:13" hidden="1" x14ac:dyDescent="0.25">
      <c r="A118" s="74">
        <v>2262</v>
      </c>
      <c r="B118" s="78" t="s">
        <v>195</v>
      </c>
      <c r="C118" s="36">
        <f t="shared" si="6"/>
        <v>0</v>
      </c>
      <c r="D118" s="35"/>
      <c r="E118" s="35"/>
      <c r="F118" s="35"/>
      <c r="G118" s="37"/>
      <c r="H118" s="36">
        <f t="shared" si="7"/>
        <v>0</v>
      </c>
      <c r="I118" s="35">
        <v>0</v>
      </c>
      <c r="J118" s="35"/>
      <c r="K118" s="35"/>
      <c r="L118" s="34"/>
      <c r="M118" s="27"/>
    </row>
    <row r="119" spans="1:13" hidden="1" x14ac:dyDescent="0.25">
      <c r="A119" s="74">
        <v>2263</v>
      </c>
      <c r="B119" s="78" t="s">
        <v>194</v>
      </c>
      <c r="C119" s="36">
        <f t="shared" si="6"/>
        <v>0</v>
      </c>
      <c r="D119" s="35"/>
      <c r="E119" s="35"/>
      <c r="F119" s="35"/>
      <c r="G119" s="37"/>
      <c r="H119" s="36">
        <f t="shared" si="7"/>
        <v>0</v>
      </c>
      <c r="I119" s="35">
        <v>0</v>
      </c>
      <c r="J119" s="35"/>
      <c r="K119" s="35"/>
      <c r="L119" s="34"/>
      <c r="M119" s="27"/>
    </row>
    <row r="120" spans="1:13" ht="24" hidden="1" x14ac:dyDescent="0.25">
      <c r="A120" s="74">
        <v>2264</v>
      </c>
      <c r="B120" s="78" t="s">
        <v>193</v>
      </c>
      <c r="C120" s="36">
        <f t="shared" si="6"/>
        <v>0</v>
      </c>
      <c r="D120" s="35"/>
      <c r="E120" s="35"/>
      <c r="F120" s="35"/>
      <c r="G120" s="37"/>
      <c r="H120" s="36">
        <f t="shared" si="7"/>
        <v>0</v>
      </c>
      <c r="I120" s="35">
        <v>0</v>
      </c>
      <c r="J120" s="35"/>
      <c r="K120" s="35"/>
      <c r="L120" s="34"/>
      <c r="M120" s="27"/>
    </row>
    <row r="121" spans="1:13" hidden="1" x14ac:dyDescent="0.25">
      <c r="A121" s="74">
        <v>2269</v>
      </c>
      <c r="B121" s="78" t="s">
        <v>192</v>
      </c>
      <c r="C121" s="36">
        <f t="shared" si="6"/>
        <v>0</v>
      </c>
      <c r="D121" s="35"/>
      <c r="E121" s="35"/>
      <c r="F121" s="35"/>
      <c r="G121" s="37"/>
      <c r="H121" s="36">
        <f t="shared" si="7"/>
        <v>0</v>
      </c>
      <c r="I121" s="35">
        <v>0</v>
      </c>
      <c r="J121" s="35"/>
      <c r="K121" s="35"/>
      <c r="L121" s="34"/>
      <c r="M121" s="27"/>
    </row>
    <row r="122" spans="1:13" hidden="1" x14ac:dyDescent="0.25">
      <c r="A122" s="88">
        <v>2270</v>
      </c>
      <c r="B122" s="78" t="s">
        <v>191</v>
      </c>
      <c r="C122" s="36">
        <f t="shared" si="6"/>
        <v>0</v>
      </c>
      <c r="D122" s="76">
        <f>SUM(D123:D127)</f>
        <v>0</v>
      </c>
      <c r="E122" s="76">
        <f>SUM(E123:E127)</f>
        <v>0</v>
      </c>
      <c r="F122" s="76">
        <f>SUM(F123:F127)</f>
        <v>0</v>
      </c>
      <c r="G122" s="77">
        <f>SUM(G123:G127)</f>
        <v>0</v>
      </c>
      <c r="H122" s="36">
        <f t="shared" si="7"/>
        <v>0</v>
      </c>
      <c r="I122" s="76">
        <f>SUM(I123:I127)</f>
        <v>0</v>
      </c>
      <c r="J122" s="76">
        <f>SUM(J123:J127)</f>
        <v>0</v>
      </c>
      <c r="K122" s="76">
        <f>SUM(K123:K127)</f>
        <v>0</v>
      </c>
      <c r="L122" s="75">
        <f>SUM(L123:L127)</f>
        <v>0</v>
      </c>
    </row>
    <row r="123" spans="1:13" hidden="1" x14ac:dyDescent="0.25">
      <c r="A123" s="74">
        <v>2272</v>
      </c>
      <c r="B123" s="1" t="s">
        <v>190</v>
      </c>
      <c r="C123" s="36">
        <f t="shared" si="6"/>
        <v>0</v>
      </c>
      <c r="D123" s="35"/>
      <c r="E123" s="35"/>
      <c r="F123" s="35"/>
      <c r="G123" s="37"/>
      <c r="H123" s="36">
        <f t="shared" si="7"/>
        <v>0</v>
      </c>
      <c r="I123" s="35">
        <v>0</v>
      </c>
      <c r="J123" s="35"/>
      <c r="K123" s="35"/>
      <c r="L123" s="34"/>
      <c r="M123" s="27"/>
    </row>
    <row r="124" spans="1:13" ht="24" hidden="1" x14ac:dyDescent="0.25">
      <c r="A124" s="74">
        <v>2275</v>
      </c>
      <c r="B124" s="78" t="s">
        <v>189</v>
      </c>
      <c r="C124" s="36">
        <f t="shared" si="6"/>
        <v>0</v>
      </c>
      <c r="D124" s="35"/>
      <c r="E124" s="35"/>
      <c r="F124" s="35"/>
      <c r="G124" s="37"/>
      <c r="H124" s="36">
        <f t="shared" si="7"/>
        <v>0</v>
      </c>
      <c r="I124" s="35">
        <v>0</v>
      </c>
      <c r="J124" s="35"/>
      <c r="K124" s="35"/>
      <c r="L124" s="34"/>
      <c r="M124" s="27"/>
    </row>
    <row r="125" spans="1:13" ht="36" hidden="1" x14ac:dyDescent="0.25">
      <c r="A125" s="74">
        <v>2276</v>
      </c>
      <c r="B125" s="78" t="s">
        <v>188</v>
      </c>
      <c r="C125" s="36">
        <f t="shared" si="6"/>
        <v>0</v>
      </c>
      <c r="D125" s="35"/>
      <c r="E125" s="35"/>
      <c r="F125" s="35"/>
      <c r="G125" s="37"/>
      <c r="H125" s="36">
        <f t="shared" si="7"/>
        <v>0</v>
      </c>
      <c r="I125" s="35">
        <v>0</v>
      </c>
      <c r="J125" s="35"/>
      <c r="K125" s="35"/>
      <c r="L125" s="34"/>
      <c r="M125" s="27"/>
    </row>
    <row r="126" spans="1:13" ht="24" hidden="1" customHeight="1" x14ac:dyDescent="0.25">
      <c r="A126" s="74">
        <v>2278</v>
      </c>
      <c r="B126" s="78" t="s">
        <v>187</v>
      </c>
      <c r="C126" s="36">
        <f t="shared" si="6"/>
        <v>0</v>
      </c>
      <c r="D126" s="35"/>
      <c r="E126" s="35"/>
      <c r="F126" s="35"/>
      <c r="G126" s="37"/>
      <c r="H126" s="36">
        <f t="shared" si="7"/>
        <v>0</v>
      </c>
      <c r="I126" s="35">
        <v>0</v>
      </c>
      <c r="J126" s="35"/>
      <c r="K126" s="35"/>
      <c r="L126" s="34"/>
      <c r="M126" s="27"/>
    </row>
    <row r="127" spans="1:13" ht="24" hidden="1" x14ac:dyDescent="0.25">
      <c r="A127" s="74">
        <v>2279</v>
      </c>
      <c r="B127" s="78" t="s">
        <v>186</v>
      </c>
      <c r="C127" s="36">
        <f t="shared" si="6"/>
        <v>0</v>
      </c>
      <c r="D127" s="35"/>
      <c r="E127" s="35"/>
      <c r="F127" s="35"/>
      <c r="G127" s="37"/>
      <c r="H127" s="36">
        <f t="shared" si="7"/>
        <v>0</v>
      </c>
      <c r="I127" s="35">
        <v>0</v>
      </c>
      <c r="J127" s="35"/>
      <c r="K127" s="35"/>
      <c r="L127" s="34"/>
      <c r="M127" s="27"/>
    </row>
    <row r="128" spans="1:13" ht="24" hidden="1" x14ac:dyDescent="0.25">
      <c r="A128" s="91">
        <v>2280</v>
      </c>
      <c r="B128" s="79" t="s">
        <v>185</v>
      </c>
      <c r="C128" s="69">
        <f t="shared" ref="C128:L128" si="8">SUM(C129)</f>
        <v>0</v>
      </c>
      <c r="D128" s="107">
        <f t="shared" si="8"/>
        <v>0</v>
      </c>
      <c r="E128" s="107">
        <f t="shared" si="8"/>
        <v>0</v>
      </c>
      <c r="F128" s="107">
        <f t="shared" si="8"/>
        <v>0</v>
      </c>
      <c r="G128" s="107">
        <f t="shared" si="8"/>
        <v>0</v>
      </c>
      <c r="H128" s="69">
        <f t="shared" si="8"/>
        <v>0</v>
      </c>
      <c r="I128" s="107">
        <f t="shared" si="8"/>
        <v>0</v>
      </c>
      <c r="J128" s="107">
        <f t="shared" si="8"/>
        <v>0</v>
      </c>
      <c r="K128" s="107">
        <f t="shared" si="8"/>
        <v>0</v>
      </c>
      <c r="L128" s="104">
        <f t="shared" si="8"/>
        <v>0</v>
      </c>
    </row>
    <row r="129" spans="1:13" ht="24" hidden="1" x14ac:dyDescent="0.25">
      <c r="A129" s="74">
        <v>2283</v>
      </c>
      <c r="B129" s="78" t="s">
        <v>184</v>
      </c>
      <c r="C129" s="36">
        <f t="shared" ref="C129:C160" si="9">SUM(D129:G129)</f>
        <v>0</v>
      </c>
      <c r="D129" s="35"/>
      <c r="E129" s="35"/>
      <c r="F129" s="35"/>
      <c r="G129" s="37"/>
      <c r="H129" s="36">
        <f t="shared" ref="H129:H160" si="10">SUM(I129:L129)</f>
        <v>0</v>
      </c>
      <c r="I129" s="35">
        <v>0</v>
      </c>
      <c r="J129" s="35"/>
      <c r="K129" s="35"/>
      <c r="L129" s="34"/>
      <c r="M129" s="27"/>
    </row>
    <row r="130" spans="1:13" ht="38.25" hidden="1" customHeight="1" x14ac:dyDescent="0.25">
      <c r="A130" s="97">
        <v>2300</v>
      </c>
      <c r="B130" s="96" t="s">
        <v>183</v>
      </c>
      <c r="C130" s="94">
        <f t="shared" si="9"/>
        <v>0</v>
      </c>
      <c r="D130" s="93">
        <f>SUM(D131,D136,D140,D141,D144,D151,D159,D160,D163)</f>
        <v>0</v>
      </c>
      <c r="E130" s="93">
        <f>SUM(E131,E136,E140,E141,E144,E151,E159,E160,E163)</f>
        <v>0</v>
      </c>
      <c r="F130" s="93">
        <f>SUM(F131,F136,F140,F141,F144,F151,F159,F160,F163)</f>
        <v>0</v>
      </c>
      <c r="G130" s="142">
        <f>SUM(G131,G136,G140,G141,G144,G151,G159,G160,G163)</f>
        <v>0</v>
      </c>
      <c r="H130" s="94">
        <f t="shared" si="10"/>
        <v>0</v>
      </c>
      <c r="I130" s="93">
        <f>SUM(I131,I136,I140,I141,I144,I151,I159,I160,I163)</f>
        <v>0</v>
      </c>
      <c r="J130" s="93">
        <f>SUM(J131,J136,J140,J141,J144,J151,J159,J160,J163)</f>
        <v>0</v>
      </c>
      <c r="K130" s="93">
        <f>SUM(K131,K136,K140,K141,K144,K151,K159,K160,K163)</f>
        <v>0</v>
      </c>
      <c r="L130" s="141">
        <f>SUM(L131,L136,L140,L141,L144,L151,L159,L160,L163)</f>
        <v>0</v>
      </c>
    </row>
    <row r="131" spans="1:13" ht="24" hidden="1" x14ac:dyDescent="0.25">
      <c r="A131" s="91">
        <v>2310</v>
      </c>
      <c r="B131" s="79" t="s">
        <v>182</v>
      </c>
      <c r="C131" s="69">
        <f t="shared" si="9"/>
        <v>0</v>
      </c>
      <c r="D131" s="107">
        <f>SUM(D132:D135)</f>
        <v>0</v>
      </c>
      <c r="E131" s="107">
        <f>SUM(E132:E135)</f>
        <v>0</v>
      </c>
      <c r="F131" s="107">
        <f>SUM(F132:F135)</f>
        <v>0</v>
      </c>
      <c r="G131" s="150">
        <f>SUM(G132:G135)</f>
        <v>0</v>
      </c>
      <c r="H131" s="69">
        <f t="shared" si="10"/>
        <v>0</v>
      </c>
      <c r="I131" s="107">
        <f>SUM(I132:I135)</f>
        <v>0</v>
      </c>
      <c r="J131" s="107">
        <f>SUM(J132:J135)</f>
        <v>0</v>
      </c>
      <c r="K131" s="107">
        <f>SUM(K132:K135)</f>
        <v>0</v>
      </c>
      <c r="L131" s="149">
        <f>SUM(L132:L135)</f>
        <v>0</v>
      </c>
    </row>
    <row r="132" spans="1:13" hidden="1" x14ac:dyDescent="0.25">
      <c r="A132" s="74">
        <v>2311</v>
      </c>
      <c r="B132" s="78" t="s">
        <v>181</v>
      </c>
      <c r="C132" s="36">
        <f t="shared" si="9"/>
        <v>0</v>
      </c>
      <c r="D132" s="35"/>
      <c r="E132" s="35"/>
      <c r="F132" s="35"/>
      <c r="G132" s="37"/>
      <c r="H132" s="36">
        <f t="shared" si="10"/>
        <v>0</v>
      </c>
      <c r="I132" s="35">
        <v>0</v>
      </c>
      <c r="J132" s="35"/>
      <c r="K132" s="35"/>
      <c r="L132" s="34"/>
      <c r="M132" s="27"/>
    </row>
    <row r="133" spans="1:13" hidden="1" x14ac:dyDescent="0.25">
      <c r="A133" s="74">
        <v>2312</v>
      </c>
      <c r="B133" s="78" t="s">
        <v>180</v>
      </c>
      <c r="C133" s="36">
        <f t="shared" si="9"/>
        <v>0</v>
      </c>
      <c r="D133" s="35"/>
      <c r="E133" s="35"/>
      <c r="F133" s="35"/>
      <c r="G133" s="37"/>
      <c r="H133" s="36">
        <f t="shared" si="10"/>
        <v>0</v>
      </c>
      <c r="I133" s="35">
        <v>0</v>
      </c>
      <c r="J133" s="35"/>
      <c r="K133" s="35"/>
      <c r="L133" s="34"/>
      <c r="M133" s="27"/>
    </row>
    <row r="134" spans="1:13" hidden="1" x14ac:dyDescent="0.25">
      <c r="A134" s="74">
        <v>2313</v>
      </c>
      <c r="B134" s="78" t="s">
        <v>179</v>
      </c>
      <c r="C134" s="36">
        <f t="shared" si="9"/>
        <v>0</v>
      </c>
      <c r="D134" s="35"/>
      <c r="E134" s="35"/>
      <c r="F134" s="35"/>
      <c r="G134" s="37"/>
      <c r="H134" s="36">
        <f t="shared" si="10"/>
        <v>0</v>
      </c>
      <c r="I134" s="35">
        <v>0</v>
      </c>
      <c r="J134" s="35"/>
      <c r="K134" s="35"/>
      <c r="L134" s="34"/>
      <c r="M134" s="27"/>
    </row>
    <row r="135" spans="1:13" ht="36" hidden="1" x14ac:dyDescent="0.25">
      <c r="A135" s="74">
        <v>2314</v>
      </c>
      <c r="B135" s="78" t="s">
        <v>178</v>
      </c>
      <c r="C135" s="36">
        <f t="shared" si="9"/>
        <v>0</v>
      </c>
      <c r="D135" s="35"/>
      <c r="E135" s="35"/>
      <c r="F135" s="35"/>
      <c r="G135" s="37"/>
      <c r="H135" s="36">
        <f t="shared" si="10"/>
        <v>0</v>
      </c>
      <c r="I135" s="35">
        <v>0</v>
      </c>
      <c r="J135" s="35"/>
      <c r="K135" s="35"/>
      <c r="L135" s="34"/>
      <c r="M135" s="27"/>
    </row>
    <row r="136" spans="1:13" hidden="1" x14ac:dyDescent="0.25">
      <c r="A136" s="88">
        <v>2320</v>
      </c>
      <c r="B136" s="78" t="s">
        <v>177</v>
      </c>
      <c r="C136" s="36">
        <f t="shared" si="9"/>
        <v>0</v>
      </c>
      <c r="D136" s="76">
        <f>SUM(D137:D139)</f>
        <v>0</v>
      </c>
      <c r="E136" s="76">
        <f>SUM(E137:E139)</f>
        <v>0</v>
      </c>
      <c r="F136" s="76">
        <f>SUM(F137:F139)</f>
        <v>0</v>
      </c>
      <c r="G136" s="77">
        <f>SUM(G137:G139)</f>
        <v>0</v>
      </c>
      <c r="H136" s="36">
        <f t="shared" si="10"/>
        <v>0</v>
      </c>
      <c r="I136" s="76">
        <f>SUM(I137:I139)</f>
        <v>0</v>
      </c>
      <c r="J136" s="76">
        <f>SUM(J137:J139)</f>
        <v>0</v>
      </c>
      <c r="K136" s="76">
        <f>SUM(K137:K139)</f>
        <v>0</v>
      </c>
      <c r="L136" s="75">
        <f>SUM(L137:L139)</f>
        <v>0</v>
      </c>
    </row>
    <row r="137" spans="1:13" hidden="1" x14ac:dyDescent="0.25">
      <c r="A137" s="74">
        <v>2321</v>
      </c>
      <c r="B137" s="78" t="s">
        <v>176</v>
      </c>
      <c r="C137" s="36">
        <f t="shared" si="9"/>
        <v>0</v>
      </c>
      <c r="D137" s="35"/>
      <c r="E137" s="35"/>
      <c r="F137" s="35"/>
      <c r="G137" s="37"/>
      <c r="H137" s="36">
        <f t="shared" si="10"/>
        <v>0</v>
      </c>
      <c r="I137" s="35">
        <v>0</v>
      </c>
      <c r="J137" s="35"/>
      <c r="K137" s="35"/>
      <c r="L137" s="34"/>
      <c r="M137" s="27"/>
    </row>
    <row r="138" spans="1:13" hidden="1" x14ac:dyDescent="0.25">
      <c r="A138" s="74">
        <v>2322</v>
      </c>
      <c r="B138" s="78" t="s">
        <v>175</v>
      </c>
      <c r="C138" s="36">
        <f t="shared" si="9"/>
        <v>0</v>
      </c>
      <c r="D138" s="35"/>
      <c r="E138" s="35"/>
      <c r="F138" s="35"/>
      <c r="G138" s="37"/>
      <c r="H138" s="36">
        <f t="shared" si="10"/>
        <v>0</v>
      </c>
      <c r="I138" s="35">
        <v>0</v>
      </c>
      <c r="J138" s="35"/>
      <c r="K138" s="35"/>
      <c r="L138" s="34"/>
      <c r="M138" s="27"/>
    </row>
    <row r="139" spans="1:13" ht="10.5" hidden="1" customHeight="1" x14ac:dyDescent="0.25">
      <c r="A139" s="74">
        <v>2329</v>
      </c>
      <c r="B139" s="78" t="s">
        <v>174</v>
      </c>
      <c r="C139" s="36">
        <f t="shared" si="9"/>
        <v>0</v>
      </c>
      <c r="D139" s="35"/>
      <c r="E139" s="35"/>
      <c r="F139" s="35"/>
      <c r="G139" s="37"/>
      <c r="H139" s="36">
        <f t="shared" si="10"/>
        <v>0</v>
      </c>
      <c r="I139" s="35">
        <v>0</v>
      </c>
      <c r="J139" s="35"/>
      <c r="K139" s="35"/>
      <c r="L139" s="34"/>
      <c r="M139" s="27"/>
    </row>
    <row r="140" spans="1:13" hidden="1" x14ac:dyDescent="0.25">
      <c r="A140" s="88">
        <v>2330</v>
      </c>
      <c r="B140" s="78" t="s">
        <v>173</v>
      </c>
      <c r="C140" s="36">
        <f t="shared" si="9"/>
        <v>0</v>
      </c>
      <c r="D140" s="35"/>
      <c r="E140" s="35"/>
      <c r="F140" s="35"/>
      <c r="G140" s="37"/>
      <c r="H140" s="36">
        <f t="shared" si="10"/>
        <v>0</v>
      </c>
      <c r="I140" s="35">
        <v>0</v>
      </c>
      <c r="J140" s="35"/>
      <c r="K140" s="35"/>
      <c r="L140" s="34"/>
      <c r="M140" s="27"/>
    </row>
    <row r="141" spans="1:13" ht="48" hidden="1" x14ac:dyDescent="0.25">
      <c r="A141" s="88">
        <v>2340</v>
      </c>
      <c r="B141" s="78" t="s">
        <v>172</v>
      </c>
      <c r="C141" s="36">
        <f t="shared" si="9"/>
        <v>0</v>
      </c>
      <c r="D141" s="76">
        <f>SUM(D142:D143)</f>
        <v>0</v>
      </c>
      <c r="E141" s="76">
        <f>SUM(E142:E143)</f>
        <v>0</v>
      </c>
      <c r="F141" s="76">
        <f>SUM(F142:F143)</f>
        <v>0</v>
      </c>
      <c r="G141" s="77">
        <f>SUM(G142:G143)</f>
        <v>0</v>
      </c>
      <c r="H141" s="36">
        <f t="shared" si="10"/>
        <v>0</v>
      </c>
      <c r="I141" s="76">
        <f>SUM(I142:I143)</f>
        <v>0</v>
      </c>
      <c r="J141" s="76">
        <f>SUM(J142:J143)</f>
        <v>0</v>
      </c>
      <c r="K141" s="76">
        <f>SUM(K142:K143)</f>
        <v>0</v>
      </c>
      <c r="L141" s="75">
        <f>SUM(L142:L143)</f>
        <v>0</v>
      </c>
    </row>
    <row r="142" spans="1:13" hidden="1" x14ac:dyDescent="0.25">
      <c r="A142" s="74">
        <v>2341</v>
      </c>
      <c r="B142" s="78" t="s">
        <v>171</v>
      </c>
      <c r="C142" s="36">
        <f t="shared" si="9"/>
        <v>0</v>
      </c>
      <c r="D142" s="35"/>
      <c r="E142" s="35"/>
      <c r="F142" s="35"/>
      <c r="G142" s="37"/>
      <c r="H142" s="36">
        <f t="shared" si="10"/>
        <v>0</v>
      </c>
      <c r="I142" s="35">
        <v>0</v>
      </c>
      <c r="J142" s="35"/>
      <c r="K142" s="35"/>
      <c r="L142" s="34"/>
      <c r="M142" s="27"/>
    </row>
    <row r="143" spans="1:13" ht="24" hidden="1" x14ac:dyDescent="0.25">
      <c r="A143" s="74">
        <v>2344</v>
      </c>
      <c r="B143" s="78" t="s">
        <v>170</v>
      </c>
      <c r="C143" s="36">
        <f t="shared" si="9"/>
        <v>0</v>
      </c>
      <c r="D143" s="35"/>
      <c r="E143" s="35"/>
      <c r="F143" s="35"/>
      <c r="G143" s="37"/>
      <c r="H143" s="36">
        <f t="shared" si="10"/>
        <v>0</v>
      </c>
      <c r="I143" s="35">
        <v>0</v>
      </c>
      <c r="J143" s="35"/>
      <c r="K143" s="35"/>
      <c r="L143" s="34"/>
      <c r="M143" s="27"/>
    </row>
    <row r="144" spans="1:13" ht="24" hidden="1" x14ac:dyDescent="0.25">
      <c r="A144" s="80">
        <v>2350</v>
      </c>
      <c r="B144" s="137" t="s">
        <v>169</v>
      </c>
      <c r="C144" s="134">
        <f t="shared" si="9"/>
        <v>0</v>
      </c>
      <c r="D144" s="139">
        <f>SUM(D145:D150)</f>
        <v>0</v>
      </c>
      <c r="E144" s="139">
        <f>SUM(E145:E150)</f>
        <v>0</v>
      </c>
      <c r="F144" s="139">
        <f>SUM(F145:F150)</f>
        <v>0</v>
      </c>
      <c r="G144" s="140">
        <f>SUM(G145:G150)</f>
        <v>0</v>
      </c>
      <c r="H144" s="134">
        <f t="shared" si="10"/>
        <v>0</v>
      </c>
      <c r="I144" s="139">
        <f>SUM(I145:I150)</f>
        <v>0</v>
      </c>
      <c r="J144" s="139">
        <f>SUM(J145:J150)</f>
        <v>0</v>
      </c>
      <c r="K144" s="139">
        <f>SUM(K145:K150)</f>
        <v>0</v>
      </c>
      <c r="L144" s="138">
        <f>SUM(L145:L150)</f>
        <v>0</v>
      </c>
    </row>
    <row r="145" spans="1:13" hidden="1" x14ac:dyDescent="0.25">
      <c r="A145" s="114">
        <v>2351</v>
      </c>
      <c r="B145" s="79" t="s">
        <v>168</v>
      </c>
      <c r="C145" s="69">
        <f t="shared" si="9"/>
        <v>0</v>
      </c>
      <c r="D145" s="68"/>
      <c r="E145" s="68"/>
      <c r="F145" s="68"/>
      <c r="G145" s="70"/>
      <c r="H145" s="69">
        <f t="shared" si="10"/>
        <v>0</v>
      </c>
      <c r="I145" s="68">
        <v>0</v>
      </c>
      <c r="J145" s="68"/>
      <c r="K145" s="68"/>
      <c r="L145" s="67"/>
      <c r="M145" s="27"/>
    </row>
    <row r="146" spans="1:13" hidden="1" x14ac:dyDescent="0.25">
      <c r="A146" s="74">
        <v>2352</v>
      </c>
      <c r="B146" s="78" t="s">
        <v>167</v>
      </c>
      <c r="C146" s="36">
        <f t="shared" si="9"/>
        <v>0</v>
      </c>
      <c r="D146" s="35"/>
      <c r="E146" s="35"/>
      <c r="F146" s="35"/>
      <c r="G146" s="37"/>
      <c r="H146" s="36">
        <f t="shared" si="10"/>
        <v>0</v>
      </c>
      <c r="I146" s="35">
        <v>0</v>
      </c>
      <c r="J146" s="35"/>
      <c r="K146" s="35"/>
      <c r="L146" s="34"/>
      <c r="M146" s="27"/>
    </row>
    <row r="147" spans="1:13" ht="24" hidden="1" x14ac:dyDescent="0.25">
      <c r="A147" s="74">
        <v>2353</v>
      </c>
      <c r="B147" s="78" t="s">
        <v>166</v>
      </c>
      <c r="C147" s="36">
        <f t="shared" si="9"/>
        <v>0</v>
      </c>
      <c r="D147" s="35"/>
      <c r="E147" s="35"/>
      <c r="F147" s="35"/>
      <c r="G147" s="37"/>
      <c r="H147" s="36">
        <f t="shared" si="10"/>
        <v>0</v>
      </c>
      <c r="I147" s="35">
        <v>0</v>
      </c>
      <c r="J147" s="35"/>
      <c r="K147" s="35"/>
      <c r="L147" s="34"/>
      <c r="M147" s="27"/>
    </row>
    <row r="148" spans="1:13" ht="24" hidden="1" x14ac:dyDescent="0.25">
      <c r="A148" s="74">
        <v>2354</v>
      </c>
      <c r="B148" s="78" t="s">
        <v>165</v>
      </c>
      <c r="C148" s="36">
        <f t="shared" si="9"/>
        <v>0</v>
      </c>
      <c r="D148" s="35"/>
      <c r="E148" s="35"/>
      <c r="F148" s="35"/>
      <c r="G148" s="37"/>
      <c r="H148" s="36">
        <f t="shared" si="10"/>
        <v>0</v>
      </c>
      <c r="I148" s="35">
        <v>0</v>
      </c>
      <c r="J148" s="35"/>
      <c r="K148" s="35"/>
      <c r="L148" s="34"/>
      <c r="M148" s="27"/>
    </row>
    <row r="149" spans="1:13" ht="24" hidden="1" x14ac:dyDescent="0.25">
      <c r="A149" s="74">
        <v>2355</v>
      </c>
      <c r="B149" s="78" t="s">
        <v>164</v>
      </c>
      <c r="C149" s="36">
        <f t="shared" si="9"/>
        <v>0</v>
      </c>
      <c r="D149" s="35"/>
      <c r="E149" s="35"/>
      <c r="F149" s="35"/>
      <c r="G149" s="37"/>
      <c r="H149" s="36">
        <f t="shared" si="10"/>
        <v>0</v>
      </c>
      <c r="I149" s="35">
        <v>0</v>
      </c>
      <c r="J149" s="35"/>
      <c r="K149" s="35"/>
      <c r="L149" s="34"/>
      <c r="M149" s="27"/>
    </row>
    <row r="150" spans="1:13" ht="24" hidden="1" x14ac:dyDescent="0.25">
      <c r="A150" s="74">
        <v>2359</v>
      </c>
      <c r="B150" s="78" t="s">
        <v>163</v>
      </c>
      <c r="C150" s="36">
        <f t="shared" si="9"/>
        <v>0</v>
      </c>
      <c r="D150" s="35"/>
      <c r="E150" s="35"/>
      <c r="F150" s="35"/>
      <c r="G150" s="37"/>
      <c r="H150" s="36">
        <f t="shared" si="10"/>
        <v>0</v>
      </c>
      <c r="I150" s="35">
        <v>0</v>
      </c>
      <c r="J150" s="35"/>
      <c r="K150" s="35"/>
      <c r="L150" s="34"/>
      <c r="M150" s="27"/>
    </row>
    <row r="151" spans="1:13" ht="24.75" hidden="1" customHeight="1" x14ac:dyDescent="0.25">
      <c r="A151" s="88">
        <v>2360</v>
      </c>
      <c r="B151" s="78" t="s">
        <v>162</v>
      </c>
      <c r="C151" s="36">
        <f t="shared" si="9"/>
        <v>0</v>
      </c>
      <c r="D151" s="76">
        <f>SUM(D152:D158)</f>
        <v>0</v>
      </c>
      <c r="E151" s="76">
        <f>SUM(E152:E158)</f>
        <v>0</v>
      </c>
      <c r="F151" s="76">
        <f>SUM(F152:F158)</f>
        <v>0</v>
      </c>
      <c r="G151" s="77">
        <f>SUM(G152:G158)</f>
        <v>0</v>
      </c>
      <c r="H151" s="36">
        <f t="shared" si="10"/>
        <v>0</v>
      </c>
      <c r="I151" s="76">
        <f>SUM(I152:I158)</f>
        <v>0</v>
      </c>
      <c r="J151" s="76">
        <f>SUM(J152:J158)</f>
        <v>0</v>
      </c>
      <c r="K151" s="76">
        <f>SUM(K152:K158)</f>
        <v>0</v>
      </c>
      <c r="L151" s="75">
        <f>SUM(L152:L158)</f>
        <v>0</v>
      </c>
    </row>
    <row r="152" spans="1:13" hidden="1" x14ac:dyDescent="0.25">
      <c r="A152" s="38">
        <v>2361</v>
      </c>
      <c r="B152" s="78" t="s">
        <v>161</v>
      </c>
      <c r="C152" s="36">
        <f t="shared" si="9"/>
        <v>0</v>
      </c>
      <c r="D152" s="35"/>
      <c r="E152" s="35"/>
      <c r="F152" s="35"/>
      <c r="G152" s="37"/>
      <c r="H152" s="36">
        <f t="shared" si="10"/>
        <v>0</v>
      </c>
      <c r="I152" s="35">
        <v>0</v>
      </c>
      <c r="J152" s="35"/>
      <c r="K152" s="35"/>
      <c r="L152" s="34"/>
      <c r="M152" s="27"/>
    </row>
    <row r="153" spans="1:13" ht="24" hidden="1" x14ac:dyDescent="0.25">
      <c r="A153" s="38">
        <v>2362</v>
      </c>
      <c r="B153" s="78" t="s">
        <v>160</v>
      </c>
      <c r="C153" s="36">
        <f t="shared" si="9"/>
        <v>0</v>
      </c>
      <c r="D153" s="35"/>
      <c r="E153" s="35"/>
      <c r="F153" s="35"/>
      <c r="G153" s="37"/>
      <c r="H153" s="36">
        <f t="shared" si="10"/>
        <v>0</v>
      </c>
      <c r="I153" s="35">
        <v>0</v>
      </c>
      <c r="J153" s="35"/>
      <c r="K153" s="35"/>
      <c r="L153" s="34"/>
      <c r="M153" s="27"/>
    </row>
    <row r="154" spans="1:13" hidden="1" x14ac:dyDescent="0.25">
      <c r="A154" s="38">
        <v>2363</v>
      </c>
      <c r="B154" s="78" t="s">
        <v>159</v>
      </c>
      <c r="C154" s="36">
        <f t="shared" si="9"/>
        <v>0</v>
      </c>
      <c r="D154" s="35"/>
      <c r="E154" s="35"/>
      <c r="F154" s="35"/>
      <c r="G154" s="37"/>
      <c r="H154" s="36">
        <f t="shared" si="10"/>
        <v>0</v>
      </c>
      <c r="I154" s="35">
        <v>0</v>
      </c>
      <c r="J154" s="35"/>
      <c r="K154" s="35"/>
      <c r="L154" s="34"/>
      <c r="M154" s="27"/>
    </row>
    <row r="155" spans="1:13" hidden="1" x14ac:dyDescent="0.25">
      <c r="A155" s="38">
        <v>2364</v>
      </c>
      <c r="B155" s="78" t="s">
        <v>158</v>
      </c>
      <c r="C155" s="36">
        <f t="shared" si="9"/>
        <v>0</v>
      </c>
      <c r="D155" s="35"/>
      <c r="E155" s="35"/>
      <c r="F155" s="35"/>
      <c r="G155" s="37"/>
      <c r="H155" s="36">
        <f t="shared" si="10"/>
        <v>0</v>
      </c>
      <c r="I155" s="35">
        <v>0</v>
      </c>
      <c r="J155" s="35"/>
      <c r="K155" s="35"/>
      <c r="L155" s="34"/>
      <c r="M155" s="27"/>
    </row>
    <row r="156" spans="1:13" ht="12.75" hidden="1" customHeight="1" x14ac:dyDescent="0.25">
      <c r="A156" s="38">
        <v>2365</v>
      </c>
      <c r="B156" s="78" t="s">
        <v>157</v>
      </c>
      <c r="C156" s="36">
        <f t="shared" si="9"/>
        <v>0</v>
      </c>
      <c r="D156" s="35"/>
      <c r="E156" s="35"/>
      <c r="F156" s="35"/>
      <c r="G156" s="37"/>
      <c r="H156" s="36">
        <f t="shared" si="10"/>
        <v>0</v>
      </c>
      <c r="I156" s="35">
        <v>0</v>
      </c>
      <c r="J156" s="35"/>
      <c r="K156" s="35"/>
      <c r="L156" s="34"/>
      <c r="M156" s="27"/>
    </row>
    <row r="157" spans="1:13" ht="36" hidden="1" x14ac:dyDescent="0.25">
      <c r="A157" s="38">
        <v>2366</v>
      </c>
      <c r="B157" s="78" t="s">
        <v>156</v>
      </c>
      <c r="C157" s="36">
        <f t="shared" si="9"/>
        <v>0</v>
      </c>
      <c r="D157" s="35"/>
      <c r="E157" s="35"/>
      <c r="F157" s="35"/>
      <c r="G157" s="37"/>
      <c r="H157" s="36">
        <f t="shared" si="10"/>
        <v>0</v>
      </c>
      <c r="I157" s="35">
        <v>0</v>
      </c>
      <c r="J157" s="35"/>
      <c r="K157" s="35"/>
      <c r="L157" s="34"/>
      <c r="M157" s="27"/>
    </row>
    <row r="158" spans="1:13" ht="48" hidden="1" x14ac:dyDescent="0.25">
      <c r="A158" s="38">
        <v>2369</v>
      </c>
      <c r="B158" s="78" t="s">
        <v>155</v>
      </c>
      <c r="C158" s="36">
        <f t="shared" si="9"/>
        <v>0</v>
      </c>
      <c r="D158" s="35"/>
      <c r="E158" s="35"/>
      <c r="F158" s="35"/>
      <c r="G158" s="37"/>
      <c r="H158" s="36">
        <f t="shared" si="10"/>
        <v>0</v>
      </c>
      <c r="I158" s="35">
        <v>0</v>
      </c>
      <c r="J158" s="35"/>
      <c r="K158" s="35"/>
      <c r="L158" s="34"/>
      <c r="M158" s="27"/>
    </row>
    <row r="159" spans="1:13" hidden="1" x14ac:dyDescent="0.25">
      <c r="A159" s="80">
        <v>2370</v>
      </c>
      <c r="B159" s="137" t="s">
        <v>154</v>
      </c>
      <c r="C159" s="134">
        <f t="shared" si="9"/>
        <v>0</v>
      </c>
      <c r="D159" s="133"/>
      <c r="E159" s="133"/>
      <c r="F159" s="133"/>
      <c r="G159" s="135"/>
      <c r="H159" s="134">
        <f t="shared" si="10"/>
        <v>0</v>
      </c>
      <c r="I159" s="133">
        <v>0</v>
      </c>
      <c r="J159" s="133"/>
      <c r="K159" s="133"/>
      <c r="L159" s="132"/>
      <c r="M159" s="27"/>
    </row>
    <row r="160" spans="1:13" hidden="1" x14ac:dyDescent="0.25">
      <c r="A160" s="80">
        <v>2380</v>
      </c>
      <c r="B160" s="137" t="s">
        <v>153</v>
      </c>
      <c r="C160" s="134">
        <f t="shared" si="9"/>
        <v>0</v>
      </c>
      <c r="D160" s="139">
        <f>SUM(D161:D162)</f>
        <v>0</v>
      </c>
      <c r="E160" s="139">
        <f>SUM(E161:E162)</f>
        <v>0</v>
      </c>
      <c r="F160" s="139">
        <f>SUM(F161:F162)</f>
        <v>0</v>
      </c>
      <c r="G160" s="140">
        <f>SUM(G161:G162)</f>
        <v>0</v>
      </c>
      <c r="H160" s="134">
        <f t="shared" si="10"/>
        <v>0</v>
      </c>
      <c r="I160" s="139">
        <f>SUM(I161:I162)</f>
        <v>0</v>
      </c>
      <c r="J160" s="139">
        <f>SUM(J161:J162)</f>
        <v>0</v>
      </c>
      <c r="K160" s="139">
        <f>SUM(K161:K162)</f>
        <v>0</v>
      </c>
      <c r="L160" s="138">
        <f>SUM(L161:L162)</f>
        <v>0</v>
      </c>
    </row>
    <row r="161" spans="1:13" hidden="1" x14ac:dyDescent="0.25">
      <c r="A161" s="163">
        <v>2381</v>
      </c>
      <c r="B161" s="79" t="s">
        <v>152</v>
      </c>
      <c r="C161" s="69">
        <f t="shared" ref="C161:C192" si="11">SUM(D161:G161)</f>
        <v>0</v>
      </c>
      <c r="D161" s="68"/>
      <c r="E161" s="68"/>
      <c r="F161" s="68"/>
      <c r="G161" s="70"/>
      <c r="H161" s="69">
        <f t="shared" ref="H161:H192" si="12">SUM(I161:L161)</f>
        <v>0</v>
      </c>
      <c r="I161" s="68">
        <v>0</v>
      </c>
      <c r="J161" s="68"/>
      <c r="K161" s="68"/>
      <c r="L161" s="67"/>
      <c r="M161" s="27"/>
    </row>
    <row r="162" spans="1:13" ht="24" hidden="1" x14ac:dyDescent="0.25">
      <c r="A162" s="38">
        <v>2389</v>
      </c>
      <c r="B162" s="78" t="s">
        <v>151</v>
      </c>
      <c r="C162" s="36">
        <f t="shared" si="11"/>
        <v>0</v>
      </c>
      <c r="D162" s="35"/>
      <c r="E162" s="35"/>
      <c r="F162" s="35"/>
      <c r="G162" s="37"/>
      <c r="H162" s="36">
        <f t="shared" si="12"/>
        <v>0</v>
      </c>
      <c r="I162" s="35">
        <v>0</v>
      </c>
      <c r="J162" s="35"/>
      <c r="K162" s="35"/>
      <c r="L162" s="34"/>
      <c r="M162" s="27"/>
    </row>
    <row r="163" spans="1:13" hidden="1" x14ac:dyDescent="0.25">
      <c r="A163" s="80">
        <v>2390</v>
      </c>
      <c r="B163" s="137" t="s">
        <v>150</v>
      </c>
      <c r="C163" s="134">
        <f t="shared" si="11"/>
        <v>0</v>
      </c>
      <c r="D163" s="133"/>
      <c r="E163" s="133"/>
      <c r="F163" s="133"/>
      <c r="G163" s="135"/>
      <c r="H163" s="134">
        <f t="shared" si="12"/>
        <v>0</v>
      </c>
      <c r="I163" s="133">
        <v>0</v>
      </c>
      <c r="J163" s="133"/>
      <c r="K163" s="133"/>
      <c r="L163" s="132"/>
      <c r="M163" s="27"/>
    </row>
    <row r="164" spans="1:13" hidden="1" x14ac:dyDescent="0.25">
      <c r="A164" s="97">
        <v>2400</v>
      </c>
      <c r="B164" s="96" t="s">
        <v>149</v>
      </c>
      <c r="C164" s="94">
        <f t="shared" si="11"/>
        <v>0</v>
      </c>
      <c r="D164" s="17"/>
      <c r="E164" s="17"/>
      <c r="F164" s="17"/>
      <c r="G164" s="19"/>
      <c r="H164" s="94">
        <f t="shared" si="12"/>
        <v>0</v>
      </c>
      <c r="I164" s="17">
        <v>0</v>
      </c>
      <c r="J164" s="17"/>
      <c r="K164" s="17"/>
      <c r="L164" s="16"/>
      <c r="M164" s="27"/>
    </row>
    <row r="165" spans="1:13" ht="24" hidden="1" x14ac:dyDescent="0.25">
      <c r="A165" s="97">
        <v>2500</v>
      </c>
      <c r="B165" s="96" t="s">
        <v>148</v>
      </c>
      <c r="C165" s="94">
        <f t="shared" si="11"/>
        <v>0</v>
      </c>
      <c r="D165" s="93">
        <f>SUM(D166,D171)</f>
        <v>0</v>
      </c>
      <c r="E165" s="93">
        <f>SUM(E166,E171)</f>
        <v>0</v>
      </c>
      <c r="F165" s="93">
        <f>SUM(F166,F171)</f>
        <v>0</v>
      </c>
      <c r="G165" s="93">
        <f>SUM(G166,G171)</f>
        <v>0</v>
      </c>
      <c r="H165" s="94">
        <f t="shared" si="12"/>
        <v>0</v>
      </c>
      <c r="I165" s="93">
        <f>SUM(I166,I171)</f>
        <v>0</v>
      </c>
      <c r="J165" s="93">
        <f>SUM(J166,J171)</f>
        <v>0</v>
      </c>
      <c r="K165" s="93">
        <f>SUM(K166,K171)</f>
        <v>0</v>
      </c>
      <c r="L165" s="92">
        <f>SUM(L166,L171)</f>
        <v>0</v>
      </c>
    </row>
    <row r="166" spans="1:13" ht="16.5" hidden="1" customHeight="1" x14ac:dyDescent="0.25">
      <c r="A166" s="91">
        <v>2510</v>
      </c>
      <c r="B166" s="79" t="s">
        <v>147</v>
      </c>
      <c r="C166" s="69">
        <f t="shared" si="11"/>
        <v>0</v>
      </c>
      <c r="D166" s="107">
        <f>SUM(D167:D170)</f>
        <v>0</v>
      </c>
      <c r="E166" s="107">
        <f>SUM(E167:E170)</f>
        <v>0</v>
      </c>
      <c r="F166" s="107">
        <f>SUM(F167:F170)</f>
        <v>0</v>
      </c>
      <c r="G166" s="107">
        <f>SUM(G167:G170)</f>
        <v>0</v>
      </c>
      <c r="H166" s="69">
        <f t="shared" si="12"/>
        <v>0</v>
      </c>
      <c r="I166" s="107">
        <f>SUM(I167:I170)</f>
        <v>0</v>
      </c>
      <c r="J166" s="107">
        <f>SUM(J167:J170)</f>
        <v>0</v>
      </c>
      <c r="K166" s="107">
        <f>SUM(K167:K170)</f>
        <v>0</v>
      </c>
      <c r="L166" s="106">
        <f>SUM(L167:L170)</f>
        <v>0</v>
      </c>
    </row>
    <row r="167" spans="1:13" ht="24" hidden="1" x14ac:dyDescent="0.25">
      <c r="A167" s="74">
        <v>2512</v>
      </c>
      <c r="B167" s="78" t="s">
        <v>146</v>
      </c>
      <c r="C167" s="36">
        <f t="shared" si="11"/>
        <v>0</v>
      </c>
      <c r="D167" s="35"/>
      <c r="E167" s="35"/>
      <c r="F167" s="35"/>
      <c r="G167" s="37"/>
      <c r="H167" s="36">
        <f t="shared" si="12"/>
        <v>0</v>
      </c>
      <c r="I167" s="35">
        <v>0</v>
      </c>
      <c r="J167" s="35"/>
      <c r="K167" s="35"/>
      <c r="L167" s="34"/>
      <c r="M167" s="27"/>
    </row>
    <row r="168" spans="1:13" ht="36" hidden="1" x14ac:dyDescent="0.25">
      <c r="A168" s="74">
        <v>2513</v>
      </c>
      <c r="B168" s="78" t="s">
        <v>145</v>
      </c>
      <c r="C168" s="36">
        <f t="shared" si="11"/>
        <v>0</v>
      </c>
      <c r="D168" s="35"/>
      <c r="E168" s="35"/>
      <c r="F168" s="35"/>
      <c r="G168" s="37"/>
      <c r="H168" s="36">
        <f t="shared" si="12"/>
        <v>0</v>
      </c>
      <c r="I168" s="35">
        <v>0</v>
      </c>
      <c r="J168" s="35"/>
      <c r="K168" s="35"/>
      <c r="L168" s="34"/>
      <c r="M168" s="27"/>
    </row>
    <row r="169" spans="1:13" ht="24" hidden="1" x14ac:dyDescent="0.25">
      <c r="A169" s="74">
        <v>2515</v>
      </c>
      <c r="B169" s="78" t="s">
        <v>144</v>
      </c>
      <c r="C169" s="36">
        <f t="shared" si="11"/>
        <v>0</v>
      </c>
      <c r="D169" s="35"/>
      <c r="E169" s="35"/>
      <c r="F169" s="35"/>
      <c r="G169" s="37"/>
      <c r="H169" s="36">
        <f t="shared" si="12"/>
        <v>0</v>
      </c>
      <c r="I169" s="35">
        <v>0</v>
      </c>
      <c r="J169" s="35"/>
      <c r="K169" s="35"/>
      <c r="L169" s="34"/>
      <c r="M169" s="27"/>
    </row>
    <row r="170" spans="1:13" ht="24" hidden="1" x14ac:dyDescent="0.25">
      <c r="A170" s="74">
        <v>2519</v>
      </c>
      <c r="B170" s="78" t="s">
        <v>143</v>
      </c>
      <c r="C170" s="36">
        <f t="shared" si="11"/>
        <v>0</v>
      </c>
      <c r="D170" s="35"/>
      <c r="E170" s="35"/>
      <c r="F170" s="35"/>
      <c r="G170" s="37"/>
      <c r="H170" s="36">
        <f t="shared" si="12"/>
        <v>0</v>
      </c>
      <c r="I170" s="35">
        <v>0</v>
      </c>
      <c r="J170" s="35"/>
      <c r="K170" s="35"/>
      <c r="L170" s="34"/>
      <c r="M170" s="27"/>
    </row>
    <row r="171" spans="1:13" ht="24" hidden="1" x14ac:dyDescent="0.25">
      <c r="A171" s="88">
        <v>2520</v>
      </c>
      <c r="B171" s="78" t="s">
        <v>142</v>
      </c>
      <c r="C171" s="36">
        <f t="shared" si="11"/>
        <v>0</v>
      </c>
      <c r="D171" s="35"/>
      <c r="E171" s="35"/>
      <c r="F171" s="35"/>
      <c r="G171" s="37"/>
      <c r="H171" s="36">
        <f t="shared" si="12"/>
        <v>0</v>
      </c>
      <c r="I171" s="35">
        <v>0</v>
      </c>
      <c r="J171" s="35"/>
      <c r="K171" s="35"/>
      <c r="L171" s="34"/>
      <c r="M171" s="27"/>
    </row>
    <row r="172" spans="1:13" s="158" customFormat="1" ht="48" hidden="1" x14ac:dyDescent="0.25">
      <c r="A172" s="147">
        <v>2800</v>
      </c>
      <c r="B172" s="79" t="s">
        <v>141</v>
      </c>
      <c r="C172" s="69">
        <f t="shared" si="11"/>
        <v>0</v>
      </c>
      <c r="D172" s="161"/>
      <c r="E172" s="161"/>
      <c r="F172" s="161"/>
      <c r="G172" s="162"/>
      <c r="H172" s="69">
        <f t="shared" si="12"/>
        <v>0</v>
      </c>
      <c r="I172" s="161">
        <v>0</v>
      </c>
      <c r="J172" s="161"/>
      <c r="K172" s="161"/>
      <c r="L172" s="160"/>
      <c r="M172" s="159"/>
    </row>
    <row r="173" spans="1:13" hidden="1" x14ac:dyDescent="0.25">
      <c r="A173" s="131">
        <v>3000</v>
      </c>
      <c r="B173" s="131" t="s">
        <v>140</v>
      </c>
      <c r="C173" s="128">
        <f t="shared" si="11"/>
        <v>0</v>
      </c>
      <c r="D173" s="127">
        <f>SUM(D174,D184)</f>
        <v>0</v>
      </c>
      <c r="E173" s="127">
        <f>SUM(E174,E184)</f>
        <v>0</v>
      </c>
      <c r="F173" s="127">
        <f>SUM(F174,F184)</f>
        <v>0</v>
      </c>
      <c r="G173" s="129">
        <f>SUM(G174,G184)</f>
        <v>0</v>
      </c>
      <c r="H173" s="128">
        <f t="shared" si="12"/>
        <v>0</v>
      </c>
      <c r="I173" s="127">
        <f>SUM(I174,I184)</f>
        <v>0</v>
      </c>
      <c r="J173" s="127">
        <f>SUM(J174,J184)</f>
        <v>0</v>
      </c>
      <c r="K173" s="127">
        <f>SUM(K174,K184)</f>
        <v>0</v>
      </c>
      <c r="L173" s="126">
        <f>SUM(L174,L184)</f>
        <v>0</v>
      </c>
    </row>
    <row r="174" spans="1:13" ht="24" hidden="1" x14ac:dyDescent="0.25">
      <c r="A174" s="97">
        <v>3200</v>
      </c>
      <c r="B174" s="124" t="s">
        <v>139</v>
      </c>
      <c r="C174" s="95">
        <f t="shared" si="11"/>
        <v>0</v>
      </c>
      <c r="D174" s="93">
        <f>SUM(D175,D179)</f>
        <v>0</v>
      </c>
      <c r="E174" s="93">
        <f>SUM(E175,E179)</f>
        <v>0</v>
      </c>
      <c r="F174" s="93">
        <f>SUM(F175,F179)</f>
        <v>0</v>
      </c>
      <c r="G174" s="93">
        <f>SUM(G175,G179)</f>
        <v>0</v>
      </c>
      <c r="H174" s="94">
        <f t="shared" si="12"/>
        <v>0</v>
      </c>
      <c r="I174" s="93">
        <f>SUM(I175,I179)</f>
        <v>0</v>
      </c>
      <c r="J174" s="93">
        <f>SUM(J175,J179)</f>
        <v>0</v>
      </c>
      <c r="K174" s="93">
        <f>SUM(K175,K179)</f>
        <v>0</v>
      </c>
      <c r="L174" s="92">
        <f>SUM(L175,L179)</f>
        <v>0</v>
      </c>
    </row>
    <row r="175" spans="1:13" ht="36" hidden="1" x14ac:dyDescent="0.25">
      <c r="A175" s="91">
        <v>3260</v>
      </c>
      <c r="B175" s="79" t="s">
        <v>138</v>
      </c>
      <c r="C175" s="69">
        <f t="shared" si="11"/>
        <v>0</v>
      </c>
      <c r="D175" s="107">
        <f>SUM(D176:D178)</f>
        <v>0</v>
      </c>
      <c r="E175" s="107">
        <f>SUM(E176:E178)</f>
        <v>0</v>
      </c>
      <c r="F175" s="107">
        <f>SUM(F176:F178)</f>
        <v>0</v>
      </c>
      <c r="G175" s="150">
        <f>SUM(G176:G178)</f>
        <v>0</v>
      </c>
      <c r="H175" s="69">
        <f t="shared" si="12"/>
        <v>0</v>
      </c>
      <c r="I175" s="107">
        <f>SUM(I176:I178)</f>
        <v>0</v>
      </c>
      <c r="J175" s="107">
        <f>SUM(J176:J178)</f>
        <v>0</v>
      </c>
      <c r="K175" s="107">
        <f>SUM(K176:K178)</f>
        <v>0</v>
      </c>
      <c r="L175" s="149">
        <f>SUM(L176:L178)</f>
        <v>0</v>
      </c>
    </row>
    <row r="176" spans="1:13" ht="24" hidden="1" x14ac:dyDescent="0.25">
      <c r="A176" s="74">
        <v>3261</v>
      </c>
      <c r="B176" s="78" t="s">
        <v>137</v>
      </c>
      <c r="C176" s="36">
        <f t="shared" si="11"/>
        <v>0</v>
      </c>
      <c r="D176" s="35"/>
      <c r="E176" s="35"/>
      <c r="F176" s="35"/>
      <c r="G176" s="37"/>
      <c r="H176" s="36">
        <f t="shared" si="12"/>
        <v>0</v>
      </c>
      <c r="I176" s="35">
        <v>0</v>
      </c>
      <c r="J176" s="35"/>
      <c r="K176" s="35"/>
      <c r="L176" s="34"/>
      <c r="M176" s="27"/>
    </row>
    <row r="177" spans="1:13" ht="36" hidden="1" x14ac:dyDescent="0.25">
      <c r="A177" s="74">
        <v>3262</v>
      </c>
      <c r="B177" s="78" t="s">
        <v>136</v>
      </c>
      <c r="C177" s="36">
        <f t="shared" si="11"/>
        <v>0</v>
      </c>
      <c r="D177" s="35"/>
      <c r="E177" s="35"/>
      <c r="F177" s="35"/>
      <c r="G177" s="37"/>
      <c r="H177" s="36">
        <f t="shared" si="12"/>
        <v>0</v>
      </c>
      <c r="I177" s="35">
        <v>0</v>
      </c>
      <c r="J177" s="35"/>
      <c r="K177" s="35"/>
      <c r="L177" s="34"/>
      <c r="M177" s="27"/>
    </row>
    <row r="178" spans="1:13" ht="24" hidden="1" x14ac:dyDescent="0.25">
      <c r="A178" s="74">
        <v>3263</v>
      </c>
      <c r="B178" s="78" t="s">
        <v>135</v>
      </c>
      <c r="C178" s="36">
        <f t="shared" si="11"/>
        <v>0</v>
      </c>
      <c r="D178" s="35"/>
      <c r="E178" s="35"/>
      <c r="F178" s="35"/>
      <c r="G178" s="37"/>
      <c r="H178" s="36">
        <f t="shared" si="12"/>
        <v>0</v>
      </c>
      <c r="I178" s="35">
        <v>0</v>
      </c>
      <c r="J178" s="35"/>
      <c r="K178" s="35"/>
      <c r="L178" s="34"/>
      <c r="M178" s="27"/>
    </row>
    <row r="179" spans="1:13" ht="84" hidden="1" x14ac:dyDescent="0.25">
      <c r="A179" s="91">
        <v>3290</v>
      </c>
      <c r="B179" s="79" t="s">
        <v>134</v>
      </c>
      <c r="C179" s="30">
        <f t="shared" si="11"/>
        <v>0</v>
      </c>
      <c r="D179" s="107">
        <f>SUM(D180:D183)</f>
        <v>0</v>
      </c>
      <c r="E179" s="107">
        <f>SUM(E180:E183)</f>
        <v>0</v>
      </c>
      <c r="F179" s="107">
        <f>SUM(F180:F183)</f>
        <v>0</v>
      </c>
      <c r="G179" s="107">
        <f>SUM(G180:G183)</f>
        <v>0</v>
      </c>
      <c r="H179" s="30">
        <f t="shared" si="12"/>
        <v>0</v>
      </c>
      <c r="I179" s="107">
        <f>SUM(I180:I183)</f>
        <v>0</v>
      </c>
      <c r="J179" s="107">
        <f>SUM(J180:J183)</f>
        <v>0</v>
      </c>
      <c r="K179" s="107">
        <f>SUM(K180:K183)</f>
        <v>0</v>
      </c>
      <c r="L179" s="117">
        <f>SUM(L180:L183)</f>
        <v>0</v>
      </c>
    </row>
    <row r="180" spans="1:13" ht="72" hidden="1" x14ac:dyDescent="0.25">
      <c r="A180" s="74">
        <v>3291</v>
      </c>
      <c r="B180" s="78" t="s">
        <v>133</v>
      </c>
      <c r="C180" s="36">
        <f t="shared" si="11"/>
        <v>0</v>
      </c>
      <c r="D180" s="35"/>
      <c r="E180" s="35"/>
      <c r="F180" s="35"/>
      <c r="G180" s="157"/>
      <c r="H180" s="36">
        <f t="shared" si="12"/>
        <v>0</v>
      </c>
      <c r="I180" s="35">
        <v>0</v>
      </c>
      <c r="J180" s="35"/>
      <c r="K180" s="35"/>
      <c r="L180" s="34"/>
      <c r="M180" s="27"/>
    </row>
    <row r="181" spans="1:13" ht="72" hidden="1" x14ac:dyDescent="0.25">
      <c r="A181" s="74">
        <v>3292</v>
      </c>
      <c r="B181" s="78" t="s">
        <v>132</v>
      </c>
      <c r="C181" s="36">
        <f t="shared" si="11"/>
        <v>0</v>
      </c>
      <c r="D181" s="35"/>
      <c r="E181" s="35"/>
      <c r="F181" s="35"/>
      <c r="G181" s="157"/>
      <c r="H181" s="36">
        <f t="shared" si="12"/>
        <v>0</v>
      </c>
      <c r="I181" s="35">
        <v>0</v>
      </c>
      <c r="J181" s="35"/>
      <c r="K181" s="35"/>
      <c r="L181" s="34"/>
      <c r="M181" s="27"/>
    </row>
    <row r="182" spans="1:13" ht="72" hidden="1" x14ac:dyDescent="0.25">
      <c r="A182" s="74">
        <v>3293</v>
      </c>
      <c r="B182" s="78" t="s">
        <v>131</v>
      </c>
      <c r="C182" s="36">
        <f t="shared" si="11"/>
        <v>0</v>
      </c>
      <c r="D182" s="35"/>
      <c r="E182" s="35"/>
      <c r="F182" s="35"/>
      <c r="G182" s="157"/>
      <c r="H182" s="36">
        <f t="shared" si="12"/>
        <v>0</v>
      </c>
      <c r="I182" s="35">
        <v>0</v>
      </c>
      <c r="J182" s="35"/>
      <c r="K182" s="35"/>
      <c r="L182" s="34"/>
      <c r="M182" s="27"/>
    </row>
    <row r="183" spans="1:13" ht="60" hidden="1" x14ac:dyDescent="0.25">
      <c r="A183" s="156">
        <v>3294</v>
      </c>
      <c r="B183" s="78" t="s">
        <v>130</v>
      </c>
      <c r="C183" s="30">
        <f t="shared" si="11"/>
        <v>0</v>
      </c>
      <c r="D183" s="29"/>
      <c r="E183" s="29"/>
      <c r="F183" s="29"/>
      <c r="G183" s="155"/>
      <c r="H183" s="30">
        <f t="shared" si="12"/>
        <v>0</v>
      </c>
      <c r="I183" s="29">
        <v>0</v>
      </c>
      <c r="J183" s="29"/>
      <c r="K183" s="29"/>
      <c r="L183" s="28"/>
      <c r="M183" s="27"/>
    </row>
    <row r="184" spans="1:13" ht="48" hidden="1" x14ac:dyDescent="0.25">
      <c r="A184" s="125">
        <v>3300</v>
      </c>
      <c r="B184" s="124" t="s">
        <v>129</v>
      </c>
      <c r="C184" s="122">
        <f t="shared" si="11"/>
        <v>0</v>
      </c>
      <c r="D184" s="121">
        <f>SUM(D185:D186)</f>
        <v>0</v>
      </c>
      <c r="E184" s="121">
        <f>SUM(E185:E186)</f>
        <v>0</v>
      </c>
      <c r="F184" s="121">
        <f>SUM(F185:F186)</f>
        <v>0</v>
      </c>
      <c r="G184" s="121">
        <f>SUM(G185:G186)</f>
        <v>0</v>
      </c>
      <c r="H184" s="122">
        <f t="shared" si="12"/>
        <v>0</v>
      </c>
      <c r="I184" s="121">
        <f>SUM(I185:I186)</f>
        <v>0</v>
      </c>
      <c r="J184" s="121">
        <f>SUM(J185:J186)</f>
        <v>0</v>
      </c>
      <c r="K184" s="121">
        <f>SUM(K185:K186)</f>
        <v>0</v>
      </c>
      <c r="L184" s="92">
        <f>SUM(L185:L186)</f>
        <v>0</v>
      </c>
    </row>
    <row r="185" spans="1:13" ht="48" hidden="1" x14ac:dyDescent="0.25">
      <c r="A185" s="154">
        <v>3310</v>
      </c>
      <c r="B185" s="137" t="s">
        <v>128</v>
      </c>
      <c r="C185" s="153">
        <f t="shared" si="11"/>
        <v>0</v>
      </c>
      <c r="D185" s="133"/>
      <c r="E185" s="133"/>
      <c r="F185" s="133"/>
      <c r="G185" s="135"/>
      <c r="H185" s="153">
        <f t="shared" si="12"/>
        <v>0</v>
      </c>
      <c r="I185" s="133">
        <v>0</v>
      </c>
      <c r="J185" s="133"/>
      <c r="K185" s="133"/>
      <c r="L185" s="132"/>
      <c r="M185" s="27"/>
    </row>
    <row r="186" spans="1:13" ht="60" hidden="1" x14ac:dyDescent="0.25">
      <c r="A186" s="114">
        <v>3320</v>
      </c>
      <c r="B186" s="79" t="s">
        <v>127</v>
      </c>
      <c r="C186" s="69">
        <f t="shared" si="11"/>
        <v>0</v>
      </c>
      <c r="D186" s="68"/>
      <c r="E186" s="68"/>
      <c r="F186" s="68"/>
      <c r="G186" s="70"/>
      <c r="H186" s="69">
        <f t="shared" si="12"/>
        <v>0</v>
      </c>
      <c r="I186" s="68">
        <v>0</v>
      </c>
      <c r="J186" s="68"/>
      <c r="K186" s="68"/>
      <c r="L186" s="67"/>
      <c r="M186" s="27"/>
    </row>
    <row r="187" spans="1:13" hidden="1" x14ac:dyDescent="0.25">
      <c r="A187" s="152">
        <v>4000</v>
      </c>
      <c r="B187" s="131" t="s">
        <v>126</v>
      </c>
      <c r="C187" s="128">
        <f t="shared" si="11"/>
        <v>0</v>
      </c>
      <c r="D187" s="127">
        <f>SUM(D188,D191)</f>
        <v>0</v>
      </c>
      <c r="E187" s="127">
        <f>SUM(E188,E191)</f>
        <v>0</v>
      </c>
      <c r="F187" s="127">
        <f>SUM(F188,F191)</f>
        <v>0</v>
      </c>
      <c r="G187" s="129">
        <f>SUM(G188,G191)</f>
        <v>0</v>
      </c>
      <c r="H187" s="128">
        <f t="shared" si="12"/>
        <v>0</v>
      </c>
      <c r="I187" s="127">
        <f>SUM(I188,I191)</f>
        <v>0</v>
      </c>
      <c r="J187" s="127">
        <f>SUM(J188,J191)</f>
        <v>0</v>
      </c>
      <c r="K187" s="127">
        <f>SUM(K188,K191)</f>
        <v>0</v>
      </c>
      <c r="L187" s="126">
        <f>SUM(L188,L191)</f>
        <v>0</v>
      </c>
    </row>
    <row r="188" spans="1:13" ht="24" hidden="1" x14ac:dyDescent="0.25">
      <c r="A188" s="151">
        <v>4200</v>
      </c>
      <c r="B188" s="96" t="s">
        <v>125</v>
      </c>
      <c r="C188" s="94">
        <f t="shared" si="11"/>
        <v>0</v>
      </c>
      <c r="D188" s="93">
        <f>SUM(D189,D190)</f>
        <v>0</v>
      </c>
      <c r="E188" s="93">
        <f>SUM(E189,E190)</f>
        <v>0</v>
      </c>
      <c r="F188" s="93">
        <f>SUM(F189,F190)</f>
        <v>0</v>
      </c>
      <c r="G188" s="142">
        <f>SUM(G189,G190)</f>
        <v>0</v>
      </c>
      <c r="H188" s="94">
        <f t="shared" si="12"/>
        <v>0</v>
      </c>
      <c r="I188" s="93">
        <f>SUM(I189,I190)</f>
        <v>0</v>
      </c>
      <c r="J188" s="93">
        <f>SUM(J189,J190)</f>
        <v>0</v>
      </c>
      <c r="K188" s="93">
        <f>SUM(K189,K190)</f>
        <v>0</v>
      </c>
      <c r="L188" s="141">
        <f>SUM(L189,L190)</f>
        <v>0</v>
      </c>
    </row>
    <row r="189" spans="1:13" ht="36" hidden="1" x14ac:dyDescent="0.25">
      <c r="A189" s="91">
        <v>4240</v>
      </c>
      <c r="B189" s="79" t="s">
        <v>124</v>
      </c>
      <c r="C189" s="69">
        <f t="shared" si="11"/>
        <v>0</v>
      </c>
      <c r="D189" s="68"/>
      <c r="E189" s="68"/>
      <c r="F189" s="68"/>
      <c r="G189" s="70"/>
      <c r="H189" s="69">
        <f t="shared" si="12"/>
        <v>0</v>
      </c>
      <c r="I189" s="68">
        <v>0</v>
      </c>
      <c r="J189" s="68"/>
      <c r="K189" s="68"/>
      <c r="L189" s="67"/>
      <c r="M189" s="27"/>
    </row>
    <row r="190" spans="1:13" ht="24" hidden="1" x14ac:dyDescent="0.25">
      <c r="A190" s="88">
        <v>4250</v>
      </c>
      <c r="B190" s="78" t="s">
        <v>123</v>
      </c>
      <c r="C190" s="36">
        <f t="shared" si="11"/>
        <v>0</v>
      </c>
      <c r="D190" s="35"/>
      <c r="E190" s="35"/>
      <c r="F190" s="35"/>
      <c r="G190" s="37"/>
      <c r="H190" s="36">
        <f t="shared" si="12"/>
        <v>0</v>
      </c>
      <c r="I190" s="35">
        <v>0</v>
      </c>
      <c r="J190" s="35"/>
      <c r="K190" s="35"/>
      <c r="L190" s="34"/>
      <c r="M190" s="27"/>
    </row>
    <row r="191" spans="1:13" hidden="1" x14ac:dyDescent="0.25">
      <c r="A191" s="97">
        <v>4300</v>
      </c>
      <c r="B191" s="96" t="s">
        <v>122</v>
      </c>
      <c r="C191" s="94">
        <f t="shared" si="11"/>
        <v>0</v>
      </c>
      <c r="D191" s="93">
        <f>SUM(D192)</f>
        <v>0</v>
      </c>
      <c r="E191" s="93">
        <f>SUM(E192)</f>
        <v>0</v>
      </c>
      <c r="F191" s="93">
        <f>SUM(F192)</f>
        <v>0</v>
      </c>
      <c r="G191" s="142">
        <f>SUM(G192)</f>
        <v>0</v>
      </c>
      <c r="H191" s="94">
        <f t="shared" si="12"/>
        <v>0</v>
      </c>
      <c r="I191" s="93">
        <f>SUM(I192)</f>
        <v>0</v>
      </c>
      <c r="J191" s="93">
        <f>SUM(J192)</f>
        <v>0</v>
      </c>
      <c r="K191" s="93">
        <f>SUM(K192)</f>
        <v>0</v>
      </c>
      <c r="L191" s="141">
        <f>SUM(L192)</f>
        <v>0</v>
      </c>
    </row>
    <row r="192" spans="1:13" ht="24" hidden="1" x14ac:dyDescent="0.25">
      <c r="A192" s="91">
        <v>4310</v>
      </c>
      <c r="B192" s="79" t="s">
        <v>121</v>
      </c>
      <c r="C192" s="69">
        <f t="shared" si="11"/>
        <v>0</v>
      </c>
      <c r="D192" s="107">
        <f>SUM(D193:D193)</f>
        <v>0</v>
      </c>
      <c r="E192" s="107">
        <f>SUM(E193:E193)</f>
        <v>0</v>
      </c>
      <c r="F192" s="107">
        <f>SUM(F193:F193)</f>
        <v>0</v>
      </c>
      <c r="G192" s="150">
        <f>SUM(G193:G193)</f>
        <v>0</v>
      </c>
      <c r="H192" s="69">
        <f t="shared" si="12"/>
        <v>0</v>
      </c>
      <c r="I192" s="107">
        <f>SUM(I193:I193)</f>
        <v>0</v>
      </c>
      <c r="J192" s="107">
        <f>SUM(J193:J193)</f>
        <v>0</v>
      </c>
      <c r="K192" s="107">
        <f>SUM(K193:K193)</f>
        <v>0</v>
      </c>
      <c r="L192" s="149">
        <f>SUM(L193:L193)</f>
        <v>0</v>
      </c>
    </row>
    <row r="193" spans="1:13" ht="36" hidden="1" x14ac:dyDescent="0.25">
      <c r="A193" s="74">
        <v>4311</v>
      </c>
      <c r="B193" s="78" t="s">
        <v>120</v>
      </c>
      <c r="C193" s="36">
        <f t="shared" ref="C193:C224" si="13">SUM(D193:G193)</f>
        <v>0</v>
      </c>
      <c r="D193" s="35"/>
      <c r="E193" s="35"/>
      <c r="F193" s="35"/>
      <c r="G193" s="37"/>
      <c r="H193" s="36">
        <f t="shared" ref="H193:H224" si="14">SUM(I193:L193)</f>
        <v>0</v>
      </c>
      <c r="I193" s="35">
        <v>0</v>
      </c>
      <c r="J193" s="35"/>
      <c r="K193" s="35"/>
      <c r="L193" s="34"/>
      <c r="M193" s="27"/>
    </row>
    <row r="194" spans="1:13" s="14" customFormat="1" ht="24" x14ac:dyDescent="0.25">
      <c r="A194" s="148"/>
      <c r="B194" s="147" t="s">
        <v>119</v>
      </c>
      <c r="C194" s="146">
        <f t="shared" si="13"/>
        <v>174935</v>
      </c>
      <c r="D194" s="145">
        <f>SUM(D195,D230,D268)</f>
        <v>170663</v>
      </c>
      <c r="E194" s="145">
        <f>SUM(E195,E230,E268)</f>
        <v>4272</v>
      </c>
      <c r="F194" s="145">
        <f>SUM(F195,F230,F268)</f>
        <v>0</v>
      </c>
      <c r="G194" s="145">
        <f>SUM(G195,G230,G268)</f>
        <v>0</v>
      </c>
      <c r="H194" s="146">
        <f t="shared" si="14"/>
        <v>192514</v>
      </c>
      <c r="I194" s="145">
        <f>SUM(I195,I230,I268)</f>
        <v>188244</v>
      </c>
      <c r="J194" s="145">
        <f>SUM(J195,J230,J268)</f>
        <v>4270</v>
      </c>
      <c r="K194" s="145">
        <f>SUM(K195,K230,K268)</f>
        <v>0</v>
      </c>
      <c r="L194" s="144">
        <f>SUM(L195,L230,L268)</f>
        <v>0</v>
      </c>
    </row>
    <row r="195" spans="1:13" hidden="1" x14ac:dyDescent="0.25">
      <c r="A195" s="131">
        <v>5000</v>
      </c>
      <c r="B195" s="131" t="s">
        <v>118</v>
      </c>
      <c r="C195" s="128">
        <f t="shared" si="13"/>
        <v>0</v>
      </c>
      <c r="D195" s="127">
        <f>D196+D204</f>
        <v>0</v>
      </c>
      <c r="E195" s="127">
        <f>E196+E204</f>
        <v>0</v>
      </c>
      <c r="F195" s="127">
        <f>F196+F204</f>
        <v>0</v>
      </c>
      <c r="G195" s="127">
        <f>G196+G204</f>
        <v>0</v>
      </c>
      <c r="H195" s="128">
        <f t="shared" si="14"/>
        <v>0</v>
      </c>
      <c r="I195" s="127">
        <f>I196+I204</f>
        <v>0</v>
      </c>
      <c r="J195" s="127">
        <f>J196+J204</f>
        <v>0</v>
      </c>
      <c r="K195" s="127">
        <f>K196+K204</f>
        <v>0</v>
      </c>
      <c r="L195" s="143">
        <f>L196+L204</f>
        <v>0</v>
      </c>
    </row>
    <row r="196" spans="1:13" hidden="1" x14ac:dyDescent="0.25">
      <c r="A196" s="97">
        <v>5100</v>
      </c>
      <c r="B196" s="96" t="s">
        <v>117</v>
      </c>
      <c r="C196" s="94">
        <f t="shared" si="13"/>
        <v>0</v>
      </c>
      <c r="D196" s="93">
        <f>D197+D198+D201+D202+D203</f>
        <v>0</v>
      </c>
      <c r="E196" s="93">
        <f>E197+E198+E201+E202+E203</f>
        <v>0</v>
      </c>
      <c r="F196" s="93">
        <f>F197+F198+F201+F202+F203</f>
        <v>0</v>
      </c>
      <c r="G196" s="142">
        <f>G197+G198+G201+G202+G203</f>
        <v>0</v>
      </c>
      <c r="H196" s="94">
        <f t="shared" si="14"/>
        <v>0</v>
      </c>
      <c r="I196" s="93">
        <f>I197+I198+I201+I202+I203</f>
        <v>0</v>
      </c>
      <c r="J196" s="93">
        <f>J197+J198+J201+J202+J203</f>
        <v>0</v>
      </c>
      <c r="K196" s="93">
        <f>K197+K198+K201+K202+K203</f>
        <v>0</v>
      </c>
      <c r="L196" s="141">
        <f>L197+L198+L201+L202+L203</f>
        <v>0</v>
      </c>
    </row>
    <row r="197" spans="1:13" hidden="1" x14ac:dyDescent="0.25">
      <c r="A197" s="91">
        <v>5110</v>
      </c>
      <c r="B197" s="79" t="s">
        <v>116</v>
      </c>
      <c r="C197" s="69">
        <f t="shared" si="13"/>
        <v>0</v>
      </c>
      <c r="D197" s="68"/>
      <c r="E197" s="68"/>
      <c r="F197" s="68"/>
      <c r="G197" s="70"/>
      <c r="H197" s="69">
        <f t="shared" si="14"/>
        <v>0</v>
      </c>
      <c r="I197" s="68">
        <v>0</v>
      </c>
      <c r="J197" s="68"/>
      <c r="K197" s="68"/>
      <c r="L197" s="67"/>
      <c r="M197" s="27"/>
    </row>
    <row r="198" spans="1:13" ht="24" hidden="1" x14ac:dyDescent="0.25">
      <c r="A198" s="88">
        <v>5120</v>
      </c>
      <c r="B198" s="78" t="s">
        <v>115</v>
      </c>
      <c r="C198" s="36">
        <f t="shared" si="13"/>
        <v>0</v>
      </c>
      <c r="D198" s="76">
        <f>D199+D200</f>
        <v>0</v>
      </c>
      <c r="E198" s="76">
        <f>E199+E200</f>
        <v>0</v>
      </c>
      <c r="F198" s="76">
        <f>F199+F200</f>
        <v>0</v>
      </c>
      <c r="G198" s="77">
        <f>G199+G200</f>
        <v>0</v>
      </c>
      <c r="H198" s="36">
        <f t="shared" si="14"/>
        <v>0</v>
      </c>
      <c r="I198" s="76">
        <f>I199+I200</f>
        <v>0</v>
      </c>
      <c r="J198" s="76">
        <f>J199+J200</f>
        <v>0</v>
      </c>
      <c r="K198" s="76">
        <f>K199+K200</f>
        <v>0</v>
      </c>
      <c r="L198" s="75">
        <f>L199+L200</f>
        <v>0</v>
      </c>
    </row>
    <row r="199" spans="1:13" hidden="1" x14ac:dyDescent="0.25">
      <c r="A199" s="74">
        <v>5121</v>
      </c>
      <c r="B199" s="78" t="s">
        <v>114</v>
      </c>
      <c r="C199" s="36">
        <f t="shared" si="13"/>
        <v>0</v>
      </c>
      <c r="D199" s="35"/>
      <c r="E199" s="35"/>
      <c r="F199" s="35"/>
      <c r="G199" s="37"/>
      <c r="H199" s="36">
        <f t="shared" si="14"/>
        <v>0</v>
      </c>
      <c r="I199" s="35">
        <v>0</v>
      </c>
      <c r="J199" s="35"/>
      <c r="K199" s="35"/>
      <c r="L199" s="34"/>
      <c r="M199" s="27"/>
    </row>
    <row r="200" spans="1:13" ht="24" hidden="1" x14ac:dyDescent="0.25">
      <c r="A200" s="74">
        <v>5129</v>
      </c>
      <c r="B200" s="78" t="s">
        <v>113</v>
      </c>
      <c r="C200" s="36">
        <f t="shared" si="13"/>
        <v>0</v>
      </c>
      <c r="D200" s="35"/>
      <c r="E200" s="35"/>
      <c r="F200" s="35"/>
      <c r="G200" s="37"/>
      <c r="H200" s="36">
        <f t="shared" si="14"/>
        <v>0</v>
      </c>
      <c r="I200" s="35">
        <v>0</v>
      </c>
      <c r="J200" s="35"/>
      <c r="K200" s="35"/>
      <c r="L200" s="34"/>
      <c r="M200" s="27"/>
    </row>
    <row r="201" spans="1:13" hidden="1" x14ac:dyDescent="0.25">
      <c r="A201" s="88">
        <v>5130</v>
      </c>
      <c r="B201" s="78" t="s">
        <v>112</v>
      </c>
      <c r="C201" s="36">
        <f t="shared" si="13"/>
        <v>0</v>
      </c>
      <c r="D201" s="35"/>
      <c r="E201" s="35"/>
      <c r="F201" s="35"/>
      <c r="G201" s="37"/>
      <c r="H201" s="36">
        <f t="shared" si="14"/>
        <v>0</v>
      </c>
      <c r="I201" s="35">
        <v>0</v>
      </c>
      <c r="J201" s="35"/>
      <c r="K201" s="35"/>
      <c r="L201" s="34"/>
      <c r="M201" s="27"/>
    </row>
    <row r="202" spans="1:13" hidden="1" x14ac:dyDescent="0.25">
      <c r="A202" s="88">
        <v>5140</v>
      </c>
      <c r="B202" s="78" t="s">
        <v>111</v>
      </c>
      <c r="C202" s="36">
        <f t="shared" si="13"/>
        <v>0</v>
      </c>
      <c r="D202" s="35"/>
      <c r="E202" s="35"/>
      <c r="F202" s="35"/>
      <c r="G202" s="37"/>
      <c r="H202" s="36">
        <f t="shared" si="14"/>
        <v>0</v>
      </c>
      <c r="I202" s="35">
        <v>0</v>
      </c>
      <c r="J202" s="35"/>
      <c r="K202" s="35"/>
      <c r="L202" s="34"/>
      <c r="M202" s="27"/>
    </row>
    <row r="203" spans="1:13" ht="24" hidden="1" x14ac:dyDescent="0.25">
      <c r="A203" s="88">
        <v>5170</v>
      </c>
      <c r="B203" s="78" t="s">
        <v>110</v>
      </c>
      <c r="C203" s="36">
        <f t="shared" si="13"/>
        <v>0</v>
      </c>
      <c r="D203" s="35"/>
      <c r="E203" s="35"/>
      <c r="F203" s="35"/>
      <c r="G203" s="37"/>
      <c r="H203" s="36">
        <f t="shared" si="14"/>
        <v>0</v>
      </c>
      <c r="I203" s="35">
        <v>0</v>
      </c>
      <c r="J203" s="35"/>
      <c r="K203" s="35"/>
      <c r="L203" s="34"/>
      <c r="M203" s="27"/>
    </row>
    <row r="204" spans="1:13" hidden="1" x14ac:dyDescent="0.25">
      <c r="A204" s="97">
        <v>5200</v>
      </c>
      <c r="B204" s="96" t="s">
        <v>109</v>
      </c>
      <c r="C204" s="94">
        <f t="shared" si="13"/>
        <v>0</v>
      </c>
      <c r="D204" s="93">
        <f>D205+D215+D216+D225+D226+D227+D229</f>
        <v>0</v>
      </c>
      <c r="E204" s="93">
        <f>E205+E215+E216+E225+E226+E227+E229</f>
        <v>0</v>
      </c>
      <c r="F204" s="93">
        <f>F205+F215+F216+F225+F226+F227+F229</f>
        <v>0</v>
      </c>
      <c r="G204" s="142">
        <f>G205+G215+G216+G225+G226+G227+G229</f>
        <v>0</v>
      </c>
      <c r="H204" s="94">
        <f t="shared" si="14"/>
        <v>0</v>
      </c>
      <c r="I204" s="93">
        <f>I205+I215+I216+I225+I226+I227+I229</f>
        <v>0</v>
      </c>
      <c r="J204" s="93">
        <f>J205+J215+J216+J225+J226+J227+J229</f>
        <v>0</v>
      </c>
      <c r="K204" s="93">
        <f>K205+K215+K216+K225+K226+K227+K229</f>
        <v>0</v>
      </c>
      <c r="L204" s="141">
        <f>L205+L215+L216+L225+L226+L227+L229</f>
        <v>0</v>
      </c>
    </row>
    <row r="205" spans="1:13" hidden="1" x14ac:dyDescent="0.25">
      <c r="A205" s="80">
        <v>5210</v>
      </c>
      <c r="B205" s="137" t="s">
        <v>108</v>
      </c>
      <c r="C205" s="134">
        <f t="shared" si="13"/>
        <v>0</v>
      </c>
      <c r="D205" s="139">
        <f>SUM(D206:D214)</f>
        <v>0</v>
      </c>
      <c r="E205" s="139">
        <f>SUM(E206:E214)</f>
        <v>0</v>
      </c>
      <c r="F205" s="139">
        <f>SUM(F206:F214)</f>
        <v>0</v>
      </c>
      <c r="G205" s="140">
        <f>SUM(G206:G214)</f>
        <v>0</v>
      </c>
      <c r="H205" s="134">
        <f t="shared" si="14"/>
        <v>0</v>
      </c>
      <c r="I205" s="139">
        <f>SUM(I206:I214)</f>
        <v>0</v>
      </c>
      <c r="J205" s="139">
        <f>SUM(J206:J214)</f>
        <v>0</v>
      </c>
      <c r="K205" s="139">
        <f>SUM(K206:K214)</f>
        <v>0</v>
      </c>
      <c r="L205" s="138">
        <f>SUM(L206:L214)</f>
        <v>0</v>
      </c>
    </row>
    <row r="206" spans="1:13" hidden="1" x14ac:dyDescent="0.25">
      <c r="A206" s="114">
        <v>5211</v>
      </c>
      <c r="B206" s="79" t="s">
        <v>107</v>
      </c>
      <c r="C206" s="69">
        <f t="shared" si="13"/>
        <v>0</v>
      </c>
      <c r="D206" s="68"/>
      <c r="E206" s="68"/>
      <c r="F206" s="68"/>
      <c r="G206" s="70"/>
      <c r="H206" s="69">
        <f t="shared" si="14"/>
        <v>0</v>
      </c>
      <c r="I206" s="68">
        <v>0</v>
      </c>
      <c r="J206" s="68"/>
      <c r="K206" s="68"/>
      <c r="L206" s="67"/>
      <c r="M206" s="27"/>
    </row>
    <row r="207" spans="1:13" hidden="1" x14ac:dyDescent="0.25">
      <c r="A207" s="74">
        <v>5212</v>
      </c>
      <c r="B207" s="78" t="s">
        <v>106</v>
      </c>
      <c r="C207" s="36">
        <f t="shared" si="13"/>
        <v>0</v>
      </c>
      <c r="D207" s="35"/>
      <c r="E207" s="35"/>
      <c r="F207" s="35"/>
      <c r="G207" s="37"/>
      <c r="H207" s="36">
        <f t="shared" si="14"/>
        <v>0</v>
      </c>
      <c r="I207" s="35">
        <v>0</v>
      </c>
      <c r="J207" s="35"/>
      <c r="K207" s="35"/>
      <c r="L207" s="34"/>
      <c r="M207" s="27"/>
    </row>
    <row r="208" spans="1:13" hidden="1" x14ac:dyDescent="0.25">
      <c r="A208" s="74">
        <v>5213</v>
      </c>
      <c r="B208" s="78" t="s">
        <v>105</v>
      </c>
      <c r="C208" s="36">
        <f t="shared" si="13"/>
        <v>0</v>
      </c>
      <c r="D208" s="35"/>
      <c r="E208" s="35"/>
      <c r="F208" s="35"/>
      <c r="G208" s="37"/>
      <c r="H208" s="36">
        <f t="shared" si="14"/>
        <v>0</v>
      </c>
      <c r="I208" s="35">
        <v>0</v>
      </c>
      <c r="J208" s="35"/>
      <c r="K208" s="35"/>
      <c r="L208" s="34"/>
      <c r="M208" s="27"/>
    </row>
    <row r="209" spans="1:13" hidden="1" x14ac:dyDescent="0.25">
      <c r="A209" s="74">
        <v>5214</v>
      </c>
      <c r="B209" s="78" t="s">
        <v>104</v>
      </c>
      <c r="C209" s="36">
        <f t="shared" si="13"/>
        <v>0</v>
      </c>
      <c r="D209" s="35"/>
      <c r="E209" s="35"/>
      <c r="F209" s="35"/>
      <c r="G209" s="37"/>
      <c r="H209" s="36">
        <f t="shared" si="14"/>
        <v>0</v>
      </c>
      <c r="I209" s="35">
        <v>0</v>
      </c>
      <c r="J209" s="35"/>
      <c r="K209" s="35"/>
      <c r="L209" s="34"/>
      <c r="M209" s="27"/>
    </row>
    <row r="210" spans="1:13" hidden="1" x14ac:dyDescent="0.25">
      <c r="A210" s="74">
        <v>5215</v>
      </c>
      <c r="B210" s="78" t="s">
        <v>103</v>
      </c>
      <c r="C210" s="36">
        <f t="shared" si="13"/>
        <v>0</v>
      </c>
      <c r="D210" s="35"/>
      <c r="E210" s="35"/>
      <c r="F210" s="35"/>
      <c r="G210" s="37"/>
      <c r="H210" s="36">
        <f t="shared" si="14"/>
        <v>0</v>
      </c>
      <c r="I210" s="35">
        <v>0</v>
      </c>
      <c r="J210" s="35"/>
      <c r="K210" s="35"/>
      <c r="L210" s="34"/>
      <c r="M210" s="27"/>
    </row>
    <row r="211" spans="1:13" ht="24" hidden="1" x14ac:dyDescent="0.25">
      <c r="A211" s="74">
        <v>5216</v>
      </c>
      <c r="B211" s="78" t="s">
        <v>102</v>
      </c>
      <c r="C211" s="36">
        <f t="shared" si="13"/>
        <v>0</v>
      </c>
      <c r="D211" s="35"/>
      <c r="E211" s="35"/>
      <c r="F211" s="35"/>
      <c r="G211" s="37"/>
      <c r="H211" s="36">
        <f t="shared" si="14"/>
        <v>0</v>
      </c>
      <c r="I211" s="35">
        <v>0</v>
      </c>
      <c r="J211" s="35"/>
      <c r="K211" s="35"/>
      <c r="L211" s="34"/>
      <c r="M211" s="27"/>
    </row>
    <row r="212" spans="1:13" hidden="1" x14ac:dyDescent="0.25">
      <c r="A212" s="74">
        <v>5217</v>
      </c>
      <c r="B212" s="78" t="s">
        <v>101</v>
      </c>
      <c r="C212" s="36">
        <f t="shared" si="13"/>
        <v>0</v>
      </c>
      <c r="D212" s="35"/>
      <c r="E212" s="35"/>
      <c r="F212" s="35"/>
      <c r="G212" s="37"/>
      <c r="H212" s="36">
        <f t="shared" si="14"/>
        <v>0</v>
      </c>
      <c r="I212" s="35">
        <v>0</v>
      </c>
      <c r="J212" s="35"/>
      <c r="K212" s="35"/>
      <c r="L212" s="34"/>
      <c r="M212" s="27"/>
    </row>
    <row r="213" spans="1:13" hidden="1" x14ac:dyDescent="0.25">
      <c r="A213" s="74">
        <v>5218</v>
      </c>
      <c r="B213" s="78" t="s">
        <v>100</v>
      </c>
      <c r="C213" s="36">
        <f t="shared" si="13"/>
        <v>0</v>
      </c>
      <c r="D213" s="35"/>
      <c r="E213" s="35"/>
      <c r="F213" s="35"/>
      <c r="G213" s="37"/>
      <c r="H213" s="36">
        <f t="shared" si="14"/>
        <v>0</v>
      </c>
      <c r="I213" s="35">
        <v>0</v>
      </c>
      <c r="J213" s="35"/>
      <c r="K213" s="35"/>
      <c r="L213" s="34"/>
      <c r="M213" s="27"/>
    </row>
    <row r="214" spans="1:13" hidden="1" x14ac:dyDescent="0.25">
      <c r="A214" s="74">
        <v>5219</v>
      </c>
      <c r="B214" s="78" t="s">
        <v>99</v>
      </c>
      <c r="C214" s="36">
        <f t="shared" si="13"/>
        <v>0</v>
      </c>
      <c r="D214" s="35"/>
      <c r="E214" s="35"/>
      <c r="F214" s="35"/>
      <c r="G214" s="37"/>
      <c r="H214" s="36">
        <f t="shared" si="14"/>
        <v>0</v>
      </c>
      <c r="I214" s="35">
        <v>0</v>
      </c>
      <c r="J214" s="35"/>
      <c r="K214" s="35"/>
      <c r="L214" s="34"/>
      <c r="M214" s="27"/>
    </row>
    <row r="215" spans="1:13" ht="13.5" hidden="1" customHeight="1" x14ac:dyDescent="0.25">
      <c r="A215" s="88">
        <v>5220</v>
      </c>
      <c r="B215" s="78" t="s">
        <v>98</v>
      </c>
      <c r="C215" s="36">
        <f t="shared" si="13"/>
        <v>0</v>
      </c>
      <c r="D215" s="35"/>
      <c r="E215" s="35"/>
      <c r="F215" s="35"/>
      <c r="G215" s="37"/>
      <c r="H215" s="36">
        <f t="shared" si="14"/>
        <v>0</v>
      </c>
      <c r="I215" s="35">
        <v>0</v>
      </c>
      <c r="J215" s="35"/>
      <c r="K215" s="35"/>
      <c r="L215" s="34"/>
      <c r="M215" s="27"/>
    </row>
    <row r="216" spans="1:13" hidden="1" x14ac:dyDescent="0.25">
      <c r="A216" s="88">
        <v>5230</v>
      </c>
      <c r="B216" s="78" t="s">
        <v>97</v>
      </c>
      <c r="C216" s="36">
        <f t="shared" si="13"/>
        <v>0</v>
      </c>
      <c r="D216" s="76">
        <f>SUM(D217:D224)</f>
        <v>0</v>
      </c>
      <c r="E216" s="76">
        <f>SUM(E217:E224)</f>
        <v>0</v>
      </c>
      <c r="F216" s="76">
        <f>SUM(F217:F224)</f>
        <v>0</v>
      </c>
      <c r="G216" s="77">
        <f>SUM(G217:G224)</f>
        <v>0</v>
      </c>
      <c r="H216" s="36">
        <f t="shared" si="14"/>
        <v>0</v>
      </c>
      <c r="I216" s="76">
        <f>SUM(I217:I224)</f>
        <v>0</v>
      </c>
      <c r="J216" s="76">
        <f>SUM(J217:J224)</f>
        <v>0</v>
      </c>
      <c r="K216" s="76">
        <f>SUM(K217:K224)</f>
        <v>0</v>
      </c>
      <c r="L216" s="75">
        <f>SUM(L217:L224)</f>
        <v>0</v>
      </c>
    </row>
    <row r="217" spans="1:13" hidden="1" x14ac:dyDescent="0.25">
      <c r="A217" s="74">
        <v>5231</v>
      </c>
      <c r="B217" s="78" t="s">
        <v>96</v>
      </c>
      <c r="C217" s="36">
        <f t="shared" si="13"/>
        <v>0</v>
      </c>
      <c r="D217" s="35"/>
      <c r="E217" s="35"/>
      <c r="F217" s="35"/>
      <c r="G217" s="37"/>
      <c r="H217" s="36">
        <f t="shared" si="14"/>
        <v>0</v>
      </c>
      <c r="I217" s="35">
        <v>0</v>
      </c>
      <c r="J217" s="35"/>
      <c r="K217" s="35"/>
      <c r="L217" s="34"/>
      <c r="M217" s="27"/>
    </row>
    <row r="218" spans="1:13" hidden="1" x14ac:dyDescent="0.25">
      <c r="A218" s="74">
        <v>5232</v>
      </c>
      <c r="B218" s="78" t="s">
        <v>95</v>
      </c>
      <c r="C218" s="36">
        <f t="shared" si="13"/>
        <v>0</v>
      </c>
      <c r="D218" s="35"/>
      <c r="E218" s="35"/>
      <c r="F218" s="35"/>
      <c r="G218" s="37"/>
      <c r="H218" s="36">
        <f t="shared" si="14"/>
        <v>0</v>
      </c>
      <c r="I218" s="35">
        <v>0</v>
      </c>
      <c r="J218" s="35"/>
      <c r="K218" s="35"/>
      <c r="L218" s="34"/>
      <c r="M218" s="27"/>
    </row>
    <row r="219" spans="1:13" hidden="1" x14ac:dyDescent="0.25">
      <c r="A219" s="74">
        <v>5233</v>
      </c>
      <c r="B219" s="78" t="s">
        <v>94</v>
      </c>
      <c r="C219" s="73">
        <f t="shared" si="13"/>
        <v>0</v>
      </c>
      <c r="D219" s="35"/>
      <c r="E219" s="35"/>
      <c r="F219" s="35"/>
      <c r="G219" s="37"/>
      <c r="H219" s="36">
        <f t="shared" si="14"/>
        <v>0</v>
      </c>
      <c r="I219" s="35">
        <v>0</v>
      </c>
      <c r="J219" s="35"/>
      <c r="K219" s="35"/>
      <c r="L219" s="34"/>
      <c r="M219" s="27"/>
    </row>
    <row r="220" spans="1:13" ht="24" hidden="1" x14ac:dyDescent="0.25">
      <c r="A220" s="74">
        <v>5234</v>
      </c>
      <c r="B220" s="78" t="s">
        <v>93</v>
      </c>
      <c r="C220" s="73">
        <f t="shared" si="13"/>
        <v>0</v>
      </c>
      <c r="D220" s="35"/>
      <c r="E220" s="35"/>
      <c r="F220" s="35"/>
      <c r="G220" s="37"/>
      <c r="H220" s="36">
        <f t="shared" si="14"/>
        <v>0</v>
      </c>
      <c r="I220" s="35">
        <v>0</v>
      </c>
      <c r="J220" s="35"/>
      <c r="K220" s="35"/>
      <c r="L220" s="34"/>
      <c r="M220" s="27"/>
    </row>
    <row r="221" spans="1:13" ht="14.25" hidden="1" customHeight="1" x14ac:dyDescent="0.25">
      <c r="A221" s="74">
        <v>5236</v>
      </c>
      <c r="B221" s="78" t="s">
        <v>92</v>
      </c>
      <c r="C221" s="73">
        <f t="shared" si="13"/>
        <v>0</v>
      </c>
      <c r="D221" s="35"/>
      <c r="E221" s="35"/>
      <c r="F221" s="35"/>
      <c r="G221" s="37"/>
      <c r="H221" s="36">
        <f t="shared" si="14"/>
        <v>0</v>
      </c>
      <c r="I221" s="35">
        <v>0</v>
      </c>
      <c r="J221" s="35"/>
      <c r="K221" s="35"/>
      <c r="L221" s="34"/>
      <c r="M221" s="27"/>
    </row>
    <row r="222" spans="1:13" ht="14.25" hidden="1" customHeight="1" x14ac:dyDescent="0.25">
      <c r="A222" s="74">
        <v>5237</v>
      </c>
      <c r="B222" s="78" t="s">
        <v>91</v>
      </c>
      <c r="C222" s="73">
        <f t="shared" si="13"/>
        <v>0</v>
      </c>
      <c r="D222" s="35"/>
      <c r="E222" s="35"/>
      <c r="F222" s="35"/>
      <c r="G222" s="37"/>
      <c r="H222" s="36">
        <f t="shared" si="14"/>
        <v>0</v>
      </c>
      <c r="I222" s="35">
        <v>0</v>
      </c>
      <c r="J222" s="35"/>
      <c r="K222" s="35"/>
      <c r="L222" s="34"/>
      <c r="M222" s="27"/>
    </row>
    <row r="223" spans="1:13" ht="24" hidden="1" x14ac:dyDescent="0.25">
      <c r="A223" s="74">
        <v>5238</v>
      </c>
      <c r="B223" s="78" t="s">
        <v>90</v>
      </c>
      <c r="C223" s="73">
        <f t="shared" si="13"/>
        <v>0</v>
      </c>
      <c r="D223" s="35"/>
      <c r="E223" s="35"/>
      <c r="F223" s="35"/>
      <c r="G223" s="37"/>
      <c r="H223" s="36">
        <f t="shared" si="14"/>
        <v>0</v>
      </c>
      <c r="I223" s="35">
        <v>0</v>
      </c>
      <c r="J223" s="35"/>
      <c r="K223" s="35"/>
      <c r="L223" s="34"/>
      <c r="M223" s="27"/>
    </row>
    <row r="224" spans="1:13" ht="24" hidden="1" x14ac:dyDescent="0.25">
      <c r="A224" s="74">
        <v>5239</v>
      </c>
      <c r="B224" s="78" t="s">
        <v>89</v>
      </c>
      <c r="C224" s="73">
        <f t="shared" si="13"/>
        <v>0</v>
      </c>
      <c r="D224" s="35"/>
      <c r="E224" s="35"/>
      <c r="F224" s="35"/>
      <c r="G224" s="37"/>
      <c r="H224" s="36">
        <f t="shared" si="14"/>
        <v>0</v>
      </c>
      <c r="I224" s="35">
        <v>0</v>
      </c>
      <c r="J224" s="35"/>
      <c r="K224" s="35"/>
      <c r="L224" s="34"/>
      <c r="M224" s="27"/>
    </row>
    <row r="225" spans="1:13" ht="24" hidden="1" x14ac:dyDescent="0.25">
      <c r="A225" s="88">
        <v>5240</v>
      </c>
      <c r="B225" s="78" t="s">
        <v>88</v>
      </c>
      <c r="C225" s="73">
        <f t="shared" ref="C225:C256" si="15">SUM(D225:G225)</f>
        <v>0</v>
      </c>
      <c r="D225" s="35"/>
      <c r="E225" s="35"/>
      <c r="F225" s="35"/>
      <c r="G225" s="37"/>
      <c r="H225" s="36">
        <f t="shared" ref="H225:H256" si="16">SUM(I225:L225)</f>
        <v>0</v>
      </c>
      <c r="I225" s="35">
        <v>0</v>
      </c>
      <c r="J225" s="35"/>
      <c r="K225" s="35"/>
      <c r="L225" s="34"/>
      <c r="M225" s="27"/>
    </row>
    <row r="226" spans="1:13" hidden="1" x14ac:dyDescent="0.25">
      <c r="A226" s="88">
        <v>5250</v>
      </c>
      <c r="B226" s="78" t="s">
        <v>87</v>
      </c>
      <c r="C226" s="73">
        <f t="shared" si="15"/>
        <v>0</v>
      </c>
      <c r="D226" s="35"/>
      <c r="E226" s="35"/>
      <c r="F226" s="35"/>
      <c r="G226" s="37"/>
      <c r="H226" s="36">
        <f t="shared" si="16"/>
        <v>0</v>
      </c>
      <c r="I226" s="35">
        <v>0</v>
      </c>
      <c r="J226" s="35"/>
      <c r="K226" s="35"/>
      <c r="L226" s="34"/>
      <c r="M226" s="27"/>
    </row>
    <row r="227" spans="1:13" hidden="1" x14ac:dyDescent="0.25">
      <c r="A227" s="88">
        <v>5260</v>
      </c>
      <c r="B227" s="78" t="s">
        <v>86</v>
      </c>
      <c r="C227" s="73">
        <f t="shared" si="15"/>
        <v>0</v>
      </c>
      <c r="D227" s="76">
        <f>SUM(D228)</f>
        <v>0</v>
      </c>
      <c r="E227" s="76">
        <f>SUM(E228)</f>
        <v>0</v>
      </c>
      <c r="F227" s="76">
        <f>SUM(F228)</f>
        <v>0</v>
      </c>
      <c r="G227" s="77">
        <f>SUM(G228)</f>
        <v>0</v>
      </c>
      <c r="H227" s="36">
        <f t="shared" si="16"/>
        <v>0</v>
      </c>
      <c r="I227" s="76">
        <f>SUM(I228)</f>
        <v>0</v>
      </c>
      <c r="J227" s="76">
        <f>SUM(J228)</f>
        <v>0</v>
      </c>
      <c r="K227" s="76">
        <f>SUM(K228)</f>
        <v>0</v>
      </c>
      <c r="L227" s="75">
        <f>SUM(L228)</f>
        <v>0</v>
      </c>
    </row>
    <row r="228" spans="1:13" ht="24" hidden="1" x14ac:dyDescent="0.25">
      <c r="A228" s="74">
        <v>5269</v>
      </c>
      <c r="B228" s="78" t="s">
        <v>85</v>
      </c>
      <c r="C228" s="73">
        <f t="shared" si="15"/>
        <v>0</v>
      </c>
      <c r="D228" s="35"/>
      <c r="E228" s="35"/>
      <c r="F228" s="35"/>
      <c r="G228" s="37"/>
      <c r="H228" s="36">
        <f t="shared" si="16"/>
        <v>0</v>
      </c>
      <c r="I228" s="35">
        <v>0</v>
      </c>
      <c r="J228" s="35"/>
      <c r="K228" s="35"/>
      <c r="L228" s="34"/>
      <c r="M228" s="27"/>
    </row>
    <row r="229" spans="1:13" ht="24" hidden="1" x14ac:dyDescent="0.25">
      <c r="A229" s="80">
        <v>5270</v>
      </c>
      <c r="B229" s="137" t="s">
        <v>84</v>
      </c>
      <c r="C229" s="136">
        <f t="shared" si="15"/>
        <v>0</v>
      </c>
      <c r="D229" s="133"/>
      <c r="E229" s="133"/>
      <c r="F229" s="133"/>
      <c r="G229" s="135"/>
      <c r="H229" s="134">
        <f t="shared" si="16"/>
        <v>0</v>
      </c>
      <c r="I229" s="133">
        <v>0</v>
      </c>
      <c r="J229" s="133"/>
      <c r="K229" s="133"/>
      <c r="L229" s="132"/>
      <c r="M229" s="27"/>
    </row>
    <row r="230" spans="1:13" x14ac:dyDescent="0.25">
      <c r="A230" s="131">
        <v>6000</v>
      </c>
      <c r="B230" s="131" t="s">
        <v>83</v>
      </c>
      <c r="C230" s="130">
        <f t="shared" si="15"/>
        <v>174935</v>
      </c>
      <c r="D230" s="127">
        <f>D231+D251+D258</f>
        <v>170663</v>
      </c>
      <c r="E230" s="127">
        <f>E231+E251+E258</f>
        <v>4272</v>
      </c>
      <c r="F230" s="127">
        <f>F231+F251+F258</f>
        <v>0</v>
      </c>
      <c r="G230" s="129">
        <f>G231+G251+G258</f>
        <v>0</v>
      </c>
      <c r="H230" s="128">
        <f t="shared" si="16"/>
        <v>192514</v>
      </c>
      <c r="I230" s="127">
        <f>I231+I251+I258</f>
        <v>188244</v>
      </c>
      <c r="J230" s="127">
        <f>J231+J251+J258</f>
        <v>4270</v>
      </c>
      <c r="K230" s="127">
        <f>K231+K251+K258</f>
        <v>0</v>
      </c>
      <c r="L230" s="126">
        <f>L231+L251+L258</f>
        <v>0</v>
      </c>
    </row>
    <row r="231" spans="1:13" ht="14.25" customHeight="1" x14ac:dyDescent="0.25">
      <c r="A231" s="125">
        <v>6200</v>
      </c>
      <c r="B231" s="124" t="s">
        <v>82</v>
      </c>
      <c r="C231" s="123">
        <f t="shared" si="15"/>
        <v>31800</v>
      </c>
      <c r="D231" s="121">
        <f>SUM(D232,D233,D235,D238,D244,D245,D246)</f>
        <v>31800</v>
      </c>
      <c r="E231" s="121">
        <f>SUM(E232,E233,E235,E238,E244,E245,E246)</f>
        <v>0</v>
      </c>
      <c r="F231" s="121">
        <f>SUM(F232,F233,F235,F238,F244,F245,F246)</f>
        <v>0</v>
      </c>
      <c r="G231" s="121">
        <f>SUM(G232,G233,G235,G238,G244,G245,G246)</f>
        <v>0</v>
      </c>
      <c r="H231" s="122">
        <f t="shared" si="16"/>
        <v>21300</v>
      </c>
      <c r="I231" s="121">
        <f>SUM(I232,I233,I235,I238,I244,I245,I246)</f>
        <v>21300</v>
      </c>
      <c r="J231" s="121">
        <f>SUM(J232,J233,J235,J238,J244,J245,J246)</f>
        <v>0</v>
      </c>
      <c r="K231" s="121">
        <f>SUM(K232,K233,K235,K238,K244,K245,K246)</f>
        <v>0</v>
      </c>
      <c r="L231" s="92">
        <f>SUM(L232,L233,L235,L238,L244,L245,L246)</f>
        <v>0</v>
      </c>
    </row>
    <row r="232" spans="1:13" ht="24" hidden="1" x14ac:dyDescent="0.25">
      <c r="A232" s="91">
        <v>6220</v>
      </c>
      <c r="B232" s="79" t="s">
        <v>81</v>
      </c>
      <c r="C232" s="71">
        <f t="shared" si="15"/>
        <v>0</v>
      </c>
      <c r="D232" s="68"/>
      <c r="E232" s="68"/>
      <c r="F232" s="68"/>
      <c r="G232" s="120"/>
      <c r="H232" s="119">
        <f t="shared" si="16"/>
        <v>0</v>
      </c>
      <c r="I232" s="68">
        <v>0</v>
      </c>
      <c r="J232" s="68"/>
      <c r="K232" s="68"/>
      <c r="L232" s="67"/>
      <c r="M232" s="27"/>
    </row>
    <row r="233" spans="1:13" hidden="1" x14ac:dyDescent="0.25">
      <c r="A233" s="88">
        <v>6230</v>
      </c>
      <c r="B233" s="78" t="s">
        <v>80</v>
      </c>
      <c r="C233" s="73">
        <f t="shared" si="15"/>
        <v>0</v>
      </c>
      <c r="D233" s="76">
        <f>SUM(D234)</f>
        <v>0</v>
      </c>
      <c r="E233" s="76">
        <f>SUM(E234)</f>
        <v>0</v>
      </c>
      <c r="F233" s="76">
        <f>SUM(F234)</f>
        <v>0</v>
      </c>
      <c r="G233" s="77">
        <f>SUM(G234)</f>
        <v>0</v>
      </c>
      <c r="H233" s="103">
        <f t="shared" si="16"/>
        <v>0</v>
      </c>
      <c r="I233" s="76">
        <f>SUM(I234)</f>
        <v>0</v>
      </c>
      <c r="J233" s="76">
        <f>SUM(J234)</f>
        <v>0</v>
      </c>
      <c r="K233" s="76">
        <f>SUM(K234)</f>
        <v>0</v>
      </c>
      <c r="L233" s="75">
        <f>SUM(L234)</f>
        <v>0</v>
      </c>
    </row>
    <row r="234" spans="1:13" ht="24" hidden="1" x14ac:dyDescent="0.25">
      <c r="A234" s="74">
        <v>6239</v>
      </c>
      <c r="B234" s="79" t="s">
        <v>79</v>
      </c>
      <c r="C234" s="73">
        <f t="shared" si="15"/>
        <v>0</v>
      </c>
      <c r="D234" s="68"/>
      <c r="E234" s="68"/>
      <c r="F234" s="68"/>
      <c r="G234" s="70"/>
      <c r="H234" s="103">
        <f t="shared" si="16"/>
        <v>0</v>
      </c>
      <c r="I234" s="68">
        <v>0</v>
      </c>
      <c r="J234" s="68"/>
      <c r="K234" s="68"/>
      <c r="L234" s="67"/>
      <c r="M234" s="27"/>
    </row>
    <row r="235" spans="1:13" ht="24" hidden="1" x14ac:dyDescent="0.25">
      <c r="A235" s="88">
        <v>6240</v>
      </c>
      <c r="B235" s="78" t="s">
        <v>78</v>
      </c>
      <c r="C235" s="73">
        <f t="shared" si="15"/>
        <v>0</v>
      </c>
      <c r="D235" s="76">
        <f>SUM(D236:D237)</f>
        <v>0</v>
      </c>
      <c r="E235" s="76">
        <f>SUM(E236:E237)</f>
        <v>0</v>
      </c>
      <c r="F235" s="76">
        <f>SUM(F236:F237)</f>
        <v>0</v>
      </c>
      <c r="G235" s="77">
        <f>SUM(G236:G237)</f>
        <v>0</v>
      </c>
      <c r="H235" s="103">
        <f t="shared" si="16"/>
        <v>0</v>
      </c>
      <c r="I235" s="76">
        <f>SUM(I236:I237)</f>
        <v>0</v>
      </c>
      <c r="J235" s="76">
        <f>SUM(J236:J237)</f>
        <v>0</v>
      </c>
      <c r="K235" s="76">
        <f>SUM(K236:K237)</f>
        <v>0</v>
      </c>
      <c r="L235" s="75">
        <f>SUM(L236:L237)</f>
        <v>0</v>
      </c>
    </row>
    <row r="236" spans="1:13" hidden="1" x14ac:dyDescent="0.25">
      <c r="A236" s="74">
        <v>6241</v>
      </c>
      <c r="B236" s="78" t="s">
        <v>77</v>
      </c>
      <c r="C236" s="73">
        <f t="shared" si="15"/>
        <v>0</v>
      </c>
      <c r="D236" s="35"/>
      <c r="E236" s="35"/>
      <c r="F236" s="35"/>
      <c r="G236" s="37"/>
      <c r="H236" s="103">
        <f t="shared" si="16"/>
        <v>0</v>
      </c>
      <c r="I236" s="35">
        <v>0</v>
      </c>
      <c r="J236" s="35"/>
      <c r="K236" s="35"/>
      <c r="L236" s="34"/>
      <c r="M236" s="27"/>
    </row>
    <row r="237" spans="1:13" hidden="1" x14ac:dyDescent="0.25">
      <c r="A237" s="74">
        <v>6242</v>
      </c>
      <c r="B237" s="78" t="s">
        <v>76</v>
      </c>
      <c r="C237" s="73">
        <f t="shared" si="15"/>
        <v>0</v>
      </c>
      <c r="D237" s="35"/>
      <c r="E237" s="35"/>
      <c r="F237" s="35"/>
      <c r="G237" s="37"/>
      <c r="H237" s="103">
        <f t="shared" si="16"/>
        <v>0</v>
      </c>
      <c r="I237" s="35">
        <v>0</v>
      </c>
      <c r="J237" s="35"/>
      <c r="K237" s="35"/>
      <c r="L237" s="34"/>
      <c r="M237" s="27"/>
    </row>
    <row r="238" spans="1:13" ht="25.5" customHeight="1" x14ac:dyDescent="0.25">
      <c r="A238" s="88">
        <v>6250</v>
      </c>
      <c r="B238" s="78" t="s">
        <v>75</v>
      </c>
      <c r="C238" s="73">
        <f t="shared" si="15"/>
        <v>31800</v>
      </c>
      <c r="D238" s="76">
        <f>SUM(D239:D243)</f>
        <v>31800</v>
      </c>
      <c r="E238" s="76">
        <f>SUM(E239:E243)</f>
        <v>0</v>
      </c>
      <c r="F238" s="76">
        <f>SUM(F239:F243)</f>
        <v>0</v>
      </c>
      <c r="G238" s="77">
        <f>SUM(G239:G243)</f>
        <v>0</v>
      </c>
      <c r="H238" s="103">
        <f t="shared" si="16"/>
        <v>21300</v>
      </c>
      <c r="I238" s="76">
        <f>SUM(I239:I243)</f>
        <v>21300</v>
      </c>
      <c r="J238" s="76">
        <f>SUM(J239:J243)</f>
        <v>0</v>
      </c>
      <c r="K238" s="76">
        <f>SUM(K239:K243)</f>
        <v>0</v>
      </c>
      <c r="L238" s="75">
        <f>SUM(L239:L243)</f>
        <v>0</v>
      </c>
    </row>
    <row r="239" spans="1:13" ht="14.25" customHeight="1" x14ac:dyDescent="0.25">
      <c r="A239" s="74">
        <v>6252</v>
      </c>
      <c r="B239" s="78" t="s">
        <v>74</v>
      </c>
      <c r="C239" s="73">
        <f t="shared" si="15"/>
        <v>31800</v>
      </c>
      <c r="D239" s="35">
        <f>31800</f>
        <v>31800</v>
      </c>
      <c r="E239" s="35"/>
      <c r="F239" s="35"/>
      <c r="G239" s="37"/>
      <c r="H239" s="103">
        <f t="shared" si="16"/>
        <v>21300</v>
      </c>
      <c r="I239" s="35">
        <v>21300</v>
      </c>
      <c r="J239" s="35"/>
      <c r="K239" s="35"/>
      <c r="L239" s="34"/>
      <c r="M239" s="27"/>
    </row>
    <row r="240" spans="1:13" ht="14.25" hidden="1" customHeight="1" x14ac:dyDescent="0.25">
      <c r="A240" s="74">
        <v>6253</v>
      </c>
      <c r="B240" s="78" t="s">
        <v>73</v>
      </c>
      <c r="C240" s="73">
        <f t="shared" si="15"/>
        <v>0</v>
      </c>
      <c r="D240" s="35"/>
      <c r="E240" s="35"/>
      <c r="F240" s="35"/>
      <c r="G240" s="37"/>
      <c r="H240" s="103">
        <f t="shared" si="16"/>
        <v>0</v>
      </c>
      <c r="I240" s="35">
        <v>0</v>
      </c>
      <c r="J240" s="35"/>
      <c r="K240" s="35"/>
      <c r="L240" s="34"/>
      <c r="M240" s="27"/>
    </row>
    <row r="241" spans="1:13" ht="24" hidden="1" x14ac:dyDescent="0.25">
      <c r="A241" s="74">
        <v>6254</v>
      </c>
      <c r="B241" s="78" t="s">
        <v>72</v>
      </c>
      <c r="C241" s="73">
        <f t="shared" si="15"/>
        <v>0</v>
      </c>
      <c r="D241" s="35"/>
      <c r="E241" s="35"/>
      <c r="F241" s="35"/>
      <c r="G241" s="37"/>
      <c r="H241" s="103">
        <f t="shared" si="16"/>
        <v>0</v>
      </c>
      <c r="I241" s="35">
        <v>0</v>
      </c>
      <c r="J241" s="35"/>
      <c r="K241" s="35"/>
      <c r="L241" s="34"/>
      <c r="M241" s="27"/>
    </row>
    <row r="242" spans="1:13" ht="24" hidden="1" x14ac:dyDescent="0.25">
      <c r="A242" s="74">
        <v>6255</v>
      </c>
      <c r="B242" s="78" t="s">
        <v>71</v>
      </c>
      <c r="C242" s="73">
        <f t="shared" si="15"/>
        <v>0</v>
      </c>
      <c r="D242" s="35"/>
      <c r="E242" s="35"/>
      <c r="F242" s="35"/>
      <c r="G242" s="37"/>
      <c r="H242" s="103">
        <f t="shared" si="16"/>
        <v>0</v>
      </c>
      <c r="I242" s="35">
        <v>0</v>
      </c>
      <c r="J242" s="35"/>
      <c r="K242" s="35"/>
      <c r="L242" s="34"/>
      <c r="M242" s="27"/>
    </row>
    <row r="243" spans="1:13" hidden="1" x14ac:dyDescent="0.25">
      <c r="A243" s="74">
        <v>6259</v>
      </c>
      <c r="B243" s="78" t="s">
        <v>70</v>
      </c>
      <c r="C243" s="73">
        <f t="shared" si="15"/>
        <v>0</v>
      </c>
      <c r="D243" s="35"/>
      <c r="E243" s="35"/>
      <c r="F243" s="35"/>
      <c r="G243" s="37"/>
      <c r="H243" s="103">
        <f t="shared" si="16"/>
        <v>0</v>
      </c>
      <c r="I243" s="35">
        <v>0</v>
      </c>
      <c r="J243" s="35"/>
      <c r="K243" s="35"/>
      <c r="L243" s="34"/>
      <c r="M243" s="27"/>
    </row>
    <row r="244" spans="1:13" ht="24" hidden="1" x14ac:dyDescent="0.25">
      <c r="A244" s="88">
        <v>6260</v>
      </c>
      <c r="B244" s="78" t="s">
        <v>69</v>
      </c>
      <c r="C244" s="73">
        <f t="shared" si="15"/>
        <v>0</v>
      </c>
      <c r="D244" s="35"/>
      <c r="E244" s="35"/>
      <c r="F244" s="35"/>
      <c r="G244" s="37"/>
      <c r="H244" s="103">
        <f t="shared" si="16"/>
        <v>0</v>
      </c>
      <c r="I244" s="35">
        <v>0</v>
      </c>
      <c r="J244" s="35"/>
      <c r="K244" s="35"/>
      <c r="L244" s="34"/>
      <c r="M244" s="27"/>
    </row>
    <row r="245" spans="1:13" hidden="1" x14ac:dyDescent="0.25">
      <c r="A245" s="88">
        <v>6270</v>
      </c>
      <c r="B245" s="78" t="s">
        <v>68</v>
      </c>
      <c r="C245" s="73">
        <f t="shared" si="15"/>
        <v>0</v>
      </c>
      <c r="D245" s="35"/>
      <c r="E245" s="35"/>
      <c r="F245" s="35"/>
      <c r="G245" s="37"/>
      <c r="H245" s="103">
        <f t="shared" si="16"/>
        <v>0</v>
      </c>
      <c r="I245" s="35">
        <v>0</v>
      </c>
      <c r="J245" s="35"/>
      <c r="K245" s="35"/>
      <c r="L245" s="34"/>
      <c r="M245" s="27"/>
    </row>
    <row r="246" spans="1:13" ht="24" hidden="1" x14ac:dyDescent="0.25">
      <c r="A246" s="91">
        <v>6290</v>
      </c>
      <c r="B246" s="79" t="s">
        <v>67</v>
      </c>
      <c r="C246" s="110">
        <f t="shared" si="15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118">
        <f>SUM(G247:G250)</f>
        <v>0</v>
      </c>
      <c r="H246" s="110">
        <f t="shared" si="16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17">
        <f>SUM(L247:L250)</f>
        <v>0</v>
      </c>
    </row>
    <row r="247" spans="1:13" hidden="1" x14ac:dyDescent="0.25">
      <c r="A247" s="74">
        <v>6291</v>
      </c>
      <c r="B247" s="78" t="s">
        <v>66</v>
      </c>
      <c r="C247" s="73">
        <f t="shared" si="15"/>
        <v>0</v>
      </c>
      <c r="D247" s="35"/>
      <c r="E247" s="35"/>
      <c r="F247" s="35"/>
      <c r="G247" s="111"/>
      <c r="H247" s="73">
        <f t="shared" si="16"/>
        <v>0</v>
      </c>
      <c r="I247" s="35">
        <v>0</v>
      </c>
      <c r="J247" s="35"/>
      <c r="K247" s="35"/>
      <c r="L247" s="34"/>
      <c r="M247" s="27"/>
    </row>
    <row r="248" spans="1:13" hidden="1" x14ac:dyDescent="0.25">
      <c r="A248" s="74">
        <v>6292</v>
      </c>
      <c r="B248" s="78" t="s">
        <v>65</v>
      </c>
      <c r="C248" s="73">
        <f t="shared" si="15"/>
        <v>0</v>
      </c>
      <c r="D248" s="35"/>
      <c r="E248" s="35"/>
      <c r="F248" s="35"/>
      <c r="G248" s="111"/>
      <c r="H248" s="73">
        <f t="shared" si="16"/>
        <v>0</v>
      </c>
      <c r="I248" s="35">
        <v>0</v>
      </c>
      <c r="J248" s="35"/>
      <c r="K248" s="35"/>
      <c r="L248" s="34"/>
      <c r="M248" s="27"/>
    </row>
    <row r="249" spans="1:13" ht="72" hidden="1" x14ac:dyDescent="0.25">
      <c r="A249" s="74">
        <v>6296</v>
      </c>
      <c r="B249" s="78" t="s">
        <v>64</v>
      </c>
      <c r="C249" s="73">
        <f t="shared" si="15"/>
        <v>0</v>
      </c>
      <c r="D249" s="35"/>
      <c r="E249" s="35"/>
      <c r="F249" s="35"/>
      <c r="G249" s="111"/>
      <c r="H249" s="73">
        <f t="shared" si="16"/>
        <v>0</v>
      </c>
      <c r="I249" s="35">
        <v>0</v>
      </c>
      <c r="J249" s="35"/>
      <c r="K249" s="35"/>
      <c r="L249" s="34"/>
      <c r="M249" s="27"/>
    </row>
    <row r="250" spans="1:13" ht="39.75" hidden="1" customHeight="1" x14ac:dyDescent="0.25">
      <c r="A250" s="74">
        <v>6299</v>
      </c>
      <c r="B250" s="78" t="s">
        <v>63</v>
      </c>
      <c r="C250" s="73">
        <f t="shared" si="15"/>
        <v>0</v>
      </c>
      <c r="D250" s="35"/>
      <c r="E250" s="35"/>
      <c r="F250" s="35"/>
      <c r="G250" s="111"/>
      <c r="H250" s="73">
        <f t="shared" si="16"/>
        <v>0</v>
      </c>
      <c r="I250" s="35">
        <v>0</v>
      </c>
      <c r="J250" s="35"/>
      <c r="K250" s="35"/>
      <c r="L250" s="34"/>
      <c r="M250" s="27"/>
    </row>
    <row r="251" spans="1:13" hidden="1" x14ac:dyDescent="0.25">
      <c r="A251" s="97">
        <v>6300</v>
      </c>
      <c r="B251" s="96" t="s">
        <v>62</v>
      </c>
      <c r="C251" s="95">
        <f t="shared" si="15"/>
        <v>0</v>
      </c>
      <c r="D251" s="93">
        <f>SUM(D252,D256,D257)</f>
        <v>0</v>
      </c>
      <c r="E251" s="93">
        <f>SUM(E252,E256,E257)</f>
        <v>0</v>
      </c>
      <c r="F251" s="93">
        <f>SUM(F252,F256,F257)</f>
        <v>0</v>
      </c>
      <c r="G251" s="93">
        <f>SUM(G252,G256,G257)</f>
        <v>0</v>
      </c>
      <c r="H251" s="94">
        <f t="shared" si="16"/>
        <v>0</v>
      </c>
      <c r="I251" s="93">
        <f>SUM(I252,I256,I257)</f>
        <v>0</v>
      </c>
      <c r="J251" s="93">
        <f>SUM(J252,J256,J257)</f>
        <v>0</v>
      </c>
      <c r="K251" s="93">
        <f>SUM(K252,K256,K257)</f>
        <v>0</v>
      </c>
      <c r="L251" s="109">
        <f>SUM(L252,L256,L257)</f>
        <v>0</v>
      </c>
    </row>
    <row r="252" spans="1:13" ht="24" hidden="1" x14ac:dyDescent="0.25">
      <c r="A252" s="91">
        <v>6320</v>
      </c>
      <c r="B252" s="79" t="s">
        <v>61</v>
      </c>
      <c r="C252" s="110">
        <f t="shared" si="15"/>
        <v>0</v>
      </c>
      <c r="D252" s="107">
        <f>SUM(D253:D255)</f>
        <v>0</v>
      </c>
      <c r="E252" s="107">
        <f>SUM(E253:E255)</f>
        <v>0</v>
      </c>
      <c r="F252" s="107">
        <f>SUM(F253:F255)</f>
        <v>0</v>
      </c>
      <c r="G252" s="116">
        <f>SUM(G253:G255)</f>
        <v>0</v>
      </c>
      <c r="H252" s="110">
        <f t="shared" si="16"/>
        <v>0</v>
      </c>
      <c r="I252" s="107">
        <f>SUM(I253:I255)</f>
        <v>0</v>
      </c>
      <c r="J252" s="107">
        <f>SUM(J253:J255)</f>
        <v>0</v>
      </c>
      <c r="K252" s="107">
        <f>SUM(K253:K255)</f>
        <v>0</v>
      </c>
      <c r="L252" s="115">
        <f>SUM(L253:L255)</f>
        <v>0</v>
      </c>
    </row>
    <row r="253" spans="1:13" hidden="1" x14ac:dyDescent="0.25">
      <c r="A253" s="74">
        <v>6322</v>
      </c>
      <c r="B253" s="78" t="s">
        <v>60</v>
      </c>
      <c r="C253" s="73">
        <f t="shared" si="15"/>
        <v>0</v>
      </c>
      <c r="D253" s="35"/>
      <c r="E253" s="35"/>
      <c r="F253" s="35"/>
      <c r="G253" s="111"/>
      <c r="H253" s="73">
        <f t="shared" si="16"/>
        <v>0</v>
      </c>
      <c r="I253" s="35">
        <v>0</v>
      </c>
      <c r="J253" s="35"/>
      <c r="K253" s="35"/>
      <c r="L253" s="34"/>
      <c r="M253" s="27"/>
    </row>
    <row r="254" spans="1:13" ht="24" hidden="1" x14ac:dyDescent="0.25">
      <c r="A254" s="74">
        <v>6323</v>
      </c>
      <c r="B254" s="78" t="s">
        <v>59</v>
      </c>
      <c r="C254" s="73">
        <f t="shared" si="15"/>
        <v>0</v>
      </c>
      <c r="D254" s="35"/>
      <c r="E254" s="35"/>
      <c r="F254" s="35"/>
      <c r="G254" s="111"/>
      <c r="H254" s="73">
        <f t="shared" si="16"/>
        <v>0</v>
      </c>
      <c r="I254" s="35">
        <v>0</v>
      </c>
      <c r="J254" s="35"/>
      <c r="K254" s="35"/>
      <c r="L254" s="34"/>
      <c r="M254" s="27"/>
    </row>
    <row r="255" spans="1:13" ht="24" hidden="1" x14ac:dyDescent="0.25">
      <c r="A255" s="114">
        <v>6324</v>
      </c>
      <c r="B255" s="79" t="s">
        <v>58</v>
      </c>
      <c r="C255" s="71">
        <f t="shared" si="15"/>
        <v>0</v>
      </c>
      <c r="D255" s="68"/>
      <c r="E255" s="68"/>
      <c r="F255" s="68"/>
      <c r="G255" s="113"/>
      <c r="H255" s="71">
        <f t="shared" si="16"/>
        <v>0</v>
      </c>
      <c r="I255" s="68">
        <v>0</v>
      </c>
      <c r="J255" s="68"/>
      <c r="K255" s="68"/>
      <c r="L255" s="67"/>
      <c r="M255" s="27"/>
    </row>
    <row r="256" spans="1:13" ht="24" hidden="1" x14ac:dyDescent="0.25">
      <c r="A256" s="87">
        <v>6330</v>
      </c>
      <c r="B256" s="112" t="s">
        <v>57</v>
      </c>
      <c r="C256" s="110">
        <f t="shared" si="15"/>
        <v>0</v>
      </c>
      <c r="D256" s="29"/>
      <c r="E256" s="29"/>
      <c r="F256" s="29"/>
      <c r="G256" s="111"/>
      <c r="H256" s="110">
        <f t="shared" si="16"/>
        <v>0</v>
      </c>
      <c r="I256" s="29">
        <v>0</v>
      </c>
      <c r="J256" s="29"/>
      <c r="K256" s="29"/>
      <c r="L256" s="28"/>
      <c r="M256" s="27"/>
    </row>
    <row r="257" spans="1:13" hidden="1" x14ac:dyDescent="0.25">
      <c r="A257" s="88">
        <v>6360</v>
      </c>
      <c r="B257" s="78" t="s">
        <v>56</v>
      </c>
      <c r="C257" s="73">
        <f t="shared" ref="C257:C283" si="17">SUM(D257:G257)</f>
        <v>0</v>
      </c>
      <c r="D257" s="35"/>
      <c r="E257" s="35"/>
      <c r="F257" s="35"/>
      <c r="G257" s="37"/>
      <c r="H257" s="103">
        <f t="shared" ref="H257:H283" si="18">SUM(I257:L257)</f>
        <v>0</v>
      </c>
      <c r="I257" s="35">
        <v>0</v>
      </c>
      <c r="J257" s="35"/>
      <c r="K257" s="35"/>
      <c r="L257" s="34"/>
      <c r="M257" s="27"/>
    </row>
    <row r="258" spans="1:13" ht="36" x14ac:dyDescent="0.25">
      <c r="A258" s="97">
        <v>6400</v>
      </c>
      <c r="B258" s="96" t="s">
        <v>55</v>
      </c>
      <c r="C258" s="95">
        <f t="shared" si="17"/>
        <v>143135</v>
      </c>
      <c r="D258" s="93">
        <f>SUM(D259,D263)</f>
        <v>138863</v>
      </c>
      <c r="E258" s="93">
        <f>SUM(E259,E263)</f>
        <v>4272</v>
      </c>
      <c r="F258" s="93">
        <f>SUM(F259,F263)</f>
        <v>0</v>
      </c>
      <c r="G258" s="93">
        <f>SUM(G259,G263)</f>
        <v>0</v>
      </c>
      <c r="H258" s="94">
        <f t="shared" si="18"/>
        <v>171214</v>
      </c>
      <c r="I258" s="93">
        <f>SUM(I259,I263)</f>
        <v>166944</v>
      </c>
      <c r="J258" s="93">
        <f>SUM(J259,J263)</f>
        <v>4270</v>
      </c>
      <c r="K258" s="93">
        <f>SUM(K259,K263)</f>
        <v>0</v>
      </c>
      <c r="L258" s="109">
        <f>SUM(L259,L263)</f>
        <v>0</v>
      </c>
    </row>
    <row r="259" spans="1:13" ht="24" x14ac:dyDescent="0.25">
      <c r="A259" s="91">
        <v>6410</v>
      </c>
      <c r="B259" s="79" t="s">
        <v>54</v>
      </c>
      <c r="C259" s="71">
        <f t="shared" si="17"/>
        <v>143135</v>
      </c>
      <c r="D259" s="107">
        <f>SUM(D260:D262)</f>
        <v>138863</v>
      </c>
      <c r="E259" s="107">
        <f>SUM(E260:E262)</f>
        <v>4272</v>
      </c>
      <c r="F259" s="107">
        <f>SUM(F260:F262)</f>
        <v>0</v>
      </c>
      <c r="G259" s="108">
        <f>SUM(G260:G262)</f>
        <v>0</v>
      </c>
      <c r="H259" s="71">
        <f t="shared" si="18"/>
        <v>160714</v>
      </c>
      <c r="I259" s="107">
        <f>SUM(I260:I262)</f>
        <v>156444</v>
      </c>
      <c r="J259" s="107">
        <f>SUM(J260:J262)</f>
        <v>4270</v>
      </c>
      <c r="K259" s="107">
        <f>SUM(K260:K262)</f>
        <v>0</v>
      </c>
      <c r="L259" s="106">
        <f>SUM(L260:L262)</f>
        <v>0</v>
      </c>
    </row>
    <row r="260" spans="1:13" hidden="1" x14ac:dyDescent="0.25">
      <c r="A260" s="74">
        <v>6411</v>
      </c>
      <c r="B260" s="39" t="s">
        <v>53</v>
      </c>
      <c r="C260" s="73">
        <f t="shared" si="17"/>
        <v>0</v>
      </c>
      <c r="D260" s="35"/>
      <c r="E260" s="35"/>
      <c r="F260" s="35"/>
      <c r="G260" s="37"/>
      <c r="H260" s="103">
        <f t="shared" si="18"/>
        <v>0</v>
      </c>
      <c r="I260" s="35">
        <v>0</v>
      </c>
      <c r="J260" s="35"/>
      <c r="K260" s="35"/>
      <c r="L260" s="34"/>
      <c r="M260" s="27"/>
    </row>
    <row r="261" spans="1:13" ht="36" x14ac:dyDescent="0.25">
      <c r="A261" s="74">
        <v>6412</v>
      </c>
      <c r="B261" s="78" t="s">
        <v>52</v>
      </c>
      <c r="C261" s="73">
        <f t="shared" si="17"/>
        <v>143135</v>
      </c>
      <c r="D261" s="35">
        <f>138863</f>
        <v>138863</v>
      </c>
      <c r="E261" s="35">
        <f>4272</f>
        <v>4272</v>
      </c>
      <c r="F261" s="35"/>
      <c r="G261" s="37"/>
      <c r="H261" s="103">
        <f t="shared" si="18"/>
        <v>160714</v>
      </c>
      <c r="I261" s="35">
        <v>156444</v>
      </c>
      <c r="J261" s="35">
        <v>4270</v>
      </c>
      <c r="K261" s="35"/>
      <c r="L261" s="34"/>
      <c r="M261" s="27"/>
    </row>
    <row r="262" spans="1:13" ht="36" hidden="1" x14ac:dyDescent="0.25">
      <c r="A262" s="74">
        <v>6419</v>
      </c>
      <c r="B262" s="78" t="s">
        <v>51</v>
      </c>
      <c r="C262" s="73">
        <f t="shared" si="17"/>
        <v>0</v>
      </c>
      <c r="D262" s="35"/>
      <c r="E262" s="35"/>
      <c r="F262" s="35"/>
      <c r="G262" s="37"/>
      <c r="H262" s="103">
        <f t="shared" si="18"/>
        <v>0</v>
      </c>
      <c r="I262" s="35">
        <v>0</v>
      </c>
      <c r="J262" s="35"/>
      <c r="K262" s="35"/>
      <c r="L262" s="34"/>
      <c r="M262" s="27"/>
    </row>
    <row r="263" spans="1:13" ht="36" x14ac:dyDescent="0.25">
      <c r="A263" s="88">
        <v>6420</v>
      </c>
      <c r="B263" s="78" t="s">
        <v>50</v>
      </c>
      <c r="C263" s="73">
        <f t="shared" si="17"/>
        <v>0</v>
      </c>
      <c r="D263" s="76">
        <f>SUM(D264:D267)</f>
        <v>0</v>
      </c>
      <c r="E263" s="76">
        <f>SUM(E264:E267)</f>
        <v>0</v>
      </c>
      <c r="F263" s="76">
        <f>SUM(F264:F267)</f>
        <v>0</v>
      </c>
      <c r="G263" s="105">
        <f>SUM(G264:G267)</f>
        <v>0</v>
      </c>
      <c r="H263" s="73">
        <f t="shared" si="18"/>
        <v>10500</v>
      </c>
      <c r="I263" s="76">
        <f>SUM(I264:I267)</f>
        <v>10500</v>
      </c>
      <c r="J263" s="76">
        <f>SUM(J264:J267)</f>
        <v>0</v>
      </c>
      <c r="K263" s="76">
        <f>SUM(K264:K267)</f>
        <v>0</v>
      </c>
      <c r="L263" s="104">
        <f>SUM(L264:L267)</f>
        <v>0</v>
      </c>
    </row>
    <row r="264" spans="1:13" hidden="1" x14ac:dyDescent="0.25">
      <c r="A264" s="74">
        <v>6421</v>
      </c>
      <c r="B264" s="78" t="s">
        <v>49</v>
      </c>
      <c r="C264" s="73">
        <f t="shared" si="17"/>
        <v>0</v>
      </c>
      <c r="D264" s="35"/>
      <c r="E264" s="35"/>
      <c r="F264" s="35"/>
      <c r="G264" s="37"/>
      <c r="H264" s="103">
        <f t="shared" si="18"/>
        <v>0</v>
      </c>
      <c r="I264" s="35">
        <v>0</v>
      </c>
      <c r="J264" s="35"/>
      <c r="K264" s="35"/>
      <c r="L264" s="34"/>
      <c r="M264" s="27"/>
    </row>
    <row r="265" spans="1:13" hidden="1" x14ac:dyDescent="0.25">
      <c r="A265" s="74">
        <v>6422</v>
      </c>
      <c r="B265" s="78" t="s">
        <v>48</v>
      </c>
      <c r="C265" s="73">
        <f t="shared" si="17"/>
        <v>0</v>
      </c>
      <c r="D265" s="35"/>
      <c r="E265" s="35"/>
      <c r="F265" s="35"/>
      <c r="G265" s="37"/>
      <c r="H265" s="103">
        <f t="shared" si="18"/>
        <v>0</v>
      </c>
      <c r="I265" s="35">
        <v>0</v>
      </c>
      <c r="J265" s="35"/>
      <c r="K265" s="35"/>
      <c r="L265" s="34"/>
      <c r="M265" s="27"/>
    </row>
    <row r="266" spans="1:13" ht="24" x14ac:dyDescent="0.25">
      <c r="A266" s="74">
        <v>6423</v>
      </c>
      <c r="B266" s="78" t="s">
        <v>47</v>
      </c>
      <c r="C266" s="73">
        <f t="shared" si="17"/>
        <v>0</v>
      </c>
      <c r="D266" s="35"/>
      <c r="E266" s="35"/>
      <c r="F266" s="35"/>
      <c r="G266" s="37"/>
      <c r="H266" s="103">
        <f t="shared" si="18"/>
        <v>10500</v>
      </c>
      <c r="I266" s="35">
        <v>10500</v>
      </c>
      <c r="J266" s="35"/>
      <c r="K266" s="35"/>
      <c r="L266" s="34"/>
      <c r="M266" s="27"/>
    </row>
    <row r="267" spans="1:13" ht="36" hidden="1" x14ac:dyDescent="0.25">
      <c r="A267" s="74">
        <v>6424</v>
      </c>
      <c r="B267" s="78" t="s">
        <v>46</v>
      </c>
      <c r="C267" s="73">
        <f t="shared" si="17"/>
        <v>0</v>
      </c>
      <c r="D267" s="35"/>
      <c r="E267" s="35"/>
      <c r="F267" s="35"/>
      <c r="G267" s="37"/>
      <c r="H267" s="103">
        <f t="shared" si="18"/>
        <v>0</v>
      </c>
      <c r="I267" s="35">
        <v>0</v>
      </c>
      <c r="J267" s="35"/>
      <c r="K267" s="35"/>
      <c r="L267" s="34"/>
      <c r="M267" s="90"/>
    </row>
    <row r="268" spans="1:13" ht="36" hidden="1" x14ac:dyDescent="0.25">
      <c r="A268" s="102">
        <v>7000</v>
      </c>
      <c r="B268" s="102" t="s">
        <v>45</v>
      </c>
      <c r="C268" s="101">
        <f t="shared" si="17"/>
        <v>0</v>
      </c>
      <c r="D268" s="99">
        <f>SUM(D269,D279)</f>
        <v>0</v>
      </c>
      <c r="E268" s="99">
        <f>SUM(E269,E279)</f>
        <v>0</v>
      </c>
      <c r="F268" s="99">
        <f>SUM(F269,F279)</f>
        <v>0</v>
      </c>
      <c r="G268" s="99">
        <f>SUM(G269,G279)</f>
        <v>0</v>
      </c>
      <c r="H268" s="100">
        <f t="shared" si="18"/>
        <v>0</v>
      </c>
      <c r="I268" s="99">
        <f>SUM(I269,I279)</f>
        <v>0</v>
      </c>
      <c r="J268" s="99">
        <f>SUM(J269,J279)</f>
        <v>0</v>
      </c>
      <c r="K268" s="99">
        <f>SUM(K269,K279)</f>
        <v>0</v>
      </c>
      <c r="L268" s="98">
        <f>SUM(L269,L279)</f>
        <v>0</v>
      </c>
    </row>
    <row r="269" spans="1:13" ht="24" hidden="1" x14ac:dyDescent="0.25">
      <c r="A269" s="97">
        <v>7200</v>
      </c>
      <c r="B269" s="96" t="s">
        <v>44</v>
      </c>
      <c r="C269" s="95">
        <f t="shared" si="17"/>
        <v>0</v>
      </c>
      <c r="D269" s="93">
        <f>SUM(D270,D271,D274,D275,D278)</f>
        <v>0</v>
      </c>
      <c r="E269" s="93">
        <f>SUM(E270,E271,E274,E275,E278)</f>
        <v>0</v>
      </c>
      <c r="F269" s="93">
        <f>SUM(F270,F271,F274,F275,F278)</f>
        <v>0</v>
      </c>
      <c r="G269" s="93">
        <f>SUM(G270,G271,G274,G275,G278)</f>
        <v>0</v>
      </c>
      <c r="H269" s="94">
        <f t="shared" si="18"/>
        <v>0</v>
      </c>
      <c r="I269" s="93">
        <f>SUM(I270,I271,I274,I275,I278)</f>
        <v>0</v>
      </c>
      <c r="J269" s="93">
        <f>SUM(J270,J271,J274,J275,J278)</f>
        <v>0</v>
      </c>
      <c r="K269" s="93">
        <f>SUM(K270,K271,K274,K275,K278)</f>
        <v>0</v>
      </c>
      <c r="L269" s="92">
        <f>SUM(L270,L271,L274,L275,L278)</f>
        <v>0</v>
      </c>
    </row>
    <row r="270" spans="1:13" ht="24" hidden="1" x14ac:dyDescent="0.25">
      <c r="A270" s="91">
        <v>7210</v>
      </c>
      <c r="B270" s="79" t="s">
        <v>43</v>
      </c>
      <c r="C270" s="71">
        <f t="shared" si="17"/>
        <v>0</v>
      </c>
      <c r="D270" s="68"/>
      <c r="E270" s="68"/>
      <c r="F270" s="68"/>
      <c r="G270" s="70"/>
      <c r="H270" s="69">
        <f t="shared" si="18"/>
        <v>0</v>
      </c>
      <c r="I270" s="68">
        <v>0</v>
      </c>
      <c r="J270" s="68"/>
      <c r="K270" s="68"/>
      <c r="L270" s="67"/>
      <c r="M270" s="27"/>
    </row>
    <row r="271" spans="1:13" s="89" customFormat="1" ht="36" hidden="1" x14ac:dyDescent="0.25">
      <c r="A271" s="88">
        <v>7220</v>
      </c>
      <c r="B271" s="78" t="s">
        <v>42</v>
      </c>
      <c r="C271" s="73">
        <f t="shared" si="17"/>
        <v>0</v>
      </c>
      <c r="D271" s="76">
        <f>SUM(D272:D273)</f>
        <v>0</v>
      </c>
      <c r="E271" s="76">
        <f>SUM(E272:E273)</f>
        <v>0</v>
      </c>
      <c r="F271" s="76">
        <f>SUM(F272:F273)</f>
        <v>0</v>
      </c>
      <c r="G271" s="76">
        <f>SUM(G272:G273)</f>
        <v>0</v>
      </c>
      <c r="H271" s="36">
        <f t="shared" si="18"/>
        <v>0</v>
      </c>
      <c r="I271" s="76">
        <f>SUM(I272:I273)</f>
        <v>0</v>
      </c>
      <c r="J271" s="76">
        <f>SUM(J272:J273)</f>
        <v>0</v>
      </c>
      <c r="K271" s="76">
        <f>SUM(K272:K273)</f>
        <v>0</v>
      </c>
      <c r="L271" s="75">
        <f>SUM(L272:L273)</f>
        <v>0</v>
      </c>
    </row>
    <row r="272" spans="1:13" s="89" customFormat="1" ht="36" hidden="1" x14ac:dyDescent="0.25">
      <c r="A272" s="74">
        <v>7221</v>
      </c>
      <c r="B272" s="78" t="s">
        <v>41</v>
      </c>
      <c r="C272" s="73">
        <f t="shared" si="17"/>
        <v>0</v>
      </c>
      <c r="D272" s="35"/>
      <c r="E272" s="35"/>
      <c r="F272" s="35"/>
      <c r="G272" s="37"/>
      <c r="H272" s="36">
        <f t="shared" si="18"/>
        <v>0</v>
      </c>
      <c r="I272" s="35">
        <v>0</v>
      </c>
      <c r="J272" s="35"/>
      <c r="K272" s="35"/>
      <c r="L272" s="34"/>
      <c r="M272" s="90"/>
    </row>
    <row r="273" spans="1:13" s="89" customFormat="1" ht="36" hidden="1" x14ac:dyDescent="0.25">
      <c r="A273" s="74">
        <v>7222</v>
      </c>
      <c r="B273" s="78" t="s">
        <v>40</v>
      </c>
      <c r="C273" s="73">
        <f t="shared" si="17"/>
        <v>0</v>
      </c>
      <c r="D273" s="35"/>
      <c r="E273" s="35"/>
      <c r="F273" s="35"/>
      <c r="G273" s="37"/>
      <c r="H273" s="36">
        <f t="shared" si="18"/>
        <v>0</v>
      </c>
      <c r="I273" s="35">
        <v>0</v>
      </c>
      <c r="J273" s="35"/>
      <c r="K273" s="35"/>
      <c r="L273" s="34"/>
      <c r="M273" s="90"/>
    </row>
    <row r="274" spans="1:13" ht="24" hidden="1" x14ac:dyDescent="0.25">
      <c r="A274" s="88">
        <v>7230</v>
      </c>
      <c r="B274" s="78" t="s">
        <v>39</v>
      </c>
      <c r="C274" s="73">
        <f t="shared" si="17"/>
        <v>0</v>
      </c>
      <c r="D274" s="35"/>
      <c r="E274" s="35"/>
      <c r="F274" s="35"/>
      <c r="G274" s="37"/>
      <c r="H274" s="36">
        <f t="shared" si="18"/>
        <v>0</v>
      </c>
      <c r="I274" s="35">
        <v>0</v>
      </c>
      <c r="J274" s="35"/>
      <c r="K274" s="35"/>
      <c r="L274" s="34"/>
      <c r="M274" s="27"/>
    </row>
    <row r="275" spans="1:13" ht="24" hidden="1" x14ac:dyDescent="0.25">
      <c r="A275" s="88">
        <v>7240</v>
      </c>
      <c r="B275" s="78" t="s">
        <v>38</v>
      </c>
      <c r="C275" s="73">
        <f t="shared" si="17"/>
        <v>0</v>
      </c>
      <c r="D275" s="76">
        <f>SUM(D276:D277)</f>
        <v>0</v>
      </c>
      <c r="E275" s="76">
        <f>SUM(E276:E277)</f>
        <v>0</v>
      </c>
      <c r="F275" s="76">
        <f>SUM(F276:F277)</f>
        <v>0</v>
      </c>
      <c r="G275" s="77">
        <f>SUM(G276:G277)</f>
        <v>0</v>
      </c>
      <c r="H275" s="36">
        <f t="shared" si="18"/>
        <v>0</v>
      </c>
      <c r="I275" s="76">
        <f>SUM(I276:I277)</f>
        <v>0</v>
      </c>
      <c r="J275" s="76">
        <f>SUM(J276:J277)</f>
        <v>0</v>
      </c>
      <c r="K275" s="76">
        <f>SUM(K276:K277)</f>
        <v>0</v>
      </c>
      <c r="L275" s="75">
        <f>SUM(L276:L277)</f>
        <v>0</v>
      </c>
    </row>
    <row r="276" spans="1:13" ht="48" hidden="1" x14ac:dyDescent="0.25">
      <c r="A276" s="74">
        <v>7245</v>
      </c>
      <c r="B276" s="78" t="s">
        <v>37</v>
      </c>
      <c r="C276" s="73">
        <f t="shared" si="17"/>
        <v>0</v>
      </c>
      <c r="D276" s="35"/>
      <c r="E276" s="35"/>
      <c r="F276" s="35"/>
      <c r="G276" s="37"/>
      <c r="H276" s="36">
        <f t="shared" si="18"/>
        <v>0</v>
      </c>
      <c r="I276" s="35">
        <v>0</v>
      </c>
      <c r="J276" s="35"/>
      <c r="K276" s="35"/>
      <c r="L276" s="34"/>
      <c r="M276" s="27"/>
    </row>
    <row r="277" spans="1:13" ht="96" hidden="1" x14ac:dyDescent="0.25">
      <c r="A277" s="74">
        <v>7246</v>
      </c>
      <c r="B277" s="78" t="s">
        <v>36</v>
      </c>
      <c r="C277" s="73">
        <f t="shared" si="17"/>
        <v>0</v>
      </c>
      <c r="D277" s="35"/>
      <c r="E277" s="35"/>
      <c r="F277" s="35"/>
      <c r="G277" s="37"/>
      <c r="H277" s="36">
        <f t="shared" si="18"/>
        <v>0</v>
      </c>
      <c r="I277" s="35">
        <v>0</v>
      </c>
      <c r="J277" s="35"/>
      <c r="K277" s="35"/>
      <c r="L277" s="34"/>
      <c r="M277" s="27"/>
    </row>
    <row r="278" spans="1:13" ht="24" hidden="1" x14ac:dyDescent="0.25">
      <c r="A278" s="87">
        <v>7260</v>
      </c>
      <c r="B278" s="79" t="s">
        <v>35</v>
      </c>
      <c r="C278" s="71">
        <f t="shared" si="17"/>
        <v>0</v>
      </c>
      <c r="D278" s="68"/>
      <c r="E278" s="68"/>
      <c r="F278" s="68"/>
      <c r="G278" s="70"/>
      <c r="H278" s="69">
        <f t="shared" si="18"/>
        <v>0</v>
      </c>
      <c r="I278" s="68">
        <v>0</v>
      </c>
      <c r="J278" s="68"/>
      <c r="K278" s="68"/>
      <c r="L278" s="67"/>
      <c r="M278" s="27"/>
    </row>
    <row r="279" spans="1:13" hidden="1" x14ac:dyDescent="0.25">
      <c r="A279" s="86">
        <v>7700</v>
      </c>
      <c r="B279" s="85" t="s">
        <v>34</v>
      </c>
      <c r="C279" s="83">
        <f t="shared" si="17"/>
        <v>0</v>
      </c>
      <c r="D279" s="82">
        <f>D280</f>
        <v>0</v>
      </c>
      <c r="E279" s="82">
        <f>E280</f>
        <v>0</v>
      </c>
      <c r="F279" s="82">
        <f>F280</f>
        <v>0</v>
      </c>
      <c r="G279" s="84">
        <f>G280</f>
        <v>0</v>
      </c>
      <c r="H279" s="83">
        <f t="shared" si="18"/>
        <v>0</v>
      </c>
      <c r="I279" s="82">
        <f>I280</f>
        <v>0</v>
      </c>
      <c r="J279" s="82">
        <f>J280</f>
        <v>0</v>
      </c>
      <c r="K279" s="82">
        <f>K280</f>
        <v>0</v>
      </c>
      <c r="L279" s="81">
        <f>L280</f>
        <v>0</v>
      </c>
    </row>
    <row r="280" spans="1:13" hidden="1" x14ac:dyDescent="0.25">
      <c r="A280" s="80">
        <v>7720</v>
      </c>
      <c r="B280" s="79" t="s">
        <v>33</v>
      </c>
      <c r="C280" s="42">
        <f t="shared" si="17"/>
        <v>0</v>
      </c>
      <c r="D280" s="41"/>
      <c r="E280" s="41"/>
      <c r="F280" s="41"/>
      <c r="G280" s="43"/>
      <c r="H280" s="42">
        <f t="shared" si="18"/>
        <v>0</v>
      </c>
      <c r="I280" s="41">
        <v>0</v>
      </c>
      <c r="J280" s="41"/>
      <c r="K280" s="41"/>
      <c r="L280" s="40"/>
      <c r="M280" s="27"/>
    </row>
    <row r="281" spans="1:13" hidden="1" x14ac:dyDescent="0.25">
      <c r="A281" s="39"/>
      <c r="B281" s="78" t="s">
        <v>32</v>
      </c>
      <c r="C281" s="73">
        <f t="shared" si="17"/>
        <v>0</v>
      </c>
      <c r="D281" s="76">
        <f>SUM(D282:D283)</f>
        <v>0</v>
      </c>
      <c r="E281" s="76">
        <f>SUM(E282:E283)</f>
        <v>0</v>
      </c>
      <c r="F281" s="76">
        <f>SUM(F282:F283)</f>
        <v>0</v>
      </c>
      <c r="G281" s="77">
        <f>SUM(G282:G283)</f>
        <v>0</v>
      </c>
      <c r="H281" s="36">
        <f t="shared" si="18"/>
        <v>0</v>
      </c>
      <c r="I281" s="76">
        <f>SUM(I282:I283)</f>
        <v>0</v>
      </c>
      <c r="J281" s="76">
        <f>SUM(J282:J283)</f>
        <v>0</v>
      </c>
      <c r="K281" s="76">
        <f>SUM(K282:K283)</f>
        <v>0</v>
      </c>
      <c r="L281" s="75">
        <f>SUM(L282:L283)</f>
        <v>0</v>
      </c>
    </row>
    <row r="282" spans="1:13" hidden="1" x14ac:dyDescent="0.25">
      <c r="A282" s="39" t="s">
        <v>31</v>
      </c>
      <c r="B282" s="74" t="s">
        <v>30</v>
      </c>
      <c r="C282" s="73">
        <f t="shared" si="17"/>
        <v>0</v>
      </c>
      <c r="D282" s="35"/>
      <c r="E282" s="35"/>
      <c r="F282" s="35"/>
      <c r="G282" s="37"/>
      <c r="H282" s="36">
        <f t="shared" si="18"/>
        <v>0</v>
      </c>
      <c r="I282" s="35"/>
      <c r="J282" s="35"/>
      <c r="K282" s="35"/>
      <c r="L282" s="34"/>
      <c r="M282" s="27"/>
    </row>
    <row r="283" spans="1:13" ht="24" hidden="1" x14ac:dyDescent="0.25">
      <c r="A283" s="39" t="s">
        <v>29</v>
      </c>
      <c r="B283" s="72" t="s">
        <v>28</v>
      </c>
      <c r="C283" s="71">
        <f t="shared" si="17"/>
        <v>0</v>
      </c>
      <c r="D283" s="68"/>
      <c r="E283" s="68"/>
      <c r="F283" s="68"/>
      <c r="G283" s="70"/>
      <c r="H283" s="69">
        <f t="shared" si="18"/>
        <v>0</v>
      </c>
      <c r="I283" s="68"/>
      <c r="J283" s="68"/>
      <c r="K283" s="68"/>
      <c r="L283" s="67"/>
      <c r="M283" s="27"/>
    </row>
    <row r="284" spans="1:13" ht="12.75" thickBot="1" x14ac:dyDescent="0.3">
      <c r="A284" s="66"/>
      <c r="B284" s="66" t="s">
        <v>27</v>
      </c>
      <c r="C284" s="63">
        <f t="shared" ref="C284:L284" si="19">SUM(C281,C268,C230,C195,C187,C173,C75,C53)</f>
        <v>174935</v>
      </c>
      <c r="D284" s="63">
        <f t="shared" si="19"/>
        <v>170663</v>
      </c>
      <c r="E284" s="63">
        <f t="shared" si="19"/>
        <v>4272</v>
      </c>
      <c r="F284" s="63">
        <f t="shared" si="19"/>
        <v>0</v>
      </c>
      <c r="G284" s="65">
        <f t="shared" si="19"/>
        <v>0</v>
      </c>
      <c r="H284" s="64">
        <f t="shared" si="19"/>
        <v>192514</v>
      </c>
      <c r="I284" s="63">
        <f t="shared" si="19"/>
        <v>188244</v>
      </c>
      <c r="J284" s="63">
        <f t="shared" si="19"/>
        <v>4270</v>
      </c>
      <c r="K284" s="63">
        <f t="shared" si="19"/>
        <v>0</v>
      </c>
      <c r="L284" s="62">
        <f t="shared" si="19"/>
        <v>0</v>
      </c>
    </row>
    <row r="285" spans="1:13" s="14" customFormat="1" ht="13.5" hidden="1" thickTop="1" thickBot="1" x14ac:dyDescent="0.3">
      <c r="A285" s="291" t="s">
        <v>26</v>
      </c>
      <c r="B285" s="292"/>
      <c r="C285" s="60">
        <f>SUM(D285:G285)</f>
        <v>0</v>
      </c>
      <c r="D285" s="59">
        <f>SUM(D25,D26,D42)-D51</f>
        <v>0</v>
      </c>
      <c r="E285" s="59">
        <f>SUM(E25,E26,E42)-E51</f>
        <v>0</v>
      </c>
      <c r="F285" s="59">
        <f>(F27+F43)-F51</f>
        <v>0</v>
      </c>
      <c r="G285" s="61">
        <f>G45-G51</f>
        <v>0</v>
      </c>
      <c r="H285" s="60">
        <f>SUM(I285:L285)</f>
        <v>0</v>
      </c>
      <c r="I285" s="59">
        <f>SUM(I25,I26,I42)-I51</f>
        <v>0</v>
      </c>
      <c r="J285" s="59">
        <f>SUM(J25,J26,J42)-J51</f>
        <v>0</v>
      </c>
      <c r="K285" s="59">
        <f>(K27+K43)-K51</f>
        <v>0</v>
      </c>
      <c r="L285" s="58">
        <f>L45-L51</f>
        <v>0</v>
      </c>
    </row>
    <row r="286" spans="1:13" s="14" customFormat="1" ht="12.75" hidden="1" thickTop="1" x14ac:dyDescent="0.25">
      <c r="A286" s="285" t="s">
        <v>25</v>
      </c>
      <c r="B286" s="286"/>
      <c r="C286" s="50">
        <f t="shared" ref="C286:L286" si="20">SUM(C287,C288)-C295+C296</f>
        <v>0</v>
      </c>
      <c r="D286" s="47">
        <f t="shared" si="20"/>
        <v>0</v>
      </c>
      <c r="E286" s="47">
        <f t="shared" si="20"/>
        <v>0</v>
      </c>
      <c r="F286" s="47">
        <f t="shared" si="20"/>
        <v>0</v>
      </c>
      <c r="G286" s="57">
        <f t="shared" si="20"/>
        <v>0</v>
      </c>
      <c r="H286" s="48">
        <f t="shared" si="20"/>
        <v>0</v>
      </c>
      <c r="I286" s="47">
        <f t="shared" si="20"/>
        <v>0</v>
      </c>
      <c r="J286" s="47">
        <f t="shared" si="20"/>
        <v>0</v>
      </c>
      <c r="K286" s="47">
        <f t="shared" si="20"/>
        <v>0</v>
      </c>
      <c r="L286" s="46">
        <f t="shared" si="20"/>
        <v>0</v>
      </c>
    </row>
    <row r="287" spans="1:13" s="14" customFormat="1" ht="13.5" hidden="1" thickTop="1" thickBot="1" x14ac:dyDescent="0.3">
      <c r="A287" s="56" t="s">
        <v>24</v>
      </c>
      <c r="B287" s="56" t="s">
        <v>23</v>
      </c>
      <c r="C287" s="55">
        <f t="shared" ref="C287:L287" si="21">C22-C281</f>
        <v>0</v>
      </c>
      <c r="D287" s="52">
        <f t="shared" si="21"/>
        <v>0</v>
      </c>
      <c r="E287" s="52">
        <f t="shared" si="21"/>
        <v>0</v>
      </c>
      <c r="F287" s="52">
        <f t="shared" si="21"/>
        <v>0</v>
      </c>
      <c r="G287" s="54">
        <f t="shared" si="21"/>
        <v>0</v>
      </c>
      <c r="H287" s="53">
        <f t="shared" si="21"/>
        <v>0</v>
      </c>
      <c r="I287" s="52">
        <f t="shared" si="21"/>
        <v>0</v>
      </c>
      <c r="J287" s="52">
        <f t="shared" si="21"/>
        <v>0</v>
      </c>
      <c r="K287" s="52">
        <f t="shared" si="21"/>
        <v>0</v>
      </c>
      <c r="L287" s="51">
        <f t="shared" si="21"/>
        <v>0</v>
      </c>
    </row>
    <row r="288" spans="1:13" s="14" customFormat="1" ht="12.75" hidden="1" thickTop="1" x14ac:dyDescent="0.25">
      <c r="A288" s="21" t="s">
        <v>22</v>
      </c>
      <c r="B288" s="21" t="s">
        <v>21</v>
      </c>
      <c r="C288" s="50">
        <f t="shared" ref="C288:L288" si="22">SUM(C289,C291,C293)-SUM(C290,C292,C294)</f>
        <v>0</v>
      </c>
      <c r="D288" s="47">
        <f t="shared" si="22"/>
        <v>0</v>
      </c>
      <c r="E288" s="47">
        <f t="shared" si="22"/>
        <v>0</v>
      </c>
      <c r="F288" s="47">
        <f t="shared" si="22"/>
        <v>0</v>
      </c>
      <c r="G288" s="49">
        <f t="shared" si="22"/>
        <v>0</v>
      </c>
      <c r="H288" s="48">
        <f t="shared" si="22"/>
        <v>0</v>
      </c>
      <c r="I288" s="47">
        <f t="shared" si="22"/>
        <v>0</v>
      </c>
      <c r="J288" s="47">
        <f t="shared" si="22"/>
        <v>0</v>
      </c>
      <c r="K288" s="47">
        <f t="shared" si="22"/>
        <v>0</v>
      </c>
      <c r="L288" s="46">
        <f t="shared" si="22"/>
        <v>0</v>
      </c>
    </row>
    <row r="289" spans="1:13" ht="12.75" hidden="1" thickTop="1" x14ac:dyDescent="0.25">
      <c r="A289" s="45" t="s">
        <v>20</v>
      </c>
      <c r="B289" s="44" t="s">
        <v>19</v>
      </c>
      <c r="C289" s="42">
        <f t="shared" ref="C289:C296" si="23">SUM(D289:G289)</f>
        <v>0</v>
      </c>
      <c r="D289" s="41"/>
      <c r="E289" s="41"/>
      <c r="F289" s="41"/>
      <c r="G289" s="43"/>
      <c r="H289" s="42">
        <f t="shared" ref="H289:H296" si="24">SUM(I289:L289)</f>
        <v>0</v>
      </c>
      <c r="I289" s="41"/>
      <c r="J289" s="41"/>
      <c r="K289" s="41"/>
      <c r="L289" s="40"/>
      <c r="M289" s="27"/>
    </row>
    <row r="290" spans="1:13" ht="24.75" hidden="1" thickTop="1" x14ac:dyDescent="0.25">
      <c r="A290" s="39" t="s">
        <v>18</v>
      </c>
      <c r="B290" s="38" t="s">
        <v>17</v>
      </c>
      <c r="C290" s="36">
        <f t="shared" si="23"/>
        <v>0</v>
      </c>
      <c r="D290" s="35"/>
      <c r="E290" s="35"/>
      <c r="F290" s="35"/>
      <c r="G290" s="37"/>
      <c r="H290" s="36">
        <f t="shared" si="24"/>
        <v>0</v>
      </c>
      <c r="I290" s="35"/>
      <c r="J290" s="35"/>
      <c r="K290" s="35"/>
      <c r="L290" s="34"/>
      <c r="M290" s="27"/>
    </row>
    <row r="291" spans="1:13" ht="12.75" hidden="1" thickTop="1" x14ac:dyDescent="0.25">
      <c r="A291" s="39" t="s">
        <v>16</v>
      </c>
      <c r="B291" s="38" t="s">
        <v>15</v>
      </c>
      <c r="C291" s="36">
        <f t="shared" si="23"/>
        <v>0</v>
      </c>
      <c r="D291" s="35"/>
      <c r="E291" s="35"/>
      <c r="F291" s="35"/>
      <c r="G291" s="37"/>
      <c r="H291" s="36">
        <f t="shared" si="24"/>
        <v>0</v>
      </c>
      <c r="I291" s="35"/>
      <c r="J291" s="35"/>
      <c r="K291" s="35"/>
      <c r="L291" s="34"/>
      <c r="M291" s="27"/>
    </row>
    <row r="292" spans="1:13" ht="24.75" hidden="1" thickTop="1" x14ac:dyDescent="0.25">
      <c r="A292" s="39" t="s">
        <v>14</v>
      </c>
      <c r="B292" s="38" t="s">
        <v>13</v>
      </c>
      <c r="C292" s="36">
        <f t="shared" si="23"/>
        <v>0</v>
      </c>
      <c r="D292" s="35"/>
      <c r="E292" s="35"/>
      <c r="F292" s="35"/>
      <c r="G292" s="37"/>
      <c r="H292" s="36">
        <f t="shared" si="24"/>
        <v>0</v>
      </c>
      <c r="I292" s="35"/>
      <c r="J292" s="35"/>
      <c r="K292" s="35"/>
      <c r="L292" s="34"/>
      <c r="M292" s="27"/>
    </row>
    <row r="293" spans="1:13" ht="12.75" hidden="1" thickTop="1" x14ac:dyDescent="0.25">
      <c r="A293" s="39" t="s">
        <v>12</v>
      </c>
      <c r="B293" s="38" t="s">
        <v>11</v>
      </c>
      <c r="C293" s="36">
        <f t="shared" si="23"/>
        <v>0</v>
      </c>
      <c r="D293" s="35"/>
      <c r="E293" s="35"/>
      <c r="F293" s="35"/>
      <c r="G293" s="37"/>
      <c r="H293" s="36">
        <f t="shared" si="24"/>
        <v>0</v>
      </c>
      <c r="I293" s="35"/>
      <c r="J293" s="35"/>
      <c r="K293" s="35"/>
      <c r="L293" s="34"/>
      <c r="M293" s="27"/>
    </row>
    <row r="294" spans="1:13" ht="24.75" hidden="1" thickTop="1" x14ac:dyDescent="0.25">
      <c r="A294" s="33" t="s">
        <v>10</v>
      </c>
      <c r="B294" s="32" t="s">
        <v>9</v>
      </c>
      <c r="C294" s="30">
        <f t="shared" si="23"/>
        <v>0</v>
      </c>
      <c r="D294" s="29"/>
      <c r="E294" s="29"/>
      <c r="F294" s="29"/>
      <c r="G294" s="31"/>
      <c r="H294" s="30">
        <f t="shared" si="24"/>
        <v>0</v>
      </c>
      <c r="I294" s="29"/>
      <c r="J294" s="29"/>
      <c r="K294" s="29"/>
      <c r="L294" s="28"/>
      <c r="M294" s="27"/>
    </row>
    <row r="295" spans="1:13" s="14" customFormat="1" ht="13.5" hidden="1" thickTop="1" thickBot="1" x14ac:dyDescent="0.3">
      <c r="A295" s="26" t="s">
        <v>8</v>
      </c>
      <c r="B295" s="26" t="s">
        <v>7</v>
      </c>
      <c r="C295" s="24">
        <f t="shared" si="23"/>
        <v>0</v>
      </c>
      <c r="D295" s="23"/>
      <c r="E295" s="23"/>
      <c r="F295" s="23"/>
      <c r="G295" s="25"/>
      <c r="H295" s="24">
        <f t="shared" si="24"/>
        <v>0</v>
      </c>
      <c r="I295" s="23"/>
      <c r="J295" s="23"/>
      <c r="K295" s="23"/>
      <c r="L295" s="22"/>
      <c r="M295" s="15"/>
    </row>
    <row r="296" spans="1:13" s="14" customFormat="1" ht="48.75" hidden="1" thickTop="1" x14ac:dyDescent="0.25">
      <c r="A296" s="21" t="s">
        <v>6</v>
      </c>
      <c r="B296" s="20" t="s">
        <v>5</v>
      </c>
      <c r="C296" s="18">
        <f t="shared" si="23"/>
        <v>0</v>
      </c>
      <c r="D296" s="17"/>
      <c r="E296" s="17"/>
      <c r="F296" s="17"/>
      <c r="G296" s="19"/>
      <c r="H296" s="18">
        <f t="shared" si="24"/>
        <v>0</v>
      </c>
      <c r="I296" s="17"/>
      <c r="J296" s="17"/>
      <c r="K296" s="17"/>
      <c r="L296" s="16"/>
      <c r="M296" s="15"/>
    </row>
    <row r="297" spans="1:13" ht="12.75" thickTop="1" x14ac:dyDescent="0.2">
      <c r="A297" s="13" t="s">
        <v>4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1"/>
    </row>
    <row r="298" spans="1:13" x14ac:dyDescent="0.25">
      <c r="A298" s="311" t="s">
        <v>336</v>
      </c>
      <c r="B298" s="312"/>
      <c r="C298" s="312"/>
      <c r="D298" s="312"/>
      <c r="E298" s="312"/>
      <c r="F298" s="312"/>
      <c r="G298" s="312"/>
      <c r="H298" s="312"/>
      <c r="I298" s="312"/>
      <c r="J298" s="312"/>
      <c r="K298" s="312"/>
      <c r="L298" s="314"/>
    </row>
    <row r="299" spans="1:13" x14ac:dyDescent="0.25">
      <c r="A299" s="311" t="s">
        <v>326</v>
      </c>
      <c r="B299" s="312"/>
      <c r="C299" s="313"/>
      <c r="D299" s="313"/>
      <c r="E299" s="313"/>
      <c r="F299" s="313"/>
      <c r="G299" s="313"/>
      <c r="H299" s="312"/>
      <c r="I299" s="312"/>
      <c r="J299" s="312"/>
      <c r="K299" s="312"/>
      <c r="L299" s="314"/>
    </row>
    <row r="300" spans="1:13" x14ac:dyDescent="0.25">
      <c r="A300" s="311"/>
      <c r="B300" s="312"/>
      <c r="C300" s="313"/>
      <c r="D300" s="313"/>
      <c r="E300" s="313"/>
      <c r="F300" s="313"/>
      <c r="G300" s="313"/>
      <c r="H300" s="312"/>
      <c r="I300" s="312"/>
      <c r="J300" s="312"/>
      <c r="K300" s="312"/>
      <c r="L300" s="314"/>
    </row>
    <row r="301" spans="1:13" ht="12.75" hidden="1" customHeight="1" x14ac:dyDescent="0.25">
      <c r="A301" s="9" t="s">
        <v>3</v>
      </c>
      <c r="B301" s="10"/>
      <c r="C301" s="8" t="s">
        <v>325</v>
      </c>
      <c r="D301" s="8"/>
      <c r="E301" s="8"/>
      <c r="F301" s="8"/>
      <c r="G301" s="8"/>
      <c r="H301" s="8"/>
      <c r="I301" s="8"/>
      <c r="J301" s="8"/>
      <c r="K301" s="8"/>
      <c r="L301" s="7"/>
    </row>
    <row r="302" spans="1:13" hidden="1" x14ac:dyDescent="0.25">
      <c r="A302" s="9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7"/>
    </row>
    <row r="303" spans="1:13" hidden="1" x14ac:dyDescent="0.25">
      <c r="A303" s="9" t="s">
        <v>1</v>
      </c>
      <c r="B303" s="10"/>
      <c r="C303" s="8" t="s">
        <v>325</v>
      </c>
      <c r="D303" s="8"/>
      <c r="E303" s="8"/>
      <c r="F303" s="8"/>
      <c r="G303" s="8"/>
      <c r="H303" s="8"/>
      <c r="I303" s="8"/>
      <c r="J303" s="8"/>
      <c r="K303" s="8"/>
      <c r="L303" s="7"/>
    </row>
    <row r="304" spans="1:13" ht="12.75" thickBot="1" x14ac:dyDescent="0.3">
      <c r="A304" s="6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4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">
      <c r="A312" s="1"/>
      <c r="B312" s="1"/>
      <c r="C312" s="3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">
      <c r="A313" s="1"/>
      <c r="B313" s="1"/>
      <c r="C313" s="3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">
      <c r="A314" s="1"/>
      <c r="B314" s="1"/>
      <c r="C314" s="3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</sheetData>
  <sheetProtection algorithmName="SHA-512" hashValue="woCn7wI9DlEmGJUDW8ETro1z6q39gzA1lcyM4kdtyO8+KeGR627CAWcUHQzX7IF9aNHQ+jWMufeerjFJFMVkHQ==" saltValue="hX9VpIZD7ykV1yO3So+R7A==" spinCount="100000" sheet="1" objects="1" scenarios="1" formatCells="0" formatColumns="0" formatRows="0"/>
  <autoFilter ref="A19:M299">
    <filterColumn colId="7">
      <filters blank="1">
        <filter val="10 500"/>
        <filter val="160 714"/>
        <filter val="171 214"/>
        <filter val="192 514"/>
        <filter val="21 300"/>
      </filters>
    </filterColumn>
  </autoFilter>
  <mergeCells count="31">
    <mergeCell ref="A16:A18"/>
    <mergeCell ref="A285:B285"/>
    <mergeCell ref="B16:B18"/>
    <mergeCell ref="C16:G16"/>
    <mergeCell ref="H16:L16"/>
    <mergeCell ref="I17:I18"/>
    <mergeCell ref="J17:J18"/>
    <mergeCell ref="K17:K18"/>
    <mergeCell ref="L17:L18"/>
    <mergeCell ref="C17:C18"/>
    <mergeCell ref="D17:D18"/>
    <mergeCell ref="E17:E18"/>
    <mergeCell ref="F17:F18"/>
    <mergeCell ref="G17:G18"/>
    <mergeCell ref="H17:H18"/>
    <mergeCell ref="A299:L300"/>
    <mergeCell ref="A298:L298"/>
    <mergeCell ref="C14:L14"/>
    <mergeCell ref="A1:L1"/>
    <mergeCell ref="A2:L2"/>
    <mergeCell ref="C3:L3"/>
    <mergeCell ref="C4:L4"/>
    <mergeCell ref="C5:L5"/>
    <mergeCell ref="C6:L6"/>
    <mergeCell ref="C7:L7"/>
    <mergeCell ref="C10:L10"/>
    <mergeCell ref="C11:L11"/>
    <mergeCell ref="C12:L12"/>
    <mergeCell ref="C13:L13"/>
    <mergeCell ref="C8:L8"/>
    <mergeCell ref="A286:B286"/>
  </mergeCells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&amp;L&amp;"Times New Roman,Regular"&amp;10&amp;D; &amp;T&amp;R&amp;"Times New Roman,Regular"&amp;10&amp;P (&amp;N)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M323"/>
  <sheetViews>
    <sheetView showGridLines="0" view="pageLayout" zoomScaleNormal="100" workbookViewId="0">
      <selection activeCell="C13" sqref="C13:L13"/>
    </sheetView>
  </sheetViews>
  <sheetFormatPr defaultRowHeight="12" x14ac:dyDescent="0.25"/>
  <cols>
    <col min="1" max="1" width="10.85546875" style="2" customWidth="1"/>
    <col min="2" max="2" width="28" style="2" customWidth="1"/>
    <col min="3" max="3" width="9.7109375" style="2" hidden="1" customWidth="1"/>
    <col min="4" max="4" width="9.5703125" style="2" hidden="1" customWidth="1"/>
    <col min="5" max="6" width="8.7109375" style="2" hidden="1" customWidth="1"/>
    <col min="7" max="7" width="8.28515625" style="2" hidden="1" customWidth="1"/>
    <col min="8" max="11" width="8.7109375" style="2" customWidth="1"/>
    <col min="12" max="12" width="7.5703125" style="2" customWidth="1"/>
    <col min="13" max="13" width="0" style="1" hidden="1" customWidth="1"/>
    <col min="14" max="16384" width="9.140625" style="1"/>
  </cols>
  <sheetData>
    <row r="1" spans="1:12" x14ac:dyDescent="0.25">
      <c r="A1" s="281" t="s">
        <v>384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1:12" ht="35.25" customHeight="1" x14ac:dyDescent="0.25">
      <c r="A2" s="282" t="s">
        <v>320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/>
    </row>
    <row r="3" spans="1:12" ht="12.75" customHeight="1" x14ac:dyDescent="0.25">
      <c r="A3" s="266" t="s">
        <v>319</v>
      </c>
      <c r="B3" s="265"/>
      <c r="C3" s="277" t="s">
        <v>334</v>
      </c>
      <c r="D3" s="277"/>
      <c r="E3" s="277"/>
      <c r="F3" s="277"/>
      <c r="G3" s="277"/>
      <c r="H3" s="277"/>
      <c r="I3" s="277"/>
      <c r="J3" s="277"/>
      <c r="K3" s="277"/>
      <c r="L3" s="278"/>
    </row>
    <row r="4" spans="1:12" ht="12.75" customHeight="1" x14ac:dyDescent="0.25">
      <c r="A4" s="266" t="s">
        <v>317</v>
      </c>
      <c r="B4" s="265"/>
      <c r="C4" s="277" t="s">
        <v>333</v>
      </c>
      <c r="D4" s="277"/>
      <c r="E4" s="277"/>
      <c r="F4" s="277"/>
      <c r="G4" s="277"/>
      <c r="H4" s="277"/>
      <c r="I4" s="277"/>
      <c r="J4" s="277"/>
      <c r="K4" s="277"/>
      <c r="L4" s="278"/>
    </row>
    <row r="5" spans="1:12" ht="12.75" customHeight="1" x14ac:dyDescent="0.25">
      <c r="A5" s="261" t="s">
        <v>315</v>
      </c>
      <c r="B5" s="260"/>
      <c r="C5" s="275" t="s">
        <v>332</v>
      </c>
      <c r="D5" s="275"/>
      <c r="E5" s="275"/>
      <c r="F5" s="275"/>
      <c r="G5" s="275"/>
      <c r="H5" s="275"/>
      <c r="I5" s="275"/>
      <c r="J5" s="275"/>
      <c r="K5" s="275"/>
      <c r="L5" s="276"/>
    </row>
    <row r="6" spans="1:12" ht="12.75" customHeight="1" x14ac:dyDescent="0.25">
      <c r="A6" s="261" t="s">
        <v>313</v>
      </c>
      <c r="B6" s="260"/>
      <c r="C6" s="275" t="s">
        <v>374</v>
      </c>
      <c r="D6" s="275"/>
      <c r="E6" s="275"/>
      <c r="F6" s="275"/>
      <c r="G6" s="275"/>
      <c r="H6" s="275"/>
      <c r="I6" s="275"/>
      <c r="J6" s="275"/>
      <c r="K6" s="275"/>
      <c r="L6" s="276"/>
    </row>
    <row r="7" spans="1:12" x14ac:dyDescent="0.25">
      <c r="A7" s="261" t="s">
        <v>311</v>
      </c>
      <c r="B7" s="260"/>
      <c r="C7" s="277" t="s">
        <v>383</v>
      </c>
      <c r="D7" s="277"/>
      <c r="E7" s="277"/>
      <c r="F7" s="277"/>
      <c r="G7" s="277"/>
      <c r="H7" s="277"/>
      <c r="I7" s="277"/>
      <c r="J7" s="277"/>
      <c r="K7" s="277"/>
      <c r="L7" s="278"/>
    </row>
    <row r="8" spans="1:12" x14ac:dyDescent="0.25">
      <c r="A8" s="261" t="s">
        <v>309</v>
      </c>
      <c r="B8" s="260"/>
      <c r="C8" s="315" t="s">
        <v>338</v>
      </c>
      <c r="D8" s="315"/>
      <c r="E8" s="315"/>
      <c r="F8" s="315"/>
      <c r="G8" s="315"/>
      <c r="H8" s="315"/>
      <c r="I8" s="315"/>
      <c r="J8" s="315"/>
      <c r="K8" s="315"/>
      <c r="L8" s="316"/>
    </row>
    <row r="9" spans="1:12" ht="12.75" customHeight="1" x14ac:dyDescent="0.25">
      <c r="A9" s="262" t="s">
        <v>308</v>
      </c>
      <c r="B9" s="260"/>
      <c r="C9" s="10"/>
      <c r="D9" s="10"/>
      <c r="E9" s="10"/>
      <c r="F9" s="10"/>
      <c r="G9" s="10"/>
      <c r="H9" s="10"/>
      <c r="I9" s="10"/>
      <c r="J9" s="10"/>
      <c r="K9" s="10"/>
      <c r="L9" s="267"/>
    </row>
    <row r="10" spans="1:12" ht="12.75" customHeight="1" x14ac:dyDescent="0.25">
      <c r="A10" s="261"/>
      <c r="B10" s="260" t="s">
        <v>307</v>
      </c>
      <c r="C10" s="279" t="s">
        <v>328</v>
      </c>
      <c r="D10" s="279"/>
      <c r="E10" s="279"/>
      <c r="F10" s="279"/>
      <c r="G10" s="279"/>
      <c r="H10" s="279"/>
      <c r="I10" s="279"/>
      <c r="J10" s="279"/>
      <c r="K10" s="279"/>
      <c r="L10" s="280"/>
    </row>
    <row r="11" spans="1:12" ht="12.75" customHeight="1" x14ac:dyDescent="0.25">
      <c r="A11" s="261"/>
      <c r="B11" s="260" t="s">
        <v>305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6"/>
    </row>
    <row r="12" spans="1:12" ht="12.75" customHeight="1" x14ac:dyDescent="0.25">
      <c r="A12" s="261"/>
      <c r="B12" s="260" t="s">
        <v>304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80"/>
    </row>
    <row r="13" spans="1:12" ht="12.75" customHeight="1" x14ac:dyDescent="0.25">
      <c r="A13" s="261"/>
      <c r="B13" s="260" t="s">
        <v>303</v>
      </c>
      <c r="C13" s="275" t="s">
        <v>382</v>
      </c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ht="12.75" customHeight="1" x14ac:dyDescent="0.25">
      <c r="A14" s="261"/>
      <c r="B14" s="260" t="s">
        <v>302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6"/>
    </row>
    <row r="15" spans="1:12" ht="12.75" customHeight="1" x14ac:dyDescent="0.25">
      <c r="A15" s="259"/>
      <c r="B15" s="258"/>
      <c r="C15" s="257"/>
      <c r="D15" s="257"/>
      <c r="E15" s="257"/>
      <c r="F15" s="257"/>
      <c r="G15" s="257"/>
      <c r="H15" s="257"/>
      <c r="I15" s="257"/>
      <c r="J15" s="257"/>
      <c r="K15" s="257"/>
      <c r="L15" s="256"/>
    </row>
    <row r="16" spans="1:12" s="255" customFormat="1" ht="12.75" customHeight="1" x14ac:dyDescent="0.25">
      <c r="A16" s="293" t="s">
        <v>301</v>
      </c>
      <c r="B16" s="296" t="s">
        <v>300</v>
      </c>
      <c r="C16" s="298" t="s">
        <v>299</v>
      </c>
      <c r="D16" s="299"/>
      <c r="E16" s="299"/>
      <c r="F16" s="299"/>
      <c r="G16" s="300"/>
      <c r="H16" s="298" t="s">
        <v>298</v>
      </c>
      <c r="I16" s="299"/>
      <c r="J16" s="299"/>
      <c r="K16" s="299"/>
      <c r="L16" s="301"/>
    </row>
    <row r="17" spans="1:12" s="255" customFormat="1" ht="12.75" customHeight="1" x14ac:dyDescent="0.25">
      <c r="A17" s="294"/>
      <c r="B17" s="297"/>
      <c r="C17" s="287" t="s">
        <v>297</v>
      </c>
      <c r="D17" s="302" t="s">
        <v>296</v>
      </c>
      <c r="E17" s="304" t="s">
        <v>295</v>
      </c>
      <c r="F17" s="306" t="s">
        <v>294</v>
      </c>
      <c r="G17" s="310" t="s">
        <v>293</v>
      </c>
      <c r="H17" s="287" t="s">
        <v>297</v>
      </c>
      <c r="I17" s="302" t="s">
        <v>296</v>
      </c>
      <c r="J17" s="304" t="s">
        <v>295</v>
      </c>
      <c r="K17" s="306" t="s">
        <v>294</v>
      </c>
      <c r="L17" s="289" t="s">
        <v>293</v>
      </c>
    </row>
    <row r="18" spans="1:12" s="249" customFormat="1" ht="55.5" customHeight="1" thickBot="1" x14ac:dyDescent="0.3">
      <c r="A18" s="295"/>
      <c r="B18" s="297"/>
      <c r="C18" s="287"/>
      <c r="D18" s="308"/>
      <c r="E18" s="309"/>
      <c r="F18" s="307"/>
      <c r="G18" s="310"/>
      <c r="H18" s="288"/>
      <c r="I18" s="303"/>
      <c r="J18" s="305"/>
      <c r="K18" s="307"/>
      <c r="L18" s="290"/>
    </row>
    <row r="19" spans="1:12" s="249" customFormat="1" ht="9.75" customHeight="1" thickTop="1" x14ac:dyDescent="0.25">
      <c r="A19" s="254" t="s">
        <v>292</v>
      </c>
      <c r="B19" s="254">
        <v>2</v>
      </c>
      <c r="C19" s="252">
        <v>3</v>
      </c>
      <c r="D19" s="251">
        <v>4</v>
      </c>
      <c r="E19" s="251">
        <v>5</v>
      </c>
      <c r="F19" s="251">
        <v>6</v>
      </c>
      <c r="G19" s="253">
        <v>7</v>
      </c>
      <c r="H19" s="252">
        <v>8</v>
      </c>
      <c r="I19" s="251">
        <v>9</v>
      </c>
      <c r="J19" s="251">
        <v>10</v>
      </c>
      <c r="K19" s="251">
        <v>11</v>
      </c>
      <c r="L19" s="250">
        <v>12</v>
      </c>
    </row>
    <row r="20" spans="1:12" s="14" customFormat="1" x14ac:dyDescent="0.25">
      <c r="A20" s="168"/>
      <c r="B20" s="147" t="s">
        <v>291</v>
      </c>
      <c r="C20" s="247"/>
      <c r="D20" s="246"/>
      <c r="E20" s="246"/>
      <c r="F20" s="246"/>
      <c r="G20" s="248"/>
      <c r="H20" s="247"/>
      <c r="I20" s="246"/>
      <c r="J20" s="246"/>
      <c r="K20" s="246"/>
      <c r="L20" s="245"/>
    </row>
    <row r="21" spans="1:12" s="14" customFormat="1" ht="12.75" thickBot="1" x14ac:dyDescent="0.3">
      <c r="A21" s="177"/>
      <c r="B21" s="244" t="s">
        <v>290</v>
      </c>
      <c r="C21" s="242">
        <f t="shared" ref="C21:C47" si="0">SUM(D21:G21)</f>
        <v>350664</v>
      </c>
      <c r="D21" s="241">
        <f>SUM(D22,D25,D26,D42,D43)</f>
        <v>348528</v>
      </c>
      <c r="E21" s="241">
        <f>SUM(E22,E25,E43)</f>
        <v>0</v>
      </c>
      <c r="F21" s="241">
        <f>SUM(F22,F27,F43)</f>
        <v>2136</v>
      </c>
      <c r="G21" s="243">
        <f>SUM(G22,G45)</f>
        <v>0</v>
      </c>
      <c r="H21" s="242">
        <f t="shared" ref="H21:H47" si="1">SUM(I21:L21)</f>
        <v>336284</v>
      </c>
      <c r="I21" s="241">
        <f>SUM(I22,I25,I26,I42,I43)</f>
        <v>334148</v>
      </c>
      <c r="J21" s="241">
        <f>SUM(J22,J25,J43)</f>
        <v>0</v>
      </c>
      <c r="K21" s="241">
        <f>SUM(K22,K27,K43)</f>
        <v>2136</v>
      </c>
      <c r="L21" s="240">
        <f>SUM(L22,L45)</f>
        <v>0</v>
      </c>
    </row>
    <row r="22" spans="1:12" ht="12.75" hidden="1" thickTop="1" x14ac:dyDescent="0.25">
      <c r="A22" s="239"/>
      <c r="B22" s="238" t="s">
        <v>289</v>
      </c>
      <c r="C22" s="236">
        <f t="shared" si="0"/>
        <v>0</v>
      </c>
      <c r="D22" s="235">
        <f>SUM(D23:D24)</f>
        <v>0</v>
      </c>
      <c r="E22" s="235">
        <f>SUM(E23:E24)</f>
        <v>0</v>
      </c>
      <c r="F22" s="235">
        <f>SUM(F23:F24)</f>
        <v>0</v>
      </c>
      <c r="G22" s="237">
        <f>SUM(G23:G24)</f>
        <v>0</v>
      </c>
      <c r="H22" s="236">
        <f t="shared" si="1"/>
        <v>0</v>
      </c>
      <c r="I22" s="235">
        <f>SUM(I23:I24)</f>
        <v>0</v>
      </c>
      <c r="J22" s="235">
        <f>SUM(J23:J24)</f>
        <v>0</v>
      </c>
      <c r="K22" s="235">
        <f>SUM(K23:K24)</f>
        <v>0</v>
      </c>
      <c r="L22" s="234">
        <f>SUM(L23:L24)</f>
        <v>0</v>
      </c>
    </row>
    <row r="23" spans="1:12" ht="12.75" hidden="1" thickTop="1" x14ac:dyDescent="0.25">
      <c r="A23" s="163"/>
      <c r="B23" s="114" t="s">
        <v>288</v>
      </c>
      <c r="C23" s="233">
        <f t="shared" si="0"/>
        <v>0</v>
      </c>
      <c r="D23" s="161"/>
      <c r="E23" s="161"/>
      <c r="F23" s="161"/>
      <c r="G23" s="162"/>
      <c r="H23" s="233">
        <f t="shared" si="1"/>
        <v>0</v>
      </c>
      <c r="I23" s="161"/>
      <c r="J23" s="161"/>
      <c r="K23" s="161"/>
      <c r="L23" s="160"/>
    </row>
    <row r="24" spans="1:12" ht="12.75" hidden="1" thickTop="1" x14ac:dyDescent="0.25">
      <c r="A24" s="38"/>
      <c r="B24" s="74" t="s">
        <v>287</v>
      </c>
      <c r="C24" s="231">
        <f t="shared" si="0"/>
        <v>0</v>
      </c>
      <c r="D24" s="230"/>
      <c r="E24" s="230"/>
      <c r="F24" s="230"/>
      <c r="G24" s="232"/>
      <c r="H24" s="231">
        <f t="shared" si="1"/>
        <v>0</v>
      </c>
      <c r="I24" s="230"/>
      <c r="J24" s="230"/>
      <c r="K24" s="230"/>
      <c r="L24" s="229"/>
    </row>
    <row r="25" spans="1:12" s="14" customFormat="1" ht="25.5" thickTop="1" thickBot="1" x14ac:dyDescent="0.3">
      <c r="A25" s="228">
        <v>19300</v>
      </c>
      <c r="B25" s="228" t="s">
        <v>286</v>
      </c>
      <c r="C25" s="226">
        <f t="shared" si="0"/>
        <v>348528</v>
      </c>
      <c r="D25" s="225">
        <f>D50</f>
        <v>348528</v>
      </c>
      <c r="E25" s="225"/>
      <c r="F25" s="224" t="s">
        <v>263</v>
      </c>
      <c r="G25" s="227" t="s">
        <v>263</v>
      </c>
      <c r="H25" s="226">
        <f t="shared" si="1"/>
        <v>334148</v>
      </c>
      <c r="I25" s="225">
        <f>I51</f>
        <v>334148</v>
      </c>
      <c r="J25" s="225">
        <f>J51</f>
        <v>0</v>
      </c>
      <c r="K25" s="224" t="s">
        <v>263</v>
      </c>
      <c r="L25" s="223" t="s">
        <v>263</v>
      </c>
    </row>
    <row r="26" spans="1:12" s="14" customFormat="1" ht="24.75" hidden="1" thickTop="1" x14ac:dyDescent="0.25">
      <c r="A26" s="97"/>
      <c r="B26" s="97" t="s">
        <v>285</v>
      </c>
      <c r="C26" s="94">
        <f t="shared" si="0"/>
        <v>0</v>
      </c>
      <c r="D26" s="209"/>
      <c r="E26" s="196" t="s">
        <v>263</v>
      </c>
      <c r="F26" s="196" t="s">
        <v>263</v>
      </c>
      <c r="G26" s="207" t="s">
        <v>263</v>
      </c>
      <c r="H26" s="94">
        <f t="shared" si="1"/>
        <v>0</v>
      </c>
      <c r="I26" s="222"/>
      <c r="J26" s="196" t="s">
        <v>263</v>
      </c>
      <c r="K26" s="196" t="s">
        <v>263</v>
      </c>
      <c r="L26" s="204" t="s">
        <v>263</v>
      </c>
    </row>
    <row r="27" spans="1:12" s="14" customFormat="1" ht="26.25" customHeight="1" thickTop="1" x14ac:dyDescent="0.25">
      <c r="A27" s="97">
        <v>21300</v>
      </c>
      <c r="B27" s="97" t="s">
        <v>284</v>
      </c>
      <c r="C27" s="94">
        <f t="shared" si="0"/>
        <v>2136</v>
      </c>
      <c r="D27" s="196" t="s">
        <v>263</v>
      </c>
      <c r="E27" s="196" t="s">
        <v>263</v>
      </c>
      <c r="F27" s="93">
        <f>SUM(F28,F32,F34,F37)</f>
        <v>2136</v>
      </c>
      <c r="G27" s="207" t="s">
        <v>263</v>
      </c>
      <c r="H27" s="94">
        <f t="shared" si="1"/>
        <v>2136</v>
      </c>
      <c r="I27" s="196" t="s">
        <v>263</v>
      </c>
      <c r="J27" s="196" t="s">
        <v>263</v>
      </c>
      <c r="K27" s="93">
        <f>SUM(K28,K32,K34,K37)</f>
        <v>2136</v>
      </c>
      <c r="L27" s="204" t="s">
        <v>263</v>
      </c>
    </row>
    <row r="28" spans="1:12" s="14" customFormat="1" ht="24" hidden="1" x14ac:dyDescent="0.25">
      <c r="A28" s="210">
        <v>21350</v>
      </c>
      <c r="B28" s="97" t="s">
        <v>283</v>
      </c>
      <c r="C28" s="94">
        <f t="shared" si="0"/>
        <v>0</v>
      </c>
      <c r="D28" s="196" t="s">
        <v>263</v>
      </c>
      <c r="E28" s="196" t="s">
        <v>263</v>
      </c>
      <c r="F28" s="93">
        <f>SUM(F29:F31)</f>
        <v>0</v>
      </c>
      <c r="G28" s="207" t="s">
        <v>263</v>
      </c>
      <c r="H28" s="94">
        <f t="shared" si="1"/>
        <v>0</v>
      </c>
      <c r="I28" s="196" t="s">
        <v>263</v>
      </c>
      <c r="J28" s="196" t="s">
        <v>263</v>
      </c>
      <c r="K28" s="93">
        <f>SUM(K29:K31)</f>
        <v>0</v>
      </c>
      <c r="L28" s="204" t="s">
        <v>263</v>
      </c>
    </row>
    <row r="29" spans="1:12" hidden="1" x14ac:dyDescent="0.25">
      <c r="A29" s="163">
        <v>21351</v>
      </c>
      <c r="B29" s="79" t="s">
        <v>282</v>
      </c>
      <c r="C29" s="69">
        <f t="shared" si="0"/>
        <v>0</v>
      </c>
      <c r="D29" s="215" t="s">
        <v>263</v>
      </c>
      <c r="E29" s="215" t="s">
        <v>263</v>
      </c>
      <c r="F29" s="68"/>
      <c r="G29" s="216" t="s">
        <v>263</v>
      </c>
      <c r="H29" s="69">
        <f t="shared" si="1"/>
        <v>0</v>
      </c>
      <c r="I29" s="215" t="s">
        <v>263</v>
      </c>
      <c r="J29" s="215" t="s">
        <v>263</v>
      </c>
      <c r="K29" s="68"/>
      <c r="L29" s="214" t="s">
        <v>263</v>
      </c>
    </row>
    <row r="30" spans="1:12" hidden="1" x14ac:dyDescent="0.25">
      <c r="A30" s="38">
        <v>21352</v>
      </c>
      <c r="B30" s="78" t="s">
        <v>281</v>
      </c>
      <c r="C30" s="36">
        <f t="shared" si="0"/>
        <v>0</v>
      </c>
      <c r="D30" s="212" t="s">
        <v>263</v>
      </c>
      <c r="E30" s="212" t="s">
        <v>263</v>
      </c>
      <c r="F30" s="35"/>
      <c r="G30" s="213" t="s">
        <v>263</v>
      </c>
      <c r="H30" s="36">
        <f t="shared" si="1"/>
        <v>0</v>
      </c>
      <c r="I30" s="212" t="s">
        <v>263</v>
      </c>
      <c r="J30" s="212" t="s">
        <v>263</v>
      </c>
      <c r="K30" s="35"/>
      <c r="L30" s="211" t="s">
        <v>263</v>
      </c>
    </row>
    <row r="31" spans="1:12" ht="24" hidden="1" x14ac:dyDescent="0.25">
      <c r="A31" s="38">
        <v>21359</v>
      </c>
      <c r="B31" s="78" t="s">
        <v>280</v>
      </c>
      <c r="C31" s="36">
        <f t="shared" si="0"/>
        <v>0</v>
      </c>
      <c r="D31" s="212" t="s">
        <v>263</v>
      </c>
      <c r="E31" s="212" t="s">
        <v>263</v>
      </c>
      <c r="F31" s="35"/>
      <c r="G31" s="213" t="s">
        <v>263</v>
      </c>
      <c r="H31" s="36">
        <f t="shared" si="1"/>
        <v>0</v>
      </c>
      <c r="I31" s="212" t="s">
        <v>263</v>
      </c>
      <c r="J31" s="212" t="s">
        <v>263</v>
      </c>
      <c r="K31" s="35"/>
      <c r="L31" s="211" t="s">
        <v>263</v>
      </c>
    </row>
    <row r="32" spans="1:12" s="14" customFormat="1" ht="36" hidden="1" x14ac:dyDescent="0.25">
      <c r="A32" s="210">
        <v>21370</v>
      </c>
      <c r="B32" s="97" t="s">
        <v>279</v>
      </c>
      <c r="C32" s="94">
        <f t="shared" si="0"/>
        <v>0</v>
      </c>
      <c r="D32" s="196" t="s">
        <v>263</v>
      </c>
      <c r="E32" s="196" t="s">
        <v>263</v>
      </c>
      <c r="F32" s="93">
        <f>SUM(F33)</f>
        <v>0</v>
      </c>
      <c r="G32" s="207" t="s">
        <v>263</v>
      </c>
      <c r="H32" s="94">
        <f t="shared" si="1"/>
        <v>0</v>
      </c>
      <c r="I32" s="196" t="s">
        <v>263</v>
      </c>
      <c r="J32" s="196" t="s">
        <v>263</v>
      </c>
      <c r="K32" s="93">
        <f>SUM(K33)</f>
        <v>0</v>
      </c>
      <c r="L32" s="204" t="s">
        <v>263</v>
      </c>
    </row>
    <row r="33" spans="1:12" ht="36" hidden="1" x14ac:dyDescent="0.25">
      <c r="A33" s="221">
        <v>21379</v>
      </c>
      <c r="B33" s="220" t="s">
        <v>278</v>
      </c>
      <c r="C33" s="42">
        <f t="shared" si="0"/>
        <v>0</v>
      </c>
      <c r="D33" s="218" t="s">
        <v>263</v>
      </c>
      <c r="E33" s="218" t="s">
        <v>263</v>
      </c>
      <c r="F33" s="41"/>
      <c r="G33" s="219" t="s">
        <v>263</v>
      </c>
      <c r="H33" s="42">
        <f t="shared" si="1"/>
        <v>0</v>
      </c>
      <c r="I33" s="218" t="s">
        <v>263</v>
      </c>
      <c r="J33" s="218" t="s">
        <v>263</v>
      </c>
      <c r="K33" s="41"/>
      <c r="L33" s="217" t="s">
        <v>263</v>
      </c>
    </row>
    <row r="34" spans="1:12" s="14" customFormat="1" hidden="1" x14ac:dyDescent="0.25">
      <c r="A34" s="210">
        <v>21380</v>
      </c>
      <c r="B34" s="97" t="s">
        <v>277</v>
      </c>
      <c r="C34" s="94">
        <f t="shared" si="0"/>
        <v>0</v>
      </c>
      <c r="D34" s="196" t="s">
        <v>263</v>
      </c>
      <c r="E34" s="196" t="s">
        <v>263</v>
      </c>
      <c r="F34" s="93">
        <f>SUM(F35:F36)</f>
        <v>0</v>
      </c>
      <c r="G34" s="207" t="s">
        <v>263</v>
      </c>
      <c r="H34" s="94">
        <f t="shared" si="1"/>
        <v>0</v>
      </c>
      <c r="I34" s="196" t="s">
        <v>263</v>
      </c>
      <c r="J34" s="196" t="s">
        <v>263</v>
      </c>
      <c r="K34" s="93">
        <f>SUM(K35:K36)</f>
        <v>0</v>
      </c>
      <c r="L34" s="204" t="s">
        <v>263</v>
      </c>
    </row>
    <row r="35" spans="1:12" hidden="1" x14ac:dyDescent="0.25">
      <c r="A35" s="114">
        <v>21381</v>
      </c>
      <c r="B35" s="79" t="s">
        <v>276</v>
      </c>
      <c r="C35" s="69">
        <f t="shared" si="0"/>
        <v>0</v>
      </c>
      <c r="D35" s="215" t="s">
        <v>263</v>
      </c>
      <c r="E35" s="215" t="s">
        <v>263</v>
      </c>
      <c r="F35" s="68"/>
      <c r="G35" s="216" t="s">
        <v>263</v>
      </c>
      <c r="H35" s="69">
        <f t="shared" si="1"/>
        <v>0</v>
      </c>
      <c r="I35" s="215" t="s">
        <v>263</v>
      </c>
      <c r="J35" s="215" t="s">
        <v>263</v>
      </c>
      <c r="K35" s="68"/>
      <c r="L35" s="214" t="s">
        <v>263</v>
      </c>
    </row>
    <row r="36" spans="1:12" ht="24" hidden="1" x14ac:dyDescent="0.25">
      <c r="A36" s="74">
        <v>21383</v>
      </c>
      <c r="B36" s="78" t="s">
        <v>275</v>
      </c>
      <c r="C36" s="36">
        <f t="shared" si="0"/>
        <v>0</v>
      </c>
      <c r="D36" s="212" t="s">
        <v>263</v>
      </c>
      <c r="E36" s="212" t="s">
        <v>263</v>
      </c>
      <c r="F36" s="35"/>
      <c r="G36" s="213" t="s">
        <v>263</v>
      </c>
      <c r="H36" s="36">
        <f t="shared" si="1"/>
        <v>0</v>
      </c>
      <c r="I36" s="212" t="s">
        <v>263</v>
      </c>
      <c r="J36" s="212" t="s">
        <v>263</v>
      </c>
      <c r="K36" s="35"/>
      <c r="L36" s="211" t="s">
        <v>263</v>
      </c>
    </row>
    <row r="37" spans="1:12" s="14" customFormat="1" ht="24" x14ac:dyDescent="0.25">
      <c r="A37" s="210">
        <v>21390</v>
      </c>
      <c r="B37" s="97" t="s">
        <v>274</v>
      </c>
      <c r="C37" s="94">
        <f t="shared" si="0"/>
        <v>2136</v>
      </c>
      <c r="D37" s="196" t="s">
        <v>263</v>
      </c>
      <c r="E37" s="196" t="s">
        <v>263</v>
      </c>
      <c r="F37" s="93">
        <f>SUM(F38:F41)</f>
        <v>2136</v>
      </c>
      <c r="G37" s="207" t="s">
        <v>263</v>
      </c>
      <c r="H37" s="94">
        <f t="shared" si="1"/>
        <v>2136</v>
      </c>
      <c r="I37" s="196" t="s">
        <v>263</v>
      </c>
      <c r="J37" s="196" t="s">
        <v>263</v>
      </c>
      <c r="K37" s="93">
        <f>SUM(K38:K41)</f>
        <v>2136</v>
      </c>
      <c r="L37" s="204" t="s">
        <v>263</v>
      </c>
    </row>
    <row r="38" spans="1:12" ht="24" hidden="1" x14ac:dyDescent="0.25">
      <c r="A38" s="114">
        <v>21391</v>
      </c>
      <c r="B38" s="79" t="s">
        <v>273</v>
      </c>
      <c r="C38" s="69">
        <f t="shared" si="0"/>
        <v>0</v>
      </c>
      <c r="D38" s="215" t="s">
        <v>263</v>
      </c>
      <c r="E38" s="215" t="s">
        <v>263</v>
      </c>
      <c r="F38" s="68"/>
      <c r="G38" s="216" t="s">
        <v>263</v>
      </c>
      <c r="H38" s="69">
        <f t="shared" si="1"/>
        <v>0</v>
      </c>
      <c r="I38" s="215" t="s">
        <v>263</v>
      </c>
      <c r="J38" s="215" t="s">
        <v>263</v>
      </c>
      <c r="K38" s="68"/>
      <c r="L38" s="214" t="s">
        <v>263</v>
      </c>
    </row>
    <row r="39" spans="1:12" hidden="1" x14ac:dyDescent="0.25">
      <c r="A39" s="74">
        <v>21393</v>
      </c>
      <c r="B39" s="78" t="s">
        <v>272</v>
      </c>
      <c r="C39" s="36">
        <f t="shared" si="0"/>
        <v>0</v>
      </c>
      <c r="D39" s="212" t="s">
        <v>263</v>
      </c>
      <c r="E39" s="212" t="s">
        <v>263</v>
      </c>
      <c r="F39" s="35"/>
      <c r="G39" s="213" t="s">
        <v>263</v>
      </c>
      <c r="H39" s="36">
        <f t="shared" si="1"/>
        <v>0</v>
      </c>
      <c r="I39" s="212" t="s">
        <v>263</v>
      </c>
      <c r="J39" s="212" t="s">
        <v>263</v>
      </c>
      <c r="K39" s="35"/>
      <c r="L39" s="211" t="s">
        <v>263</v>
      </c>
    </row>
    <row r="40" spans="1:12" hidden="1" x14ac:dyDescent="0.25">
      <c r="A40" s="74">
        <v>21395</v>
      </c>
      <c r="B40" s="78" t="s">
        <v>271</v>
      </c>
      <c r="C40" s="36">
        <f t="shared" si="0"/>
        <v>0</v>
      </c>
      <c r="D40" s="212" t="s">
        <v>263</v>
      </c>
      <c r="E40" s="212" t="s">
        <v>263</v>
      </c>
      <c r="F40" s="35"/>
      <c r="G40" s="213" t="s">
        <v>263</v>
      </c>
      <c r="H40" s="36">
        <f t="shared" si="1"/>
        <v>0</v>
      </c>
      <c r="I40" s="212" t="s">
        <v>263</v>
      </c>
      <c r="J40" s="212" t="s">
        <v>263</v>
      </c>
      <c r="K40" s="35"/>
      <c r="L40" s="211" t="s">
        <v>263</v>
      </c>
    </row>
    <row r="41" spans="1:12" ht="24" x14ac:dyDescent="0.25">
      <c r="A41" s="74">
        <v>21399</v>
      </c>
      <c r="B41" s="78" t="s">
        <v>270</v>
      </c>
      <c r="C41" s="36">
        <f t="shared" si="0"/>
        <v>2136</v>
      </c>
      <c r="D41" s="212" t="s">
        <v>263</v>
      </c>
      <c r="E41" s="212" t="s">
        <v>263</v>
      </c>
      <c r="F41" s="35">
        <v>2136</v>
      </c>
      <c r="G41" s="213" t="s">
        <v>263</v>
      </c>
      <c r="H41" s="36">
        <f t="shared" si="1"/>
        <v>2136</v>
      </c>
      <c r="I41" s="212" t="s">
        <v>263</v>
      </c>
      <c r="J41" s="212" t="s">
        <v>263</v>
      </c>
      <c r="K41" s="35">
        <v>2136</v>
      </c>
      <c r="L41" s="211" t="s">
        <v>263</v>
      </c>
    </row>
    <row r="42" spans="1:12" s="14" customFormat="1" ht="36.75" hidden="1" customHeight="1" x14ac:dyDescent="0.25">
      <c r="A42" s="210">
        <v>21420</v>
      </c>
      <c r="B42" s="97" t="s">
        <v>269</v>
      </c>
      <c r="C42" s="94">
        <f t="shared" si="0"/>
        <v>0</v>
      </c>
      <c r="D42" s="209"/>
      <c r="E42" s="196" t="s">
        <v>263</v>
      </c>
      <c r="F42" s="196" t="s">
        <v>263</v>
      </c>
      <c r="G42" s="207" t="s">
        <v>263</v>
      </c>
      <c r="H42" s="206">
        <f t="shared" si="1"/>
        <v>0</v>
      </c>
      <c r="I42" s="209"/>
      <c r="J42" s="196" t="s">
        <v>263</v>
      </c>
      <c r="K42" s="196" t="s">
        <v>263</v>
      </c>
      <c r="L42" s="204" t="s">
        <v>263</v>
      </c>
    </row>
    <row r="43" spans="1:12" s="14" customFormat="1" ht="24" hidden="1" x14ac:dyDescent="0.25">
      <c r="A43" s="208">
        <v>21490</v>
      </c>
      <c r="B43" s="125" t="s">
        <v>268</v>
      </c>
      <c r="C43" s="94">
        <f t="shared" si="0"/>
        <v>0</v>
      </c>
      <c r="D43" s="205">
        <f>D44</f>
        <v>0</v>
      </c>
      <c r="E43" s="205">
        <f>E44</f>
        <v>0</v>
      </c>
      <c r="F43" s="205">
        <f>F44</f>
        <v>0</v>
      </c>
      <c r="G43" s="207" t="s">
        <v>263</v>
      </c>
      <c r="H43" s="206">
        <f t="shared" si="1"/>
        <v>0</v>
      </c>
      <c r="I43" s="205">
        <f>I44</f>
        <v>0</v>
      </c>
      <c r="J43" s="205">
        <f>J44</f>
        <v>0</v>
      </c>
      <c r="K43" s="205">
        <f>K44</f>
        <v>0</v>
      </c>
      <c r="L43" s="204" t="s">
        <v>263</v>
      </c>
    </row>
    <row r="44" spans="1:12" s="14" customFormat="1" ht="24" hidden="1" x14ac:dyDescent="0.25">
      <c r="A44" s="74">
        <v>21499</v>
      </c>
      <c r="B44" s="78" t="s">
        <v>267</v>
      </c>
      <c r="C44" s="42">
        <f t="shared" si="0"/>
        <v>0</v>
      </c>
      <c r="D44" s="203"/>
      <c r="E44" s="202"/>
      <c r="F44" s="202"/>
      <c r="G44" s="201" t="s">
        <v>263</v>
      </c>
      <c r="H44" s="200">
        <f t="shared" si="1"/>
        <v>0</v>
      </c>
      <c r="I44" s="161"/>
      <c r="J44" s="199"/>
      <c r="K44" s="199"/>
      <c r="L44" s="198" t="s">
        <v>263</v>
      </c>
    </row>
    <row r="45" spans="1:12" ht="24" hidden="1" x14ac:dyDescent="0.25">
      <c r="A45" s="197">
        <v>23000</v>
      </c>
      <c r="B45" s="86" t="s">
        <v>266</v>
      </c>
      <c r="C45" s="194">
        <f t="shared" si="0"/>
        <v>0</v>
      </c>
      <c r="D45" s="196" t="s">
        <v>263</v>
      </c>
      <c r="E45" s="196" t="s">
        <v>263</v>
      </c>
      <c r="F45" s="196" t="s">
        <v>263</v>
      </c>
      <c r="G45" s="195">
        <f>SUM(G46:G47)</f>
        <v>0</v>
      </c>
      <c r="H45" s="194">
        <f t="shared" si="1"/>
        <v>0</v>
      </c>
      <c r="I45" s="193" t="s">
        <v>263</v>
      </c>
      <c r="J45" s="193" t="s">
        <v>263</v>
      </c>
      <c r="K45" s="193" t="s">
        <v>263</v>
      </c>
      <c r="L45" s="192">
        <f>SUM(L46:L47)</f>
        <v>0</v>
      </c>
    </row>
    <row r="46" spans="1:12" ht="24" hidden="1" x14ac:dyDescent="0.25">
      <c r="A46" s="154">
        <v>23410</v>
      </c>
      <c r="B46" s="137" t="s">
        <v>265</v>
      </c>
      <c r="C46" s="191">
        <f t="shared" si="0"/>
        <v>0</v>
      </c>
      <c r="D46" s="186" t="s">
        <v>263</v>
      </c>
      <c r="E46" s="186" t="s">
        <v>263</v>
      </c>
      <c r="F46" s="186" t="s">
        <v>263</v>
      </c>
      <c r="G46" s="190"/>
      <c r="H46" s="191">
        <f t="shared" si="1"/>
        <v>0</v>
      </c>
      <c r="I46" s="186" t="s">
        <v>263</v>
      </c>
      <c r="J46" s="186" t="s">
        <v>263</v>
      </c>
      <c r="K46" s="186" t="s">
        <v>263</v>
      </c>
      <c r="L46" s="188"/>
    </row>
    <row r="47" spans="1:12" ht="24" hidden="1" x14ac:dyDescent="0.25">
      <c r="A47" s="154">
        <v>23510</v>
      </c>
      <c r="B47" s="137" t="s">
        <v>264</v>
      </c>
      <c r="C47" s="189">
        <f t="shared" si="0"/>
        <v>0</v>
      </c>
      <c r="D47" s="186" t="s">
        <v>263</v>
      </c>
      <c r="E47" s="186" t="s">
        <v>263</v>
      </c>
      <c r="F47" s="186" t="s">
        <v>263</v>
      </c>
      <c r="G47" s="190"/>
      <c r="H47" s="189">
        <f t="shared" si="1"/>
        <v>0</v>
      </c>
      <c r="I47" s="186" t="s">
        <v>263</v>
      </c>
      <c r="J47" s="186" t="s">
        <v>263</v>
      </c>
      <c r="K47" s="186" t="s">
        <v>263</v>
      </c>
      <c r="L47" s="188"/>
    </row>
    <row r="48" spans="1:12" x14ac:dyDescent="0.25">
      <c r="A48" s="44"/>
      <c r="B48" s="137"/>
      <c r="C48" s="134"/>
      <c r="D48" s="186"/>
      <c r="E48" s="186"/>
      <c r="F48" s="185"/>
      <c r="G48" s="187"/>
      <c r="H48" s="134"/>
      <c r="I48" s="186"/>
      <c r="J48" s="186"/>
      <c r="K48" s="185"/>
      <c r="L48" s="184"/>
    </row>
    <row r="49" spans="1:13" s="14" customFormat="1" x14ac:dyDescent="0.25">
      <c r="A49" s="183"/>
      <c r="B49" s="182" t="s">
        <v>262</v>
      </c>
      <c r="C49" s="180"/>
      <c r="D49" s="179"/>
      <c r="E49" s="179"/>
      <c r="F49" s="179"/>
      <c r="G49" s="181"/>
      <c r="H49" s="180"/>
      <c r="I49" s="179"/>
      <c r="J49" s="179"/>
      <c r="K49" s="179"/>
      <c r="L49" s="178"/>
    </row>
    <row r="50" spans="1:13" s="14" customFormat="1" ht="12.75" thickBot="1" x14ac:dyDescent="0.3">
      <c r="A50" s="56"/>
      <c r="B50" s="177" t="s">
        <v>261</v>
      </c>
      <c r="C50" s="176">
        <f t="shared" ref="C50:C81" si="2">SUM(D50:G50)</f>
        <v>350664</v>
      </c>
      <c r="D50" s="52">
        <f>SUM(D51,D281)</f>
        <v>348528</v>
      </c>
      <c r="E50" s="52">
        <f>SUM(E51,E281)</f>
        <v>0</v>
      </c>
      <c r="F50" s="52">
        <f>SUM(F51,F281)</f>
        <v>2136</v>
      </c>
      <c r="G50" s="54">
        <f>SUM(G51,G281)</f>
        <v>0</v>
      </c>
      <c r="H50" s="176">
        <f t="shared" ref="H50:H81" si="3">SUM(I50:L50)</f>
        <v>336284</v>
      </c>
      <c r="I50" s="52">
        <f>SUM(I51,I281)</f>
        <v>334148</v>
      </c>
      <c r="J50" s="52">
        <f>SUM(J51,J281)</f>
        <v>0</v>
      </c>
      <c r="K50" s="52">
        <f>SUM(K51,K281)</f>
        <v>2136</v>
      </c>
      <c r="L50" s="51">
        <f>SUM(L51,L281)</f>
        <v>0</v>
      </c>
    </row>
    <row r="51" spans="1:13" s="14" customFormat="1" ht="36.75" thickTop="1" x14ac:dyDescent="0.25">
      <c r="A51" s="175"/>
      <c r="B51" s="174" t="s">
        <v>260</v>
      </c>
      <c r="C51" s="172">
        <f t="shared" si="2"/>
        <v>350664</v>
      </c>
      <c r="D51" s="171">
        <f>SUM(D52,D194)</f>
        <v>348528</v>
      </c>
      <c r="E51" s="171">
        <f>SUM(E52,E194)</f>
        <v>0</v>
      </c>
      <c r="F51" s="171">
        <f>SUM(F52,F194)</f>
        <v>2136</v>
      </c>
      <c r="G51" s="173">
        <f>SUM(G52,G194)</f>
        <v>0</v>
      </c>
      <c r="H51" s="172">
        <f t="shared" si="3"/>
        <v>336284</v>
      </c>
      <c r="I51" s="171">
        <f>SUM(I52,I194)</f>
        <v>334148</v>
      </c>
      <c r="J51" s="171">
        <f>SUM(J52,J194)</f>
        <v>0</v>
      </c>
      <c r="K51" s="171">
        <f>SUM(K52,K194)</f>
        <v>2136</v>
      </c>
      <c r="L51" s="170">
        <f>SUM(L52,L194)</f>
        <v>0</v>
      </c>
    </row>
    <row r="52" spans="1:13" s="14" customFormat="1" ht="24" x14ac:dyDescent="0.25">
      <c r="A52" s="169"/>
      <c r="B52" s="168" t="s">
        <v>259</v>
      </c>
      <c r="C52" s="146">
        <f t="shared" si="2"/>
        <v>4546</v>
      </c>
      <c r="D52" s="145">
        <f>SUM(D53,D75,D173,D187)</f>
        <v>2410</v>
      </c>
      <c r="E52" s="145">
        <f>SUM(E53,E75,E173,E187)</f>
        <v>0</v>
      </c>
      <c r="F52" s="145">
        <f>SUM(F53,F75,F173,F187)</f>
        <v>2136</v>
      </c>
      <c r="G52" s="167">
        <f>SUM(G53,G75,G173,G187)</f>
        <v>0</v>
      </c>
      <c r="H52" s="146">
        <f t="shared" si="3"/>
        <v>4546</v>
      </c>
      <c r="I52" s="145">
        <f>SUM(I53,I75,I173,I187)</f>
        <v>2410</v>
      </c>
      <c r="J52" s="145">
        <f>SUM(J53,J75,J173,J187)</f>
        <v>0</v>
      </c>
      <c r="K52" s="145">
        <f>SUM(K53,K75,K173,K187)</f>
        <v>2136</v>
      </c>
      <c r="L52" s="166">
        <f>SUM(L53,L75,L173,L187)</f>
        <v>0</v>
      </c>
    </row>
    <row r="53" spans="1:13" s="14" customFormat="1" x14ac:dyDescent="0.25">
      <c r="A53" s="131">
        <v>1000</v>
      </c>
      <c r="B53" s="131" t="s">
        <v>258</v>
      </c>
      <c r="C53" s="128">
        <f t="shared" si="2"/>
        <v>1993</v>
      </c>
      <c r="D53" s="127">
        <f>SUM(D54,D67)</f>
        <v>0</v>
      </c>
      <c r="E53" s="127">
        <f>SUM(E54,E67)</f>
        <v>0</v>
      </c>
      <c r="F53" s="127">
        <f>SUM(F54,F67)</f>
        <v>1993</v>
      </c>
      <c r="G53" s="129">
        <f>SUM(G54,G67)</f>
        <v>0</v>
      </c>
      <c r="H53" s="128">
        <f t="shared" si="3"/>
        <v>1993</v>
      </c>
      <c r="I53" s="127">
        <f>SUM(I54,I67)</f>
        <v>0</v>
      </c>
      <c r="J53" s="127">
        <f>SUM(J54,J67)</f>
        <v>0</v>
      </c>
      <c r="K53" s="127">
        <f>SUM(K54,K67)</f>
        <v>1993</v>
      </c>
      <c r="L53" s="126">
        <f>SUM(L54,L67)</f>
        <v>0</v>
      </c>
    </row>
    <row r="54" spans="1:13" x14ac:dyDescent="0.25">
      <c r="A54" s="97">
        <v>1100</v>
      </c>
      <c r="B54" s="96" t="s">
        <v>257</v>
      </c>
      <c r="C54" s="94">
        <f t="shared" si="2"/>
        <v>1605</v>
      </c>
      <c r="D54" s="93">
        <f>SUM(D55,D58,D66)</f>
        <v>0</v>
      </c>
      <c r="E54" s="93">
        <f>SUM(E55,E58,E66)</f>
        <v>0</v>
      </c>
      <c r="F54" s="93">
        <f>SUM(F55,F58,F66)</f>
        <v>1605</v>
      </c>
      <c r="G54" s="165">
        <f>SUM(G55,G58,G66)</f>
        <v>0</v>
      </c>
      <c r="H54" s="94">
        <f t="shared" si="3"/>
        <v>1605</v>
      </c>
      <c r="I54" s="93">
        <f>SUM(I55,I58,I66)</f>
        <v>0</v>
      </c>
      <c r="J54" s="93">
        <f>SUM(J55,J58,J66)</f>
        <v>0</v>
      </c>
      <c r="K54" s="93">
        <f>SUM(K55,K58,K66)</f>
        <v>1605</v>
      </c>
      <c r="L54" s="92">
        <f>SUM(L55,L58,L66)</f>
        <v>0</v>
      </c>
    </row>
    <row r="55" spans="1:13" hidden="1" x14ac:dyDescent="0.25">
      <c r="A55" s="80">
        <v>1110</v>
      </c>
      <c r="B55" s="137" t="s">
        <v>256</v>
      </c>
      <c r="C55" s="134">
        <f t="shared" si="2"/>
        <v>0</v>
      </c>
      <c r="D55" s="139">
        <f>SUM(D56:D57)</f>
        <v>0</v>
      </c>
      <c r="E55" s="139">
        <f>SUM(E56:E57)</f>
        <v>0</v>
      </c>
      <c r="F55" s="139">
        <f>SUM(F56:F57)</f>
        <v>0</v>
      </c>
      <c r="G55" s="140">
        <f>SUM(G56:G57)</f>
        <v>0</v>
      </c>
      <c r="H55" s="134">
        <f t="shared" si="3"/>
        <v>0</v>
      </c>
      <c r="I55" s="139">
        <f>SUM(I56:I57)</f>
        <v>0</v>
      </c>
      <c r="J55" s="139">
        <f>SUM(J56:J57)</f>
        <v>0</v>
      </c>
      <c r="K55" s="139">
        <f>SUM(K56:K57)</f>
        <v>0</v>
      </c>
      <c r="L55" s="138">
        <f>SUM(L56:L57)</f>
        <v>0</v>
      </c>
    </row>
    <row r="56" spans="1:13" hidden="1" x14ac:dyDescent="0.25">
      <c r="A56" s="114">
        <v>1111</v>
      </c>
      <c r="B56" s="79" t="s">
        <v>255</v>
      </c>
      <c r="C56" s="69">
        <f t="shared" si="2"/>
        <v>0</v>
      </c>
      <c r="D56" s="68"/>
      <c r="E56" s="68"/>
      <c r="F56" s="68"/>
      <c r="G56" s="70"/>
      <c r="H56" s="69">
        <f t="shared" si="3"/>
        <v>0</v>
      </c>
      <c r="I56" s="68">
        <v>0</v>
      </c>
      <c r="J56" s="68"/>
      <c r="K56" s="68"/>
      <c r="L56" s="67"/>
      <c r="M56" s="27"/>
    </row>
    <row r="57" spans="1:13" ht="24" hidden="1" customHeight="1" x14ac:dyDescent="0.25">
      <c r="A57" s="74">
        <v>1119</v>
      </c>
      <c r="B57" s="78" t="s">
        <v>254</v>
      </c>
      <c r="C57" s="36">
        <f t="shared" si="2"/>
        <v>0</v>
      </c>
      <c r="D57" s="35"/>
      <c r="E57" s="35"/>
      <c r="F57" s="35"/>
      <c r="G57" s="37"/>
      <c r="H57" s="36">
        <f t="shared" si="3"/>
        <v>0</v>
      </c>
      <c r="I57" s="35">
        <v>0</v>
      </c>
      <c r="J57" s="35"/>
      <c r="K57" s="35"/>
      <c r="L57" s="34"/>
      <c r="M57" s="27"/>
    </row>
    <row r="58" spans="1:13" ht="23.25" hidden="1" customHeight="1" x14ac:dyDescent="0.25">
      <c r="A58" s="88">
        <v>1140</v>
      </c>
      <c r="B58" s="78" t="s">
        <v>253</v>
      </c>
      <c r="C58" s="36">
        <f t="shared" si="2"/>
        <v>0</v>
      </c>
      <c r="D58" s="76">
        <f>SUM(D59:D65)</f>
        <v>0</v>
      </c>
      <c r="E58" s="76">
        <f>SUM(E59:E65)</f>
        <v>0</v>
      </c>
      <c r="F58" s="76">
        <f>SUM(F59:F65)</f>
        <v>0</v>
      </c>
      <c r="G58" s="77">
        <f>SUM(G59:G65)</f>
        <v>0</v>
      </c>
      <c r="H58" s="36">
        <f t="shared" si="3"/>
        <v>0</v>
      </c>
      <c r="I58" s="76">
        <f>SUM(I59:I65)</f>
        <v>0</v>
      </c>
      <c r="J58" s="76">
        <f>SUM(J59:J65)</f>
        <v>0</v>
      </c>
      <c r="K58" s="76">
        <f>SUM(K59:K65)</f>
        <v>0</v>
      </c>
      <c r="L58" s="75">
        <f>SUM(L59:L65)</f>
        <v>0</v>
      </c>
    </row>
    <row r="59" spans="1:13" hidden="1" x14ac:dyDescent="0.25">
      <c r="A59" s="74">
        <v>1141</v>
      </c>
      <c r="B59" s="78" t="s">
        <v>252</v>
      </c>
      <c r="C59" s="36">
        <f t="shared" si="2"/>
        <v>0</v>
      </c>
      <c r="D59" s="35"/>
      <c r="E59" s="35"/>
      <c r="F59" s="35"/>
      <c r="G59" s="37"/>
      <c r="H59" s="36">
        <f t="shared" si="3"/>
        <v>0</v>
      </c>
      <c r="I59" s="35">
        <v>0</v>
      </c>
      <c r="J59" s="35"/>
      <c r="K59" s="35"/>
      <c r="L59" s="34"/>
      <c r="M59" s="27"/>
    </row>
    <row r="60" spans="1:13" ht="24.75" hidden="1" customHeight="1" x14ac:dyDescent="0.25">
      <c r="A60" s="74">
        <v>1142</v>
      </c>
      <c r="B60" s="78" t="s">
        <v>251</v>
      </c>
      <c r="C60" s="36">
        <f t="shared" si="2"/>
        <v>0</v>
      </c>
      <c r="D60" s="35"/>
      <c r="E60" s="35"/>
      <c r="F60" s="35"/>
      <c r="G60" s="37"/>
      <c r="H60" s="36">
        <f t="shared" si="3"/>
        <v>0</v>
      </c>
      <c r="I60" s="35">
        <v>0</v>
      </c>
      <c r="J60" s="35"/>
      <c r="K60" s="35"/>
      <c r="L60" s="34"/>
      <c r="M60" s="27"/>
    </row>
    <row r="61" spans="1:13" ht="24" hidden="1" x14ac:dyDescent="0.25">
      <c r="A61" s="74">
        <v>1145</v>
      </c>
      <c r="B61" s="78" t="s">
        <v>250</v>
      </c>
      <c r="C61" s="36">
        <f t="shared" si="2"/>
        <v>0</v>
      </c>
      <c r="D61" s="35"/>
      <c r="E61" s="35"/>
      <c r="F61" s="35"/>
      <c r="G61" s="37"/>
      <c r="H61" s="36">
        <f t="shared" si="3"/>
        <v>0</v>
      </c>
      <c r="I61" s="35">
        <v>0</v>
      </c>
      <c r="J61" s="35"/>
      <c r="K61" s="35"/>
      <c r="L61" s="34"/>
      <c r="M61" s="27"/>
    </row>
    <row r="62" spans="1:13" ht="27.75" hidden="1" customHeight="1" x14ac:dyDescent="0.25">
      <c r="A62" s="74">
        <v>1146</v>
      </c>
      <c r="B62" s="78" t="s">
        <v>249</v>
      </c>
      <c r="C62" s="36">
        <f t="shared" si="2"/>
        <v>0</v>
      </c>
      <c r="D62" s="35"/>
      <c r="E62" s="35"/>
      <c r="F62" s="35"/>
      <c r="G62" s="37"/>
      <c r="H62" s="36">
        <f t="shared" si="3"/>
        <v>0</v>
      </c>
      <c r="I62" s="35">
        <v>0</v>
      </c>
      <c r="J62" s="35"/>
      <c r="K62" s="35"/>
      <c r="L62" s="34"/>
      <c r="M62" s="27"/>
    </row>
    <row r="63" spans="1:13" hidden="1" x14ac:dyDescent="0.25">
      <c r="A63" s="74">
        <v>1147</v>
      </c>
      <c r="B63" s="78" t="s">
        <v>248</v>
      </c>
      <c r="C63" s="36">
        <f t="shared" si="2"/>
        <v>0</v>
      </c>
      <c r="D63" s="35"/>
      <c r="E63" s="35"/>
      <c r="F63" s="35"/>
      <c r="G63" s="37"/>
      <c r="H63" s="36">
        <f t="shared" si="3"/>
        <v>0</v>
      </c>
      <c r="I63" s="35">
        <v>0</v>
      </c>
      <c r="J63" s="35"/>
      <c r="K63" s="35"/>
      <c r="L63" s="34"/>
      <c r="M63" s="27"/>
    </row>
    <row r="64" spans="1:13" hidden="1" x14ac:dyDescent="0.25">
      <c r="A64" s="74">
        <v>1148</v>
      </c>
      <c r="B64" s="78" t="s">
        <v>247</v>
      </c>
      <c r="C64" s="36">
        <f t="shared" si="2"/>
        <v>0</v>
      </c>
      <c r="D64" s="35"/>
      <c r="E64" s="35"/>
      <c r="F64" s="35"/>
      <c r="G64" s="37"/>
      <c r="H64" s="36">
        <f t="shared" si="3"/>
        <v>0</v>
      </c>
      <c r="I64" s="35">
        <v>0</v>
      </c>
      <c r="J64" s="35"/>
      <c r="K64" s="35"/>
      <c r="L64" s="34"/>
      <c r="M64" s="27"/>
    </row>
    <row r="65" spans="1:13" ht="36" hidden="1" x14ac:dyDescent="0.25">
      <c r="A65" s="74">
        <v>1149</v>
      </c>
      <c r="B65" s="78" t="s">
        <v>246</v>
      </c>
      <c r="C65" s="36">
        <f t="shared" si="2"/>
        <v>0</v>
      </c>
      <c r="D65" s="35"/>
      <c r="E65" s="35"/>
      <c r="F65" s="35"/>
      <c r="G65" s="37"/>
      <c r="H65" s="36">
        <f t="shared" si="3"/>
        <v>0</v>
      </c>
      <c r="I65" s="35">
        <v>0</v>
      </c>
      <c r="J65" s="35"/>
      <c r="K65" s="35"/>
      <c r="L65" s="34"/>
      <c r="M65" s="27"/>
    </row>
    <row r="66" spans="1:13" ht="36" x14ac:dyDescent="0.25">
      <c r="A66" s="80">
        <v>1150</v>
      </c>
      <c r="B66" s="137" t="s">
        <v>245</v>
      </c>
      <c r="C66" s="134">
        <f t="shared" si="2"/>
        <v>1605</v>
      </c>
      <c r="D66" s="133"/>
      <c r="E66" s="133"/>
      <c r="F66" s="133">
        <v>1605</v>
      </c>
      <c r="G66" s="135"/>
      <c r="H66" s="134">
        <f t="shared" si="3"/>
        <v>1605</v>
      </c>
      <c r="I66" s="133">
        <v>0</v>
      </c>
      <c r="J66" s="133"/>
      <c r="K66" s="133">
        <v>1605</v>
      </c>
      <c r="L66" s="132"/>
      <c r="M66" s="27"/>
    </row>
    <row r="67" spans="1:13" ht="36" x14ac:dyDescent="0.25">
      <c r="A67" s="97">
        <v>1200</v>
      </c>
      <c r="B67" s="96" t="s">
        <v>244</v>
      </c>
      <c r="C67" s="94">
        <f t="shared" si="2"/>
        <v>388</v>
      </c>
      <c r="D67" s="93">
        <f>SUM(D68:D69)</f>
        <v>0</v>
      </c>
      <c r="E67" s="93">
        <f>SUM(E68:E69)</f>
        <v>0</v>
      </c>
      <c r="F67" s="93">
        <f>SUM(F68:F69)</f>
        <v>388</v>
      </c>
      <c r="G67" s="142">
        <f>SUM(G68:G69)</f>
        <v>0</v>
      </c>
      <c r="H67" s="94">
        <f t="shared" si="3"/>
        <v>388</v>
      </c>
      <c r="I67" s="93">
        <f>SUM(I68:I69)</f>
        <v>0</v>
      </c>
      <c r="J67" s="93">
        <f>SUM(J68:J69)</f>
        <v>0</v>
      </c>
      <c r="K67" s="93">
        <f>SUM(K68:K69)</f>
        <v>388</v>
      </c>
      <c r="L67" s="141">
        <f>SUM(L68:L69)</f>
        <v>0</v>
      </c>
    </row>
    <row r="68" spans="1:13" ht="24" x14ac:dyDescent="0.25">
      <c r="A68" s="91">
        <v>1210</v>
      </c>
      <c r="B68" s="79" t="s">
        <v>243</v>
      </c>
      <c r="C68" s="69">
        <f t="shared" si="2"/>
        <v>388</v>
      </c>
      <c r="D68" s="68"/>
      <c r="E68" s="68"/>
      <c r="F68" s="68">
        <v>388</v>
      </c>
      <c r="G68" s="70"/>
      <c r="H68" s="69">
        <f t="shared" si="3"/>
        <v>388</v>
      </c>
      <c r="I68" s="68">
        <v>0</v>
      </c>
      <c r="J68" s="68"/>
      <c r="K68" s="68">
        <v>388</v>
      </c>
      <c r="L68" s="67"/>
      <c r="M68" s="27"/>
    </row>
    <row r="69" spans="1:13" ht="24" hidden="1" x14ac:dyDescent="0.25">
      <c r="A69" s="88">
        <v>1220</v>
      </c>
      <c r="B69" s="78" t="s">
        <v>242</v>
      </c>
      <c r="C69" s="36">
        <f t="shared" si="2"/>
        <v>0</v>
      </c>
      <c r="D69" s="76">
        <f>SUM(D70:D74)</f>
        <v>0</v>
      </c>
      <c r="E69" s="76">
        <f>SUM(E70:E74)</f>
        <v>0</v>
      </c>
      <c r="F69" s="76">
        <f>SUM(F70:F74)</f>
        <v>0</v>
      </c>
      <c r="G69" s="77">
        <f>SUM(G70:G74)</f>
        <v>0</v>
      </c>
      <c r="H69" s="36">
        <f t="shared" si="3"/>
        <v>0</v>
      </c>
      <c r="I69" s="76">
        <f>SUM(I70:I74)</f>
        <v>0</v>
      </c>
      <c r="J69" s="76">
        <f>SUM(J70:J74)</f>
        <v>0</v>
      </c>
      <c r="K69" s="76">
        <f>SUM(K70:K74)</f>
        <v>0</v>
      </c>
      <c r="L69" s="75">
        <f>SUM(L70:L74)</f>
        <v>0</v>
      </c>
    </row>
    <row r="70" spans="1:13" ht="60" hidden="1" x14ac:dyDescent="0.25">
      <c r="A70" s="74">
        <v>1221</v>
      </c>
      <c r="B70" s="78" t="s">
        <v>241</v>
      </c>
      <c r="C70" s="36">
        <f t="shared" si="2"/>
        <v>0</v>
      </c>
      <c r="D70" s="35"/>
      <c r="E70" s="35"/>
      <c r="F70" s="35"/>
      <c r="G70" s="37"/>
      <c r="H70" s="36">
        <f t="shared" si="3"/>
        <v>0</v>
      </c>
      <c r="I70" s="35">
        <v>0</v>
      </c>
      <c r="J70" s="35"/>
      <c r="K70" s="35"/>
      <c r="L70" s="34"/>
      <c r="M70" s="27"/>
    </row>
    <row r="71" spans="1:13" hidden="1" x14ac:dyDescent="0.25">
      <c r="A71" s="74">
        <v>1223</v>
      </c>
      <c r="B71" s="78" t="s">
        <v>240</v>
      </c>
      <c r="C71" s="36">
        <f t="shared" si="2"/>
        <v>0</v>
      </c>
      <c r="D71" s="35"/>
      <c r="E71" s="35"/>
      <c r="F71" s="35"/>
      <c r="G71" s="37"/>
      <c r="H71" s="36">
        <f t="shared" si="3"/>
        <v>0</v>
      </c>
      <c r="I71" s="35">
        <v>0</v>
      </c>
      <c r="J71" s="35"/>
      <c r="K71" s="35"/>
      <c r="L71" s="34"/>
      <c r="M71" s="27"/>
    </row>
    <row r="72" spans="1:13" hidden="1" x14ac:dyDescent="0.25">
      <c r="A72" s="74">
        <v>1225</v>
      </c>
      <c r="B72" s="78" t="s">
        <v>239</v>
      </c>
      <c r="C72" s="36">
        <f t="shared" si="2"/>
        <v>0</v>
      </c>
      <c r="D72" s="35"/>
      <c r="E72" s="35"/>
      <c r="F72" s="35"/>
      <c r="G72" s="37"/>
      <c r="H72" s="36">
        <f t="shared" si="3"/>
        <v>0</v>
      </c>
      <c r="I72" s="35">
        <v>0</v>
      </c>
      <c r="J72" s="35"/>
      <c r="K72" s="35"/>
      <c r="L72" s="34"/>
      <c r="M72" s="27"/>
    </row>
    <row r="73" spans="1:13" ht="36" hidden="1" x14ac:dyDescent="0.25">
      <c r="A73" s="74">
        <v>1227</v>
      </c>
      <c r="B73" s="78" t="s">
        <v>238</v>
      </c>
      <c r="C73" s="36">
        <f t="shared" si="2"/>
        <v>0</v>
      </c>
      <c r="D73" s="35"/>
      <c r="E73" s="35"/>
      <c r="F73" s="35"/>
      <c r="G73" s="37"/>
      <c r="H73" s="36">
        <f t="shared" si="3"/>
        <v>0</v>
      </c>
      <c r="I73" s="35">
        <v>0</v>
      </c>
      <c r="J73" s="35"/>
      <c r="K73" s="35"/>
      <c r="L73" s="34"/>
      <c r="M73" s="27"/>
    </row>
    <row r="74" spans="1:13" ht="60" hidden="1" x14ac:dyDescent="0.25">
      <c r="A74" s="74">
        <v>1228</v>
      </c>
      <c r="B74" s="78" t="s">
        <v>237</v>
      </c>
      <c r="C74" s="36">
        <f t="shared" si="2"/>
        <v>0</v>
      </c>
      <c r="D74" s="35"/>
      <c r="E74" s="35"/>
      <c r="F74" s="35"/>
      <c r="G74" s="37"/>
      <c r="H74" s="36">
        <f t="shared" si="3"/>
        <v>0</v>
      </c>
      <c r="I74" s="35">
        <v>0</v>
      </c>
      <c r="J74" s="35"/>
      <c r="K74" s="35"/>
      <c r="L74" s="34"/>
      <c r="M74" s="27"/>
    </row>
    <row r="75" spans="1:13" x14ac:dyDescent="0.25">
      <c r="A75" s="131">
        <v>2000</v>
      </c>
      <c r="B75" s="131" t="s">
        <v>236</v>
      </c>
      <c r="C75" s="128">
        <f t="shared" si="2"/>
        <v>2553</v>
      </c>
      <c r="D75" s="127">
        <f>SUM(D76,D83,D130,D164,D165,D172)</f>
        <v>2410</v>
      </c>
      <c r="E75" s="127">
        <f>SUM(E76,E83,E130,E164,E165,E172)</f>
        <v>0</v>
      </c>
      <c r="F75" s="127">
        <f>SUM(F76,F83,F130,F164,F165,F172)</f>
        <v>143</v>
      </c>
      <c r="G75" s="129">
        <f>SUM(G76,G83,G130,G164,G165,G172)</f>
        <v>0</v>
      </c>
      <c r="H75" s="128">
        <f t="shared" si="3"/>
        <v>2553</v>
      </c>
      <c r="I75" s="127">
        <f>SUM(I76,I83,I130,I164,I165,I172)</f>
        <v>2410</v>
      </c>
      <c r="J75" s="127">
        <f>SUM(J76,J83,J130,J164,J165,J172)</f>
        <v>0</v>
      </c>
      <c r="K75" s="127">
        <f>SUM(K76,K83,K130,K164,K165,K172)</f>
        <v>143</v>
      </c>
      <c r="L75" s="126">
        <f>SUM(L76,L83,L130,L164,L165,L172)</f>
        <v>0</v>
      </c>
    </row>
    <row r="76" spans="1:13" ht="24" hidden="1" x14ac:dyDescent="0.25">
      <c r="A76" s="97">
        <v>2100</v>
      </c>
      <c r="B76" s="96" t="s">
        <v>235</v>
      </c>
      <c r="C76" s="94">
        <f t="shared" si="2"/>
        <v>0</v>
      </c>
      <c r="D76" s="93">
        <f>SUM(D77,D80)</f>
        <v>0</v>
      </c>
      <c r="E76" s="93">
        <f>SUM(E77,E80)</f>
        <v>0</v>
      </c>
      <c r="F76" s="93">
        <f>SUM(F77,F80)</f>
        <v>0</v>
      </c>
      <c r="G76" s="142">
        <f>SUM(G77,G80)</f>
        <v>0</v>
      </c>
      <c r="H76" s="94">
        <f t="shared" si="3"/>
        <v>0</v>
      </c>
      <c r="I76" s="93">
        <f>SUM(I77,I80)</f>
        <v>0</v>
      </c>
      <c r="J76" s="93">
        <f>SUM(J77,J80)</f>
        <v>0</v>
      </c>
      <c r="K76" s="93">
        <f>SUM(K77,K80)</f>
        <v>0</v>
      </c>
      <c r="L76" s="141">
        <f>SUM(L77,L80)</f>
        <v>0</v>
      </c>
    </row>
    <row r="77" spans="1:13" ht="24" hidden="1" x14ac:dyDescent="0.25">
      <c r="A77" s="91">
        <v>2110</v>
      </c>
      <c r="B77" s="79" t="s">
        <v>234</v>
      </c>
      <c r="C77" s="69">
        <f t="shared" si="2"/>
        <v>0</v>
      </c>
      <c r="D77" s="107">
        <f>SUM(D78:D79)</f>
        <v>0</v>
      </c>
      <c r="E77" s="107">
        <f>SUM(E78:E79)</f>
        <v>0</v>
      </c>
      <c r="F77" s="107">
        <f>SUM(F78:F79)</f>
        <v>0</v>
      </c>
      <c r="G77" s="150">
        <f>SUM(G78:G79)</f>
        <v>0</v>
      </c>
      <c r="H77" s="69">
        <f t="shared" si="3"/>
        <v>0</v>
      </c>
      <c r="I77" s="107">
        <f>SUM(I78:I79)</f>
        <v>0</v>
      </c>
      <c r="J77" s="107">
        <f>SUM(J78:J79)</f>
        <v>0</v>
      </c>
      <c r="K77" s="107">
        <f>SUM(K78:K79)</f>
        <v>0</v>
      </c>
      <c r="L77" s="149">
        <f>SUM(L78:L79)</f>
        <v>0</v>
      </c>
    </row>
    <row r="78" spans="1:13" hidden="1" x14ac:dyDescent="0.25">
      <c r="A78" s="74">
        <v>2111</v>
      </c>
      <c r="B78" s="78" t="s">
        <v>232</v>
      </c>
      <c r="C78" s="36">
        <f t="shared" si="2"/>
        <v>0</v>
      </c>
      <c r="D78" s="35"/>
      <c r="E78" s="35"/>
      <c r="F78" s="35"/>
      <c r="G78" s="37"/>
      <c r="H78" s="36">
        <f t="shared" si="3"/>
        <v>0</v>
      </c>
      <c r="I78" s="35">
        <v>0</v>
      </c>
      <c r="J78" s="35"/>
      <c r="K78" s="35"/>
      <c r="L78" s="34"/>
      <c r="M78" s="27"/>
    </row>
    <row r="79" spans="1:13" ht="24" hidden="1" x14ac:dyDescent="0.25">
      <c r="A79" s="74">
        <v>2112</v>
      </c>
      <c r="B79" s="78" t="s">
        <v>231</v>
      </c>
      <c r="C79" s="36">
        <f t="shared" si="2"/>
        <v>0</v>
      </c>
      <c r="D79" s="35"/>
      <c r="E79" s="35"/>
      <c r="F79" s="35"/>
      <c r="G79" s="37"/>
      <c r="H79" s="36">
        <f t="shared" si="3"/>
        <v>0</v>
      </c>
      <c r="I79" s="35">
        <v>0</v>
      </c>
      <c r="J79" s="35"/>
      <c r="K79" s="35"/>
      <c r="L79" s="34"/>
      <c r="M79" s="27"/>
    </row>
    <row r="80" spans="1:13" ht="24" hidden="1" x14ac:dyDescent="0.25">
      <c r="A80" s="88">
        <v>2120</v>
      </c>
      <c r="B80" s="78" t="s">
        <v>233</v>
      </c>
      <c r="C80" s="36">
        <f t="shared" si="2"/>
        <v>0</v>
      </c>
      <c r="D80" s="76">
        <f>SUM(D81:D82)</f>
        <v>0</v>
      </c>
      <c r="E80" s="76">
        <f>SUM(E81:E82)</f>
        <v>0</v>
      </c>
      <c r="F80" s="76">
        <f>SUM(F81:F82)</f>
        <v>0</v>
      </c>
      <c r="G80" s="77">
        <f>SUM(G81:G82)</f>
        <v>0</v>
      </c>
      <c r="H80" s="36">
        <f t="shared" si="3"/>
        <v>0</v>
      </c>
      <c r="I80" s="76">
        <f>SUM(I81:I82)</f>
        <v>0</v>
      </c>
      <c r="J80" s="76">
        <f>SUM(J81:J82)</f>
        <v>0</v>
      </c>
      <c r="K80" s="76">
        <f>SUM(K81:K82)</f>
        <v>0</v>
      </c>
      <c r="L80" s="75">
        <f>SUM(L81:L82)</f>
        <v>0</v>
      </c>
    </row>
    <row r="81" spans="1:13" hidden="1" x14ac:dyDescent="0.25">
      <c r="A81" s="74">
        <v>2121</v>
      </c>
      <c r="B81" s="78" t="s">
        <v>232</v>
      </c>
      <c r="C81" s="36">
        <f t="shared" si="2"/>
        <v>0</v>
      </c>
      <c r="D81" s="35"/>
      <c r="E81" s="35"/>
      <c r="F81" s="35"/>
      <c r="G81" s="37"/>
      <c r="H81" s="36">
        <f t="shared" si="3"/>
        <v>0</v>
      </c>
      <c r="I81" s="35">
        <v>0</v>
      </c>
      <c r="J81" s="35"/>
      <c r="K81" s="35"/>
      <c r="L81" s="34"/>
      <c r="M81" s="27"/>
    </row>
    <row r="82" spans="1:13" ht="24" hidden="1" x14ac:dyDescent="0.25">
      <c r="A82" s="74">
        <v>2122</v>
      </c>
      <c r="B82" s="78" t="s">
        <v>231</v>
      </c>
      <c r="C82" s="36">
        <f t="shared" ref="C82:C113" si="4">SUM(D82:G82)</f>
        <v>0</v>
      </c>
      <c r="D82" s="35"/>
      <c r="E82" s="35"/>
      <c r="F82" s="35"/>
      <c r="G82" s="37"/>
      <c r="H82" s="36">
        <f t="shared" ref="H82:H113" si="5">SUM(I82:L82)</f>
        <v>0</v>
      </c>
      <c r="I82" s="35">
        <v>0</v>
      </c>
      <c r="J82" s="35"/>
      <c r="K82" s="35"/>
      <c r="L82" s="34"/>
      <c r="M82" s="27"/>
    </row>
    <row r="83" spans="1:13" x14ac:dyDescent="0.25">
      <c r="A83" s="97">
        <v>2200</v>
      </c>
      <c r="B83" s="96" t="s">
        <v>230</v>
      </c>
      <c r="C83" s="94">
        <f t="shared" si="4"/>
        <v>373</v>
      </c>
      <c r="D83" s="93">
        <f>SUM(D84,D89,D95,D103,D112,D116,D122,D128)</f>
        <v>230</v>
      </c>
      <c r="E83" s="93">
        <f>SUM(E84,E89,E95,E103,E112,E116,E122,E128)</f>
        <v>0</v>
      </c>
      <c r="F83" s="93">
        <f>SUM(F84,F89,F95,F103,F112,F116,F122,F128)</f>
        <v>143</v>
      </c>
      <c r="G83" s="142">
        <f>SUM(G84,G89,G95,G103,G112,G116,G122,G128)</f>
        <v>0</v>
      </c>
      <c r="H83" s="94">
        <f t="shared" si="5"/>
        <v>373</v>
      </c>
      <c r="I83" s="93">
        <f>SUM(I84,I89,I95,I103,I112,I116,I122,I128)</f>
        <v>230</v>
      </c>
      <c r="J83" s="93">
        <f>SUM(J84,J89,J95,J103,J112,J116,J122,J128)</f>
        <v>0</v>
      </c>
      <c r="K83" s="93">
        <f>SUM(K84,K89,K95,K103,K112,K116,K122,K128)</f>
        <v>143</v>
      </c>
      <c r="L83" s="109">
        <f>SUM(L84,L89,L95,L103,L112,L116,L122,L128)</f>
        <v>0</v>
      </c>
    </row>
    <row r="84" spans="1:13" ht="24" hidden="1" x14ac:dyDescent="0.25">
      <c r="A84" s="80">
        <v>2210</v>
      </c>
      <c r="B84" s="137" t="s">
        <v>229</v>
      </c>
      <c r="C84" s="134">
        <f t="shared" si="4"/>
        <v>0</v>
      </c>
      <c r="D84" s="139">
        <f>SUM(D85:D88)</f>
        <v>0</v>
      </c>
      <c r="E84" s="139">
        <f>SUM(E85:E88)</f>
        <v>0</v>
      </c>
      <c r="F84" s="139">
        <f>SUM(F85:F88)</f>
        <v>0</v>
      </c>
      <c r="G84" s="139">
        <f>SUM(G85:G88)</f>
        <v>0</v>
      </c>
      <c r="H84" s="134">
        <f t="shared" si="5"/>
        <v>0</v>
      </c>
      <c r="I84" s="139">
        <f>SUM(I85:I88)</f>
        <v>0</v>
      </c>
      <c r="J84" s="139">
        <f>SUM(J85:J88)</f>
        <v>0</v>
      </c>
      <c r="K84" s="139">
        <f>SUM(K85:K88)</f>
        <v>0</v>
      </c>
      <c r="L84" s="138">
        <f>SUM(L85:L88)</f>
        <v>0</v>
      </c>
    </row>
    <row r="85" spans="1:13" ht="24" hidden="1" x14ac:dyDescent="0.25">
      <c r="A85" s="114">
        <v>2211</v>
      </c>
      <c r="B85" s="79" t="s">
        <v>228</v>
      </c>
      <c r="C85" s="69">
        <f t="shared" si="4"/>
        <v>0</v>
      </c>
      <c r="D85" s="68"/>
      <c r="E85" s="68"/>
      <c r="F85" s="68"/>
      <c r="G85" s="70"/>
      <c r="H85" s="69">
        <f t="shared" si="5"/>
        <v>0</v>
      </c>
      <c r="I85" s="68">
        <v>0</v>
      </c>
      <c r="J85" s="68"/>
      <c r="K85" s="68"/>
      <c r="L85" s="67"/>
      <c r="M85" s="27"/>
    </row>
    <row r="86" spans="1:13" ht="36" hidden="1" x14ac:dyDescent="0.25">
      <c r="A86" s="74">
        <v>2212</v>
      </c>
      <c r="B86" s="78" t="s">
        <v>227</v>
      </c>
      <c r="C86" s="36">
        <f t="shared" si="4"/>
        <v>0</v>
      </c>
      <c r="D86" s="35"/>
      <c r="E86" s="35"/>
      <c r="F86" s="35"/>
      <c r="G86" s="37"/>
      <c r="H86" s="36">
        <f t="shared" si="5"/>
        <v>0</v>
      </c>
      <c r="I86" s="35">
        <v>0</v>
      </c>
      <c r="J86" s="35"/>
      <c r="K86" s="35"/>
      <c r="L86" s="34"/>
      <c r="M86" s="27"/>
    </row>
    <row r="87" spans="1:13" ht="24" hidden="1" x14ac:dyDescent="0.25">
      <c r="A87" s="74">
        <v>2214</v>
      </c>
      <c r="B87" s="78" t="s">
        <v>226</v>
      </c>
      <c r="C87" s="36">
        <f t="shared" si="4"/>
        <v>0</v>
      </c>
      <c r="D87" s="35"/>
      <c r="E87" s="35"/>
      <c r="F87" s="35"/>
      <c r="G87" s="37"/>
      <c r="H87" s="36">
        <f t="shared" si="5"/>
        <v>0</v>
      </c>
      <c r="I87" s="35">
        <v>0</v>
      </c>
      <c r="J87" s="35"/>
      <c r="K87" s="35"/>
      <c r="L87" s="34"/>
      <c r="M87" s="27"/>
    </row>
    <row r="88" spans="1:13" hidden="1" x14ac:dyDescent="0.25">
      <c r="A88" s="74">
        <v>2219</v>
      </c>
      <c r="B88" s="78" t="s">
        <v>225</v>
      </c>
      <c r="C88" s="36">
        <f t="shared" si="4"/>
        <v>0</v>
      </c>
      <c r="D88" s="35"/>
      <c r="E88" s="35"/>
      <c r="F88" s="35"/>
      <c r="G88" s="37"/>
      <c r="H88" s="36">
        <f t="shared" si="5"/>
        <v>0</v>
      </c>
      <c r="I88" s="35">
        <v>0</v>
      </c>
      <c r="J88" s="35"/>
      <c r="K88" s="35"/>
      <c r="L88" s="34"/>
      <c r="M88" s="27"/>
    </row>
    <row r="89" spans="1:13" ht="24" hidden="1" x14ac:dyDescent="0.25">
      <c r="A89" s="88">
        <v>2220</v>
      </c>
      <c r="B89" s="78" t="s">
        <v>224</v>
      </c>
      <c r="C89" s="36">
        <f t="shared" si="4"/>
        <v>0</v>
      </c>
      <c r="D89" s="76">
        <f>SUM(D90:D94)</f>
        <v>0</v>
      </c>
      <c r="E89" s="76">
        <f>SUM(E90:E94)</f>
        <v>0</v>
      </c>
      <c r="F89" s="76">
        <f>SUM(F90:F94)</f>
        <v>0</v>
      </c>
      <c r="G89" s="77">
        <f>SUM(G90:G94)</f>
        <v>0</v>
      </c>
      <c r="H89" s="36">
        <f t="shared" si="5"/>
        <v>0</v>
      </c>
      <c r="I89" s="76">
        <f>SUM(I90:I94)</f>
        <v>0</v>
      </c>
      <c r="J89" s="76">
        <f>SUM(J90:J94)</f>
        <v>0</v>
      </c>
      <c r="K89" s="76">
        <f>SUM(K90:K94)</f>
        <v>0</v>
      </c>
      <c r="L89" s="75">
        <f>SUM(L90:L94)</f>
        <v>0</v>
      </c>
    </row>
    <row r="90" spans="1:13" hidden="1" x14ac:dyDescent="0.25">
      <c r="A90" s="74">
        <v>2221</v>
      </c>
      <c r="B90" s="78" t="s">
        <v>223</v>
      </c>
      <c r="C90" s="36">
        <f t="shared" si="4"/>
        <v>0</v>
      </c>
      <c r="D90" s="35"/>
      <c r="E90" s="35"/>
      <c r="F90" s="35"/>
      <c r="G90" s="37"/>
      <c r="H90" s="36">
        <f t="shared" si="5"/>
        <v>0</v>
      </c>
      <c r="I90" s="35">
        <v>0</v>
      </c>
      <c r="J90" s="35"/>
      <c r="K90" s="35"/>
      <c r="L90" s="34"/>
      <c r="M90" s="27"/>
    </row>
    <row r="91" spans="1:13" hidden="1" x14ac:dyDescent="0.25">
      <c r="A91" s="74">
        <v>2222</v>
      </c>
      <c r="B91" s="78" t="s">
        <v>222</v>
      </c>
      <c r="C91" s="36">
        <f t="shared" si="4"/>
        <v>0</v>
      </c>
      <c r="D91" s="35"/>
      <c r="E91" s="35"/>
      <c r="F91" s="35"/>
      <c r="G91" s="37"/>
      <c r="H91" s="36">
        <f t="shared" si="5"/>
        <v>0</v>
      </c>
      <c r="I91" s="35">
        <v>0</v>
      </c>
      <c r="J91" s="35"/>
      <c r="K91" s="35"/>
      <c r="L91" s="34"/>
      <c r="M91" s="27"/>
    </row>
    <row r="92" spans="1:13" hidden="1" x14ac:dyDescent="0.25">
      <c r="A92" s="74">
        <v>2223</v>
      </c>
      <c r="B92" s="78" t="s">
        <v>221</v>
      </c>
      <c r="C92" s="36">
        <f t="shared" si="4"/>
        <v>0</v>
      </c>
      <c r="D92" s="35"/>
      <c r="E92" s="35"/>
      <c r="F92" s="35"/>
      <c r="G92" s="37"/>
      <c r="H92" s="36">
        <f t="shared" si="5"/>
        <v>0</v>
      </c>
      <c r="I92" s="35">
        <v>0</v>
      </c>
      <c r="J92" s="35"/>
      <c r="K92" s="35"/>
      <c r="L92" s="34"/>
      <c r="M92" s="27"/>
    </row>
    <row r="93" spans="1:13" ht="48" hidden="1" x14ac:dyDescent="0.25">
      <c r="A93" s="74">
        <v>2224</v>
      </c>
      <c r="B93" s="78" t="s">
        <v>220</v>
      </c>
      <c r="C93" s="36">
        <f t="shared" si="4"/>
        <v>0</v>
      </c>
      <c r="D93" s="35"/>
      <c r="E93" s="35"/>
      <c r="F93" s="35"/>
      <c r="G93" s="37"/>
      <c r="H93" s="36">
        <f t="shared" si="5"/>
        <v>0</v>
      </c>
      <c r="I93" s="35">
        <v>0</v>
      </c>
      <c r="J93" s="35"/>
      <c r="K93" s="35"/>
      <c r="L93" s="34"/>
      <c r="M93" s="27"/>
    </row>
    <row r="94" spans="1:13" ht="24" hidden="1" x14ac:dyDescent="0.25">
      <c r="A94" s="74">
        <v>2229</v>
      </c>
      <c r="B94" s="78" t="s">
        <v>219</v>
      </c>
      <c r="C94" s="36">
        <f t="shared" si="4"/>
        <v>0</v>
      </c>
      <c r="D94" s="35"/>
      <c r="E94" s="35"/>
      <c r="F94" s="35"/>
      <c r="G94" s="37"/>
      <c r="H94" s="36">
        <f t="shared" si="5"/>
        <v>0</v>
      </c>
      <c r="I94" s="35">
        <v>0</v>
      </c>
      <c r="J94" s="35"/>
      <c r="K94" s="35"/>
      <c r="L94" s="34"/>
      <c r="M94" s="27"/>
    </row>
    <row r="95" spans="1:13" ht="36" hidden="1" x14ac:dyDescent="0.25">
      <c r="A95" s="88">
        <v>2230</v>
      </c>
      <c r="B95" s="78" t="s">
        <v>218</v>
      </c>
      <c r="C95" s="36">
        <f t="shared" si="4"/>
        <v>0</v>
      </c>
      <c r="D95" s="76">
        <f>SUM(D96:D102)</f>
        <v>0</v>
      </c>
      <c r="E95" s="76">
        <f>SUM(E96:E102)</f>
        <v>0</v>
      </c>
      <c r="F95" s="76">
        <f>SUM(F96:F102)</f>
        <v>0</v>
      </c>
      <c r="G95" s="77">
        <f>SUM(G96:G102)</f>
        <v>0</v>
      </c>
      <c r="H95" s="36">
        <f t="shared" si="5"/>
        <v>0</v>
      </c>
      <c r="I95" s="76">
        <f>SUM(I96:I102)</f>
        <v>0</v>
      </c>
      <c r="J95" s="76">
        <f>SUM(J96:J102)</f>
        <v>0</v>
      </c>
      <c r="K95" s="76">
        <f>SUM(K96:K102)</f>
        <v>0</v>
      </c>
      <c r="L95" s="75">
        <f>SUM(L96:L102)</f>
        <v>0</v>
      </c>
    </row>
    <row r="96" spans="1:13" ht="24" hidden="1" x14ac:dyDescent="0.25">
      <c r="A96" s="74">
        <v>2231</v>
      </c>
      <c r="B96" s="78" t="s">
        <v>217</v>
      </c>
      <c r="C96" s="36">
        <f t="shared" si="4"/>
        <v>0</v>
      </c>
      <c r="D96" s="35"/>
      <c r="E96" s="35"/>
      <c r="F96" s="35"/>
      <c r="G96" s="37"/>
      <c r="H96" s="36">
        <f t="shared" si="5"/>
        <v>0</v>
      </c>
      <c r="I96" s="35">
        <v>0</v>
      </c>
      <c r="J96" s="35"/>
      <c r="K96" s="35"/>
      <c r="L96" s="34"/>
      <c r="M96" s="27"/>
    </row>
    <row r="97" spans="1:13" ht="36" hidden="1" x14ac:dyDescent="0.25">
      <c r="A97" s="74">
        <v>2232</v>
      </c>
      <c r="B97" s="78" t="s">
        <v>216</v>
      </c>
      <c r="C97" s="36">
        <f t="shared" si="4"/>
        <v>0</v>
      </c>
      <c r="D97" s="35"/>
      <c r="E97" s="35"/>
      <c r="F97" s="35"/>
      <c r="G97" s="37"/>
      <c r="H97" s="36">
        <f t="shared" si="5"/>
        <v>0</v>
      </c>
      <c r="I97" s="35">
        <v>0</v>
      </c>
      <c r="J97" s="35"/>
      <c r="K97" s="35"/>
      <c r="L97" s="34"/>
      <c r="M97" s="27"/>
    </row>
    <row r="98" spans="1:13" ht="24" hidden="1" x14ac:dyDescent="0.25">
      <c r="A98" s="114">
        <v>2233</v>
      </c>
      <c r="B98" s="79" t="s">
        <v>215</v>
      </c>
      <c r="C98" s="69">
        <f t="shared" si="4"/>
        <v>0</v>
      </c>
      <c r="D98" s="68"/>
      <c r="E98" s="68"/>
      <c r="F98" s="68"/>
      <c r="G98" s="70"/>
      <c r="H98" s="69">
        <f t="shared" si="5"/>
        <v>0</v>
      </c>
      <c r="I98" s="68">
        <v>0</v>
      </c>
      <c r="J98" s="68"/>
      <c r="K98" s="68"/>
      <c r="L98" s="67"/>
      <c r="M98" s="27"/>
    </row>
    <row r="99" spans="1:13" ht="36" hidden="1" x14ac:dyDescent="0.25">
      <c r="A99" s="74">
        <v>2234</v>
      </c>
      <c r="B99" s="78" t="s">
        <v>214</v>
      </c>
      <c r="C99" s="36">
        <f t="shared" si="4"/>
        <v>0</v>
      </c>
      <c r="D99" s="35"/>
      <c r="E99" s="35"/>
      <c r="F99" s="35"/>
      <c r="G99" s="37"/>
      <c r="H99" s="36">
        <f t="shared" si="5"/>
        <v>0</v>
      </c>
      <c r="I99" s="35">
        <v>0</v>
      </c>
      <c r="J99" s="35"/>
      <c r="K99" s="35"/>
      <c r="L99" s="34"/>
      <c r="M99" s="27"/>
    </row>
    <row r="100" spans="1:13" ht="24" hidden="1" x14ac:dyDescent="0.25">
      <c r="A100" s="74">
        <v>2235</v>
      </c>
      <c r="B100" s="78" t="s">
        <v>213</v>
      </c>
      <c r="C100" s="36">
        <f t="shared" si="4"/>
        <v>0</v>
      </c>
      <c r="D100" s="35"/>
      <c r="E100" s="35"/>
      <c r="F100" s="35"/>
      <c r="G100" s="37"/>
      <c r="H100" s="36">
        <f t="shared" si="5"/>
        <v>0</v>
      </c>
      <c r="I100" s="35">
        <v>0</v>
      </c>
      <c r="J100" s="35"/>
      <c r="K100" s="35"/>
      <c r="L100" s="34"/>
      <c r="M100" s="27"/>
    </row>
    <row r="101" spans="1:13" hidden="1" x14ac:dyDescent="0.25">
      <c r="A101" s="74">
        <v>2236</v>
      </c>
      <c r="B101" s="78" t="s">
        <v>212</v>
      </c>
      <c r="C101" s="36">
        <f t="shared" si="4"/>
        <v>0</v>
      </c>
      <c r="D101" s="35"/>
      <c r="E101" s="35"/>
      <c r="F101" s="35"/>
      <c r="G101" s="37"/>
      <c r="H101" s="36">
        <f t="shared" si="5"/>
        <v>0</v>
      </c>
      <c r="I101" s="35">
        <v>0</v>
      </c>
      <c r="J101" s="35"/>
      <c r="K101" s="35"/>
      <c r="L101" s="34"/>
      <c r="M101" s="27"/>
    </row>
    <row r="102" spans="1:13" ht="24" hidden="1" x14ac:dyDescent="0.25">
      <c r="A102" s="74">
        <v>2239</v>
      </c>
      <c r="B102" s="78" t="s">
        <v>211</v>
      </c>
      <c r="C102" s="36">
        <f t="shared" si="4"/>
        <v>0</v>
      </c>
      <c r="D102" s="35"/>
      <c r="E102" s="35"/>
      <c r="F102" s="35"/>
      <c r="G102" s="37"/>
      <c r="H102" s="36">
        <f t="shared" si="5"/>
        <v>0</v>
      </c>
      <c r="I102" s="35">
        <v>0</v>
      </c>
      <c r="J102" s="35"/>
      <c r="K102" s="35"/>
      <c r="L102" s="34"/>
      <c r="M102" s="27"/>
    </row>
    <row r="103" spans="1:13" ht="36" hidden="1" x14ac:dyDescent="0.25">
      <c r="A103" s="88">
        <v>2240</v>
      </c>
      <c r="B103" s="78" t="s">
        <v>210</v>
      </c>
      <c r="C103" s="36">
        <f t="shared" si="4"/>
        <v>0</v>
      </c>
      <c r="D103" s="76">
        <f>SUM(D104:D111)</f>
        <v>0</v>
      </c>
      <c r="E103" s="76">
        <f>SUM(E104:E111)</f>
        <v>0</v>
      </c>
      <c r="F103" s="76">
        <f>SUM(F104:F111)</f>
        <v>0</v>
      </c>
      <c r="G103" s="77">
        <f>SUM(G104:G111)</f>
        <v>0</v>
      </c>
      <c r="H103" s="36">
        <f t="shared" si="5"/>
        <v>0</v>
      </c>
      <c r="I103" s="76">
        <f>SUM(I104:I111)</f>
        <v>0</v>
      </c>
      <c r="J103" s="76">
        <f>SUM(J104:J111)</f>
        <v>0</v>
      </c>
      <c r="K103" s="76">
        <f>SUM(K104:K111)</f>
        <v>0</v>
      </c>
      <c r="L103" s="75">
        <f>SUM(L104:L111)</f>
        <v>0</v>
      </c>
    </row>
    <row r="104" spans="1:13" hidden="1" x14ac:dyDescent="0.25">
      <c r="A104" s="74">
        <v>2241</v>
      </c>
      <c r="B104" s="78" t="s">
        <v>209</v>
      </c>
      <c r="C104" s="36">
        <f t="shared" si="4"/>
        <v>0</v>
      </c>
      <c r="D104" s="35"/>
      <c r="E104" s="35"/>
      <c r="F104" s="35"/>
      <c r="G104" s="37"/>
      <c r="H104" s="36">
        <f t="shared" si="5"/>
        <v>0</v>
      </c>
      <c r="I104" s="35">
        <v>0</v>
      </c>
      <c r="J104" s="35"/>
      <c r="K104" s="35"/>
      <c r="L104" s="34"/>
      <c r="M104" s="27"/>
    </row>
    <row r="105" spans="1:13" ht="24" hidden="1" x14ac:dyDescent="0.25">
      <c r="A105" s="74">
        <v>2242</v>
      </c>
      <c r="B105" s="78" t="s">
        <v>208</v>
      </c>
      <c r="C105" s="36">
        <f t="shared" si="4"/>
        <v>0</v>
      </c>
      <c r="D105" s="35"/>
      <c r="E105" s="35"/>
      <c r="F105" s="35"/>
      <c r="G105" s="37"/>
      <c r="H105" s="36">
        <f t="shared" si="5"/>
        <v>0</v>
      </c>
      <c r="I105" s="35">
        <v>0</v>
      </c>
      <c r="J105" s="35"/>
      <c r="K105" s="35"/>
      <c r="L105" s="34"/>
      <c r="M105" s="27"/>
    </row>
    <row r="106" spans="1:13" ht="24" hidden="1" x14ac:dyDescent="0.25">
      <c r="A106" s="74">
        <v>2243</v>
      </c>
      <c r="B106" s="78" t="s">
        <v>207</v>
      </c>
      <c r="C106" s="36">
        <f t="shared" si="4"/>
        <v>0</v>
      </c>
      <c r="D106" s="35"/>
      <c r="E106" s="35"/>
      <c r="F106" s="35"/>
      <c r="G106" s="37"/>
      <c r="H106" s="36">
        <f t="shared" si="5"/>
        <v>0</v>
      </c>
      <c r="I106" s="35">
        <v>0</v>
      </c>
      <c r="J106" s="35"/>
      <c r="K106" s="35"/>
      <c r="L106" s="34"/>
      <c r="M106" s="27"/>
    </row>
    <row r="107" spans="1:13" hidden="1" x14ac:dyDescent="0.25">
      <c r="A107" s="74">
        <v>2244</v>
      </c>
      <c r="B107" s="78" t="s">
        <v>206</v>
      </c>
      <c r="C107" s="36">
        <f t="shared" si="4"/>
        <v>0</v>
      </c>
      <c r="D107" s="35"/>
      <c r="E107" s="35"/>
      <c r="F107" s="35"/>
      <c r="G107" s="37"/>
      <c r="H107" s="36">
        <f t="shared" si="5"/>
        <v>0</v>
      </c>
      <c r="I107" s="35">
        <v>0</v>
      </c>
      <c r="J107" s="35"/>
      <c r="K107" s="35"/>
      <c r="L107" s="34"/>
      <c r="M107" s="27"/>
    </row>
    <row r="108" spans="1:13" ht="24" hidden="1" x14ac:dyDescent="0.25">
      <c r="A108" s="74">
        <v>2246</v>
      </c>
      <c r="B108" s="78" t="s">
        <v>205</v>
      </c>
      <c r="C108" s="36">
        <f t="shared" si="4"/>
        <v>0</v>
      </c>
      <c r="D108" s="35"/>
      <c r="E108" s="35"/>
      <c r="F108" s="35"/>
      <c r="G108" s="37"/>
      <c r="H108" s="36">
        <f t="shared" si="5"/>
        <v>0</v>
      </c>
      <c r="I108" s="35">
        <v>0</v>
      </c>
      <c r="J108" s="35"/>
      <c r="K108" s="35"/>
      <c r="L108" s="34"/>
      <c r="M108" s="27"/>
    </row>
    <row r="109" spans="1:13" hidden="1" x14ac:dyDescent="0.25">
      <c r="A109" s="74">
        <v>2247</v>
      </c>
      <c r="B109" s="78" t="s">
        <v>204</v>
      </c>
      <c r="C109" s="36">
        <f t="shared" si="4"/>
        <v>0</v>
      </c>
      <c r="D109" s="35"/>
      <c r="E109" s="35"/>
      <c r="F109" s="35"/>
      <c r="G109" s="37"/>
      <c r="H109" s="36">
        <f t="shared" si="5"/>
        <v>0</v>
      </c>
      <c r="I109" s="35">
        <v>0</v>
      </c>
      <c r="J109" s="35"/>
      <c r="K109" s="35"/>
      <c r="L109" s="34"/>
      <c r="M109" s="27"/>
    </row>
    <row r="110" spans="1:13" ht="24" hidden="1" x14ac:dyDescent="0.25">
      <c r="A110" s="74">
        <v>2248</v>
      </c>
      <c r="B110" s="78" t="s">
        <v>203</v>
      </c>
      <c r="C110" s="36">
        <f t="shared" si="4"/>
        <v>0</v>
      </c>
      <c r="D110" s="35"/>
      <c r="E110" s="35"/>
      <c r="F110" s="35"/>
      <c r="G110" s="37"/>
      <c r="H110" s="36">
        <f t="shared" si="5"/>
        <v>0</v>
      </c>
      <c r="I110" s="35">
        <v>0</v>
      </c>
      <c r="J110" s="35"/>
      <c r="K110" s="35"/>
      <c r="L110" s="34"/>
      <c r="M110" s="27"/>
    </row>
    <row r="111" spans="1:13" ht="24" hidden="1" x14ac:dyDescent="0.25">
      <c r="A111" s="74">
        <v>2249</v>
      </c>
      <c r="B111" s="78" t="s">
        <v>202</v>
      </c>
      <c r="C111" s="36">
        <f t="shared" si="4"/>
        <v>0</v>
      </c>
      <c r="D111" s="35"/>
      <c r="E111" s="35"/>
      <c r="F111" s="35"/>
      <c r="G111" s="37"/>
      <c r="H111" s="36">
        <f t="shared" si="5"/>
        <v>0</v>
      </c>
      <c r="I111" s="35">
        <v>0</v>
      </c>
      <c r="J111" s="35"/>
      <c r="K111" s="35"/>
      <c r="L111" s="34"/>
      <c r="M111" s="27"/>
    </row>
    <row r="112" spans="1:13" hidden="1" x14ac:dyDescent="0.25">
      <c r="A112" s="88">
        <v>2250</v>
      </c>
      <c r="B112" s="78" t="s">
        <v>201</v>
      </c>
      <c r="C112" s="36">
        <f t="shared" si="4"/>
        <v>0</v>
      </c>
      <c r="D112" s="76">
        <f>SUM(D113:D115)</f>
        <v>0</v>
      </c>
      <c r="E112" s="76">
        <f>SUM(E113:E115)</f>
        <v>0</v>
      </c>
      <c r="F112" s="76">
        <f>SUM(F113:F115)</f>
        <v>0</v>
      </c>
      <c r="G112" s="164">
        <f>SUM(G113:G115)</f>
        <v>0</v>
      </c>
      <c r="H112" s="36">
        <f t="shared" si="5"/>
        <v>0</v>
      </c>
      <c r="I112" s="76">
        <f>SUM(I113:I115)</f>
        <v>0</v>
      </c>
      <c r="J112" s="76">
        <f>SUM(J113:J115)</f>
        <v>0</v>
      </c>
      <c r="K112" s="76">
        <f>SUM(K113:K115)</f>
        <v>0</v>
      </c>
      <c r="L112" s="75">
        <f>SUM(L113:L115)</f>
        <v>0</v>
      </c>
    </row>
    <row r="113" spans="1:13" hidden="1" x14ac:dyDescent="0.25">
      <c r="A113" s="74">
        <v>2251</v>
      </c>
      <c r="B113" s="78" t="s">
        <v>200</v>
      </c>
      <c r="C113" s="36">
        <f t="shared" si="4"/>
        <v>0</v>
      </c>
      <c r="D113" s="35"/>
      <c r="E113" s="35"/>
      <c r="F113" s="35"/>
      <c r="G113" s="37"/>
      <c r="H113" s="36">
        <f t="shared" si="5"/>
        <v>0</v>
      </c>
      <c r="I113" s="35">
        <v>0</v>
      </c>
      <c r="J113" s="35"/>
      <c r="K113" s="35"/>
      <c r="L113" s="34"/>
      <c r="M113" s="27"/>
    </row>
    <row r="114" spans="1:13" ht="24" hidden="1" x14ac:dyDescent="0.25">
      <c r="A114" s="74">
        <v>2252</v>
      </c>
      <c r="B114" s="78" t="s">
        <v>199</v>
      </c>
      <c r="C114" s="36">
        <f t="shared" ref="C114:C127" si="6">SUM(D114:G114)</f>
        <v>0</v>
      </c>
      <c r="D114" s="35"/>
      <c r="E114" s="35"/>
      <c r="F114" s="35"/>
      <c r="G114" s="37"/>
      <c r="H114" s="36">
        <f t="shared" ref="H114:H127" si="7">SUM(I114:L114)</f>
        <v>0</v>
      </c>
      <c r="I114" s="35">
        <v>0</v>
      </c>
      <c r="J114" s="35"/>
      <c r="K114" s="35"/>
      <c r="L114" s="34"/>
      <c r="M114" s="27"/>
    </row>
    <row r="115" spans="1:13" ht="24" hidden="1" x14ac:dyDescent="0.25">
      <c r="A115" s="74">
        <v>2259</v>
      </c>
      <c r="B115" s="78" t="s">
        <v>198</v>
      </c>
      <c r="C115" s="36">
        <f t="shared" si="6"/>
        <v>0</v>
      </c>
      <c r="D115" s="35"/>
      <c r="E115" s="35"/>
      <c r="F115" s="35"/>
      <c r="G115" s="37"/>
      <c r="H115" s="36">
        <f t="shared" si="7"/>
        <v>0</v>
      </c>
      <c r="I115" s="35">
        <v>0</v>
      </c>
      <c r="J115" s="35"/>
      <c r="K115" s="35"/>
      <c r="L115" s="34"/>
      <c r="M115" s="27"/>
    </row>
    <row r="116" spans="1:13" hidden="1" x14ac:dyDescent="0.25">
      <c r="A116" s="88">
        <v>2260</v>
      </c>
      <c r="B116" s="78" t="s">
        <v>197</v>
      </c>
      <c r="C116" s="36">
        <f t="shared" si="6"/>
        <v>0</v>
      </c>
      <c r="D116" s="76">
        <f>SUM(D117:D121)</f>
        <v>0</v>
      </c>
      <c r="E116" s="76">
        <f>SUM(E117:E121)</f>
        <v>0</v>
      </c>
      <c r="F116" s="76">
        <f>SUM(F117:F121)</f>
        <v>0</v>
      </c>
      <c r="G116" s="77">
        <f>SUM(G117:G121)</f>
        <v>0</v>
      </c>
      <c r="H116" s="36">
        <f t="shared" si="7"/>
        <v>0</v>
      </c>
      <c r="I116" s="76">
        <f>SUM(I117:I121)</f>
        <v>0</v>
      </c>
      <c r="J116" s="76">
        <f>SUM(J117:J121)</f>
        <v>0</v>
      </c>
      <c r="K116" s="76">
        <f>SUM(K117:K121)</f>
        <v>0</v>
      </c>
      <c r="L116" s="75">
        <f>SUM(L117:L121)</f>
        <v>0</v>
      </c>
    </row>
    <row r="117" spans="1:13" hidden="1" x14ac:dyDescent="0.25">
      <c r="A117" s="74">
        <v>2261</v>
      </c>
      <c r="B117" s="78" t="s">
        <v>196</v>
      </c>
      <c r="C117" s="36">
        <f t="shared" si="6"/>
        <v>0</v>
      </c>
      <c r="D117" s="35"/>
      <c r="E117" s="35"/>
      <c r="F117" s="35"/>
      <c r="G117" s="37"/>
      <c r="H117" s="36">
        <f t="shared" si="7"/>
        <v>0</v>
      </c>
      <c r="I117" s="35">
        <v>0</v>
      </c>
      <c r="J117" s="35"/>
      <c r="K117" s="35"/>
      <c r="L117" s="34"/>
      <c r="M117" s="27"/>
    </row>
    <row r="118" spans="1:13" hidden="1" x14ac:dyDescent="0.25">
      <c r="A118" s="74">
        <v>2262</v>
      </c>
      <c r="B118" s="78" t="s">
        <v>195</v>
      </c>
      <c r="C118" s="36">
        <f t="shared" si="6"/>
        <v>0</v>
      </c>
      <c r="D118" s="35"/>
      <c r="E118" s="35"/>
      <c r="F118" s="35"/>
      <c r="G118" s="37"/>
      <c r="H118" s="36">
        <f t="shared" si="7"/>
        <v>0</v>
      </c>
      <c r="I118" s="35">
        <v>0</v>
      </c>
      <c r="J118" s="35"/>
      <c r="K118" s="35"/>
      <c r="L118" s="34"/>
      <c r="M118" s="27"/>
    </row>
    <row r="119" spans="1:13" hidden="1" x14ac:dyDescent="0.25">
      <c r="A119" s="74">
        <v>2263</v>
      </c>
      <c r="B119" s="78" t="s">
        <v>194</v>
      </c>
      <c r="C119" s="36">
        <f t="shared" si="6"/>
        <v>0</v>
      </c>
      <c r="D119" s="35"/>
      <c r="E119" s="35"/>
      <c r="F119" s="35"/>
      <c r="G119" s="37"/>
      <c r="H119" s="36">
        <f t="shared" si="7"/>
        <v>0</v>
      </c>
      <c r="I119" s="35">
        <v>0</v>
      </c>
      <c r="J119" s="35"/>
      <c r="K119" s="35"/>
      <c r="L119" s="34"/>
      <c r="M119" s="27"/>
    </row>
    <row r="120" spans="1:13" ht="24" hidden="1" x14ac:dyDescent="0.25">
      <c r="A120" s="74">
        <v>2264</v>
      </c>
      <c r="B120" s="78" t="s">
        <v>193</v>
      </c>
      <c r="C120" s="36">
        <f t="shared" si="6"/>
        <v>0</v>
      </c>
      <c r="D120" s="35"/>
      <c r="E120" s="35"/>
      <c r="F120" s="35"/>
      <c r="G120" s="37"/>
      <c r="H120" s="36">
        <f t="shared" si="7"/>
        <v>0</v>
      </c>
      <c r="I120" s="35">
        <v>0</v>
      </c>
      <c r="J120" s="35"/>
      <c r="K120" s="35"/>
      <c r="L120" s="34"/>
      <c r="M120" s="27"/>
    </row>
    <row r="121" spans="1:13" hidden="1" x14ac:dyDescent="0.25">
      <c r="A121" s="74">
        <v>2269</v>
      </c>
      <c r="B121" s="78" t="s">
        <v>192</v>
      </c>
      <c r="C121" s="36">
        <f t="shared" si="6"/>
        <v>0</v>
      </c>
      <c r="D121" s="35"/>
      <c r="E121" s="35"/>
      <c r="F121" s="35"/>
      <c r="G121" s="37"/>
      <c r="H121" s="36">
        <f t="shared" si="7"/>
        <v>0</v>
      </c>
      <c r="I121" s="35">
        <v>0</v>
      </c>
      <c r="J121" s="35"/>
      <c r="K121" s="35"/>
      <c r="L121" s="34"/>
      <c r="M121" s="27"/>
    </row>
    <row r="122" spans="1:13" x14ac:dyDescent="0.25">
      <c r="A122" s="88">
        <v>2270</v>
      </c>
      <c r="B122" s="78" t="s">
        <v>191</v>
      </c>
      <c r="C122" s="36">
        <f t="shared" si="6"/>
        <v>373</v>
      </c>
      <c r="D122" s="76">
        <f>SUM(D123:D127)</f>
        <v>230</v>
      </c>
      <c r="E122" s="76">
        <f>SUM(E123:E127)</f>
        <v>0</v>
      </c>
      <c r="F122" s="76">
        <f>SUM(F123:F127)</f>
        <v>143</v>
      </c>
      <c r="G122" s="77">
        <f>SUM(G123:G127)</f>
        <v>0</v>
      </c>
      <c r="H122" s="36">
        <f t="shared" si="7"/>
        <v>373</v>
      </c>
      <c r="I122" s="76">
        <f>SUM(I123:I127)</f>
        <v>230</v>
      </c>
      <c r="J122" s="76">
        <f>SUM(J123:J127)</f>
        <v>0</v>
      </c>
      <c r="K122" s="76">
        <f>SUM(K123:K127)</f>
        <v>143</v>
      </c>
      <c r="L122" s="75">
        <f>SUM(L123:L127)</f>
        <v>0</v>
      </c>
    </row>
    <row r="123" spans="1:13" hidden="1" x14ac:dyDescent="0.25">
      <c r="A123" s="74">
        <v>2272</v>
      </c>
      <c r="B123" s="1" t="s">
        <v>190</v>
      </c>
      <c r="C123" s="36">
        <f t="shared" si="6"/>
        <v>0</v>
      </c>
      <c r="D123" s="35"/>
      <c r="E123" s="35"/>
      <c r="F123" s="35"/>
      <c r="G123" s="37"/>
      <c r="H123" s="36">
        <f t="shared" si="7"/>
        <v>0</v>
      </c>
      <c r="I123" s="35">
        <v>0</v>
      </c>
      <c r="J123" s="35"/>
      <c r="K123" s="35"/>
      <c r="L123" s="34"/>
      <c r="M123" s="27"/>
    </row>
    <row r="124" spans="1:13" ht="24" hidden="1" x14ac:dyDescent="0.25">
      <c r="A124" s="74">
        <v>2275</v>
      </c>
      <c r="B124" s="78" t="s">
        <v>189</v>
      </c>
      <c r="C124" s="36">
        <f t="shared" si="6"/>
        <v>0</v>
      </c>
      <c r="D124" s="35"/>
      <c r="E124" s="35"/>
      <c r="F124" s="35"/>
      <c r="G124" s="37"/>
      <c r="H124" s="36">
        <f t="shared" si="7"/>
        <v>0</v>
      </c>
      <c r="I124" s="35">
        <v>0</v>
      </c>
      <c r="J124" s="35"/>
      <c r="K124" s="35"/>
      <c r="L124" s="34"/>
      <c r="M124" s="27"/>
    </row>
    <row r="125" spans="1:13" ht="36" hidden="1" x14ac:dyDescent="0.25">
      <c r="A125" s="74">
        <v>2276</v>
      </c>
      <c r="B125" s="78" t="s">
        <v>188</v>
      </c>
      <c r="C125" s="36">
        <f t="shared" si="6"/>
        <v>0</v>
      </c>
      <c r="D125" s="35"/>
      <c r="E125" s="35"/>
      <c r="F125" s="35"/>
      <c r="G125" s="37"/>
      <c r="H125" s="36">
        <f t="shared" si="7"/>
        <v>0</v>
      </c>
      <c r="I125" s="35">
        <v>0</v>
      </c>
      <c r="J125" s="35"/>
      <c r="K125" s="35"/>
      <c r="L125" s="34"/>
      <c r="M125" s="27"/>
    </row>
    <row r="126" spans="1:13" ht="24" hidden="1" customHeight="1" x14ac:dyDescent="0.25">
      <c r="A126" s="74">
        <v>2278</v>
      </c>
      <c r="B126" s="78" t="s">
        <v>187</v>
      </c>
      <c r="C126" s="36">
        <f t="shared" si="6"/>
        <v>0</v>
      </c>
      <c r="D126" s="35"/>
      <c r="E126" s="35"/>
      <c r="F126" s="35"/>
      <c r="G126" s="37"/>
      <c r="H126" s="36">
        <f t="shared" si="7"/>
        <v>0</v>
      </c>
      <c r="I126" s="35">
        <v>0</v>
      </c>
      <c r="J126" s="35"/>
      <c r="K126" s="35"/>
      <c r="L126" s="34"/>
      <c r="M126" s="27"/>
    </row>
    <row r="127" spans="1:13" ht="24" x14ac:dyDescent="0.25">
      <c r="A127" s="74">
        <v>2279</v>
      </c>
      <c r="B127" s="78" t="s">
        <v>186</v>
      </c>
      <c r="C127" s="36">
        <f t="shared" si="6"/>
        <v>373</v>
      </c>
      <c r="D127" s="35">
        <v>230</v>
      </c>
      <c r="E127" s="35"/>
      <c r="F127" s="35">
        <v>143</v>
      </c>
      <c r="G127" s="37"/>
      <c r="H127" s="36">
        <f t="shared" si="7"/>
        <v>373</v>
      </c>
      <c r="I127" s="35">
        <v>230</v>
      </c>
      <c r="J127" s="35"/>
      <c r="K127" s="35">
        <v>143</v>
      </c>
      <c r="L127" s="34"/>
      <c r="M127" s="27"/>
    </row>
    <row r="128" spans="1:13" ht="24" hidden="1" x14ac:dyDescent="0.25">
      <c r="A128" s="91">
        <v>2280</v>
      </c>
      <c r="B128" s="79" t="s">
        <v>185</v>
      </c>
      <c r="C128" s="69">
        <f t="shared" ref="C128:L128" si="8">SUM(C129)</f>
        <v>0</v>
      </c>
      <c r="D128" s="107">
        <f t="shared" si="8"/>
        <v>0</v>
      </c>
      <c r="E128" s="107">
        <f t="shared" si="8"/>
        <v>0</v>
      </c>
      <c r="F128" s="107">
        <f t="shared" si="8"/>
        <v>0</v>
      </c>
      <c r="G128" s="107">
        <f t="shared" si="8"/>
        <v>0</v>
      </c>
      <c r="H128" s="69">
        <f t="shared" si="8"/>
        <v>0</v>
      </c>
      <c r="I128" s="107">
        <f t="shared" si="8"/>
        <v>0</v>
      </c>
      <c r="J128" s="107">
        <f t="shared" si="8"/>
        <v>0</v>
      </c>
      <c r="K128" s="107">
        <f t="shared" si="8"/>
        <v>0</v>
      </c>
      <c r="L128" s="104">
        <f t="shared" si="8"/>
        <v>0</v>
      </c>
    </row>
    <row r="129" spans="1:13" ht="24" hidden="1" x14ac:dyDescent="0.25">
      <c r="A129" s="74">
        <v>2283</v>
      </c>
      <c r="B129" s="78" t="s">
        <v>184</v>
      </c>
      <c r="C129" s="36">
        <f t="shared" ref="C129:C160" si="9">SUM(D129:G129)</f>
        <v>0</v>
      </c>
      <c r="D129" s="35"/>
      <c r="E129" s="35"/>
      <c r="F129" s="35"/>
      <c r="G129" s="37"/>
      <c r="H129" s="36">
        <f t="shared" ref="H129:H160" si="10">SUM(I129:L129)</f>
        <v>0</v>
      </c>
      <c r="I129" s="35">
        <v>0</v>
      </c>
      <c r="J129" s="35"/>
      <c r="K129" s="35"/>
      <c r="L129" s="34"/>
      <c r="M129" s="27"/>
    </row>
    <row r="130" spans="1:13" ht="38.25" customHeight="1" x14ac:dyDescent="0.25">
      <c r="A130" s="97">
        <v>2300</v>
      </c>
      <c r="B130" s="96" t="s">
        <v>183</v>
      </c>
      <c r="C130" s="94">
        <f t="shared" si="9"/>
        <v>2180</v>
      </c>
      <c r="D130" s="93">
        <f>SUM(D131,D136,D140,D141,D144,D151,D159,D160,D163)</f>
        <v>2180</v>
      </c>
      <c r="E130" s="93">
        <f>SUM(E131,E136,E140,E141,E144,E151,E159,E160,E163)</f>
        <v>0</v>
      </c>
      <c r="F130" s="93">
        <f>SUM(F131,F136,F140,F141,F144,F151,F159,F160,F163)</f>
        <v>0</v>
      </c>
      <c r="G130" s="142">
        <f>SUM(G131,G136,G140,G141,G144,G151,G159,G160,G163)</f>
        <v>0</v>
      </c>
      <c r="H130" s="94">
        <f t="shared" si="10"/>
        <v>2180</v>
      </c>
      <c r="I130" s="93">
        <f>SUM(I131,I136,I140,I141,I144,I151,I159,I160,I163)</f>
        <v>2180</v>
      </c>
      <c r="J130" s="93">
        <f>SUM(J131,J136,J140,J141,J144,J151,J159,J160,J163)</f>
        <v>0</v>
      </c>
      <c r="K130" s="93">
        <f>SUM(K131,K136,K140,K141,K144,K151,K159,K160,K163)</f>
        <v>0</v>
      </c>
      <c r="L130" s="141">
        <f>SUM(L131,L136,L140,L141,L144,L151,L159,L160,L163)</f>
        <v>0</v>
      </c>
    </row>
    <row r="131" spans="1:13" ht="24" x14ac:dyDescent="0.25">
      <c r="A131" s="91">
        <v>2310</v>
      </c>
      <c r="B131" s="79" t="s">
        <v>182</v>
      </c>
      <c r="C131" s="69">
        <f t="shared" si="9"/>
        <v>2180</v>
      </c>
      <c r="D131" s="107">
        <f>SUM(D132:D135)</f>
        <v>2180</v>
      </c>
      <c r="E131" s="107">
        <f>SUM(E132:E135)</f>
        <v>0</v>
      </c>
      <c r="F131" s="107">
        <f>SUM(F132:F135)</f>
        <v>0</v>
      </c>
      <c r="G131" s="150">
        <f>SUM(G132:G135)</f>
        <v>0</v>
      </c>
      <c r="H131" s="69">
        <f t="shared" si="10"/>
        <v>2180</v>
      </c>
      <c r="I131" s="107">
        <f>SUM(I132:I135)</f>
        <v>2180</v>
      </c>
      <c r="J131" s="107">
        <f>SUM(J132:J135)</f>
        <v>0</v>
      </c>
      <c r="K131" s="107">
        <f>SUM(K132:K135)</f>
        <v>0</v>
      </c>
      <c r="L131" s="149">
        <f>SUM(L132:L135)</f>
        <v>0</v>
      </c>
    </row>
    <row r="132" spans="1:13" hidden="1" x14ac:dyDescent="0.25">
      <c r="A132" s="74">
        <v>2311</v>
      </c>
      <c r="B132" s="78" t="s">
        <v>181</v>
      </c>
      <c r="C132" s="36">
        <f t="shared" si="9"/>
        <v>0</v>
      </c>
      <c r="D132" s="35"/>
      <c r="E132" s="35"/>
      <c r="F132" s="35"/>
      <c r="G132" s="37"/>
      <c r="H132" s="36">
        <f t="shared" si="10"/>
        <v>0</v>
      </c>
      <c r="I132" s="35">
        <v>0</v>
      </c>
      <c r="J132" s="35"/>
      <c r="K132" s="35"/>
      <c r="L132" s="34"/>
      <c r="M132" s="27"/>
    </row>
    <row r="133" spans="1:13" hidden="1" x14ac:dyDescent="0.25">
      <c r="A133" s="74">
        <v>2312</v>
      </c>
      <c r="B133" s="78" t="s">
        <v>180</v>
      </c>
      <c r="C133" s="36">
        <f t="shared" si="9"/>
        <v>0</v>
      </c>
      <c r="D133" s="35"/>
      <c r="E133" s="35"/>
      <c r="F133" s="35"/>
      <c r="G133" s="37"/>
      <c r="H133" s="36">
        <f t="shared" si="10"/>
        <v>0</v>
      </c>
      <c r="I133" s="35">
        <v>0</v>
      </c>
      <c r="J133" s="35"/>
      <c r="K133" s="35"/>
      <c r="L133" s="34"/>
      <c r="M133" s="27"/>
    </row>
    <row r="134" spans="1:13" hidden="1" x14ac:dyDescent="0.25">
      <c r="A134" s="74">
        <v>2313</v>
      </c>
      <c r="B134" s="78" t="s">
        <v>179</v>
      </c>
      <c r="C134" s="36">
        <f t="shared" si="9"/>
        <v>0</v>
      </c>
      <c r="D134" s="35"/>
      <c r="E134" s="35"/>
      <c r="F134" s="35"/>
      <c r="G134" s="37"/>
      <c r="H134" s="36">
        <f t="shared" si="10"/>
        <v>0</v>
      </c>
      <c r="I134" s="35">
        <v>0</v>
      </c>
      <c r="J134" s="35"/>
      <c r="K134" s="35"/>
      <c r="L134" s="34"/>
      <c r="M134" s="27"/>
    </row>
    <row r="135" spans="1:13" ht="22.5" customHeight="1" x14ac:dyDescent="0.25">
      <c r="A135" s="74">
        <v>2314</v>
      </c>
      <c r="B135" s="78" t="s">
        <v>178</v>
      </c>
      <c r="C135" s="36">
        <f t="shared" si="9"/>
        <v>2180</v>
      </c>
      <c r="D135" s="35">
        <f>430+1750</f>
        <v>2180</v>
      </c>
      <c r="E135" s="35"/>
      <c r="F135" s="35"/>
      <c r="G135" s="37"/>
      <c r="H135" s="36">
        <f t="shared" si="10"/>
        <v>2180</v>
      </c>
      <c r="I135" s="35">
        <v>2180</v>
      </c>
      <c r="J135" s="35"/>
      <c r="K135" s="35"/>
      <c r="L135" s="34"/>
      <c r="M135" s="27"/>
    </row>
    <row r="136" spans="1:13" hidden="1" x14ac:dyDescent="0.25">
      <c r="A136" s="88">
        <v>2320</v>
      </c>
      <c r="B136" s="78" t="s">
        <v>177</v>
      </c>
      <c r="C136" s="36">
        <f t="shared" si="9"/>
        <v>0</v>
      </c>
      <c r="D136" s="76">
        <f>SUM(D137:D139)</f>
        <v>0</v>
      </c>
      <c r="E136" s="76">
        <f>SUM(E137:E139)</f>
        <v>0</v>
      </c>
      <c r="F136" s="76">
        <f>SUM(F137:F139)</f>
        <v>0</v>
      </c>
      <c r="G136" s="77">
        <f>SUM(G137:G139)</f>
        <v>0</v>
      </c>
      <c r="H136" s="36">
        <f t="shared" si="10"/>
        <v>0</v>
      </c>
      <c r="I136" s="76">
        <f>SUM(I137:I139)</f>
        <v>0</v>
      </c>
      <c r="J136" s="76">
        <f>SUM(J137:J139)</f>
        <v>0</v>
      </c>
      <c r="K136" s="76">
        <f>SUM(K137:K139)</f>
        <v>0</v>
      </c>
      <c r="L136" s="75">
        <f>SUM(L137:L139)</f>
        <v>0</v>
      </c>
    </row>
    <row r="137" spans="1:13" hidden="1" x14ac:dyDescent="0.25">
      <c r="A137" s="74">
        <v>2321</v>
      </c>
      <c r="B137" s="78" t="s">
        <v>176</v>
      </c>
      <c r="C137" s="36">
        <f t="shared" si="9"/>
        <v>0</v>
      </c>
      <c r="D137" s="35"/>
      <c r="E137" s="35"/>
      <c r="F137" s="35"/>
      <c r="G137" s="37"/>
      <c r="H137" s="36">
        <f t="shared" si="10"/>
        <v>0</v>
      </c>
      <c r="I137" s="35">
        <v>0</v>
      </c>
      <c r="J137" s="35"/>
      <c r="K137" s="35"/>
      <c r="L137" s="34"/>
      <c r="M137" s="27"/>
    </row>
    <row r="138" spans="1:13" hidden="1" x14ac:dyDescent="0.25">
      <c r="A138" s="74">
        <v>2322</v>
      </c>
      <c r="B138" s="78" t="s">
        <v>175</v>
      </c>
      <c r="C138" s="36">
        <f t="shared" si="9"/>
        <v>0</v>
      </c>
      <c r="D138" s="35"/>
      <c r="E138" s="35"/>
      <c r="F138" s="35"/>
      <c r="G138" s="37"/>
      <c r="H138" s="36">
        <f t="shared" si="10"/>
        <v>0</v>
      </c>
      <c r="I138" s="35">
        <v>0</v>
      </c>
      <c r="J138" s="35"/>
      <c r="K138" s="35"/>
      <c r="L138" s="34"/>
      <c r="M138" s="27"/>
    </row>
    <row r="139" spans="1:13" ht="10.5" hidden="1" customHeight="1" x14ac:dyDescent="0.25">
      <c r="A139" s="74">
        <v>2329</v>
      </c>
      <c r="B139" s="78" t="s">
        <v>174</v>
      </c>
      <c r="C139" s="36">
        <f t="shared" si="9"/>
        <v>0</v>
      </c>
      <c r="D139" s="35"/>
      <c r="E139" s="35"/>
      <c r="F139" s="35"/>
      <c r="G139" s="37"/>
      <c r="H139" s="36">
        <f t="shared" si="10"/>
        <v>0</v>
      </c>
      <c r="I139" s="35">
        <v>0</v>
      </c>
      <c r="J139" s="35"/>
      <c r="K139" s="35"/>
      <c r="L139" s="34"/>
      <c r="M139" s="27"/>
    </row>
    <row r="140" spans="1:13" hidden="1" x14ac:dyDescent="0.25">
      <c r="A140" s="88">
        <v>2330</v>
      </c>
      <c r="B140" s="78" t="s">
        <v>173</v>
      </c>
      <c r="C140" s="36">
        <f t="shared" si="9"/>
        <v>0</v>
      </c>
      <c r="D140" s="35"/>
      <c r="E140" s="35"/>
      <c r="F140" s="35"/>
      <c r="G140" s="37"/>
      <c r="H140" s="36">
        <f t="shared" si="10"/>
        <v>0</v>
      </c>
      <c r="I140" s="35">
        <v>0</v>
      </c>
      <c r="J140" s="35"/>
      <c r="K140" s="35"/>
      <c r="L140" s="34"/>
      <c r="M140" s="27"/>
    </row>
    <row r="141" spans="1:13" ht="48" hidden="1" x14ac:dyDescent="0.25">
      <c r="A141" s="88">
        <v>2340</v>
      </c>
      <c r="B141" s="78" t="s">
        <v>172</v>
      </c>
      <c r="C141" s="36">
        <f t="shared" si="9"/>
        <v>0</v>
      </c>
      <c r="D141" s="76">
        <f>SUM(D142:D143)</f>
        <v>0</v>
      </c>
      <c r="E141" s="76">
        <f>SUM(E142:E143)</f>
        <v>0</v>
      </c>
      <c r="F141" s="76">
        <f>SUM(F142:F143)</f>
        <v>0</v>
      </c>
      <c r="G141" s="77">
        <f>SUM(G142:G143)</f>
        <v>0</v>
      </c>
      <c r="H141" s="36">
        <f t="shared" si="10"/>
        <v>0</v>
      </c>
      <c r="I141" s="76">
        <f>SUM(I142:I143)</f>
        <v>0</v>
      </c>
      <c r="J141" s="76">
        <f>SUM(J142:J143)</f>
        <v>0</v>
      </c>
      <c r="K141" s="76">
        <f>SUM(K142:K143)</f>
        <v>0</v>
      </c>
      <c r="L141" s="75">
        <f>SUM(L142:L143)</f>
        <v>0</v>
      </c>
    </row>
    <row r="142" spans="1:13" hidden="1" x14ac:dyDescent="0.25">
      <c r="A142" s="74">
        <v>2341</v>
      </c>
      <c r="B142" s="78" t="s">
        <v>171</v>
      </c>
      <c r="C142" s="36">
        <f t="shared" si="9"/>
        <v>0</v>
      </c>
      <c r="D142" s="35"/>
      <c r="E142" s="35"/>
      <c r="F142" s="35"/>
      <c r="G142" s="37"/>
      <c r="H142" s="36">
        <f t="shared" si="10"/>
        <v>0</v>
      </c>
      <c r="I142" s="35">
        <v>0</v>
      </c>
      <c r="J142" s="35"/>
      <c r="K142" s="35"/>
      <c r="L142" s="34"/>
      <c r="M142" s="27"/>
    </row>
    <row r="143" spans="1:13" ht="24" hidden="1" x14ac:dyDescent="0.25">
      <c r="A143" s="74">
        <v>2344</v>
      </c>
      <c r="B143" s="78" t="s">
        <v>170</v>
      </c>
      <c r="C143" s="36">
        <f t="shared" si="9"/>
        <v>0</v>
      </c>
      <c r="D143" s="35"/>
      <c r="E143" s="35"/>
      <c r="F143" s="35"/>
      <c r="G143" s="37"/>
      <c r="H143" s="36">
        <f t="shared" si="10"/>
        <v>0</v>
      </c>
      <c r="I143" s="35">
        <v>0</v>
      </c>
      <c r="J143" s="35"/>
      <c r="K143" s="35"/>
      <c r="L143" s="34"/>
      <c r="M143" s="27"/>
    </row>
    <row r="144" spans="1:13" ht="24" hidden="1" x14ac:dyDescent="0.25">
      <c r="A144" s="80">
        <v>2350</v>
      </c>
      <c r="B144" s="137" t="s">
        <v>169</v>
      </c>
      <c r="C144" s="134">
        <f t="shared" si="9"/>
        <v>0</v>
      </c>
      <c r="D144" s="139">
        <f>SUM(D145:D150)</f>
        <v>0</v>
      </c>
      <c r="E144" s="139">
        <f>SUM(E145:E150)</f>
        <v>0</v>
      </c>
      <c r="F144" s="139">
        <f>SUM(F145:F150)</f>
        <v>0</v>
      </c>
      <c r="G144" s="140">
        <f>SUM(G145:G150)</f>
        <v>0</v>
      </c>
      <c r="H144" s="134">
        <f t="shared" si="10"/>
        <v>0</v>
      </c>
      <c r="I144" s="139">
        <f>SUM(I145:I150)</f>
        <v>0</v>
      </c>
      <c r="J144" s="139">
        <f>SUM(J145:J150)</f>
        <v>0</v>
      </c>
      <c r="K144" s="139">
        <f>SUM(K145:K150)</f>
        <v>0</v>
      </c>
      <c r="L144" s="138">
        <f>SUM(L145:L150)</f>
        <v>0</v>
      </c>
    </row>
    <row r="145" spans="1:13" hidden="1" x14ac:dyDescent="0.25">
      <c r="A145" s="114">
        <v>2351</v>
      </c>
      <c r="B145" s="79" t="s">
        <v>168</v>
      </c>
      <c r="C145" s="69">
        <f t="shared" si="9"/>
        <v>0</v>
      </c>
      <c r="D145" s="68"/>
      <c r="E145" s="68"/>
      <c r="F145" s="68"/>
      <c r="G145" s="70"/>
      <c r="H145" s="69">
        <f t="shared" si="10"/>
        <v>0</v>
      </c>
      <c r="I145" s="68">
        <v>0</v>
      </c>
      <c r="J145" s="68"/>
      <c r="K145" s="68"/>
      <c r="L145" s="67"/>
      <c r="M145" s="27"/>
    </row>
    <row r="146" spans="1:13" hidden="1" x14ac:dyDescent="0.25">
      <c r="A146" s="74">
        <v>2352</v>
      </c>
      <c r="B146" s="78" t="s">
        <v>167</v>
      </c>
      <c r="C146" s="36">
        <f t="shared" si="9"/>
        <v>0</v>
      </c>
      <c r="D146" s="35"/>
      <c r="E146" s="35"/>
      <c r="F146" s="35"/>
      <c r="G146" s="37"/>
      <c r="H146" s="36">
        <f t="shared" si="10"/>
        <v>0</v>
      </c>
      <c r="I146" s="35">
        <v>0</v>
      </c>
      <c r="J146" s="35"/>
      <c r="K146" s="35"/>
      <c r="L146" s="34"/>
      <c r="M146" s="27"/>
    </row>
    <row r="147" spans="1:13" ht="24" hidden="1" x14ac:dyDescent="0.25">
      <c r="A147" s="74">
        <v>2353</v>
      </c>
      <c r="B147" s="78" t="s">
        <v>166</v>
      </c>
      <c r="C147" s="36">
        <f t="shared" si="9"/>
        <v>0</v>
      </c>
      <c r="D147" s="35"/>
      <c r="E147" s="35"/>
      <c r="F147" s="35"/>
      <c r="G147" s="37"/>
      <c r="H147" s="36">
        <f t="shared" si="10"/>
        <v>0</v>
      </c>
      <c r="I147" s="35">
        <v>0</v>
      </c>
      <c r="J147" s="35"/>
      <c r="K147" s="35"/>
      <c r="L147" s="34"/>
      <c r="M147" s="27"/>
    </row>
    <row r="148" spans="1:13" ht="24" hidden="1" x14ac:dyDescent="0.25">
      <c r="A148" s="74">
        <v>2354</v>
      </c>
      <c r="B148" s="78" t="s">
        <v>165</v>
      </c>
      <c r="C148" s="36">
        <f t="shared" si="9"/>
        <v>0</v>
      </c>
      <c r="D148" s="35"/>
      <c r="E148" s="35"/>
      <c r="F148" s="35"/>
      <c r="G148" s="37"/>
      <c r="H148" s="36">
        <f t="shared" si="10"/>
        <v>0</v>
      </c>
      <c r="I148" s="35">
        <v>0</v>
      </c>
      <c r="J148" s="35"/>
      <c r="K148" s="35"/>
      <c r="L148" s="34"/>
      <c r="M148" s="27"/>
    </row>
    <row r="149" spans="1:13" ht="24" hidden="1" x14ac:dyDescent="0.25">
      <c r="A149" s="74">
        <v>2355</v>
      </c>
      <c r="B149" s="78" t="s">
        <v>164</v>
      </c>
      <c r="C149" s="36">
        <f t="shared" si="9"/>
        <v>0</v>
      </c>
      <c r="D149" s="35"/>
      <c r="E149" s="35"/>
      <c r="F149" s="35"/>
      <c r="G149" s="37"/>
      <c r="H149" s="36">
        <f t="shared" si="10"/>
        <v>0</v>
      </c>
      <c r="I149" s="35">
        <v>0</v>
      </c>
      <c r="J149" s="35"/>
      <c r="K149" s="35"/>
      <c r="L149" s="34"/>
      <c r="M149" s="27"/>
    </row>
    <row r="150" spans="1:13" ht="24" hidden="1" x14ac:dyDescent="0.25">
      <c r="A150" s="74">
        <v>2359</v>
      </c>
      <c r="B150" s="78" t="s">
        <v>163</v>
      </c>
      <c r="C150" s="36">
        <f t="shared" si="9"/>
        <v>0</v>
      </c>
      <c r="D150" s="35"/>
      <c r="E150" s="35"/>
      <c r="F150" s="35"/>
      <c r="G150" s="37"/>
      <c r="H150" s="36">
        <f t="shared" si="10"/>
        <v>0</v>
      </c>
      <c r="I150" s="35">
        <v>0</v>
      </c>
      <c r="J150" s="35"/>
      <c r="K150" s="35"/>
      <c r="L150" s="34"/>
      <c r="M150" s="27"/>
    </row>
    <row r="151" spans="1:13" ht="24.75" hidden="1" customHeight="1" x14ac:dyDescent="0.25">
      <c r="A151" s="88">
        <v>2360</v>
      </c>
      <c r="B151" s="78" t="s">
        <v>162</v>
      </c>
      <c r="C151" s="36">
        <f t="shared" si="9"/>
        <v>0</v>
      </c>
      <c r="D151" s="76">
        <f>SUM(D152:D158)</f>
        <v>0</v>
      </c>
      <c r="E151" s="76">
        <f>SUM(E152:E158)</f>
        <v>0</v>
      </c>
      <c r="F151" s="76">
        <f>SUM(F152:F158)</f>
        <v>0</v>
      </c>
      <c r="G151" s="77">
        <f>SUM(G152:G158)</f>
        <v>0</v>
      </c>
      <c r="H151" s="36">
        <f t="shared" si="10"/>
        <v>0</v>
      </c>
      <c r="I151" s="76">
        <f>SUM(I152:I158)</f>
        <v>0</v>
      </c>
      <c r="J151" s="76">
        <f>SUM(J152:J158)</f>
        <v>0</v>
      </c>
      <c r="K151" s="76">
        <f>SUM(K152:K158)</f>
        <v>0</v>
      </c>
      <c r="L151" s="75">
        <f>SUM(L152:L158)</f>
        <v>0</v>
      </c>
    </row>
    <row r="152" spans="1:13" hidden="1" x14ac:dyDescent="0.25">
      <c r="A152" s="38">
        <v>2361</v>
      </c>
      <c r="B152" s="78" t="s">
        <v>161</v>
      </c>
      <c r="C152" s="36">
        <f t="shared" si="9"/>
        <v>0</v>
      </c>
      <c r="D152" s="35"/>
      <c r="E152" s="35"/>
      <c r="F152" s="35"/>
      <c r="G152" s="37"/>
      <c r="H152" s="36">
        <f t="shared" si="10"/>
        <v>0</v>
      </c>
      <c r="I152" s="35">
        <v>0</v>
      </c>
      <c r="J152" s="35"/>
      <c r="K152" s="35"/>
      <c r="L152" s="34"/>
      <c r="M152" s="27"/>
    </row>
    <row r="153" spans="1:13" ht="24" hidden="1" x14ac:dyDescent="0.25">
      <c r="A153" s="38">
        <v>2362</v>
      </c>
      <c r="B153" s="78" t="s">
        <v>160</v>
      </c>
      <c r="C153" s="36">
        <f t="shared" si="9"/>
        <v>0</v>
      </c>
      <c r="D153" s="35"/>
      <c r="E153" s="35"/>
      <c r="F153" s="35"/>
      <c r="G153" s="37"/>
      <c r="H153" s="36">
        <f t="shared" si="10"/>
        <v>0</v>
      </c>
      <c r="I153" s="35">
        <v>0</v>
      </c>
      <c r="J153" s="35"/>
      <c r="K153" s="35"/>
      <c r="L153" s="34"/>
      <c r="M153" s="27"/>
    </row>
    <row r="154" spans="1:13" hidden="1" x14ac:dyDescent="0.25">
      <c r="A154" s="38">
        <v>2363</v>
      </c>
      <c r="B154" s="78" t="s">
        <v>159</v>
      </c>
      <c r="C154" s="36">
        <f t="shared" si="9"/>
        <v>0</v>
      </c>
      <c r="D154" s="35"/>
      <c r="E154" s="35"/>
      <c r="F154" s="35"/>
      <c r="G154" s="37"/>
      <c r="H154" s="36">
        <f t="shared" si="10"/>
        <v>0</v>
      </c>
      <c r="I154" s="35">
        <v>0</v>
      </c>
      <c r="J154" s="35"/>
      <c r="K154" s="35"/>
      <c r="L154" s="34"/>
      <c r="M154" s="27"/>
    </row>
    <row r="155" spans="1:13" hidden="1" x14ac:dyDescent="0.25">
      <c r="A155" s="38">
        <v>2364</v>
      </c>
      <c r="B155" s="78" t="s">
        <v>158</v>
      </c>
      <c r="C155" s="36">
        <f t="shared" si="9"/>
        <v>0</v>
      </c>
      <c r="D155" s="35"/>
      <c r="E155" s="35"/>
      <c r="F155" s="35"/>
      <c r="G155" s="37"/>
      <c r="H155" s="36">
        <f t="shared" si="10"/>
        <v>0</v>
      </c>
      <c r="I155" s="35">
        <v>0</v>
      </c>
      <c r="J155" s="35"/>
      <c r="K155" s="35"/>
      <c r="L155" s="34"/>
      <c r="M155" s="27"/>
    </row>
    <row r="156" spans="1:13" ht="12.75" hidden="1" customHeight="1" x14ac:dyDescent="0.25">
      <c r="A156" s="38">
        <v>2365</v>
      </c>
      <c r="B156" s="78" t="s">
        <v>157</v>
      </c>
      <c r="C156" s="36">
        <f t="shared" si="9"/>
        <v>0</v>
      </c>
      <c r="D156" s="35"/>
      <c r="E156" s="35"/>
      <c r="F156" s="35"/>
      <c r="G156" s="37"/>
      <c r="H156" s="36">
        <f t="shared" si="10"/>
        <v>0</v>
      </c>
      <c r="I156" s="35">
        <v>0</v>
      </c>
      <c r="J156" s="35"/>
      <c r="K156" s="35"/>
      <c r="L156" s="34"/>
      <c r="M156" s="27"/>
    </row>
    <row r="157" spans="1:13" ht="36" hidden="1" x14ac:dyDescent="0.25">
      <c r="A157" s="38">
        <v>2366</v>
      </c>
      <c r="B157" s="78" t="s">
        <v>156</v>
      </c>
      <c r="C157" s="36">
        <f t="shared" si="9"/>
        <v>0</v>
      </c>
      <c r="D157" s="35"/>
      <c r="E157" s="35"/>
      <c r="F157" s="35"/>
      <c r="G157" s="37"/>
      <c r="H157" s="36">
        <f t="shared" si="10"/>
        <v>0</v>
      </c>
      <c r="I157" s="35">
        <v>0</v>
      </c>
      <c r="J157" s="35"/>
      <c r="K157" s="35"/>
      <c r="L157" s="34"/>
      <c r="M157" s="27"/>
    </row>
    <row r="158" spans="1:13" ht="48" hidden="1" x14ac:dyDescent="0.25">
      <c r="A158" s="38">
        <v>2369</v>
      </c>
      <c r="B158" s="78" t="s">
        <v>155</v>
      </c>
      <c r="C158" s="36">
        <f t="shared" si="9"/>
        <v>0</v>
      </c>
      <c r="D158" s="35"/>
      <c r="E158" s="35"/>
      <c r="F158" s="35"/>
      <c r="G158" s="37"/>
      <c r="H158" s="36">
        <f t="shared" si="10"/>
        <v>0</v>
      </c>
      <c r="I158" s="35">
        <v>0</v>
      </c>
      <c r="J158" s="35"/>
      <c r="K158" s="35"/>
      <c r="L158" s="34"/>
      <c r="M158" s="27"/>
    </row>
    <row r="159" spans="1:13" hidden="1" x14ac:dyDescent="0.25">
      <c r="A159" s="80">
        <v>2370</v>
      </c>
      <c r="B159" s="137" t="s">
        <v>154</v>
      </c>
      <c r="C159" s="134">
        <f t="shared" si="9"/>
        <v>0</v>
      </c>
      <c r="D159" s="133"/>
      <c r="E159" s="133"/>
      <c r="F159" s="133"/>
      <c r="G159" s="135"/>
      <c r="H159" s="134">
        <f t="shared" si="10"/>
        <v>0</v>
      </c>
      <c r="I159" s="133">
        <v>0</v>
      </c>
      <c r="J159" s="133"/>
      <c r="K159" s="133"/>
      <c r="L159" s="132"/>
      <c r="M159" s="27"/>
    </row>
    <row r="160" spans="1:13" hidden="1" x14ac:dyDescent="0.25">
      <c r="A160" s="80">
        <v>2380</v>
      </c>
      <c r="B160" s="137" t="s">
        <v>153</v>
      </c>
      <c r="C160" s="134">
        <f t="shared" si="9"/>
        <v>0</v>
      </c>
      <c r="D160" s="139">
        <f>SUM(D161:D162)</f>
        <v>0</v>
      </c>
      <c r="E160" s="139">
        <f>SUM(E161:E162)</f>
        <v>0</v>
      </c>
      <c r="F160" s="139">
        <f>SUM(F161:F162)</f>
        <v>0</v>
      </c>
      <c r="G160" s="140">
        <f>SUM(G161:G162)</f>
        <v>0</v>
      </c>
      <c r="H160" s="134">
        <f t="shared" si="10"/>
        <v>0</v>
      </c>
      <c r="I160" s="139">
        <f>SUM(I161:I162)</f>
        <v>0</v>
      </c>
      <c r="J160" s="139">
        <f>SUM(J161:J162)</f>
        <v>0</v>
      </c>
      <c r="K160" s="139">
        <f>SUM(K161:K162)</f>
        <v>0</v>
      </c>
      <c r="L160" s="138">
        <f>SUM(L161:L162)</f>
        <v>0</v>
      </c>
    </row>
    <row r="161" spans="1:13" hidden="1" x14ac:dyDescent="0.25">
      <c r="A161" s="163">
        <v>2381</v>
      </c>
      <c r="B161" s="79" t="s">
        <v>152</v>
      </c>
      <c r="C161" s="69">
        <f t="shared" ref="C161:C192" si="11">SUM(D161:G161)</f>
        <v>0</v>
      </c>
      <c r="D161" s="68"/>
      <c r="E161" s="68"/>
      <c r="F161" s="68"/>
      <c r="G161" s="70"/>
      <c r="H161" s="69">
        <f t="shared" ref="H161:H192" si="12">SUM(I161:L161)</f>
        <v>0</v>
      </c>
      <c r="I161" s="68">
        <v>0</v>
      </c>
      <c r="J161" s="68"/>
      <c r="K161" s="68"/>
      <c r="L161" s="67"/>
      <c r="M161" s="27"/>
    </row>
    <row r="162" spans="1:13" ht="24" hidden="1" x14ac:dyDescent="0.25">
      <c r="A162" s="38">
        <v>2389</v>
      </c>
      <c r="B162" s="78" t="s">
        <v>151</v>
      </c>
      <c r="C162" s="36">
        <f t="shared" si="11"/>
        <v>0</v>
      </c>
      <c r="D162" s="35"/>
      <c r="E162" s="35"/>
      <c r="F162" s="35"/>
      <c r="G162" s="37"/>
      <c r="H162" s="36">
        <f t="shared" si="12"/>
        <v>0</v>
      </c>
      <c r="I162" s="35">
        <v>0</v>
      </c>
      <c r="J162" s="35"/>
      <c r="K162" s="35"/>
      <c r="L162" s="34"/>
      <c r="M162" s="27"/>
    </row>
    <row r="163" spans="1:13" hidden="1" x14ac:dyDescent="0.25">
      <c r="A163" s="80">
        <v>2390</v>
      </c>
      <c r="B163" s="137" t="s">
        <v>150</v>
      </c>
      <c r="C163" s="134">
        <f t="shared" si="11"/>
        <v>0</v>
      </c>
      <c r="D163" s="133"/>
      <c r="E163" s="133"/>
      <c r="F163" s="133"/>
      <c r="G163" s="135"/>
      <c r="H163" s="134">
        <f t="shared" si="12"/>
        <v>0</v>
      </c>
      <c r="I163" s="133">
        <v>0</v>
      </c>
      <c r="J163" s="133"/>
      <c r="K163" s="133"/>
      <c r="L163" s="132"/>
      <c r="M163" s="27"/>
    </row>
    <row r="164" spans="1:13" hidden="1" x14ac:dyDescent="0.25">
      <c r="A164" s="97">
        <v>2400</v>
      </c>
      <c r="B164" s="96" t="s">
        <v>149</v>
      </c>
      <c r="C164" s="94">
        <f t="shared" si="11"/>
        <v>0</v>
      </c>
      <c r="D164" s="17"/>
      <c r="E164" s="17"/>
      <c r="F164" s="17"/>
      <c r="G164" s="19"/>
      <c r="H164" s="94">
        <f t="shared" si="12"/>
        <v>0</v>
      </c>
      <c r="I164" s="17">
        <v>0</v>
      </c>
      <c r="J164" s="17"/>
      <c r="K164" s="17"/>
      <c r="L164" s="16"/>
      <c r="M164" s="27"/>
    </row>
    <row r="165" spans="1:13" ht="24" hidden="1" x14ac:dyDescent="0.25">
      <c r="A165" s="97">
        <v>2500</v>
      </c>
      <c r="B165" s="96" t="s">
        <v>148</v>
      </c>
      <c r="C165" s="94">
        <f t="shared" si="11"/>
        <v>0</v>
      </c>
      <c r="D165" s="93">
        <f>SUM(D166,D171)</f>
        <v>0</v>
      </c>
      <c r="E165" s="93">
        <f>SUM(E166,E171)</f>
        <v>0</v>
      </c>
      <c r="F165" s="93">
        <f>SUM(F166,F171)</f>
        <v>0</v>
      </c>
      <c r="G165" s="93">
        <f>SUM(G166,G171)</f>
        <v>0</v>
      </c>
      <c r="H165" s="94">
        <f t="shared" si="12"/>
        <v>0</v>
      </c>
      <c r="I165" s="93">
        <f>SUM(I166,I171)</f>
        <v>0</v>
      </c>
      <c r="J165" s="93">
        <f>SUM(J166,J171)</f>
        <v>0</v>
      </c>
      <c r="K165" s="93">
        <f>SUM(K166,K171)</f>
        <v>0</v>
      </c>
      <c r="L165" s="92">
        <f>SUM(L166,L171)</f>
        <v>0</v>
      </c>
    </row>
    <row r="166" spans="1:13" ht="16.5" hidden="1" customHeight="1" x14ac:dyDescent="0.25">
      <c r="A166" s="91">
        <v>2510</v>
      </c>
      <c r="B166" s="79" t="s">
        <v>147</v>
      </c>
      <c r="C166" s="69">
        <f t="shared" si="11"/>
        <v>0</v>
      </c>
      <c r="D166" s="107">
        <f>SUM(D167:D170)</f>
        <v>0</v>
      </c>
      <c r="E166" s="107">
        <f>SUM(E167:E170)</f>
        <v>0</v>
      </c>
      <c r="F166" s="107">
        <f>SUM(F167:F170)</f>
        <v>0</v>
      </c>
      <c r="G166" s="107">
        <f>SUM(G167:G170)</f>
        <v>0</v>
      </c>
      <c r="H166" s="69">
        <f t="shared" si="12"/>
        <v>0</v>
      </c>
      <c r="I166" s="107">
        <f>SUM(I167:I170)</f>
        <v>0</v>
      </c>
      <c r="J166" s="107">
        <f>SUM(J167:J170)</f>
        <v>0</v>
      </c>
      <c r="K166" s="107">
        <f>SUM(K167:K170)</f>
        <v>0</v>
      </c>
      <c r="L166" s="106">
        <f>SUM(L167:L170)</f>
        <v>0</v>
      </c>
    </row>
    <row r="167" spans="1:13" ht="24" hidden="1" x14ac:dyDescent="0.25">
      <c r="A167" s="74">
        <v>2512</v>
      </c>
      <c r="B167" s="78" t="s">
        <v>146</v>
      </c>
      <c r="C167" s="36">
        <f t="shared" si="11"/>
        <v>0</v>
      </c>
      <c r="D167" s="35"/>
      <c r="E167" s="35"/>
      <c r="F167" s="35"/>
      <c r="G167" s="37"/>
      <c r="H167" s="36">
        <f t="shared" si="12"/>
        <v>0</v>
      </c>
      <c r="I167" s="35">
        <v>0</v>
      </c>
      <c r="J167" s="35"/>
      <c r="K167" s="35"/>
      <c r="L167" s="34"/>
      <c r="M167" s="27"/>
    </row>
    <row r="168" spans="1:13" ht="36" hidden="1" x14ac:dyDescent="0.25">
      <c r="A168" s="74">
        <v>2513</v>
      </c>
      <c r="B168" s="78" t="s">
        <v>145</v>
      </c>
      <c r="C168" s="36">
        <f t="shared" si="11"/>
        <v>0</v>
      </c>
      <c r="D168" s="35"/>
      <c r="E168" s="35"/>
      <c r="F168" s="35"/>
      <c r="G168" s="37"/>
      <c r="H168" s="36">
        <f t="shared" si="12"/>
        <v>0</v>
      </c>
      <c r="I168" s="35">
        <v>0</v>
      </c>
      <c r="J168" s="35"/>
      <c r="K168" s="35"/>
      <c r="L168" s="34"/>
      <c r="M168" s="27"/>
    </row>
    <row r="169" spans="1:13" ht="24" hidden="1" x14ac:dyDescent="0.25">
      <c r="A169" s="74">
        <v>2515</v>
      </c>
      <c r="B169" s="78" t="s">
        <v>144</v>
      </c>
      <c r="C169" s="36">
        <f t="shared" si="11"/>
        <v>0</v>
      </c>
      <c r="D169" s="35"/>
      <c r="E169" s="35"/>
      <c r="F169" s="35"/>
      <c r="G169" s="37"/>
      <c r="H169" s="36">
        <f t="shared" si="12"/>
        <v>0</v>
      </c>
      <c r="I169" s="35">
        <v>0</v>
      </c>
      <c r="J169" s="35"/>
      <c r="K169" s="35"/>
      <c r="L169" s="34"/>
      <c r="M169" s="27"/>
    </row>
    <row r="170" spans="1:13" ht="24" hidden="1" x14ac:dyDescent="0.25">
      <c r="A170" s="74">
        <v>2519</v>
      </c>
      <c r="B170" s="78" t="s">
        <v>143</v>
      </c>
      <c r="C170" s="36">
        <f t="shared" si="11"/>
        <v>0</v>
      </c>
      <c r="D170" s="35"/>
      <c r="E170" s="35"/>
      <c r="F170" s="35"/>
      <c r="G170" s="37"/>
      <c r="H170" s="36">
        <f t="shared" si="12"/>
        <v>0</v>
      </c>
      <c r="I170" s="35">
        <v>0</v>
      </c>
      <c r="J170" s="35"/>
      <c r="K170" s="35"/>
      <c r="L170" s="34"/>
      <c r="M170" s="27"/>
    </row>
    <row r="171" spans="1:13" ht="24" hidden="1" x14ac:dyDescent="0.25">
      <c r="A171" s="88">
        <v>2520</v>
      </c>
      <c r="B171" s="78" t="s">
        <v>142</v>
      </c>
      <c r="C171" s="36">
        <f t="shared" si="11"/>
        <v>0</v>
      </c>
      <c r="D171" s="35"/>
      <c r="E171" s="35"/>
      <c r="F171" s="35"/>
      <c r="G171" s="37"/>
      <c r="H171" s="36">
        <f t="shared" si="12"/>
        <v>0</v>
      </c>
      <c r="I171" s="35">
        <v>0</v>
      </c>
      <c r="J171" s="35"/>
      <c r="K171" s="35"/>
      <c r="L171" s="34"/>
      <c r="M171" s="27"/>
    </row>
    <row r="172" spans="1:13" s="158" customFormat="1" ht="48" hidden="1" x14ac:dyDescent="0.25">
      <c r="A172" s="147">
        <v>2800</v>
      </c>
      <c r="B172" s="79" t="s">
        <v>141</v>
      </c>
      <c r="C172" s="69">
        <f t="shared" si="11"/>
        <v>0</v>
      </c>
      <c r="D172" s="161"/>
      <c r="E172" s="161"/>
      <c r="F172" s="161"/>
      <c r="G172" s="162"/>
      <c r="H172" s="69">
        <f t="shared" si="12"/>
        <v>0</v>
      </c>
      <c r="I172" s="161">
        <v>0</v>
      </c>
      <c r="J172" s="161"/>
      <c r="K172" s="161"/>
      <c r="L172" s="160"/>
      <c r="M172" s="159"/>
    </row>
    <row r="173" spans="1:13" hidden="1" x14ac:dyDescent="0.25">
      <c r="A173" s="131">
        <v>3000</v>
      </c>
      <c r="B173" s="131" t="s">
        <v>140</v>
      </c>
      <c r="C173" s="128">
        <f t="shared" si="11"/>
        <v>0</v>
      </c>
      <c r="D173" s="127">
        <f>SUM(D174,D184)</f>
        <v>0</v>
      </c>
      <c r="E173" s="127">
        <f>SUM(E174,E184)</f>
        <v>0</v>
      </c>
      <c r="F173" s="127">
        <f>SUM(F174,F184)</f>
        <v>0</v>
      </c>
      <c r="G173" s="129">
        <f>SUM(G174,G184)</f>
        <v>0</v>
      </c>
      <c r="H173" s="128">
        <f t="shared" si="12"/>
        <v>0</v>
      </c>
      <c r="I173" s="127">
        <f>SUM(I174,I184)</f>
        <v>0</v>
      </c>
      <c r="J173" s="127">
        <f>SUM(J174,J184)</f>
        <v>0</v>
      </c>
      <c r="K173" s="127">
        <f>SUM(K174,K184)</f>
        <v>0</v>
      </c>
      <c r="L173" s="126">
        <f>SUM(L174,L184)</f>
        <v>0</v>
      </c>
    </row>
    <row r="174" spans="1:13" ht="24" hidden="1" x14ac:dyDescent="0.25">
      <c r="A174" s="97">
        <v>3200</v>
      </c>
      <c r="B174" s="124" t="s">
        <v>139</v>
      </c>
      <c r="C174" s="95">
        <f t="shared" si="11"/>
        <v>0</v>
      </c>
      <c r="D174" s="93">
        <f>SUM(D175,D179)</f>
        <v>0</v>
      </c>
      <c r="E174" s="93">
        <f>SUM(E175,E179)</f>
        <v>0</v>
      </c>
      <c r="F174" s="93">
        <f>SUM(F175,F179)</f>
        <v>0</v>
      </c>
      <c r="G174" s="93">
        <f>SUM(G175,G179)</f>
        <v>0</v>
      </c>
      <c r="H174" s="94">
        <f t="shared" si="12"/>
        <v>0</v>
      </c>
      <c r="I174" s="93">
        <f>SUM(I175,I179)</f>
        <v>0</v>
      </c>
      <c r="J174" s="93">
        <f>SUM(J175,J179)</f>
        <v>0</v>
      </c>
      <c r="K174" s="93">
        <f>SUM(K175,K179)</f>
        <v>0</v>
      </c>
      <c r="L174" s="92">
        <f>SUM(L175,L179)</f>
        <v>0</v>
      </c>
    </row>
    <row r="175" spans="1:13" ht="36" hidden="1" x14ac:dyDescent="0.25">
      <c r="A175" s="91">
        <v>3260</v>
      </c>
      <c r="B175" s="79" t="s">
        <v>138</v>
      </c>
      <c r="C175" s="69">
        <f t="shared" si="11"/>
        <v>0</v>
      </c>
      <c r="D175" s="107">
        <f>SUM(D176:D178)</f>
        <v>0</v>
      </c>
      <c r="E175" s="107">
        <f>SUM(E176:E178)</f>
        <v>0</v>
      </c>
      <c r="F175" s="107">
        <f>SUM(F176:F178)</f>
        <v>0</v>
      </c>
      <c r="G175" s="150">
        <f>SUM(G176:G178)</f>
        <v>0</v>
      </c>
      <c r="H175" s="69">
        <f t="shared" si="12"/>
        <v>0</v>
      </c>
      <c r="I175" s="107">
        <f>SUM(I176:I178)</f>
        <v>0</v>
      </c>
      <c r="J175" s="107">
        <f>SUM(J176:J178)</f>
        <v>0</v>
      </c>
      <c r="K175" s="107">
        <f>SUM(K176:K178)</f>
        <v>0</v>
      </c>
      <c r="L175" s="149">
        <f>SUM(L176:L178)</f>
        <v>0</v>
      </c>
    </row>
    <row r="176" spans="1:13" ht="24" hidden="1" x14ac:dyDescent="0.25">
      <c r="A176" s="74">
        <v>3261</v>
      </c>
      <c r="B176" s="78" t="s">
        <v>137</v>
      </c>
      <c r="C176" s="36">
        <f t="shared" si="11"/>
        <v>0</v>
      </c>
      <c r="D176" s="35"/>
      <c r="E176" s="35"/>
      <c r="F176" s="35"/>
      <c r="G176" s="37"/>
      <c r="H176" s="36">
        <f t="shared" si="12"/>
        <v>0</v>
      </c>
      <c r="I176" s="35">
        <v>0</v>
      </c>
      <c r="J176" s="35"/>
      <c r="K176" s="35"/>
      <c r="L176" s="34"/>
      <c r="M176" s="27"/>
    </row>
    <row r="177" spans="1:13" ht="36" hidden="1" x14ac:dyDescent="0.25">
      <c r="A177" s="74">
        <v>3262</v>
      </c>
      <c r="B177" s="78" t="s">
        <v>136</v>
      </c>
      <c r="C177" s="36">
        <f t="shared" si="11"/>
        <v>0</v>
      </c>
      <c r="D177" s="35"/>
      <c r="E177" s="35"/>
      <c r="F177" s="35"/>
      <c r="G177" s="37"/>
      <c r="H177" s="36">
        <f t="shared" si="12"/>
        <v>0</v>
      </c>
      <c r="I177" s="35">
        <v>0</v>
      </c>
      <c r="J177" s="35"/>
      <c r="K177" s="35"/>
      <c r="L177" s="34"/>
      <c r="M177" s="27"/>
    </row>
    <row r="178" spans="1:13" ht="24" hidden="1" x14ac:dyDescent="0.25">
      <c r="A178" s="74">
        <v>3263</v>
      </c>
      <c r="B178" s="78" t="s">
        <v>135</v>
      </c>
      <c r="C178" s="36">
        <f t="shared" si="11"/>
        <v>0</v>
      </c>
      <c r="D178" s="35"/>
      <c r="E178" s="35"/>
      <c r="F178" s="35"/>
      <c r="G178" s="37"/>
      <c r="H178" s="36">
        <f t="shared" si="12"/>
        <v>0</v>
      </c>
      <c r="I178" s="35">
        <v>0</v>
      </c>
      <c r="J178" s="35"/>
      <c r="K178" s="35"/>
      <c r="L178" s="34"/>
      <c r="M178" s="27"/>
    </row>
    <row r="179" spans="1:13" ht="84" hidden="1" x14ac:dyDescent="0.25">
      <c r="A179" s="91">
        <v>3290</v>
      </c>
      <c r="B179" s="79" t="s">
        <v>134</v>
      </c>
      <c r="C179" s="30">
        <f t="shared" si="11"/>
        <v>0</v>
      </c>
      <c r="D179" s="107">
        <f>SUM(D180:D183)</f>
        <v>0</v>
      </c>
      <c r="E179" s="107">
        <f>SUM(E180:E183)</f>
        <v>0</v>
      </c>
      <c r="F179" s="107">
        <f>SUM(F180:F183)</f>
        <v>0</v>
      </c>
      <c r="G179" s="107">
        <f>SUM(G180:G183)</f>
        <v>0</v>
      </c>
      <c r="H179" s="30">
        <f t="shared" si="12"/>
        <v>0</v>
      </c>
      <c r="I179" s="107">
        <f>SUM(I180:I183)</f>
        <v>0</v>
      </c>
      <c r="J179" s="107">
        <f>SUM(J180:J183)</f>
        <v>0</v>
      </c>
      <c r="K179" s="107">
        <f>SUM(K180:K183)</f>
        <v>0</v>
      </c>
      <c r="L179" s="117">
        <f>SUM(L180:L183)</f>
        <v>0</v>
      </c>
    </row>
    <row r="180" spans="1:13" ht="72" hidden="1" x14ac:dyDescent="0.25">
      <c r="A180" s="74">
        <v>3291</v>
      </c>
      <c r="B180" s="78" t="s">
        <v>133</v>
      </c>
      <c r="C180" s="36">
        <f t="shared" si="11"/>
        <v>0</v>
      </c>
      <c r="D180" s="35"/>
      <c r="E180" s="35"/>
      <c r="F180" s="35"/>
      <c r="G180" s="157"/>
      <c r="H180" s="36">
        <f t="shared" si="12"/>
        <v>0</v>
      </c>
      <c r="I180" s="35">
        <v>0</v>
      </c>
      <c r="J180" s="35"/>
      <c r="K180" s="35"/>
      <c r="L180" s="34"/>
      <c r="M180" s="27"/>
    </row>
    <row r="181" spans="1:13" ht="72" hidden="1" x14ac:dyDescent="0.25">
      <c r="A181" s="74">
        <v>3292</v>
      </c>
      <c r="B181" s="78" t="s">
        <v>132</v>
      </c>
      <c r="C181" s="36">
        <f t="shared" si="11"/>
        <v>0</v>
      </c>
      <c r="D181" s="35"/>
      <c r="E181" s="35"/>
      <c r="F181" s="35"/>
      <c r="G181" s="157"/>
      <c r="H181" s="36">
        <f t="shared" si="12"/>
        <v>0</v>
      </c>
      <c r="I181" s="35">
        <v>0</v>
      </c>
      <c r="J181" s="35"/>
      <c r="K181" s="35"/>
      <c r="L181" s="34"/>
      <c r="M181" s="27"/>
    </row>
    <row r="182" spans="1:13" ht="72" hidden="1" x14ac:dyDescent="0.25">
      <c r="A182" s="74">
        <v>3293</v>
      </c>
      <c r="B182" s="78" t="s">
        <v>131</v>
      </c>
      <c r="C182" s="36">
        <f t="shared" si="11"/>
        <v>0</v>
      </c>
      <c r="D182" s="35"/>
      <c r="E182" s="35"/>
      <c r="F182" s="35"/>
      <c r="G182" s="157"/>
      <c r="H182" s="36">
        <f t="shared" si="12"/>
        <v>0</v>
      </c>
      <c r="I182" s="35">
        <v>0</v>
      </c>
      <c r="J182" s="35"/>
      <c r="K182" s="35"/>
      <c r="L182" s="34"/>
      <c r="M182" s="27"/>
    </row>
    <row r="183" spans="1:13" ht="60" hidden="1" x14ac:dyDescent="0.25">
      <c r="A183" s="156">
        <v>3294</v>
      </c>
      <c r="B183" s="78" t="s">
        <v>130</v>
      </c>
      <c r="C183" s="30">
        <f t="shared" si="11"/>
        <v>0</v>
      </c>
      <c r="D183" s="29"/>
      <c r="E183" s="29"/>
      <c r="F183" s="29"/>
      <c r="G183" s="155"/>
      <c r="H183" s="30">
        <f t="shared" si="12"/>
        <v>0</v>
      </c>
      <c r="I183" s="29">
        <v>0</v>
      </c>
      <c r="J183" s="29"/>
      <c r="K183" s="29"/>
      <c r="L183" s="28"/>
      <c r="M183" s="27"/>
    </row>
    <row r="184" spans="1:13" ht="48" hidden="1" x14ac:dyDescent="0.25">
      <c r="A184" s="125">
        <v>3300</v>
      </c>
      <c r="B184" s="124" t="s">
        <v>129</v>
      </c>
      <c r="C184" s="122">
        <f t="shared" si="11"/>
        <v>0</v>
      </c>
      <c r="D184" s="121">
        <f>SUM(D185:D186)</f>
        <v>0</v>
      </c>
      <c r="E184" s="121">
        <f>SUM(E185:E186)</f>
        <v>0</v>
      </c>
      <c r="F184" s="121">
        <f>SUM(F185:F186)</f>
        <v>0</v>
      </c>
      <c r="G184" s="121">
        <f>SUM(G185:G186)</f>
        <v>0</v>
      </c>
      <c r="H184" s="122">
        <f t="shared" si="12"/>
        <v>0</v>
      </c>
      <c r="I184" s="121">
        <f>SUM(I185:I186)</f>
        <v>0</v>
      </c>
      <c r="J184" s="121">
        <f>SUM(J185:J186)</f>
        <v>0</v>
      </c>
      <c r="K184" s="121">
        <f>SUM(K185:K186)</f>
        <v>0</v>
      </c>
      <c r="L184" s="92">
        <f>SUM(L185:L186)</f>
        <v>0</v>
      </c>
    </row>
    <row r="185" spans="1:13" ht="48" hidden="1" x14ac:dyDescent="0.25">
      <c r="A185" s="154">
        <v>3310</v>
      </c>
      <c r="B185" s="137" t="s">
        <v>128</v>
      </c>
      <c r="C185" s="153">
        <f t="shared" si="11"/>
        <v>0</v>
      </c>
      <c r="D185" s="133"/>
      <c r="E185" s="133"/>
      <c r="F185" s="133"/>
      <c r="G185" s="135"/>
      <c r="H185" s="153">
        <f t="shared" si="12"/>
        <v>0</v>
      </c>
      <c r="I185" s="133">
        <v>0</v>
      </c>
      <c r="J185" s="133"/>
      <c r="K185" s="133"/>
      <c r="L185" s="132"/>
      <c r="M185" s="27"/>
    </row>
    <row r="186" spans="1:13" ht="60" hidden="1" x14ac:dyDescent="0.25">
      <c r="A186" s="114">
        <v>3320</v>
      </c>
      <c r="B186" s="79" t="s">
        <v>127</v>
      </c>
      <c r="C186" s="69">
        <f t="shared" si="11"/>
        <v>0</v>
      </c>
      <c r="D186" s="68"/>
      <c r="E186" s="68"/>
      <c r="F186" s="68"/>
      <c r="G186" s="70"/>
      <c r="H186" s="69">
        <f t="shared" si="12"/>
        <v>0</v>
      </c>
      <c r="I186" s="68">
        <v>0</v>
      </c>
      <c r="J186" s="68"/>
      <c r="K186" s="68"/>
      <c r="L186" s="67"/>
      <c r="M186" s="27"/>
    </row>
    <row r="187" spans="1:13" hidden="1" x14ac:dyDescent="0.25">
      <c r="A187" s="152">
        <v>4000</v>
      </c>
      <c r="B187" s="131" t="s">
        <v>126</v>
      </c>
      <c r="C187" s="128">
        <f t="shared" si="11"/>
        <v>0</v>
      </c>
      <c r="D187" s="127">
        <f>SUM(D188,D191)</f>
        <v>0</v>
      </c>
      <c r="E187" s="127">
        <f>SUM(E188,E191)</f>
        <v>0</v>
      </c>
      <c r="F187" s="127">
        <f>SUM(F188,F191)</f>
        <v>0</v>
      </c>
      <c r="G187" s="129">
        <f>SUM(G188,G191)</f>
        <v>0</v>
      </c>
      <c r="H187" s="128">
        <f t="shared" si="12"/>
        <v>0</v>
      </c>
      <c r="I187" s="127">
        <f>SUM(I188,I191)</f>
        <v>0</v>
      </c>
      <c r="J187" s="127">
        <f>SUM(J188,J191)</f>
        <v>0</v>
      </c>
      <c r="K187" s="127">
        <f>SUM(K188,K191)</f>
        <v>0</v>
      </c>
      <c r="L187" s="126">
        <f>SUM(L188,L191)</f>
        <v>0</v>
      </c>
    </row>
    <row r="188" spans="1:13" ht="24" hidden="1" x14ac:dyDescent="0.25">
      <c r="A188" s="151">
        <v>4200</v>
      </c>
      <c r="B188" s="96" t="s">
        <v>125</v>
      </c>
      <c r="C188" s="94">
        <f t="shared" si="11"/>
        <v>0</v>
      </c>
      <c r="D188" s="93">
        <f>SUM(D189,D190)</f>
        <v>0</v>
      </c>
      <c r="E188" s="93">
        <f>SUM(E189,E190)</f>
        <v>0</v>
      </c>
      <c r="F188" s="93">
        <f>SUM(F189,F190)</f>
        <v>0</v>
      </c>
      <c r="G188" s="142">
        <f>SUM(G189,G190)</f>
        <v>0</v>
      </c>
      <c r="H188" s="94">
        <f t="shared" si="12"/>
        <v>0</v>
      </c>
      <c r="I188" s="93">
        <f>SUM(I189,I190)</f>
        <v>0</v>
      </c>
      <c r="J188" s="93">
        <f>SUM(J189,J190)</f>
        <v>0</v>
      </c>
      <c r="K188" s="93">
        <f>SUM(K189,K190)</f>
        <v>0</v>
      </c>
      <c r="L188" s="141">
        <f>SUM(L189,L190)</f>
        <v>0</v>
      </c>
    </row>
    <row r="189" spans="1:13" ht="36" hidden="1" x14ac:dyDescent="0.25">
      <c r="A189" s="91">
        <v>4240</v>
      </c>
      <c r="B189" s="79" t="s">
        <v>124</v>
      </c>
      <c r="C189" s="69">
        <f t="shared" si="11"/>
        <v>0</v>
      </c>
      <c r="D189" s="68"/>
      <c r="E189" s="68"/>
      <c r="F189" s="68"/>
      <c r="G189" s="70"/>
      <c r="H189" s="69">
        <f t="shared" si="12"/>
        <v>0</v>
      </c>
      <c r="I189" s="68">
        <v>0</v>
      </c>
      <c r="J189" s="68"/>
      <c r="K189" s="68"/>
      <c r="L189" s="67"/>
      <c r="M189" s="27"/>
    </row>
    <row r="190" spans="1:13" ht="24" hidden="1" x14ac:dyDescent="0.25">
      <c r="A190" s="88">
        <v>4250</v>
      </c>
      <c r="B190" s="78" t="s">
        <v>123</v>
      </c>
      <c r="C190" s="36">
        <f t="shared" si="11"/>
        <v>0</v>
      </c>
      <c r="D190" s="35"/>
      <c r="E190" s="35"/>
      <c r="F190" s="35"/>
      <c r="G190" s="37"/>
      <c r="H190" s="36">
        <f t="shared" si="12"/>
        <v>0</v>
      </c>
      <c r="I190" s="35">
        <v>0</v>
      </c>
      <c r="J190" s="35"/>
      <c r="K190" s="35"/>
      <c r="L190" s="34"/>
      <c r="M190" s="27"/>
    </row>
    <row r="191" spans="1:13" hidden="1" x14ac:dyDescent="0.25">
      <c r="A191" s="97">
        <v>4300</v>
      </c>
      <c r="B191" s="96" t="s">
        <v>122</v>
      </c>
      <c r="C191" s="94">
        <f t="shared" si="11"/>
        <v>0</v>
      </c>
      <c r="D191" s="93">
        <f>SUM(D192)</f>
        <v>0</v>
      </c>
      <c r="E191" s="93">
        <f>SUM(E192)</f>
        <v>0</v>
      </c>
      <c r="F191" s="93">
        <f>SUM(F192)</f>
        <v>0</v>
      </c>
      <c r="G191" s="142">
        <f>SUM(G192)</f>
        <v>0</v>
      </c>
      <c r="H191" s="94">
        <f t="shared" si="12"/>
        <v>0</v>
      </c>
      <c r="I191" s="93">
        <f>SUM(I192)</f>
        <v>0</v>
      </c>
      <c r="J191" s="93">
        <f>SUM(J192)</f>
        <v>0</v>
      </c>
      <c r="K191" s="93">
        <f>SUM(K192)</f>
        <v>0</v>
      </c>
      <c r="L191" s="141">
        <f>SUM(L192)</f>
        <v>0</v>
      </c>
    </row>
    <row r="192" spans="1:13" ht="24" hidden="1" x14ac:dyDescent="0.25">
      <c r="A192" s="91">
        <v>4310</v>
      </c>
      <c r="B192" s="79" t="s">
        <v>121</v>
      </c>
      <c r="C192" s="69">
        <f t="shared" si="11"/>
        <v>0</v>
      </c>
      <c r="D192" s="107">
        <f>SUM(D193:D193)</f>
        <v>0</v>
      </c>
      <c r="E192" s="107">
        <f>SUM(E193:E193)</f>
        <v>0</v>
      </c>
      <c r="F192" s="107">
        <f>SUM(F193:F193)</f>
        <v>0</v>
      </c>
      <c r="G192" s="150">
        <f>SUM(G193:G193)</f>
        <v>0</v>
      </c>
      <c r="H192" s="69">
        <f t="shared" si="12"/>
        <v>0</v>
      </c>
      <c r="I192" s="107">
        <f>SUM(I193:I193)</f>
        <v>0</v>
      </c>
      <c r="J192" s="107">
        <f>SUM(J193:J193)</f>
        <v>0</v>
      </c>
      <c r="K192" s="107">
        <f>SUM(K193:K193)</f>
        <v>0</v>
      </c>
      <c r="L192" s="149">
        <f>SUM(L193:L193)</f>
        <v>0</v>
      </c>
    </row>
    <row r="193" spans="1:13" ht="36" hidden="1" x14ac:dyDescent="0.25">
      <c r="A193" s="74">
        <v>4311</v>
      </c>
      <c r="B193" s="78" t="s">
        <v>120</v>
      </c>
      <c r="C193" s="36">
        <f t="shared" ref="C193:C224" si="13">SUM(D193:G193)</f>
        <v>0</v>
      </c>
      <c r="D193" s="35"/>
      <c r="E193" s="35"/>
      <c r="F193" s="35"/>
      <c r="G193" s="37"/>
      <c r="H193" s="36">
        <f t="shared" ref="H193:H224" si="14">SUM(I193:L193)</f>
        <v>0</v>
      </c>
      <c r="I193" s="35">
        <v>0</v>
      </c>
      <c r="J193" s="35"/>
      <c r="K193" s="35"/>
      <c r="L193" s="34"/>
      <c r="M193" s="27"/>
    </row>
    <row r="194" spans="1:13" s="14" customFormat="1" ht="24" x14ac:dyDescent="0.25">
      <c r="A194" s="148"/>
      <c r="B194" s="147" t="s">
        <v>119</v>
      </c>
      <c r="C194" s="146">
        <f t="shared" si="13"/>
        <v>346118</v>
      </c>
      <c r="D194" s="145">
        <f>SUM(D195,D230,D268)</f>
        <v>346118</v>
      </c>
      <c r="E194" s="145">
        <f>SUM(E195,E230,E268)</f>
        <v>0</v>
      </c>
      <c r="F194" s="145">
        <f>SUM(F195,F230,F268)</f>
        <v>0</v>
      </c>
      <c r="G194" s="145">
        <f>SUM(G195,G230,G268)</f>
        <v>0</v>
      </c>
      <c r="H194" s="146">
        <f t="shared" si="14"/>
        <v>331738</v>
      </c>
      <c r="I194" s="145">
        <f>SUM(I195,I230,I268)</f>
        <v>331738</v>
      </c>
      <c r="J194" s="145">
        <f>SUM(J195,J230,J268)</f>
        <v>0</v>
      </c>
      <c r="K194" s="145">
        <f>SUM(K195,K230,K268)</f>
        <v>0</v>
      </c>
      <c r="L194" s="144">
        <f>SUM(L195,L230,L268)</f>
        <v>0</v>
      </c>
    </row>
    <row r="195" spans="1:13" hidden="1" x14ac:dyDescent="0.25">
      <c r="A195" s="131">
        <v>5000</v>
      </c>
      <c r="B195" s="131" t="s">
        <v>118</v>
      </c>
      <c r="C195" s="128">
        <f t="shared" si="13"/>
        <v>0</v>
      </c>
      <c r="D195" s="127">
        <f>D196+D204</f>
        <v>0</v>
      </c>
      <c r="E195" s="127">
        <f>E196+E204</f>
        <v>0</v>
      </c>
      <c r="F195" s="127">
        <f>F196+F204</f>
        <v>0</v>
      </c>
      <c r="G195" s="127">
        <f>G196+G204</f>
        <v>0</v>
      </c>
      <c r="H195" s="128">
        <f t="shared" si="14"/>
        <v>0</v>
      </c>
      <c r="I195" s="127">
        <f>I196+I204</f>
        <v>0</v>
      </c>
      <c r="J195" s="127">
        <f>J196+J204</f>
        <v>0</v>
      </c>
      <c r="K195" s="127">
        <f>K196+K204</f>
        <v>0</v>
      </c>
      <c r="L195" s="143">
        <f>L196+L204</f>
        <v>0</v>
      </c>
    </row>
    <row r="196" spans="1:13" hidden="1" x14ac:dyDescent="0.25">
      <c r="A196" s="97">
        <v>5100</v>
      </c>
      <c r="B196" s="96" t="s">
        <v>117</v>
      </c>
      <c r="C196" s="94">
        <f t="shared" si="13"/>
        <v>0</v>
      </c>
      <c r="D196" s="93">
        <f>D197+D198+D201+D202+D203</f>
        <v>0</v>
      </c>
      <c r="E196" s="93">
        <f>E197+E198+E201+E202+E203</f>
        <v>0</v>
      </c>
      <c r="F196" s="93">
        <f>F197+F198+F201+F202+F203</f>
        <v>0</v>
      </c>
      <c r="G196" s="142">
        <f>G197+G198+G201+G202+G203</f>
        <v>0</v>
      </c>
      <c r="H196" s="94">
        <f t="shared" si="14"/>
        <v>0</v>
      </c>
      <c r="I196" s="93">
        <f>I197+I198+I201+I202+I203</f>
        <v>0</v>
      </c>
      <c r="J196" s="93">
        <f>J197+J198+J201+J202+J203</f>
        <v>0</v>
      </c>
      <c r="K196" s="93">
        <f>K197+K198+K201+K202+K203</f>
        <v>0</v>
      </c>
      <c r="L196" s="141">
        <f>L197+L198+L201+L202+L203</f>
        <v>0</v>
      </c>
    </row>
    <row r="197" spans="1:13" hidden="1" x14ac:dyDescent="0.25">
      <c r="A197" s="91">
        <v>5110</v>
      </c>
      <c r="B197" s="79" t="s">
        <v>116</v>
      </c>
      <c r="C197" s="69">
        <f t="shared" si="13"/>
        <v>0</v>
      </c>
      <c r="D197" s="68"/>
      <c r="E197" s="68"/>
      <c r="F197" s="68"/>
      <c r="G197" s="70"/>
      <c r="H197" s="69">
        <f t="shared" si="14"/>
        <v>0</v>
      </c>
      <c r="I197" s="68">
        <v>0</v>
      </c>
      <c r="J197" s="68"/>
      <c r="K197" s="68"/>
      <c r="L197" s="67"/>
      <c r="M197" s="27"/>
    </row>
    <row r="198" spans="1:13" ht="24" hidden="1" x14ac:dyDescent="0.25">
      <c r="A198" s="88">
        <v>5120</v>
      </c>
      <c r="B198" s="78" t="s">
        <v>115</v>
      </c>
      <c r="C198" s="36">
        <f t="shared" si="13"/>
        <v>0</v>
      </c>
      <c r="D198" s="76">
        <f>D199+D200</f>
        <v>0</v>
      </c>
      <c r="E198" s="76">
        <f>E199+E200</f>
        <v>0</v>
      </c>
      <c r="F198" s="76">
        <f>F199+F200</f>
        <v>0</v>
      </c>
      <c r="G198" s="77">
        <f>G199+G200</f>
        <v>0</v>
      </c>
      <c r="H198" s="36">
        <f t="shared" si="14"/>
        <v>0</v>
      </c>
      <c r="I198" s="76">
        <f>I199+I200</f>
        <v>0</v>
      </c>
      <c r="J198" s="76">
        <f>J199+J200</f>
        <v>0</v>
      </c>
      <c r="K198" s="76">
        <f>K199+K200</f>
        <v>0</v>
      </c>
      <c r="L198" s="75">
        <f>L199+L200</f>
        <v>0</v>
      </c>
    </row>
    <row r="199" spans="1:13" hidden="1" x14ac:dyDescent="0.25">
      <c r="A199" s="74">
        <v>5121</v>
      </c>
      <c r="B199" s="78" t="s">
        <v>114</v>
      </c>
      <c r="C199" s="36">
        <f t="shared" si="13"/>
        <v>0</v>
      </c>
      <c r="D199" s="35"/>
      <c r="E199" s="35"/>
      <c r="F199" s="35"/>
      <c r="G199" s="37"/>
      <c r="H199" s="36">
        <f t="shared" si="14"/>
        <v>0</v>
      </c>
      <c r="I199" s="35">
        <v>0</v>
      </c>
      <c r="J199" s="35"/>
      <c r="K199" s="35"/>
      <c r="L199" s="34"/>
      <c r="M199" s="27"/>
    </row>
    <row r="200" spans="1:13" ht="24" hidden="1" x14ac:dyDescent="0.25">
      <c r="A200" s="74">
        <v>5129</v>
      </c>
      <c r="B200" s="78" t="s">
        <v>113</v>
      </c>
      <c r="C200" s="36">
        <f t="shared" si="13"/>
        <v>0</v>
      </c>
      <c r="D200" s="35"/>
      <c r="E200" s="35"/>
      <c r="F200" s="35"/>
      <c r="G200" s="37"/>
      <c r="H200" s="36">
        <f t="shared" si="14"/>
        <v>0</v>
      </c>
      <c r="I200" s="35">
        <v>0</v>
      </c>
      <c r="J200" s="35"/>
      <c r="K200" s="35"/>
      <c r="L200" s="34"/>
      <c r="M200" s="27"/>
    </row>
    <row r="201" spans="1:13" hidden="1" x14ac:dyDescent="0.25">
      <c r="A201" s="88">
        <v>5130</v>
      </c>
      <c r="B201" s="78" t="s">
        <v>112</v>
      </c>
      <c r="C201" s="36">
        <f t="shared" si="13"/>
        <v>0</v>
      </c>
      <c r="D201" s="35"/>
      <c r="E201" s="35"/>
      <c r="F201" s="35"/>
      <c r="G201" s="37"/>
      <c r="H201" s="36">
        <f t="shared" si="14"/>
        <v>0</v>
      </c>
      <c r="I201" s="35">
        <v>0</v>
      </c>
      <c r="J201" s="35"/>
      <c r="K201" s="35"/>
      <c r="L201" s="34"/>
      <c r="M201" s="27"/>
    </row>
    <row r="202" spans="1:13" hidden="1" x14ac:dyDescent="0.25">
      <c r="A202" s="88">
        <v>5140</v>
      </c>
      <c r="B202" s="78" t="s">
        <v>111</v>
      </c>
      <c r="C202" s="36">
        <f t="shared" si="13"/>
        <v>0</v>
      </c>
      <c r="D202" s="35"/>
      <c r="E202" s="35"/>
      <c r="F202" s="35"/>
      <c r="G202" s="37"/>
      <c r="H202" s="36">
        <f t="shared" si="14"/>
        <v>0</v>
      </c>
      <c r="I202" s="35">
        <v>0</v>
      </c>
      <c r="J202" s="35"/>
      <c r="K202" s="35"/>
      <c r="L202" s="34"/>
      <c r="M202" s="27"/>
    </row>
    <row r="203" spans="1:13" ht="24" hidden="1" x14ac:dyDescent="0.25">
      <c r="A203" s="88">
        <v>5170</v>
      </c>
      <c r="B203" s="78" t="s">
        <v>110</v>
      </c>
      <c r="C203" s="36">
        <f t="shared" si="13"/>
        <v>0</v>
      </c>
      <c r="D203" s="35"/>
      <c r="E203" s="35"/>
      <c r="F203" s="35"/>
      <c r="G203" s="37"/>
      <c r="H203" s="36">
        <f t="shared" si="14"/>
        <v>0</v>
      </c>
      <c r="I203" s="35">
        <v>0</v>
      </c>
      <c r="J203" s="35"/>
      <c r="K203" s="35"/>
      <c r="L203" s="34"/>
      <c r="M203" s="27"/>
    </row>
    <row r="204" spans="1:13" hidden="1" x14ac:dyDescent="0.25">
      <c r="A204" s="97">
        <v>5200</v>
      </c>
      <c r="B204" s="96" t="s">
        <v>109</v>
      </c>
      <c r="C204" s="94">
        <f t="shared" si="13"/>
        <v>0</v>
      </c>
      <c r="D204" s="93">
        <f>D205+D215+D216+D225+D226+D227+D229</f>
        <v>0</v>
      </c>
      <c r="E204" s="93">
        <f>E205+E215+E216+E225+E226+E227+E229</f>
        <v>0</v>
      </c>
      <c r="F204" s="93">
        <f>F205+F215+F216+F225+F226+F227+F229</f>
        <v>0</v>
      </c>
      <c r="G204" s="142">
        <f>G205+G215+G216+G225+G226+G227+G229</f>
        <v>0</v>
      </c>
      <c r="H204" s="94">
        <f t="shared" si="14"/>
        <v>0</v>
      </c>
      <c r="I204" s="93">
        <f>I205+I215+I216+I225+I226+I227+I229</f>
        <v>0</v>
      </c>
      <c r="J204" s="93">
        <f>J205+J215+J216+J225+J226+J227+J229</f>
        <v>0</v>
      </c>
      <c r="K204" s="93">
        <f>K205+K215+K216+K225+K226+K227+K229</f>
        <v>0</v>
      </c>
      <c r="L204" s="141">
        <f>L205+L215+L216+L225+L226+L227+L229</f>
        <v>0</v>
      </c>
    </row>
    <row r="205" spans="1:13" hidden="1" x14ac:dyDescent="0.25">
      <c r="A205" s="80">
        <v>5210</v>
      </c>
      <c r="B205" s="137" t="s">
        <v>108</v>
      </c>
      <c r="C205" s="134">
        <f t="shared" si="13"/>
        <v>0</v>
      </c>
      <c r="D205" s="139">
        <f>SUM(D206:D214)</f>
        <v>0</v>
      </c>
      <c r="E205" s="139">
        <f>SUM(E206:E214)</f>
        <v>0</v>
      </c>
      <c r="F205" s="139">
        <f>SUM(F206:F214)</f>
        <v>0</v>
      </c>
      <c r="G205" s="140">
        <f>SUM(G206:G214)</f>
        <v>0</v>
      </c>
      <c r="H205" s="134">
        <f t="shared" si="14"/>
        <v>0</v>
      </c>
      <c r="I205" s="139">
        <f>SUM(I206:I214)</f>
        <v>0</v>
      </c>
      <c r="J205" s="139">
        <f>SUM(J206:J214)</f>
        <v>0</v>
      </c>
      <c r="K205" s="139">
        <f>SUM(K206:K214)</f>
        <v>0</v>
      </c>
      <c r="L205" s="138">
        <f>SUM(L206:L214)</f>
        <v>0</v>
      </c>
    </row>
    <row r="206" spans="1:13" hidden="1" x14ac:dyDescent="0.25">
      <c r="A206" s="114">
        <v>5211</v>
      </c>
      <c r="B206" s="79" t="s">
        <v>107</v>
      </c>
      <c r="C206" s="69">
        <f t="shared" si="13"/>
        <v>0</v>
      </c>
      <c r="D206" s="68"/>
      <c r="E206" s="68"/>
      <c r="F206" s="68"/>
      <c r="G206" s="70"/>
      <c r="H206" s="69">
        <f t="shared" si="14"/>
        <v>0</v>
      </c>
      <c r="I206" s="68">
        <v>0</v>
      </c>
      <c r="J206" s="68"/>
      <c r="K206" s="68"/>
      <c r="L206" s="67"/>
      <c r="M206" s="27"/>
    </row>
    <row r="207" spans="1:13" hidden="1" x14ac:dyDescent="0.25">
      <c r="A207" s="74">
        <v>5212</v>
      </c>
      <c r="B207" s="78" t="s">
        <v>106</v>
      </c>
      <c r="C207" s="36">
        <f t="shared" si="13"/>
        <v>0</v>
      </c>
      <c r="D207" s="35"/>
      <c r="E207" s="35"/>
      <c r="F207" s="35"/>
      <c r="G207" s="37"/>
      <c r="H207" s="36">
        <f t="shared" si="14"/>
        <v>0</v>
      </c>
      <c r="I207" s="35">
        <v>0</v>
      </c>
      <c r="J207" s="35"/>
      <c r="K207" s="35"/>
      <c r="L207" s="34"/>
      <c r="M207" s="27"/>
    </row>
    <row r="208" spans="1:13" hidden="1" x14ac:dyDescent="0.25">
      <c r="A208" s="74">
        <v>5213</v>
      </c>
      <c r="B208" s="78" t="s">
        <v>105</v>
      </c>
      <c r="C208" s="36">
        <f t="shared" si="13"/>
        <v>0</v>
      </c>
      <c r="D208" s="35"/>
      <c r="E208" s="35"/>
      <c r="F208" s="35"/>
      <c r="G208" s="37"/>
      <c r="H208" s="36">
        <f t="shared" si="14"/>
        <v>0</v>
      </c>
      <c r="I208" s="35">
        <v>0</v>
      </c>
      <c r="J208" s="35"/>
      <c r="K208" s="35"/>
      <c r="L208" s="34"/>
      <c r="M208" s="27"/>
    </row>
    <row r="209" spans="1:13" hidden="1" x14ac:dyDescent="0.25">
      <c r="A209" s="74">
        <v>5214</v>
      </c>
      <c r="B209" s="78" t="s">
        <v>104</v>
      </c>
      <c r="C209" s="36">
        <f t="shared" si="13"/>
        <v>0</v>
      </c>
      <c r="D209" s="35"/>
      <c r="E209" s="35"/>
      <c r="F209" s="35"/>
      <c r="G209" s="37"/>
      <c r="H209" s="36">
        <f t="shared" si="14"/>
        <v>0</v>
      </c>
      <c r="I209" s="35">
        <v>0</v>
      </c>
      <c r="J209" s="35"/>
      <c r="K209" s="35"/>
      <c r="L209" s="34"/>
      <c r="M209" s="27"/>
    </row>
    <row r="210" spans="1:13" hidden="1" x14ac:dyDescent="0.25">
      <c r="A210" s="74">
        <v>5215</v>
      </c>
      <c r="B210" s="78" t="s">
        <v>103</v>
      </c>
      <c r="C210" s="36">
        <f t="shared" si="13"/>
        <v>0</v>
      </c>
      <c r="D210" s="35"/>
      <c r="E210" s="35"/>
      <c r="F210" s="35"/>
      <c r="G210" s="37"/>
      <c r="H210" s="36">
        <f t="shared" si="14"/>
        <v>0</v>
      </c>
      <c r="I210" s="35">
        <v>0</v>
      </c>
      <c r="J210" s="35"/>
      <c r="K210" s="35"/>
      <c r="L210" s="34"/>
      <c r="M210" s="27"/>
    </row>
    <row r="211" spans="1:13" ht="24" hidden="1" x14ac:dyDescent="0.25">
      <c r="A211" s="74">
        <v>5216</v>
      </c>
      <c r="B211" s="78" t="s">
        <v>102</v>
      </c>
      <c r="C211" s="36">
        <f t="shared" si="13"/>
        <v>0</v>
      </c>
      <c r="D211" s="35"/>
      <c r="E211" s="35"/>
      <c r="F211" s="35"/>
      <c r="G211" s="37"/>
      <c r="H211" s="36">
        <f t="shared" si="14"/>
        <v>0</v>
      </c>
      <c r="I211" s="35">
        <v>0</v>
      </c>
      <c r="J211" s="35"/>
      <c r="K211" s="35"/>
      <c r="L211" s="34"/>
      <c r="M211" s="27"/>
    </row>
    <row r="212" spans="1:13" hidden="1" x14ac:dyDescent="0.25">
      <c r="A212" s="74">
        <v>5217</v>
      </c>
      <c r="B212" s="78" t="s">
        <v>101</v>
      </c>
      <c r="C212" s="36">
        <f t="shared" si="13"/>
        <v>0</v>
      </c>
      <c r="D212" s="35"/>
      <c r="E212" s="35"/>
      <c r="F212" s="35"/>
      <c r="G212" s="37"/>
      <c r="H212" s="36">
        <f t="shared" si="14"/>
        <v>0</v>
      </c>
      <c r="I212" s="35">
        <v>0</v>
      </c>
      <c r="J212" s="35"/>
      <c r="K212" s="35"/>
      <c r="L212" s="34"/>
      <c r="M212" s="27"/>
    </row>
    <row r="213" spans="1:13" hidden="1" x14ac:dyDescent="0.25">
      <c r="A213" s="74">
        <v>5218</v>
      </c>
      <c r="B213" s="78" t="s">
        <v>100</v>
      </c>
      <c r="C213" s="36">
        <f t="shared" si="13"/>
        <v>0</v>
      </c>
      <c r="D213" s="35"/>
      <c r="E213" s="35"/>
      <c r="F213" s="35"/>
      <c r="G213" s="37"/>
      <c r="H213" s="36">
        <f t="shared" si="14"/>
        <v>0</v>
      </c>
      <c r="I213" s="35">
        <v>0</v>
      </c>
      <c r="J213" s="35"/>
      <c r="K213" s="35"/>
      <c r="L213" s="34"/>
      <c r="M213" s="27"/>
    </row>
    <row r="214" spans="1:13" hidden="1" x14ac:dyDescent="0.25">
      <c r="A214" s="74">
        <v>5219</v>
      </c>
      <c r="B214" s="78" t="s">
        <v>99</v>
      </c>
      <c r="C214" s="36">
        <f t="shared" si="13"/>
        <v>0</v>
      </c>
      <c r="D214" s="35"/>
      <c r="E214" s="35"/>
      <c r="F214" s="35"/>
      <c r="G214" s="37"/>
      <c r="H214" s="36">
        <f t="shared" si="14"/>
        <v>0</v>
      </c>
      <c r="I214" s="35">
        <v>0</v>
      </c>
      <c r="J214" s="35"/>
      <c r="K214" s="35"/>
      <c r="L214" s="34"/>
      <c r="M214" s="27"/>
    </row>
    <row r="215" spans="1:13" ht="13.5" hidden="1" customHeight="1" x14ac:dyDescent="0.25">
      <c r="A215" s="88">
        <v>5220</v>
      </c>
      <c r="B215" s="78" t="s">
        <v>98</v>
      </c>
      <c r="C215" s="36">
        <f t="shared" si="13"/>
        <v>0</v>
      </c>
      <c r="D215" s="35"/>
      <c r="E215" s="35"/>
      <c r="F215" s="35"/>
      <c r="G215" s="37"/>
      <c r="H215" s="36">
        <f t="shared" si="14"/>
        <v>0</v>
      </c>
      <c r="I215" s="35">
        <v>0</v>
      </c>
      <c r="J215" s="35"/>
      <c r="K215" s="35"/>
      <c r="L215" s="34"/>
      <c r="M215" s="27"/>
    </row>
    <row r="216" spans="1:13" hidden="1" x14ac:dyDescent="0.25">
      <c r="A216" s="88">
        <v>5230</v>
      </c>
      <c r="B216" s="78" t="s">
        <v>97</v>
      </c>
      <c r="C216" s="36">
        <f t="shared" si="13"/>
        <v>0</v>
      </c>
      <c r="D216" s="76">
        <f>SUM(D217:D224)</f>
        <v>0</v>
      </c>
      <c r="E216" s="76">
        <f>SUM(E217:E224)</f>
        <v>0</v>
      </c>
      <c r="F216" s="76">
        <f>SUM(F217:F224)</f>
        <v>0</v>
      </c>
      <c r="G216" s="77">
        <f>SUM(G217:G224)</f>
        <v>0</v>
      </c>
      <c r="H216" s="36">
        <f t="shared" si="14"/>
        <v>0</v>
      </c>
      <c r="I216" s="76">
        <f>SUM(I217:I224)</f>
        <v>0</v>
      </c>
      <c r="J216" s="76">
        <f>SUM(J217:J224)</f>
        <v>0</v>
      </c>
      <c r="K216" s="76">
        <f>SUM(K217:K224)</f>
        <v>0</v>
      </c>
      <c r="L216" s="75">
        <f>SUM(L217:L224)</f>
        <v>0</v>
      </c>
    </row>
    <row r="217" spans="1:13" hidden="1" x14ac:dyDescent="0.25">
      <c r="A217" s="74">
        <v>5231</v>
      </c>
      <c r="B217" s="78" t="s">
        <v>96</v>
      </c>
      <c r="C217" s="36">
        <f t="shared" si="13"/>
        <v>0</v>
      </c>
      <c r="D217" s="35"/>
      <c r="E217" s="35"/>
      <c r="F217" s="35"/>
      <c r="G217" s="37"/>
      <c r="H217" s="36">
        <f t="shared" si="14"/>
        <v>0</v>
      </c>
      <c r="I217" s="35">
        <v>0</v>
      </c>
      <c r="J217" s="35"/>
      <c r="K217" s="35"/>
      <c r="L217" s="34"/>
      <c r="M217" s="27"/>
    </row>
    <row r="218" spans="1:13" hidden="1" x14ac:dyDescent="0.25">
      <c r="A218" s="74">
        <v>5232</v>
      </c>
      <c r="B218" s="78" t="s">
        <v>95</v>
      </c>
      <c r="C218" s="36">
        <f t="shared" si="13"/>
        <v>0</v>
      </c>
      <c r="D218" s="35"/>
      <c r="E218" s="35"/>
      <c r="F218" s="35"/>
      <c r="G218" s="37"/>
      <c r="H218" s="36">
        <f t="shared" si="14"/>
        <v>0</v>
      </c>
      <c r="I218" s="35">
        <v>0</v>
      </c>
      <c r="J218" s="35"/>
      <c r="K218" s="35"/>
      <c r="L218" s="34"/>
      <c r="M218" s="27"/>
    </row>
    <row r="219" spans="1:13" hidden="1" x14ac:dyDescent="0.25">
      <c r="A219" s="74">
        <v>5233</v>
      </c>
      <c r="B219" s="78" t="s">
        <v>94</v>
      </c>
      <c r="C219" s="73">
        <f t="shared" si="13"/>
        <v>0</v>
      </c>
      <c r="D219" s="35"/>
      <c r="E219" s="35"/>
      <c r="F219" s="35"/>
      <c r="G219" s="37"/>
      <c r="H219" s="36">
        <f t="shared" si="14"/>
        <v>0</v>
      </c>
      <c r="I219" s="35">
        <v>0</v>
      </c>
      <c r="J219" s="35"/>
      <c r="K219" s="35"/>
      <c r="L219" s="34"/>
      <c r="M219" s="27"/>
    </row>
    <row r="220" spans="1:13" ht="24" hidden="1" x14ac:dyDescent="0.25">
      <c r="A220" s="74">
        <v>5234</v>
      </c>
      <c r="B220" s="78" t="s">
        <v>93</v>
      </c>
      <c r="C220" s="73">
        <f t="shared" si="13"/>
        <v>0</v>
      </c>
      <c r="D220" s="35"/>
      <c r="E220" s="35"/>
      <c r="F220" s="35"/>
      <c r="G220" s="37"/>
      <c r="H220" s="36">
        <f t="shared" si="14"/>
        <v>0</v>
      </c>
      <c r="I220" s="35">
        <v>0</v>
      </c>
      <c r="J220" s="35"/>
      <c r="K220" s="35"/>
      <c r="L220" s="34"/>
      <c r="M220" s="27"/>
    </row>
    <row r="221" spans="1:13" ht="14.25" hidden="1" customHeight="1" x14ac:dyDescent="0.25">
      <c r="A221" s="74">
        <v>5236</v>
      </c>
      <c r="B221" s="78" t="s">
        <v>92</v>
      </c>
      <c r="C221" s="73">
        <f t="shared" si="13"/>
        <v>0</v>
      </c>
      <c r="D221" s="35"/>
      <c r="E221" s="35"/>
      <c r="F221" s="35"/>
      <c r="G221" s="37"/>
      <c r="H221" s="36">
        <f t="shared" si="14"/>
        <v>0</v>
      </c>
      <c r="I221" s="35">
        <v>0</v>
      </c>
      <c r="J221" s="35"/>
      <c r="K221" s="35"/>
      <c r="L221" s="34"/>
      <c r="M221" s="27"/>
    </row>
    <row r="222" spans="1:13" ht="14.25" hidden="1" customHeight="1" x14ac:dyDescent="0.25">
      <c r="A222" s="74">
        <v>5237</v>
      </c>
      <c r="B222" s="78" t="s">
        <v>91</v>
      </c>
      <c r="C222" s="73">
        <f t="shared" si="13"/>
        <v>0</v>
      </c>
      <c r="D222" s="35"/>
      <c r="E222" s="35"/>
      <c r="F222" s="35"/>
      <c r="G222" s="37"/>
      <c r="H222" s="36">
        <f t="shared" si="14"/>
        <v>0</v>
      </c>
      <c r="I222" s="35">
        <v>0</v>
      </c>
      <c r="J222" s="35"/>
      <c r="K222" s="35"/>
      <c r="L222" s="34"/>
      <c r="M222" s="27"/>
    </row>
    <row r="223" spans="1:13" ht="24" hidden="1" x14ac:dyDescent="0.25">
      <c r="A223" s="74">
        <v>5238</v>
      </c>
      <c r="B223" s="78" t="s">
        <v>90</v>
      </c>
      <c r="C223" s="73">
        <f t="shared" si="13"/>
        <v>0</v>
      </c>
      <c r="D223" s="35"/>
      <c r="E223" s="35"/>
      <c r="F223" s="35"/>
      <c r="G223" s="37"/>
      <c r="H223" s="36">
        <f t="shared" si="14"/>
        <v>0</v>
      </c>
      <c r="I223" s="35">
        <v>0</v>
      </c>
      <c r="J223" s="35"/>
      <c r="K223" s="35"/>
      <c r="L223" s="34"/>
      <c r="M223" s="27"/>
    </row>
    <row r="224" spans="1:13" ht="24" hidden="1" x14ac:dyDescent="0.25">
      <c r="A224" s="74">
        <v>5239</v>
      </c>
      <c r="B224" s="78" t="s">
        <v>89</v>
      </c>
      <c r="C224" s="73">
        <f t="shared" si="13"/>
        <v>0</v>
      </c>
      <c r="D224" s="35"/>
      <c r="E224" s="35"/>
      <c r="F224" s="35"/>
      <c r="G224" s="37"/>
      <c r="H224" s="36">
        <f t="shared" si="14"/>
        <v>0</v>
      </c>
      <c r="I224" s="35">
        <v>0</v>
      </c>
      <c r="J224" s="35"/>
      <c r="K224" s="35"/>
      <c r="L224" s="34"/>
      <c r="M224" s="27"/>
    </row>
    <row r="225" spans="1:13" ht="24" hidden="1" x14ac:dyDescent="0.25">
      <c r="A225" s="88">
        <v>5240</v>
      </c>
      <c r="B225" s="78" t="s">
        <v>88</v>
      </c>
      <c r="C225" s="73">
        <f t="shared" ref="C225:C256" si="15">SUM(D225:G225)</f>
        <v>0</v>
      </c>
      <c r="D225" s="35"/>
      <c r="E225" s="35"/>
      <c r="F225" s="35"/>
      <c r="G225" s="37"/>
      <c r="H225" s="36">
        <f t="shared" ref="H225:H256" si="16">SUM(I225:L225)</f>
        <v>0</v>
      </c>
      <c r="I225" s="35">
        <v>0</v>
      </c>
      <c r="J225" s="35"/>
      <c r="K225" s="35"/>
      <c r="L225" s="34"/>
      <c r="M225" s="27"/>
    </row>
    <row r="226" spans="1:13" hidden="1" x14ac:dyDescent="0.25">
      <c r="A226" s="88">
        <v>5250</v>
      </c>
      <c r="B226" s="78" t="s">
        <v>87</v>
      </c>
      <c r="C226" s="73">
        <f t="shared" si="15"/>
        <v>0</v>
      </c>
      <c r="D226" s="35"/>
      <c r="E226" s="35"/>
      <c r="F226" s="35"/>
      <c r="G226" s="37"/>
      <c r="H226" s="36">
        <f t="shared" si="16"/>
        <v>0</v>
      </c>
      <c r="I226" s="35">
        <v>0</v>
      </c>
      <c r="J226" s="35"/>
      <c r="K226" s="35"/>
      <c r="L226" s="34"/>
      <c r="M226" s="27"/>
    </row>
    <row r="227" spans="1:13" hidden="1" x14ac:dyDescent="0.25">
      <c r="A227" s="88">
        <v>5260</v>
      </c>
      <c r="B227" s="78" t="s">
        <v>86</v>
      </c>
      <c r="C227" s="73">
        <f t="shared" si="15"/>
        <v>0</v>
      </c>
      <c r="D227" s="76">
        <f>SUM(D228)</f>
        <v>0</v>
      </c>
      <c r="E227" s="76">
        <f>SUM(E228)</f>
        <v>0</v>
      </c>
      <c r="F227" s="76">
        <f>SUM(F228)</f>
        <v>0</v>
      </c>
      <c r="G227" s="77">
        <f>SUM(G228)</f>
        <v>0</v>
      </c>
      <c r="H227" s="36">
        <f t="shared" si="16"/>
        <v>0</v>
      </c>
      <c r="I227" s="76">
        <f>SUM(I228)</f>
        <v>0</v>
      </c>
      <c r="J227" s="76">
        <f>SUM(J228)</f>
        <v>0</v>
      </c>
      <c r="K227" s="76">
        <f>SUM(K228)</f>
        <v>0</v>
      </c>
      <c r="L227" s="75">
        <f>SUM(L228)</f>
        <v>0</v>
      </c>
    </row>
    <row r="228" spans="1:13" ht="24" hidden="1" x14ac:dyDescent="0.25">
      <c r="A228" s="74">
        <v>5269</v>
      </c>
      <c r="B228" s="78" t="s">
        <v>85</v>
      </c>
      <c r="C228" s="73">
        <f t="shared" si="15"/>
        <v>0</v>
      </c>
      <c r="D228" s="35"/>
      <c r="E228" s="35"/>
      <c r="F228" s="35"/>
      <c r="G228" s="37"/>
      <c r="H228" s="36">
        <f t="shared" si="16"/>
        <v>0</v>
      </c>
      <c r="I228" s="35">
        <v>0</v>
      </c>
      <c r="J228" s="35"/>
      <c r="K228" s="35"/>
      <c r="L228" s="34"/>
      <c r="M228" s="27"/>
    </row>
    <row r="229" spans="1:13" ht="24" hidden="1" x14ac:dyDescent="0.25">
      <c r="A229" s="80">
        <v>5270</v>
      </c>
      <c r="B229" s="137" t="s">
        <v>84</v>
      </c>
      <c r="C229" s="136">
        <f t="shared" si="15"/>
        <v>0</v>
      </c>
      <c r="D229" s="133"/>
      <c r="E229" s="133"/>
      <c r="F229" s="133"/>
      <c r="G229" s="135"/>
      <c r="H229" s="134">
        <f t="shared" si="16"/>
        <v>0</v>
      </c>
      <c r="I229" s="133">
        <v>0</v>
      </c>
      <c r="J229" s="133"/>
      <c r="K229" s="133"/>
      <c r="L229" s="132"/>
      <c r="M229" s="27"/>
    </row>
    <row r="230" spans="1:13" x14ac:dyDescent="0.25">
      <c r="A230" s="131">
        <v>6000</v>
      </c>
      <c r="B230" s="131" t="s">
        <v>83</v>
      </c>
      <c r="C230" s="130">
        <f t="shared" si="15"/>
        <v>346118</v>
      </c>
      <c r="D230" s="127">
        <f>D231+D251+D258</f>
        <v>346118</v>
      </c>
      <c r="E230" s="127">
        <f>E231+E251+E258</f>
        <v>0</v>
      </c>
      <c r="F230" s="127">
        <f>F231+F251+F258</f>
        <v>0</v>
      </c>
      <c r="G230" s="129">
        <f>G231+G251+G258</f>
        <v>0</v>
      </c>
      <c r="H230" s="128">
        <f t="shared" si="16"/>
        <v>331738</v>
      </c>
      <c r="I230" s="127">
        <f>I231+I251+I258</f>
        <v>331738</v>
      </c>
      <c r="J230" s="127">
        <f>J231+J251+J258</f>
        <v>0</v>
      </c>
      <c r="K230" s="127">
        <f>K231+K251+K258</f>
        <v>0</v>
      </c>
      <c r="L230" s="126">
        <f>L231+L251+L258</f>
        <v>0</v>
      </c>
    </row>
    <row r="231" spans="1:13" ht="14.25" customHeight="1" x14ac:dyDescent="0.25">
      <c r="A231" s="125">
        <v>6200</v>
      </c>
      <c r="B231" s="124" t="s">
        <v>82</v>
      </c>
      <c r="C231" s="123">
        <f t="shared" si="15"/>
        <v>125980</v>
      </c>
      <c r="D231" s="121">
        <f>SUM(D232,D233,D235,D238,D244,D245,D246)</f>
        <v>125980</v>
      </c>
      <c r="E231" s="121">
        <f>SUM(E232,E233,E235,E238,E244,E245,E246)</f>
        <v>0</v>
      </c>
      <c r="F231" s="121">
        <f>SUM(F232,F233,F235,F238,F244,F245,F246)</f>
        <v>0</v>
      </c>
      <c r="G231" s="121">
        <f>SUM(G232,G233,G235,G238,G244,G245,G246)</f>
        <v>0</v>
      </c>
      <c r="H231" s="122">
        <f t="shared" si="16"/>
        <v>108100</v>
      </c>
      <c r="I231" s="121">
        <f>SUM(I232,I233,I235,I238,I244,I245,I246)</f>
        <v>108100</v>
      </c>
      <c r="J231" s="121">
        <f>SUM(J232,J233,J235,J238,J244,J245,J246)</f>
        <v>0</v>
      </c>
      <c r="K231" s="121">
        <f>SUM(K232,K233,K235,K238,K244,K245,K246)</f>
        <v>0</v>
      </c>
      <c r="L231" s="92">
        <f>SUM(L232,L233,L235,L238,L244,L245,L246)</f>
        <v>0</v>
      </c>
    </row>
    <row r="232" spans="1:13" ht="24" hidden="1" x14ac:dyDescent="0.25">
      <c r="A232" s="91">
        <v>6220</v>
      </c>
      <c r="B232" s="79" t="s">
        <v>81</v>
      </c>
      <c r="C232" s="71">
        <f t="shared" si="15"/>
        <v>0</v>
      </c>
      <c r="D232" s="68"/>
      <c r="E232" s="68"/>
      <c r="F232" s="68"/>
      <c r="G232" s="120"/>
      <c r="H232" s="119">
        <f t="shared" si="16"/>
        <v>0</v>
      </c>
      <c r="I232" s="68">
        <v>0</v>
      </c>
      <c r="J232" s="68"/>
      <c r="K232" s="68"/>
      <c r="L232" s="67"/>
      <c r="M232" s="27"/>
    </row>
    <row r="233" spans="1:13" hidden="1" x14ac:dyDescent="0.25">
      <c r="A233" s="88">
        <v>6230</v>
      </c>
      <c r="B233" s="78" t="s">
        <v>80</v>
      </c>
      <c r="C233" s="73">
        <f t="shared" si="15"/>
        <v>0</v>
      </c>
      <c r="D233" s="76">
        <f>SUM(D234)</f>
        <v>0</v>
      </c>
      <c r="E233" s="76">
        <f>SUM(E234)</f>
        <v>0</v>
      </c>
      <c r="F233" s="76">
        <f>SUM(F234)</f>
        <v>0</v>
      </c>
      <c r="G233" s="77">
        <f>SUM(G234)</f>
        <v>0</v>
      </c>
      <c r="H233" s="103">
        <f t="shared" si="16"/>
        <v>0</v>
      </c>
      <c r="I233" s="76">
        <f>SUM(I234)</f>
        <v>0</v>
      </c>
      <c r="J233" s="76">
        <f>SUM(J234)</f>
        <v>0</v>
      </c>
      <c r="K233" s="76">
        <f>SUM(K234)</f>
        <v>0</v>
      </c>
      <c r="L233" s="75">
        <f>SUM(L234)</f>
        <v>0</v>
      </c>
    </row>
    <row r="234" spans="1:13" ht="24" hidden="1" x14ac:dyDescent="0.25">
      <c r="A234" s="74">
        <v>6239</v>
      </c>
      <c r="B234" s="79" t="s">
        <v>79</v>
      </c>
      <c r="C234" s="73">
        <f t="shared" si="15"/>
        <v>0</v>
      </c>
      <c r="D234" s="68"/>
      <c r="E234" s="68"/>
      <c r="F234" s="68"/>
      <c r="G234" s="70"/>
      <c r="H234" s="103">
        <f t="shared" si="16"/>
        <v>0</v>
      </c>
      <c r="I234" s="68">
        <v>0</v>
      </c>
      <c r="J234" s="68"/>
      <c r="K234" s="68"/>
      <c r="L234" s="67"/>
      <c r="M234" s="27"/>
    </row>
    <row r="235" spans="1:13" ht="24" hidden="1" x14ac:dyDescent="0.25">
      <c r="A235" s="88">
        <v>6240</v>
      </c>
      <c r="B235" s="78" t="s">
        <v>78</v>
      </c>
      <c r="C235" s="73">
        <f t="shared" si="15"/>
        <v>0</v>
      </c>
      <c r="D235" s="76">
        <f>SUM(D236:D237)</f>
        <v>0</v>
      </c>
      <c r="E235" s="76">
        <f>SUM(E236:E237)</f>
        <v>0</v>
      </c>
      <c r="F235" s="76">
        <f>SUM(F236:F237)</f>
        <v>0</v>
      </c>
      <c r="G235" s="77">
        <f>SUM(G236:G237)</f>
        <v>0</v>
      </c>
      <c r="H235" s="103">
        <f t="shared" si="16"/>
        <v>0</v>
      </c>
      <c r="I235" s="76">
        <f>SUM(I236:I237)</f>
        <v>0</v>
      </c>
      <c r="J235" s="76">
        <f>SUM(J236:J237)</f>
        <v>0</v>
      </c>
      <c r="K235" s="76">
        <f>SUM(K236:K237)</f>
        <v>0</v>
      </c>
      <c r="L235" s="75">
        <f>SUM(L236:L237)</f>
        <v>0</v>
      </c>
    </row>
    <row r="236" spans="1:13" hidden="1" x14ac:dyDescent="0.25">
      <c r="A236" s="74">
        <v>6241</v>
      </c>
      <c r="B236" s="78" t="s">
        <v>77</v>
      </c>
      <c r="C236" s="73">
        <f t="shared" si="15"/>
        <v>0</v>
      </c>
      <c r="D236" s="35"/>
      <c r="E236" s="35"/>
      <c r="F236" s="35"/>
      <c r="G236" s="37"/>
      <c r="H236" s="103">
        <f t="shared" si="16"/>
        <v>0</v>
      </c>
      <c r="I236" s="35">
        <v>0</v>
      </c>
      <c r="J236" s="35"/>
      <c r="K236" s="35"/>
      <c r="L236" s="34"/>
      <c r="M236" s="27"/>
    </row>
    <row r="237" spans="1:13" hidden="1" x14ac:dyDescent="0.25">
      <c r="A237" s="74">
        <v>6242</v>
      </c>
      <c r="B237" s="78" t="s">
        <v>76</v>
      </c>
      <c r="C237" s="73">
        <f t="shared" si="15"/>
        <v>0</v>
      </c>
      <c r="D237" s="35"/>
      <c r="E237" s="35"/>
      <c r="F237" s="35"/>
      <c r="G237" s="37"/>
      <c r="H237" s="103">
        <f t="shared" si="16"/>
        <v>0</v>
      </c>
      <c r="I237" s="35">
        <v>0</v>
      </c>
      <c r="J237" s="35"/>
      <c r="K237" s="35"/>
      <c r="L237" s="34"/>
      <c r="M237" s="27"/>
    </row>
    <row r="238" spans="1:13" ht="25.5" customHeight="1" x14ac:dyDescent="0.25">
      <c r="A238" s="88">
        <v>6250</v>
      </c>
      <c r="B238" s="78" t="s">
        <v>75</v>
      </c>
      <c r="C238" s="73">
        <f t="shared" si="15"/>
        <v>60780</v>
      </c>
      <c r="D238" s="76">
        <f>SUM(D239:D243)</f>
        <v>60780</v>
      </c>
      <c r="E238" s="76">
        <f>SUM(E239:E243)</f>
        <v>0</v>
      </c>
      <c r="F238" s="76">
        <f>SUM(F239:F243)</f>
        <v>0</v>
      </c>
      <c r="G238" s="77">
        <f>SUM(G239:G243)</f>
        <v>0</v>
      </c>
      <c r="H238" s="103">
        <f t="shared" si="16"/>
        <v>42900</v>
      </c>
      <c r="I238" s="76">
        <f>SUM(I239:I243)</f>
        <v>42900</v>
      </c>
      <c r="J238" s="76">
        <f>SUM(J239:J243)</f>
        <v>0</v>
      </c>
      <c r="K238" s="76">
        <f>SUM(K239:K243)</f>
        <v>0</v>
      </c>
      <c r="L238" s="75">
        <f>SUM(L239:L243)</f>
        <v>0</v>
      </c>
    </row>
    <row r="239" spans="1:13" ht="14.25" customHeight="1" x14ac:dyDescent="0.25">
      <c r="A239" s="74">
        <v>6252</v>
      </c>
      <c r="B239" s="78" t="s">
        <v>74</v>
      </c>
      <c r="C239" s="73">
        <f t="shared" si="15"/>
        <v>32500</v>
      </c>
      <c r="D239" s="35">
        <v>32500</v>
      </c>
      <c r="E239" s="35"/>
      <c r="F239" s="35"/>
      <c r="G239" s="37"/>
      <c r="H239" s="103">
        <f t="shared" si="16"/>
        <v>21500</v>
      </c>
      <c r="I239" s="35">
        <v>21500</v>
      </c>
      <c r="J239" s="35"/>
      <c r="K239" s="35"/>
      <c r="L239" s="34"/>
      <c r="M239" s="27"/>
    </row>
    <row r="240" spans="1:13" ht="14.25" hidden="1" customHeight="1" x14ac:dyDescent="0.25">
      <c r="A240" s="74">
        <v>6253</v>
      </c>
      <c r="B240" s="78" t="s">
        <v>73</v>
      </c>
      <c r="C240" s="73">
        <f t="shared" si="15"/>
        <v>0</v>
      </c>
      <c r="D240" s="35"/>
      <c r="E240" s="35"/>
      <c r="F240" s="35"/>
      <c r="G240" s="37"/>
      <c r="H240" s="103">
        <f t="shared" si="16"/>
        <v>0</v>
      </c>
      <c r="I240" s="35">
        <v>0</v>
      </c>
      <c r="J240" s="35"/>
      <c r="K240" s="35"/>
      <c r="L240" s="34"/>
      <c r="M240" s="27"/>
    </row>
    <row r="241" spans="1:13" ht="24" hidden="1" x14ac:dyDescent="0.25">
      <c r="A241" s="74">
        <v>6254</v>
      </c>
      <c r="B241" s="78" t="s">
        <v>72</v>
      </c>
      <c r="C241" s="73">
        <f t="shared" si="15"/>
        <v>0</v>
      </c>
      <c r="D241" s="35"/>
      <c r="E241" s="35"/>
      <c r="F241" s="35"/>
      <c r="G241" s="37"/>
      <c r="H241" s="103">
        <f t="shared" si="16"/>
        <v>0</v>
      </c>
      <c r="I241" s="35">
        <v>0</v>
      </c>
      <c r="J241" s="35"/>
      <c r="K241" s="35"/>
      <c r="L241" s="34"/>
      <c r="M241" s="27"/>
    </row>
    <row r="242" spans="1:13" ht="24" x14ac:dyDescent="0.25">
      <c r="A242" s="74">
        <v>6255</v>
      </c>
      <c r="B242" s="78" t="s">
        <v>71</v>
      </c>
      <c r="C242" s="73">
        <f t="shared" si="15"/>
        <v>14400</v>
      </c>
      <c r="D242" s="35">
        <f>14400</f>
        <v>14400</v>
      </c>
      <c r="E242" s="35"/>
      <c r="F242" s="35"/>
      <c r="G242" s="37"/>
      <c r="H242" s="103">
        <f t="shared" si="16"/>
        <v>14400</v>
      </c>
      <c r="I242" s="35">
        <v>14400</v>
      </c>
      <c r="J242" s="35"/>
      <c r="K242" s="35"/>
      <c r="L242" s="34"/>
      <c r="M242" s="27"/>
    </row>
    <row r="243" spans="1:13" x14ac:dyDescent="0.25">
      <c r="A243" s="74">
        <v>6259</v>
      </c>
      <c r="B243" s="78" t="s">
        <v>70</v>
      </c>
      <c r="C243" s="73">
        <f t="shared" si="15"/>
        <v>13880</v>
      </c>
      <c r="D243" s="35">
        <v>13880</v>
      </c>
      <c r="E243" s="35"/>
      <c r="F243" s="35"/>
      <c r="G243" s="37"/>
      <c r="H243" s="103">
        <f t="shared" si="16"/>
        <v>7000</v>
      </c>
      <c r="I243" s="35">
        <v>7000</v>
      </c>
      <c r="J243" s="35"/>
      <c r="K243" s="35"/>
      <c r="L243" s="34"/>
      <c r="M243" s="27"/>
    </row>
    <row r="244" spans="1:13" ht="24" x14ac:dyDescent="0.25">
      <c r="A244" s="88">
        <v>6260</v>
      </c>
      <c r="B244" s="78" t="s">
        <v>69</v>
      </c>
      <c r="C244" s="73">
        <f t="shared" si="15"/>
        <v>65200</v>
      </c>
      <c r="D244" s="35">
        <v>65200</v>
      </c>
      <c r="E244" s="35"/>
      <c r="F244" s="35"/>
      <c r="G244" s="37"/>
      <c r="H244" s="103">
        <f t="shared" si="16"/>
        <v>65200</v>
      </c>
      <c r="I244" s="35">
        <v>65200</v>
      </c>
      <c r="J244" s="35"/>
      <c r="K244" s="35"/>
      <c r="L244" s="34"/>
      <c r="M244" s="27"/>
    </row>
    <row r="245" spans="1:13" hidden="1" x14ac:dyDescent="0.25">
      <c r="A245" s="88">
        <v>6270</v>
      </c>
      <c r="B245" s="78" t="s">
        <v>68</v>
      </c>
      <c r="C245" s="73">
        <f t="shared" si="15"/>
        <v>0</v>
      </c>
      <c r="D245" s="35"/>
      <c r="E245" s="35"/>
      <c r="F245" s="35"/>
      <c r="G245" s="37"/>
      <c r="H245" s="103">
        <f t="shared" si="16"/>
        <v>0</v>
      </c>
      <c r="I245" s="35">
        <v>0</v>
      </c>
      <c r="J245" s="35"/>
      <c r="K245" s="35"/>
      <c r="L245" s="34"/>
      <c r="M245" s="27"/>
    </row>
    <row r="246" spans="1:13" ht="24" hidden="1" x14ac:dyDescent="0.25">
      <c r="A246" s="91">
        <v>6290</v>
      </c>
      <c r="B246" s="79" t="s">
        <v>67</v>
      </c>
      <c r="C246" s="110">
        <f t="shared" si="15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118">
        <f>SUM(G247:G250)</f>
        <v>0</v>
      </c>
      <c r="H246" s="110">
        <f t="shared" si="16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17">
        <f>SUM(L247:L250)</f>
        <v>0</v>
      </c>
    </row>
    <row r="247" spans="1:13" hidden="1" x14ac:dyDescent="0.25">
      <c r="A247" s="74">
        <v>6291</v>
      </c>
      <c r="B247" s="78" t="s">
        <v>66</v>
      </c>
      <c r="C247" s="73">
        <f t="shared" si="15"/>
        <v>0</v>
      </c>
      <c r="D247" s="35"/>
      <c r="E247" s="35"/>
      <c r="F247" s="35"/>
      <c r="G247" s="111"/>
      <c r="H247" s="73">
        <f t="shared" si="16"/>
        <v>0</v>
      </c>
      <c r="I247" s="35">
        <v>0</v>
      </c>
      <c r="J247" s="35"/>
      <c r="K247" s="35"/>
      <c r="L247" s="34"/>
      <c r="M247" s="27"/>
    </row>
    <row r="248" spans="1:13" hidden="1" x14ac:dyDescent="0.25">
      <c r="A248" s="74">
        <v>6292</v>
      </c>
      <c r="B248" s="78" t="s">
        <v>65</v>
      </c>
      <c r="C248" s="73">
        <f t="shared" si="15"/>
        <v>0</v>
      </c>
      <c r="D248" s="35"/>
      <c r="E248" s="35"/>
      <c r="F248" s="35"/>
      <c r="G248" s="111"/>
      <c r="H248" s="73">
        <f t="shared" si="16"/>
        <v>0</v>
      </c>
      <c r="I248" s="35">
        <v>0</v>
      </c>
      <c r="J248" s="35"/>
      <c r="K248" s="35"/>
      <c r="L248" s="34"/>
      <c r="M248" s="27"/>
    </row>
    <row r="249" spans="1:13" ht="72" hidden="1" x14ac:dyDescent="0.25">
      <c r="A249" s="74">
        <v>6296</v>
      </c>
      <c r="B249" s="78" t="s">
        <v>64</v>
      </c>
      <c r="C249" s="73">
        <f t="shared" si="15"/>
        <v>0</v>
      </c>
      <c r="D249" s="35"/>
      <c r="E249" s="35"/>
      <c r="F249" s="35"/>
      <c r="G249" s="111"/>
      <c r="H249" s="73">
        <f t="shared" si="16"/>
        <v>0</v>
      </c>
      <c r="I249" s="35">
        <v>0</v>
      </c>
      <c r="J249" s="35"/>
      <c r="K249" s="35"/>
      <c r="L249" s="34"/>
      <c r="M249" s="27"/>
    </row>
    <row r="250" spans="1:13" ht="39.75" hidden="1" customHeight="1" x14ac:dyDescent="0.25">
      <c r="A250" s="74">
        <v>6299</v>
      </c>
      <c r="B250" s="78" t="s">
        <v>63</v>
      </c>
      <c r="C250" s="73">
        <f t="shared" si="15"/>
        <v>0</v>
      </c>
      <c r="D250" s="35"/>
      <c r="E250" s="35"/>
      <c r="F250" s="35"/>
      <c r="G250" s="111"/>
      <c r="H250" s="73">
        <f t="shared" si="16"/>
        <v>0</v>
      </c>
      <c r="I250" s="35">
        <v>0</v>
      </c>
      <c r="J250" s="35"/>
      <c r="K250" s="35"/>
      <c r="L250" s="34"/>
      <c r="M250" s="27"/>
    </row>
    <row r="251" spans="1:13" hidden="1" x14ac:dyDescent="0.25">
      <c r="A251" s="97">
        <v>6300</v>
      </c>
      <c r="B251" s="96" t="s">
        <v>62</v>
      </c>
      <c r="C251" s="95">
        <f t="shared" si="15"/>
        <v>0</v>
      </c>
      <c r="D251" s="93">
        <f>SUM(D252,D256,D257)</f>
        <v>0</v>
      </c>
      <c r="E251" s="93">
        <f>SUM(E252,E256,E257)</f>
        <v>0</v>
      </c>
      <c r="F251" s="93">
        <f>SUM(F252,F256,F257)</f>
        <v>0</v>
      </c>
      <c r="G251" s="93">
        <f>SUM(G252,G256,G257)</f>
        <v>0</v>
      </c>
      <c r="H251" s="94">
        <f t="shared" si="16"/>
        <v>0</v>
      </c>
      <c r="I251" s="93">
        <f>SUM(I252,I256,I257)</f>
        <v>0</v>
      </c>
      <c r="J251" s="93">
        <f>SUM(J252,J256,J257)</f>
        <v>0</v>
      </c>
      <c r="K251" s="93">
        <f>SUM(K252,K256,K257)</f>
        <v>0</v>
      </c>
      <c r="L251" s="109">
        <f>SUM(L252,L256,L257)</f>
        <v>0</v>
      </c>
    </row>
    <row r="252" spans="1:13" ht="24" hidden="1" x14ac:dyDescent="0.25">
      <c r="A252" s="91">
        <v>6320</v>
      </c>
      <c r="B252" s="79" t="s">
        <v>61</v>
      </c>
      <c r="C252" s="110">
        <f t="shared" si="15"/>
        <v>0</v>
      </c>
      <c r="D252" s="107">
        <f>SUM(D253:D255)</f>
        <v>0</v>
      </c>
      <c r="E252" s="107">
        <f>SUM(E253:E255)</f>
        <v>0</v>
      </c>
      <c r="F252" s="107">
        <f>SUM(F253:F255)</f>
        <v>0</v>
      </c>
      <c r="G252" s="116">
        <f>SUM(G253:G255)</f>
        <v>0</v>
      </c>
      <c r="H252" s="110">
        <f t="shared" si="16"/>
        <v>0</v>
      </c>
      <c r="I252" s="107">
        <f>SUM(I253:I255)</f>
        <v>0</v>
      </c>
      <c r="J252" s="107">
        <f>SUM(J253:J255)</f>
        <v>0</v>
      </c>
      <c r="K252" s="107">
        <f>SUM(K253:K255)</f>
        <v>0</v>
      </c>
      <c r="L252" s="115">
        <f>SUM(L253:L255)</f>
        <v>0</v>
      </c>
    </row>
    <row r="253" spans="1:13" hidden="1" x14ac:dyDescent="0.25">
      <c r="A253" s="74">
        <v>6322</v>
      </c>
      <c r="B253" s="78" t="s">
        <v>60</v>
      </c>
      <c r="C253" s="73">
        <f t="shared" si="15"/>
        <v>0</v>
      </c>
      <c r="D253" s="35"/>
      <c r="E253" s="35"/>
      <c r="F253" s="35"/>
      <c r="G253" s="111"/>
      <c r="H253" s="73">
        <f t="shared" si="16"/>
        <v>0</v>
      </c>
      <c r="I253" s="35">
        <v>0</v>
      </c>
      <c r="J253" s="35"/>
      <c r="K253" s="35"/>
      <c r="L253" s="34"/>
      <c r="M253" s="27"/>
    </row>
    <row r="254" spans="1:13" ht="24" hidden="1" x14ac:dyDescent="0.25">
      <c r="A254" s="74">
        <v>6323</v>
      </c>
      <c r="B254" s="78" t="s">
        <v>59</v>
      </c>
      <c r="C254" s="73">
        <f t="shared" si="15"/>
        <v>0</v>
      </c>
      <c r="D254" s="35"/>
      <c r="E254" s="35"/>
      <c r="F254" s="35"/>
      <c r="G254" s="111"/>
      <c r="H254" s="73">
        <f t="shared" si="16"/>
        <v>0</v>
      </c>
      <c r="I254" s="35">
        <v>0</v>
      </c>
      <c r="J254" s="35"/>
      <c r="K254" s="35"/>
      <c r="L254" s="34"/>
      <c r="M254" s="27"/>
    </row>
    <row r="255" spans="1:13" ht="24" hidden="1" x14ac:dyDescent="0.25">
      <c r="A255" s="114">
        <v>6324</v>
      </c>
      <c r="B255" s="79" t="s">
        <v>58</v>
      </c>
      <c r="C255" s="71">
        <f t="shared" si="15"/>
        <v>0</v>
      </c>
      <c r="D255" s="68"/>
      <c r="E255" s="68"/>
      <c r="F255" s="68"/>
      <c r="G255" s="113"/>
      <c r="H255" s="71">
        <f t="shared" si="16"/>
        <v>0</v>
      </c>
      <c r="I255" s="68">
        <v>0</v>
      </c>
      <c r="J255" s="68"/>
      <c r="K255" s="68"/>
      <c r="L255" s="67"/>
      <c r="M255" s="27"/>
    </row>
    <row r="256" spans="1:13" ht="24" hidden="1" x14ac:dyDescent="0.25">
      <c r="A256" s="87">
        <v>6330</v>
      </c>
      <c r="B256" s="112" t="s">
        <v>57</v>
      </c>
      <c r="C256" s="110">
        <f t="shared" si="15"/>
        <v>0</v>
      </c>
      <c r="D256" s="29"/>
      <c r="E256" s="29"/>
      <c r="F256" s="29"/>
      <c r="G256" s="111"/>
      <c r="H256" s="110">
        <f t="shared" si="16"/>
        <v>0</v>
      </c>
      <c r="I256" s="29">
        <v>0</v>
      </c>
      <c r="J256" s="29"/>
      <c r="K256" s="29"/>
      <c r="L256" s="28"/>
      <c r="M256" s="27"/>
    </row>
    <row r="257" spans="1:13" hidden="1" x14ac:dyDescent="0.25">
      <c r="A257" s="88">
        <v>6360</v>
      </c>
      <c r="B257" s="78" t="s">
        <v>56</v>
      </c>
      <c r="C257" s="73">
        <f t="shared" ref="C257:C283" si="17">SUM(D257:G257)</f>
        <v>0</v>
      </c>
      <c r="D257" s="35"/>
      <c r="E257" s="35"/>
      <c r="F257" s="35"/>
      <c r="G257" s="37"/>
      <c r="H257" s="103">
        <f t="shared" ref="H257:H283" si="18">SUM(I257:L257)</f>
        <v>0</v>
      </c>
      <c r="I257" s="35">
        <v>0</v>
      </c>
      <c r="J257" s="35"/>
      <c r="K257" s="35"/>
      <c r="L257" s="34"/>
      <c r="M257" s="27"/>
    </row>
    <row r="258" spans="1:13" ht="36" x14ac:dyDescent="0.25">
      <c r="A258" s="97">
        <v>6400</v>
      </c>
      <c r="B258" s="96" t="s">
        <v>55</v>
      </c>
      <c r="C258" s="95">
        <f t="shared" si="17"/>
        <v>220138</v>
      </c>
      <c r="D258" s="93">
        <f>SUM(D259,D263)</f>
        <v>220138</v>
      </c>
      <c r="E258" s="93">
        <f>SUM(E259,E263)</f>
        <v>0</v>
      </c>
      <c r="F258" s="93">
        <f>SUM(F259,F263)</f>
        <v>0</v>
      </c>
      <c r="G258" s="93">
        <f>SUM(G259,G263)</f>
        <v>0</v>
      </c>
      <c r="H258" s="94">
        <f t="shared" si="18"/>
        <v>223638</v>
      </c>
      <c r="I258" s="93">
        <f>SUM(I259,I263)</f>
        <v>223638</v>
      </c>
      <c r="J258" s="93">
        <f>SUM(J259,J263)</f>
        <v>0</v>
      </c>
      <c r="K258" s="93">
        <f>SUM(K259,K263)</f>
        <v>0</v>
      </c>
      <c r="L258" s="109">
        <f>SUM(L259,L263)</f>
        <v>0</v>
      </c>
    </row>
    <row r="259" spans="1:13" ht="24" x14ac:dyDescent="0.25">
      <c r="A259" s="91">
        <v>6410</v>
      </c>
      <c r="B259" s="79" t="s">
        <v>54</v>
      </c>
      <c r="C259" s="71">
        <f t="shared" si="17"/>
        <v>7134</v>
      </c>
      <c r="D259" s="107">
        <f>SUM(D260:D262)</f>
        <v>7134</v>
      </c>
      <c r="E259" s="107">
        <f>SUM(E260:E262)</f>
        <v>0</v>
      </c>
      <c r="F259" s="107">
        <f>SUM(F260:F262)</f>
        <v>0</v>
      </c>
      <c r="G259" s="108">
        <f>SUM(G260:G262)</f>
        <v>0</v>
      </c>
      <c r="H259" s="71">
        <f t="shared" si="18"/>
        <v>7134</v>
      </c>
      <c r="I259" s="107">
        <f>SUM(I260:I262)</f>
        <v>7134</v>
      </c>
      <c r="J259" s="107">
        <f>SUM(J260:J262)</f>
        <v>0</v>
      </c>
      <c r="K259" s="107">
        <f>SUM(K260:K262)</f>
        <v>0</v>
      </c>
      <c r="L259" s="106">
        <f>SUM(L260:L262)</f>
        <v>0</v>
      </c>
    </row>
    <row r="260" spans="1:13" hidden="1" x14ac:dyDescent="0.25">
      <c r="A260" s="74">
        <v>6411</v>
      </c>
      <c r="B260" s="39" t="s">
        <v>53</v>
      </c>
      <c r="C260" s="73">
        <f t="shared" si="17"/>
        <v>0</v>
      </c>
      <c r="D260" s="35"/>
      <c r="E260" s="35"/>
      <c r="F260" s="35"/>
      <c r="G260" s="37"/>
      <c r="H260" s="103">
        <f t="shared" si="18"/>
        <v>0</v>
      </c>
      <c r="I260" s="35">
        <v>0</v>
      </c>
      <c r="J260" s="35"/>
      <c r="K260" s="35"/>
      <c r="L260" s="34"/>
      <c r="M260" s="27"/>
    </row>
    <row r="261" spans="1:13" ht="36" x14ac:dyDescent="0.25">
      <c r="A261" s="74">
        <v>6412</v>
      </c>
      <c r="B261" s="78" t="s">
        <v>52</v>
      </c>
      <c r="C261" s="73">
        <f t="shared" si="17"/>
        <v>7134</v>
      </c>
      <c r="D261" s="35">
        <v>7134</v>
      </c>
      <c r="E261" s="35"/>
      <c r="F261" s="35"/>
      <c r="G261" s="37"/>
      <c r="H261" s="103">
        <f t="shared" si="18"/>
        <v>7134</v>
      </c>
      <c r="I261" s="35">
        <v>7134</v>
      </c>
      <c r="J261" s="35"/>
      <c r="K261" s="35"/>
      <c r="L261" s="34"/>
      <c r="M261" s="27"/>
    </row>
    <row r="262" spans="1:13" ht="36" hidden="1" x14ac:dyDescent="0.25">
      <c r="A262" s="74">
        <v>6419</v>
      </c>
      <c r="B262" s="78" t="s">
        <v>51</v>
      </c>
      <c r="C262" s="73">
        <f t="shared" si="17"/>
        <v>0</v>
      </c>
      <c r="D262" s="35"/>
      <c r="E262" s="35"/>
      <c r="F262" s="35"/>
      <c r="G262" s="37"/>
      <c r="H262" s="103">
        <f t="shared" si="18"/>
        <v>0</v>
      </c>
      <c r="I262" s="35">
        <v>0</v>
      </c>
      <c r="J262" s="35"/>
      <c r="K262" s="35"/>
      <c r="L262" s="34"/>
      <c r="M262" s="27"/>
    </row>
    <row r="263" spans="1:13" ht="36" x14ac:dyDescent="0.25">
      <c r="A263" s="88">
        <v>6420</v>
      </c>
      <c r="B263" s="78" t="s">
        <v>50</v>
      </c>
      <c r="C263" s="73">
        <f t="shared" si="17"/>
        <v>213004</v>
      </c>
      <c r="D263" s="76">
        <f>SUM(D264:D267)</f>
        <v>213004</v>
      </c>
      <c r="E263" s="76">
        <f>SUM(E264:E267)</f>
        <v>0</v>
      </c>
      <c r="F263" s="76">
        <f>SUM(F264:F267)</f>
        <v>0</v>
      </c>
      <c r="G263" s="105">
        <f>SUM(G264:G267)</f>
        <v>0</v>
      </c>
      <c r="H263" s="73">
        <f t="shared" si="18"/>
        <v>216504</v>
      </c>
      <c r="I263" s="76">
        <f>SUM(I264:I267)</f>
        <v>216504</v>
      </c>
      <c r="J263" s="76">
        <f>SUM(J264:J267)</f>
        <v>0</v>
      </c>
      <c r="K263" s="76">
        <f>SUM(K264:K267)</f>
        <v>0</v>
      </c>
      <c r="L263" s="104">
        <f>SUM(L264:L267)</f>
        <v>0</v>
      </c>
    </row>
    <row r="264" spans="1:13" hidden="1" x14ac:dyDescent="0.25">
      <c r="A264" s="74">
        <v>6421</v>
      </c>
      <c r="B264" s="78" t="s">
        <v>49</v>
      </c>
      <c r="C264" s="73">
        <f t="shared" si="17"/>
        <v>0</v>
      </c>
      <c r="D264" s="35"/>
      <c r="E264" s="35"/>
      <c r="F264" s="35"/>
      <c r="G264" s="37"/>
      <c r="H264" s="103">
        <f t="shared" si="18"/>
        <v>0</v>
      </c>
      <c r="I264" s="35">
        <v>0</v>
      </c>
      <c r="J264" s="35"/>
      <c r="K264" s="35"/>
      <c r="L264" s="34"/>
      <c r="M264" s="27"/>
    </row>
    <row r="265" spans="1:13" hidden="1" x14ac:dyDescent="0.25">
      <c r="A265" s="74">
        <v>6422</v>
      </c>
      <c r="B265" s="78" t="s">
        <v>48</v>
      </c>
      <c r="C265" s="73">
        <f t="shared" si="17"/>
        <v>0</v>
      </c>
      <c r="D265" s="35"/>
      <c r="E265" s="35"/>
      <c r="F265" s="35"/>
      <c r="G265" s="37"/>
      <c r="H265" s="103">
        <f t="shared" si="18"/>
        <v>0</v>
      </c>
      <c r="I265" s="35">
        <v>0</v>
      </c>
      <c r="J265" s="35"/>
      <c r="K265" s="35"/>
      <c r="L265" s="34"/>
      <c r="M265" s="27"/>
    </row>
    <row r="266" spans="1:13" ht="16.5" customHeight="1" x14ac:dyDescent="0.25">
      <c r="A266" s="74">
        <v>6423</v>
      </c>
      <c r="B266" s="78" t="s">
        <v>47</v>
      </c>
      <c r="C266" s="73">
        <f t="shared" si="17"/>
        <v>213004</v>
      </c>
      <c r="D266" s="35">
        <f>2736+163000+11668+3600+32000</f>
        <v>213004</v>
      </c>
      <c r="E266" s="35"/>
      <c r="F266" s="35"/>
      <c r="G266" s="37"/>
      <c r="H266" s="103">
        <f t="shared" si="18"/>
        <v>216504</v>
      </c>
      <c r="I266" s="35">
        <v>216504</v>
      </c>
      <c r="J266" s="35"/>
      <c r="K266" s="35"/>
      <c r="L266" s="34"/>
      <c r="M266" s="27"/>
    </row>
    <row r="267" spans="1:13" ht="36" hidden="1" x14ac:dyDescent="0.25">
      <c r="A267" s="74">
        <v>6424</v>
      </c>
      <c r="B267" s="78" t="s">
        <v>46</v>
      </c>
      <c r="C267" s="73">
        <f t="shared" si="17"/>
        <v>0</v>
      </c>
      <c r="D267" s="35"/>
      <c r="E267" s="35"/>
      <c r="F267" s="35"/>
      <c r="G267" s="37"/>
      <c r="H267" s="103">
        <f t="shared" si="18"/>
        <v>0</v>
      </c>
      <c r="I267" s="35">
        <v>0</v>
      </c>
      <c r="J267" s="35"/>
      <c r="K267" s="35"/>
      <c r="L267" s="34"/>
      <c r="M267" s="90"/>
    </row>
    <row r="268" spans="1:13" ht="36" hidden="1" x14ac:dyDescent="0.25">
      <c r="A268" s="102">
        <v>7000</v>
      </c>
      <c r="B268" s="102" t="s">
        <v>45</v>
      </c>
      <c r="C268" s="101">
        <f t="shared" si="17"/>
        <v>0</v>
      </c>
      <c r="D268" s="99">
        <f>SUM(D269,D279)</f>
        <v>0</v>
      </c>
      <c r="E268" s="99">
        <f>SUM(E269,E279)</f>
        <v>0</v>
      </c>
      <c r="F268" s="99">
        <f>SUM(F269,F279)</f>
        <v>0</v>
      </c>
      <c r="G268" s="99">
        <f>SUM(G269,G279)</f>
        <v>0</v>
      </c>
      <c r="H268" s="100">
        <f t="shared" si="18"/>
        <v>0</v>
      </c>
      <c r="I268" s="99">
        <f>SUM(I269,I279)</f>
        <v>0</v>
      </c>
      <c r="J268" s="99">
        <f>SUM(J269,J279)</f>
        <v>0</v>
      </c>
      <c r="K268" s="99">
        <f>SUM(K269,K279)</f>
        <v>0</v>
      </c>
      <c r="L268" s="98">
        <f>SUM(L269,L279)</f>
        <v>0</v>
      </c>
    </row>
    <row r="269" spans="1:13" ht="24" hidden="1" x14ac:dyDescent="0.25">
      <c r="A269" s="97">
        <v>7200</v>
      </c>
      <c r="B269" s="96" t="s">
        <v>44</v>
      </c>
      <c r="C269" s="95">
        <f t="shared" si="17"/>
        <v>0</v>
      </c>
      <c r="D269" s="93">
        <f>SUM(D270,D271,D274,D275,D278)</f>
        <v>0</v>
      </c>
      <c r="E269" s="93">
        <f>SUM(E270,E271,E274,E275,E278)</f>
        <v>0</v>
      </c>
      <c r="F269" s="93">
        <f>SUM(F270,F271,F274,F275,F278)</f>
        <v>0</v>
      </c>
      <c r="G269" s="93">
        <f>SUM(G270,G271,G274,G275,G278)</f>
        <v>0</v>
      </c>
      <c r="H269" s="94">
        <f t="shared" si="18"/>
        <v>0</v>
      </c>
      <c r="I269" s="93">
        <f>SUM(I270,I271,I274,I275,I278)</f>
        <v>0</v>
      </c>
      <c r="J269" s="93">
        <f>SUM(J270,J271,J274,J275,J278)</f>
        <v>0</v>
      </c>
      <c r="K269" s="93">
        <f>SUM(K270,K271,K274,K275,K278)</f>
        <v>0</v>
      </c>
      <c r="L269" s="92">
        <f>SUM(L270,L271,L274,L275,L278)</f>
        <v>0</v>
      </c>
    </row>
    <row r="270" spans="1:13" ht="24" hidden="1" x14ac:dyDescent="0.25">
      <c r="A270" s="91">
        <v>7210</v>
      </c>
      <c r="B270" s="79" t="s">
        <v>43</v>
      </c>
      <c r="C270" s="71">
        <f t="shared" si="17"/>
        <v>0</v>
      </c>
      <c r="D270" s="68"/>
      <c r="E270" s="68"/>
      <c r="F270" s="68"/>
      <c r="G270" s="70"/>
      <c r="H270" s="69">
        <f t="shared" si="18"/>
        <v>0</v>
      </c>
      <c r="I270" s="68">
        <v>0</v>
      </c>
      <c r="J270" s="68"/>
      <c r="K270" s="68"/>
      <c r="L270" s="67"/>
      <c r="M270" s="27"/>
    </row>
    <row r="271" spans="1:13" s="89" customFormat="1" ht="36" hidden="1" x14ac:dyDescent="0.25">
      <c r="A271" s="88">
        <v>7220</v>
      </c>
      <c r="B271" s="78" t="s">
        <v>42</v>
      </c>
      <c r="C271" s="73">
        <f t="shared" si="17"/>
        <v>0</v>
      </c>
      <c r="D271" s="76">
        <f>SUM(D272:D273)</f>
        <v>0</v>
      </c>
      <c r="E271" s="76">
        <f>SUM(E272:E273)</f>
        <v>0</v>
      </c>
      <c r="F271" s="76">
        <f>SUM(F272:F273)</f>
        <v>0</v>
      </c>
      <c r="G271" s="76">
        <f>SUM(G272:G273)</f>
        <v>0</v>
      </c>
      <c r="H271" s="36">
        <f t="shared" si="18"/>
        <v>0</v>
      </c>
      <c r="I271" s="76">
        <f>SUM(I272:I273)</f>
        <v>0</v>
      </c>
      <c r="J271" s="76">
        <f>SUM(J272:J273)</f>
        <v>0</v>
      </c>
      <c r="K271" s="76">
        <f>SUM(K272:K273)</f>
        <v>0</v>
      </c>
      <c r="L271" s="75">
        <f>SUM(L272:L273)</f>
        <v>0</v>
      </c>
    </row>
    <row r="272" spans="1:13" s="89" customFormat="1" ht="36" hidden="1" x14ac:dyDescent="0.25">
      <c r="A272" s="74">
        <v>7221</v>
      </c>
      <c r="B272" s="78" t="s">
        <v>41</v>
      </c>
      <c r="C272" s="73">
        <f t="shared" si="17"/>
        <v>0</v>
      </c>
      <c r="D272" s="35"/>
      <c r="E272" s="35"/>
      <c r="F272" s="35"/>
      <c r="G272" s="37"/>
      <c r="H272" s="36">
        <f t="shared" si="18"/>
        <v>0</v>
      </c>
      <c r="I272" s="35">
        <v>0</v>
      </c>
      <c r="J272" s="35"/>
      <c r="K272" s="35"/>
      <c r="L272" s="34"/>
      <c r="M272" s="90"/>
    </row>
    <row r="273" spans="1:13" s="89" customFormat="1" ht="36" hidden="1" x14ac:dyDescent="0.25">
      <c r="A273" s="74">
        <v>7222</v>
      </c>
      <c r="B273" s="78" t="s">
        <v>40</v>
      </c>
      <c r="C273" s="73">
        <f t="shared" si="17"/>
        <v>0</v>
      </c>
      <c r="D273" s="35"/>
      <c r="E273" s="35"/>
      <c r="F273" s="35"/>
      <c r="G273" s="37"/>
      <c r="H273" s="36">
        <f t="shared" si="18"/>
        <v>0</v>
      </c>
      <c r="I273" s="35">
        <v>0</v>
      </c>
      <c r="J273" s="35"/>
      <c r="K273" s="35"/>
      <c r="L273" s="34"/>
      <c r="M273" s="90"/>
    </row>
    <row r="274" spans="1:13" ht="24" hidden="1" x14ac:dyDescent="0.25">
      <c r="A274" s="88">
        <v>7230</v>
      </c>
      <c r="B274" s="78" t="s">
        <v>39</v>
      </c>
      <c r="C274" s="73">
        <f t="shared" si="17"/>
        <v>0</v>
      </c>
      <c r="D274" s="35"/>
      <c r="E274" s="35"/>
      <c r="F274" s="35"/>
      <c r="G274" s="37"/>
      <c r="H274" s="36">
        <f t="shared" si="18"/>
        <v>0</v>
      </c>
      <c r="I274" s="35">
        <v>0</v>
      </c>
      <c r="J274" s="35"/>
      <c r="K274" s="35"/>
      <c r="L274" s="34"/>
      <c r="M274" s="27"/>
    </row>
    <row r="275" spans="1:13" ht="24" hidden="1" x14ac:dyDescent="0.25">
      <c r="A275" s="88">
        <v>7240</v>
      </c>
      <c r="B275" s="78" t="s">
        <v>38</v>
      </c>
      <c r="C275" s="73">
        <f t="shared" si="17"/>
        <v>0</v>
      </c>
      <c r="D275" s="76">
        <f>SUM(D276:D277)</f>
        <v>0</v>
      </c>
      <c r="E275" s="76">
        <f>SUM(E276:E277)</f>
        <v>0</v>
      </c>
      <c r="F275" s="76">
        <f>SUM(F276:F277)</f>
        <v>0</v>
      </c>
      <c r="G275" s="77">
        <f>SUM(G276:G277)</f>
        <v>0</v>
      </c>
      <c r="H275" s="36">
        <f t="shared" si="18"/>
        <v>0</v>
      </c>
      <c r="I275" s="76">
        <f>SUM(I276:I277)</f>
        <v>0</v>
      </c>
      <c r="J275" s="76">
        <f>SUM(J276:J277)</f>
        <v>0</v>
      </c>
      <c r="K275" s="76">
        <f>SUM(K276:K277)</f>
        <v>0</v>
      </c>
      <c r="L275" s="75">
        <f>SUM(L276:L277)</f>
        <v>0</v>
      </c>
    </row>
    <row r="276" spans="1:13" ht="48" hidden="1" x14ac:dyDescent="0.25">
      <c r="A276" s="74">
        <v>7245</v>
      </c>
      <c r="B276" s="78" t="s">
        <v>37</v>
      </c>
      <c r="C276" s="73">
        <f t="shared" si="17"/>
        <v>0</v>
      </c>
      <c r="D276" s="35"/>
      <c r="E276" s="35"/>
      <c r="F276" s="35"/>
      <c r="G276" s="37"/>
      <c r="H276" s="36">
        <f t="shared" si="18"/>
        <v>0</v>
      </c>
      <c r="I276" s="35">
        <v>0</v>
      </c>
      <c r="J276" s="35"/>
      <c r="K276" s="35"/>
      <c r="L276" s="34"/>
      <c r="M276" s="27"/>
    </row>
    <row r="277" spans="1:13" ht="96" hidden="1" x14ac:dyDescent="0.25">
      <c r="A277" s="74">
        <v>7246</v>
      </c>
      <c r="B277" s="78" t="s">
        <v>36</v>
      </c>
      <c r="C277" s="73">
        <f t="shared" si="17"/>
        <v>0</v>
      </c>
      <c r="D277" s="35"/>
      <c r="E277" s="35"/>
      <c r="F277" s="35"/>
      <c r="G277" s="37"/>
      <c r="H277" s="36">
        <f t="shared" si="18"/>
        <v>0</v>
      </c>
      <c r="I277" s="35">
        <v>0</v>
      </c>
      <c r="J277" s="35"/>
      <c r="K277" s="35"/>
      <c r="L277" s="34"/>
      <c r="M277" s="27"/>
    </row>
    <row r="278" spans="1:13" ht="24" hidden="1" x14ac:dyDescent="0.25">
      <c r="A278" s="87">
        <v>7260</v>
      </c>
      <c r="B278" s="79" t="s">
        <v>35</v>
      </c>
      <c r="C278" s="71">
        <f t="shared" si="17"/>
        <v>0</v>
      </c>
      <c r="D278" s="68"/>
      <c r="E278" s="68"/>
      <c r="F278" s="68"/>
      <c r="G278" s="70"/>
      <c r="H278" s="69">
        <f t="shared" si="18"/>
        <v>0</v>
      </c>
      <c r="I278" s="68">
        <v>0</v>
      </c>
      <c r="J278" s="68"/>
      <c r="K278" s="68"/>
      <c r="L278" s="67"/>
      <c r="M278" s="27"/>
    </row>
    <row r="279" spans="1:13" hidden="1" x14ac:dyDescent="0.25">
      <c r="A279" s="86">
        <v>7700</v>
      </c>
      <c r="B279" s="85" t="s">
        <v>34</v>
      </c>
      <c r="C279" s="83">
        <f t="shared" si="17"/>
        <v>0</v>
      </c>
      <c r="D279" s="82">
        <f>D280</f>
        <v>0</v>
      </c>
      <c r="E279" s="82">
        <f>E280</f>
        <v>0</v>
      </c>
      <c r="F279" s="82">
        <f>F280</f>
        <v>0</v>
      </c>
      <c r="G279" s="84">
        <f>G280</f>
        <v>0</v>
      </c>
      <c r="H279" s="83">
        <f t="shared" si="18"/>
        <v>0</v>
      </c>
      <c r="I279" s="82">
        <f>I280</f>
        <v>0</v>
      </c>
      <c r="J279" s="82">
        <f>J280</f>
        <v>0</v>
      </c>
      <c r="K279" s="82">
        <f>K280</f>
        <v>0</v>
      </c>
      <c r="L279" s="81">
        <f>L280</f>
        <v>0</v>
      </c>
    </row>
    <row r="280" spans="1:13" hidden="1" x14ac:dyDescent="0.25">
      <c r="A280" s="80">
        <v>7720</v>
      </c>
      <c r="B280" s="79" t="s">
        <v>33</v>
      </c>
      <c r="C280" s="42">
        <f t="shared" si="17"/>
        <v>0</v>
      </c>
      <c r="D280" s="41"/>
      <c r="E280" s="41"/>
      <c r="F280" s="41"/>
      <c r="G280" s="43"/>
      <c r="H280" s="42">
        <f t="shared" si="18"/>
        <v>0</v>
      </c>
      <c r="I280" s="41"/>
      <c r="J280" s="41"/>
      <c r="K280" s="41"/>
      <c r="L280" s="40"/>
      <c r="M280" s="27"/>
    </row>
    <row r="281" spans="1:13" hidden="1" x14ac:dyDescent="0.25">
      <c r="A281" s="39"/>
      <c r="B281" s="78" t="s">
        <v>32</v>
      </c>
      <c r="C281" s="73">
        <f t="shared" si="17"/>
        <v>0</v>
      </c>
      <c r="D281" s="76">
        <f>SUM(D282:D283)</f>
        <v>0</v>
      </c>
      <c r="E281" s="76">
        <f>SUM(E282:E283)</f>
        <v>0</v>
      </c>
      <c r="F281" s="76">
        <f>SUM(F282:F283)</f>
        <v>0</v>
      </c>
      <c r="G281" s="77">
        <f>SUM(G282:G283)</f>
        <v>0</v>
      </c>
      <c r="H281" s="36">
        <f t="shared" si="18"/>
        <v>0</v>
      </c>
      <c r="I281" s="76">
        <f>SUM(I282:I283)</f>
        <v>0</v>
      </c>
      <c r="J281" s="76">
        <f>SUM(J282:J283)</f>
        <v>0</v>
      </c>
      <c r="K281" s="76">
        <f>SUM(K282:K283)</f>
        <v>0</v>
      </c>
      <c r="L281" s="75">
        <f>SUM(L282:L283)</f>
        <v>0</v>
      </c>
    </row>
    <row r="282" spans="1:13" hidden="1" x14ac:dyDescent="0.25">
      <c r="A282" s="39" t="s">
        <v>31</v>
      </c>
      <c r="B282" s="74" t="s">
        <v>30</v>
      </c>
      <c r="C282" s="73">
        <f t="shared" si="17"/>
        <v>0</v>
      </c>
      <c r="D282" s="35"/>
      <c r="E282" s="35"/>
      <c r="F282" s="35"/>
      <c r="G282" s="37"/>
      <c r="H282" s="36">
        <f t="shared" si="18"/>
        <v>0</v>
      </c>
      <c r="I282" s="35"/>
      <c r="J282" s="35"/>
      <c r="K282" s="35"/>
      <c r="L282" s="34"/>
      <c r="M282" s="27"/>
    </row>
    <row r="283" spans="1:13" ht="24" hidden="1" x14ac:dyDescent="0.25">
      <c r="A283" s="39" t="s">
        <v>29</v>
      </c>
      <c r="B283" s="72" t="s">
        <v>28</v>
      </c>
      <c r="C283" s="71">
        <f t="shared" si="17"/>
        <v>0</v>
      </c>
      <c r="D283" s="68"/>
      <c r="E283" s="68"/>
      <c r="F283" s="68"/>
      <c r="G283" s="70"/>
      <c r="H283" s="69">
        <f t="shared" si="18"/>
        <v>0</v>
      </c>
      <c r="I283" s="68"/>
      <c r="J283" s="68"/>
      <c r="K283" s="68"/>
      <c r="L283" s="67"/>
      <c r="M283" s="27"/>
    </row>
    <row r="284" spans="1:13" ht="12.75" thickBot="1" x14ac:dyDescent="0.3">
      <c r="A284" s="66"/>
      <c r="B284" s="66" t="s">
        <v>27</v>
      </c>
      <c r="C284" s="63">
        <f t="shared" ref="C284:L284" si="19">SUM(C281,C268,C230,C195,C187,C173,C75,C53)</f>
        <v>350664</v>
      </c>
      <c r="D284" s="63">
        <f t="shared" si="19"/>
        <v>348528</v>
      </c>
      <c r="E284" s="63">
        <f t="shared" si="19"/>
        <v>0</v>
      </c>
      <c r="F284" s="63">
        <f t="shared" si="19"/>
        <v>2136</v>
      </c>
      <c r="G284" s="65">
        <f t="shared" si="19"/>
        <v>0</v>
      </c>
      <c r="H284" s="64">
        <f t="shared" si="19"/>
        <v>336284</v>
      </c>
      <c r="I284" s="63">
        <f t="shared" si="19"/>
        <v>334148</v>
      </c>
      <c r="J284" s="63">
        <f t="shared" si="19"/>
        <v>0</v>
      </c>
      <c r="K284" s="63">
        <f t="shared" si="19"/>
        <v>2136</v>
      </c>
      <c r="L284" s="62">
        <f t="shared" si="19"/>
        <v>0</v>
      </c>
    </row>
    <row r="285" spans="1:13" s="14" customFormat="1" ht="13.5" hidden="1" thickTop="1" thickBot="1" x14ac:dyDescent="0.3">
      <c r="A285" s="291" t="s">
        <v>26</v>
      </c>
      <c r="B285" s="292"/>
      <c r="C285" s="60">
        <f>SUM(D285:G285)</f>
        <v>0</v>
      </c>
      <c r="D285" s="59">
        <f>SUM(D25,D26,D42)-D51</f>
        <v>0</v>
      </c>
      <c r="E285" s="59">
        <f>SUM(E25,E26,E42)-E51</f>
        <v>0</v>
      </c>
      <c r="F285" s="59">
        <f>(F27+F43)-F51</f>
        <v>0</v>
      </c>
      <c r="G285" s="61">
        <f>G45-G51</f>
        <v>0</v>
      </c>
      <c r="H285" s="60">
        <f>SUM(I285:L285)</f>
        <v>0</v>
      </c>
      <c r="I285" s="59">
        <f>SUM(I25,I26,I42)-I51</f>
        <v>0</v>
      </c>
      <c r="J285" s="59">
        <f>SUM(J25,J26,J42)-J51</f>
        <v>0</v>
      </c>
      <c r="K285" s="59">
        <f>(K27+K43)-K51</f>
        <v>0</v>
      </c>
      <c r="L285" s="58">
        <f>L45-L51</f>
        <v>0</v>
      </c>
    </row>
    <row r="286" spans="1:13" s="14" customFormat="1" ht="12.75" hidden="1" thickTop="1" x14ac:dyDescent="0.25">
      <c r="A286" s="285" t="s">
        <v>25</v>
      </c>
      <c r="B286" s="286"/>
      <c r="C286" s="50">
        <f t="shared" ref="C286:L286" si="20">SUM(C287,C288)-C295+C296</f>
        <v>0</v>
      </c>
      <c r="D286" s="47">
        <f t="shared" si="20"/>
        <v>0</v>
      </c>
      <c r="E286" s="47">
        <f t="shared" si="20"/>
        <v>0</v>
      </c>
      <c r="F286" s="47">
        <f t="shared" si="20"/>
        <v>0</v>
      </c>
      <c r="G286" s="57">
        <f t="shared" si="20"/>
        <v>0</v>
      </c>
      <c r="H286" s="48">
        <f t="shared" si="20"/>
        <v>0</v>
      </c>
      <c r="I286" s="47">
        <f t="shared" si="20"/>
        <v>0</v>
      </c>
      <c r="J286" s="47">
        <f t="shared" si="20"/>
        <v>0</v>
      </c>
      <c r="K286" s="47">
        <f t="shared" si="20"/>
        <v>0</v>
      </c>
      <c r="L286" s="46">
        <f t="shared" si="20"/>
        <v>0</v>
      </c>
    </row>
    <row r="287" spans="1:13" s="14" customFormat="1" ht="13.5" hidden="1" thickTop="1" thickBot="1" x14ac:dyDescent="0.3">
      <c r="A287" s="56" t="s">
        <v>24</v>
      </c>
      <c r="B287" s="56" t="s">
        <v>23</v>
      </c>
      <c r="C287" s="55">
        <f t="shared" ref="C287:L287" si="21">C22-C281</f>
        <v>0</v>
      </c>
      <c r="D287" s="52">
        <f t="shared" si="21"/>
        <v>0</v>
      </c>
      <c r="E287" s="52">
        <f t="shared" si="21"/>
        <v>0</v>
      </c>
      <c r="F287" s="52">
        <f t="shared" si="21"/>
        <v>0</v>
      </c>
      <c r="G287" s="54">
        <f t="shared" si="21"/>
        <v>0</v>
      </c>
      <c r="H287" s="53">
        <f t="shared" si="21"/>
        <v>0</v>
      </c>
      <c r="I287" s="52">
        <f t="shared" si="21"/>
        <v>0</v>
      </c>
      <c r="J287" s="52">
        <f t="shared" si="21"/>
        <v>0</v>
      </c>
      <c r="K287" s="52">
        <f t="shared" si="21"/>
        <v>0</v>
      </c>
      <c r="L287" s="51">
        <f t="shared" si="21"/>
        <v>0</v>
      </c>
    </row>
    <row r="288" spans="1:13" s="14" customFormat="1" ht="12.75" hidden="1" thickTop="1" x14ac:dyDescent="0.25">
      <c r="A288" s="21" t="s">
        <v>22</v>
      </c>
      <c r="B288" s="21" t="s">
        <v>21</v>
      </c>
      <c r="C288" s="50">
        <f t="shared" ref="C288:L288" si="22">SUM(C289,C291,C293)-SUM(C290,C292,C294)</f>
        <v>0</v>
      </c>
      <c r="D288" s="47">
        <f t="shared" si="22"/>
        <v>0</v>
      </c>
      <c r="E288" s="47">
        <f t="shared" si="22"/>
        <v>0</v>
      </c>
      <c r="F288" s="47">
        <f t="shared" si="22"/>
        <v>0</v>
      </c>
      <c r="G288" s="49">
        <f t="shared" si="22"/>
        <v>0</v>
      </c>
      <c r="H288" s="48">
        <f t="shared" si="22"/>
        <v>0</v>
      </c>
      <c r="I288" s="47">
        <f t="shared" si="22"/>
        <v>0</v>
      </c>
      <c r="J288" s="47">
        <f t="shared" si="22"/>
        <v>0</v>
      </c>
      <c r="K288" s="47">
        <f t="shared" si="22"/>
        <v>0</v>
      </c>
      <c r="L288" s="46">
        <f t="shared" si="22"/>
        <v>0</v>
      </c>
    </row>
    <row r="289" spans="1:13" ht="12.75" hidden="1" thickTop="1" x14ac:dyDescent="0.25">
      <c r="A289" s="45" t="s">
        <v>20</v>
      </c>
      <c r="B289" s="44" t="s">
        <v>19</v>
      </c>
      <c r="C289" s="42">
        <f t="shared" ref="C289:C296" si="23">SUM(D289:G289)</f>
        <v>0</v>
      </c>
      <c r="D289" s="41"/>
      <c r="E289" s="41"/>
      <c r="F289" s="41"/>
      <c r="G289" s="43"/>
      <c r="H289" s="42">
        <f t="shared" ref="H289:H296" si="24">SUM(I289:L289)</f>
        <v>0</v>
      </c>
      <c r="I289" s="41"/>
      <c r="J289" s="41"/>
      <c r="K289" s="41"/>
      <c r="L289" s="40"/>
      <c r="M289" s="27"/>
    </row>
    <row r="290" spans="1:13" ht="24.75" hidden="1" thickTop="1" x14ac:dyDescent="0.25">
      <c r="A290" s="39" t="s">
        <v>18</v>
      </c>
      <c r="B290" s="38" t="s">
        <v>17</v>
      </c>
      <c r="C290" s="36">
        <f t="shared" si="23"/>
        <v>0</v>
      </c>
      <c r="D290" s="35"/>
      <c r="E290" s="35"/>
      <c r="F290" s="35"/>
      <c r="G290" s="37"/>
      <c r="H290" s="36">
        <f t="shared" si="24"/>
        <v>0</v>
      </c>
      <c r="I290" s="35"/>
      <c r="J290" s="35"/>
      <c r="K290" s="35"/>
      <c r="L290" s="34"/>
      <c r="M290" s="27"/>
    </row>
    <row r="291" spans="1:13" ht="12.75" hidden="1" thickTop="1" x14ac:dyDescent="0.25">
      <c r="A291" s="39" t="s">
        <v>16</v>
      </c>
      <c r="B291" s="38" t="s">
        <v>15</v>
      </c>
      <c r="C291" s="36">
        <f t="shared" si="23"/>
        <v>0</v>
      </c>
      <c r="D291" s="35"/>
      <c r="E291" s="35"/>
      <c r="F291" s="35"/>
      <c r="G291" s="37"/>
      <c r="H291" s="36">
        <f t="shared" si="24"/>
        <v>0</v>
      </c>
      <c r="I291" s="35"/>
      <c r="J291" s="35"/>
      <c r="K291" s="35"/>
      <c r="L291" s="34"/>
      <c r="M291" s="27"/>
    </row>
    <row r="292" spans="1:13" ht="24.75" hidden="1" thickTop="1" x14ac:dyDescent="0.25">
      <c r="A292" s="39" t="s">
        <v>14</v>
      </c>
      <c r="B292" s="38" t="s">
        <v>13</v>
      </c>
      <c r="C292" s="36">
        <f t="shared" si="23"/>
        <v>0</v>
      </c>
      <c r="D292" s="35"/>
      <c r="E292" s="35"/>
      <c r="F292" s="35"/>
      <c r="G292" s="37"/>
      <c r="H292" s="36">
        <f t="shared" si="24"/>
        <v>0</v>
      </c>
      <c r="I292" s="35"/>
      <c r="J292" s="35"/>
      <c r="K292" s="35"/>
      <c r="L292" s="34"/>
      <c r="M292" s="27"/>
    </row>
    <row r="293" spans="1:13" ht="12.75" hidden="1" thickTop="1" x14ac:dyDescent="0.25">
      <c r="A293" s="39" t="s">
        <v>12</v>
      </c>
      <c r="B293" s="38" t="s">
        <v>11</v>
      </c>
      <c r="C293" s="36">
        <f t="shared" si="23"/>
        <v>0</v>
      </c>
      <c r="D293" s="35"/>
      <c r="E293" s="35"/>
      <c r="F293" s="35"/>
      <c r="G293" s="37"/>
      <c r="H293" s="36">
        <f t="shared" si="24"/>
        <v>0</v>
      </c>
      <c r="I293" s="35"/>
      <c r="J293" s="35"/>
      <c r="K293" s="35"/>
      <c r="L293" s="34"/>
      <c r="M293" s="27"/>
    </row>
    <row r="294" spans="1:13" ht="24.75" hidden="1" thickTop="1" x14ac:dyDescent="0.25">
      <c r="A294" s="33" t="s">
        <v>10</v>
      </c>
      <c r="B294" s="32" t="s">
        <v>9</v>
      </c>
      <c r="C294" s="30">
        <f t="shared" si="23"/>
        <v>0</v>
      </c>
      <c r="D294" s="29"/>
      <c r="E294" s="29"/>
      <c r="F294" s="29"/>
      <c r="G294" s="31"/>
      <c r="H294" s="30">
        <f t="shared" si="24"/>
        <v>0</v>
      </c>
      <c r="I294" s="29"/>
      <c r="J294" s="29"/>
      <c r="K294" s="29"/>
      <c r="L294" s="28"/>
      <c r="M294" s="27"/>
    </row>
    <row r="295" spans="1:13" s="14" customFormat="1" ht="13.5" hidden="1" thickTop="1" thickBot="1" x14ac:dyDescent="0.3">
      <c r="A295" s="26" t="s">
        <v>8</v>
      </c>
      <c r="B295" s="26" t="s">
        <v>7</v>
      </c>
      <c r="C295" s="24">
        <f t="shared" si="23"/>
        <v>0</v>
      </c>
      <c r="D295" s="23"/>
      <c r="E295" s="23"/>
      <c r="F295" s="23"/>
      <c r="G295" s="25"/>
      <c r="H295" s="24">
        <f t="shared" si="24"/>
        <v>0</v>
      </c>
      <c r="I295" s="23"/>
      <c r="J295" s="23"/>
      <c r="K295" s="23"/>
      <c r="L295" s="22"/>
      <c r="M295" s="15"/>
    </row>
    <row r="296" spans="1:13" s="14" customFormat="1" ht="48.75" hidden="1" thickTop="1" x14ac:dyDescent="0.25">
      <c r="A296" s="21" t="s">
        <v>6</v>
      </c>
      <c r="B296" s="20" t="s">
        <v>5</v>
      </c>
      <c r="C296" s="18">
        <f t="shared" si="23"/>
        <v>0</v>
      </c>
      <c r="D296" s="17"/>
      <c r="E296" s="17"/>
      <c r="F296" s="17"/>
      <c r="G296" s="19"/>
      <c r="H296" s="18">
        <f t="shared" si="24"/>
        <v>0</v>
      </c>
      <c r="I296" s="17"/>
      <c r="J296" s="17"/>
      <c r="K296" s="17"/>
      <c r="L296" s="16"/>
      <c r="M296" s="15"/>
    </row>
    <row r="297" spans="1:13" ht="12.75" thickTop="1" x14ac:dyDescent="0.2">
      <c r="A297" s="13" t="s">
        <v>4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1"/>
    </row>
    <row r="298" spans="1:13" x14ac:dyDescent="0.25">
      <c r="A298" s="9" t="s">
        <v>358</v>
      </c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7"/>
    </row>
    <row r="299" spans="1:13" x14ac:dyDescent="0.25">
      <c r="A299" s="317" t="s">
        <v>379</v>
      </c>
      <c r="B299" s="318"/>
      <c r="C299" s="319"/>
      <c r="D299" s="319"/>
      <c r="E299" s="319"/>
      <c r="F299" s="319"/>
      <c r="G299" s="319"/>
      <c r="H299" s="318"/>
      <c r="I299" s="318"/>
      <c r="J299" s="318"/>
      <c r="K299" s="318"/>
      <c r="L299" s="320"/>
    </row>
    <row r="300" spans="1:13" x14ac:dyDescent="0.25">
      <c r="A300" s="317"/>
      <c r="B300" s="318"/>
      <c r="C300" s="319"/>
      <c r="D300" s="319"/>
      <c r="E300" s="319"/>
      <c r="F300" s="319"/>
      <c r="G300" s="319"/>
      <c r="H300" s="318"/>
      <c r="I300" s="318"/>
      <c r="J300" s="318"/>
      <c r="K300" s="318"/>
      <c r="L300" s="320"/>
    </row>
    <row r="301" spans="1:13" ht="12.75" hidden="1" customHeight="1" x14ac:dyDescent="0.25">
      <c r="A301" s="9" t="s">
        <v>3</v>
      </c>
      <c r="B301" s="10"/>
      <c r="C301" s="8" t="s">
        <v>325</v>
      </c>
      <c r="D301" s="8"/>
      <c r="E301" s="8"/>
      <c r="F301" s="8"/>
      <c r="G301" s="8"/>
      <c r="H301" s="8"/>
      <c r="I301" s="8"/>
      <c r="J301" s="8"/>
      <c r="K301" s="8"/>
      <c r="L301" s="7"/>
    </row>
    <row r="302" spans="1:13" hidden="1" x14ac:dyDescent="0.25">
      <c r="A302" s="9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7"/>
    </row>
    <row r="303" spans="1:13" hidden="1" x14ac:dyDescent="0.25">
      <c r="A303" s="9" t="s">
        <v>1</v>
      </c>
      <c r="B303" s="10"/>
      <c r="C303" s="8" t="s">
        <v>325</v>
      </c>
      <c r="D303" s="8"/>
      <c r="E303" s="8"/>
      <c r="F303" s="8"/>
      <c r="G303" s="8"/>
      <c r="H303" s="8"/>
      <c r="I303" s="8"/>
      <c r="J303" s="8"/>
      <c r="K303" s="8"/>
      <c r="L303" s="7"/>
    </row>
    <row r="304" spans="1:13" ht="12.75" thickBot="1" x14ac:dyDescent="0.3">
      <c r="A304" s="6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4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">
      <c r="A312" s="1"/>
      <c r="B312" s="1"/>
      <c r="C312" s="3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">
      <c r="A313" s="1"/>
      <c r="B313" s="1"/>
      <c r="C313" s="3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">
      <c r="A314" s="1"/>
      <c r="B314" s="1"/>
      <c r="C314" s="3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</sheetData>
  <sheetProtection algorithmName="SHA-512" hashValue="/A4ZwpLdk6dSNmoZljLxLlsXcYajYx76r374L+vieXUIHcGrqgX7+Bd4Ff6L37DQNgnunsD62BKG6cETr0pXAg==" saltValue="bY4EgrKcy3LLBojt1wo9/Q==" spinCount="100000" sheet="1" objects="1" scenarios="1" formatCells="0" formatColumns="0" formatRows="0"/>
  <autoFilter ref="A19:M299">
    <filterColumn colId="7">
      <filters blank="1">
        <filter val="1 605"/>
        <filter val="1 993"/>
        <filter val="108 100"/>
        <filter val="14 400"/>
        <filter val="2 136"/>
        <filter val="2 180"/>
        <filter val="2 553"/>
        <filter val="21 500"/>
        <filter val="216 504"/>
        <filter val="223 638"/>
        <filter val="331 738"/>
        <filter val="334 148"/>
        <filter val="336 284"/>
        <filter val="373"/>
        <filter val="388"/>
        <filter val="4 546"/>
        <filter val="42 900"/>
        <filter val="65 200"/>
        <filter val="7 000"/>
        <filter val="7 134"/>
      </filters>
    </filterColumn>
  </autoFilter>
  <mergeCells count="30">
    <mergeCell ref="K17:K18"/>
    <mergeCell ref="L17:L18"/>
    <mergeCell ref="A285:B285"/>
    <mergeCell ref="E17:E18"/>
    <mergeCell ref="F17:F18"/>
    <mergeCell ref="G17:G18"/>
    <mergeCell ref="H17:H18"/>
    <mergeCell ref="I17:I18"/>
    <mergeCell ref="J17:J18"/>
    <mergeCell ref="A1:L1"/>
    <mergeCell ref="A2:L2"/>
    <mergeCell ref="C3:L3"/>
    <mergeCell ref="C4:L4"/>
    <mergeCell ref="C5:L5"/>
    <mergeCell ref="C6:L6"/>
    <mergeCell ref="C7:L7"/>
    <mergeCell ref="C10:L10"/>
    <mergeCell ref="C11:L11"/>
    <mergeCell ref="A299:L300"/>
    <mergeCell ref="C12:L12"/>
    <mergeCell ref="C13:L13"/>
    <mergeCell ref="C8:L8"/>
    <mergeCell ref="A286:B286"/>
    <mergeCell ref="A16:A18"/>
    <mergeCell ref="B16:B18"/>
    <mergeCell ref="C16:G16"/>
    <mergeCell ref="H16:L16"/>
    <mergeCell ref="C17:C18"/>
    <mergeCell ref="D17:D18"/>
    <mergeCell ref="C14:L14"/>
  </mergeCells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&amp;L&amp;"Times New Roman,Regular"&amp;10&amp;D; &amp;T&amp;R&amp;"Times New Roman,Regular"&amp;10&amp;P (&amp;N)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M323"/>
  <sheetViews>
    <sheetView showGridLines="0" view="pageLayout" zoomScaleNormal="100" workbookViewId="0">
      <selection activeCell="C13" sqref="C13:L13"/>
    </sheetView>
  </sheetViews>
  <sheetFormatPr defaultRowHeight="12" x14ac:dyDescent="0.25"/>
  <cols>
    <col min="1" max="1" width="10.85546875" style="2" customWidth="1"/>
    <col min="2" max="2" width="28" style="2" customWidth="1"/>
    <col min="3" max="3" width="9.7109375" style="2" hidden="1" customWidth="1"/>
    <col min="4" max="4" width="9.5703125" style="2" hidden="1" customWidth="1"/>
    <col min="5" max="6" width="8.7109375" style="2" hidden="1" customWidth="1"/>
    <col min="7" max="7" width="8.28515625" style="2" hidden="1" customWidth="1"/>
    <col min="8" max="11" width="8.7109375" style="2" customWidth="1"/>
    <col min="12" max="12" width="7.5703125" style="2" customWidth="1"/>
    <col min="13" max="13" width="0" style="1" hidden="1" customWidth="1"/>
    <col min="14" max="16384" width="9.140625" style="1"/>
  </cols>
  <sheetData>
    <row r="1" spans="1:12" x14ac:dyDescent="0.25">
      <c r="A1" s="281" t="s">
        <v>387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35.25" customHeight="1" x14ac:dyDescent="0.25">
      <c r="A2" s="282" t="s">
        <v>320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/>
    </row>
    <row r="3" spans="1:12" ht="12.75" customHeight="1" x14ac:dyDescent="0.25">
      <c r="A3" s="266" t="s">
        <v>319</v>
      </c>
      <c r="B3" s="265"/>
      <c r="C3" s="277" t="s">
        <v>334</v>
      </c>
      <c r="D3" s="277"/>
      <c r="E3" s="277"/>
      <c r="F3" s="277"/>
      <c r="G3" s="277"/>
      <c r="H3" s="277"/>
      <c r="I3" s="277"/>
      <c r="J3" s="277"/>
      <c r="K3" s="277"/>
      <c r="L3" s="278"/>
    </row>
    <row r="4" spans="1:12" ht="12.75" customHeight="1" x14ac:dyDescent="0.25">
      <c r="A4" s="266" t="s">
        <v>317</v>
      </c>
      <c r="B4" s="265"/>
      <c r="C4" s="277" t="s">
        <v>333</v>
      </c>
      <c r="D4" s="277"/>
      <c r="E4" s="277"/>
      <c r="F4" s="277"/>
      <c r="G4" s="277"/>
      <c r="H4" s="277"/>
      <c r="I4" s="277"/>
      <c r="J4" s="277"/>
      <c r="K4" s="277"/>
      <c r="L4" s="278"/>
    </row>
    <row r="5" spans="1:12" ht="12.75" customHeight="1" x14ac:dyDescent="0.25">
      <c r="A5" s="261" t="s">
        <v>315</v>
      </c>
      <c r="B5" s="260"/>
      <c r="C5" s="275" t="s">
        <v>332</v>
      </c>
      <c r="D5" s="275"/>
      <c r="E5" s="275"/>
      <c r="F5" s="275"/>
      <c r="G5" s="275"/>
      <c r="H5" s="275"/>
      <c r="I5" s="275"/>
      <c r="J5" s="275"/>
      <c r="K5" s="275"/>
      <c r="L5" s="276"/>
    </row>
    <row r="6" spans="1:12" ht="12.75" customHeight="1" x14ac:dyDescent="0.25">
      <c r="A6" s="261" t="s">
        <v>313</v>
      </c>
      <c r="B6" s="260"/>
      <c r="C6" s="275" t="s">
        <v>386</v>
      </c>
      <c r="D6" s="275"/>
      <c r="E6" s="275"/>
      <c r="F6" s="275"/>
      <c r="G6" s="275"/>
      <c r="H6" s="275"/>
      <c r="I6" s="275"/>
      <c r="J6" s="275"/>
      <c r="K6" s="275"/>
      <c r="L6" s="276"/>
    </row>
    <row r="7" spans="1:12" x14ac:dyDescent="0.25">
      <c r="A7" s="261" t="s">
        <v>311</v>
      </c>
      <c r="B7" s="260"/>
      <c r="C7" s="277" t="s">
        <v>385</v>
      </c>
      <c r="D7" s="277"/>
      <c r="E7" s="277"/>
      <c r="F7" s="277"/>
      <c r="G7" s="277"/>
      <c r="H7" s="277"/>
      <c r="I7" s="277"/>
      <c r="J7" s="277"/>
      <c r="K7" s="277"/>
      <c r="L7" s="278"/>
    </row>
    <row r="8" spans="1:12" x14ac:dyDescent="0.25">
      <c r="A8" s="261" t="s">
        <v>309</v>
      </c>
      <c r="B8" s="260"/>
      <c r="C8" s="315" t="s">
        <v>338</v>
      </c>
      <c r="D8" s="315"/>
      <c r="E8" s="315"/>
      <c r="F8" s="315"/>
      <c r="G8" s="315"/>
      <c r="H8" s="315"/>
      <c r="I8" s="315"/>
      <c r="J8" s="315"/>
      <c r="K8" s="315"/>
      <c r="L8" s="316"/>
    </row>
    <row r="9" spans="1:12" ht="12.75" customHeight="1" x14ac:dyDescent="0.25">
      <c r="A9" s="262" t="s">
        <v>308</v>
      </c>
      <c r="B9" s="260"/>
      <c r="C9" s="10"/>
      <c r="D9" s="10"/>
      <c r="E9" s="10"/>
      <c r="F9" s="10"/>
      <c r="G9" s="10"/>
      <c r="H9" s="10"/>
      <c r="I9" s="10"/>
      <c r="J9" s="10"/>
      <c r="K9" s="10"/>
      <c r="L9" s="267"/>
    </row>
    <row r="10" spans="1:12" ht="12.75" customHeight="1" x14ac:dyDescent="0.25">
      <c r="A10" s="261"/>
      <c r="B10" s="260" t="s">
        <v>307</v>
      </c>
      <c r="C10" s="279" t="s">
        <v>328</v>
      </c>
      <c r="D10" s="279"/>
      <c r="E10" s="279"/>
      <c r="F10" s="279"/>
      <c r="G10" s="279"/>
      <c r="H10" s="279"/>
      <c r="I10" s="279"/>
      <c r="J10" s="279"/>
      <c r="K10" s="279"/>
      <c r="L10" s="280"/>
    </row>
    <row r="11" spans="1:12" ht="12.75" customHeight="1" x14ac:dyDescent="0.25">
      <c r="A11" s="261"/>
      <c r="B11" s="260" t="s">
        <v>305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6"/>
    </row>
    <row r="12" spans="1:12" ht="12.75" customHeight="1" x14ac:dyDescent="0.25">
      <c r="A12" s="261"/>
      <c r="B12" s="260" t="s">
        <v>304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80"/>
    </row>
    <row r="13" spans="1:12" ht="12.75" customHeight="1" x14ac:dyDescent="0.25">
      <c r="A13" s="261"/>
      <c r="B13" s="260" t="s">
        <v>303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ht="12.75" customHeight="1" x14ac:dyDescent="0.25">
      <c r="A14" s="261"/>
      <c r="B14" s="260" t="s">
        <v>302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6"/>
    </row>
    <row r="15" spans="1:12" ht="12.75" customHeight="1" x14ac:dyDescent="0.25">
      <c r="A15" s="259"/>
      <c r="B15" s="258"/>
      <c r="C15" s="257"/>
      <c r="D15" s="257"/>
      <c r="E15" s="257"/>
      <c r="F15" s="257"/>
      <c r="G15" s="257"/>
      <c r="H15" s="257"/>
      <c r="I15" s="257"/>
      <c r="J15" s="257"/>
      <c r="K15" s="257"/>
      <c r="L15" s="256"/>
    </row>
    <row r="16" spans="1:12" s="255" customFormat="1" ht="12.75" customHeight="1" x14ac:dyDescent="0.25">
      <c r="A16" s="293" t="s">
        <v>301</v>
      </c>
      <c r="B16" s="296" t="s">
        <v>300</v>
      </c>
      <c r="C16" s="298" t="s">
        <v>299</v>
      </c>
      <c r="D16" s="299"/>
      <c r="E16" s="299"/>
      <c r="F16" s="299"/>
      <c r="G16" s="300"/>
      <c r="H16" s="298" t="s">
        <v>298</v>
      </c>
      <c r="I16" s="299"/>
      <c r="J16" s="299"/>
      <c r="K16" s="299"/>
      <c r="L16" s="301"/>
    </row>
    <row r="17" spans="1:12" s="255" customFormat="1" ht="12.75" customHeight="1" x14ac:dyDescent="0.25">
      <c r="A17" s="294"/>
      <c r="B17" s="297"/>
      <c r="C17" s="287" t="s">
        <v>297</v>
      </c>
      <c r="D17" s="302" t="s">
        <v>296</v>
      </c>
      <c r="E17" s="304" t="s">
        <v>295</v>
      </c>
      <c r="F17" s="306" t="s">
        <v>294</v>
      </c>
      <c r="G17" s="310" t="s">
        <v>293</v>
      </c>
      <c r="H17" s="287" t="s">
        <v>297</v>
      </c>
      <c r="I17" s="302" t="s">
        <v>296</v>
      </c>
      <c r="J17" s="304" t="s">
        <v>295</v>
      </c>
      <c r="K17" s="306" t="s">
        <v>294</v>
      </c>
      <c r="L17" s="289" t="s">
        <v>293</v>
      </c>
    </row>
    <row r="18" spans="1:12" s="249" customFormat="1" ht="61.5" customHeight="1" thickBot="1" x14ac:dyDescent="0.3">
      <c r="A18" s="295"/>
      <c r="B18" s="297"/>
      <c r="C18" s="287"/>
      <c r="D18" s="308"/>
      <c r="E18" s="309"/>
      <c r="F18" s="307"/>
      <c r="G18" s="310"/>
      <c r="H18" s="288"/>
      <c r="I18" s="303"/>
      <c r="J18" s="305"/>
      <c r="K18" s="307"/>
      <c r="L18" s="290"/>
    </row>
    <row r="19" spans="1:12" s="249" customFormat="1" ht="9.75" customHeight="1" thickTop="1" x14ac:dyDescent="0.25">
      <c r="A19" s="254" t="s">
        <v>292</v>
      </c>
      <c r="B19" s="254">
        <v>2</v>
      </c>
      <c r="C19" s="252">
        <v>3</v>
      </c>
      <c r="D19" s="251">
        <v>4</v>
      </c>
      <c r="E19" s="251">
        <v>5</v>
      </c>
      <c r="F19" s="251">
        <v>6</v>
      </c>
      <c r="G19" s="253">
        <v>7</v>
      </c>
      <c r="H19" s="252">
        <v>8</v>
      </c>
      <c r="I19" s="251">
        <v>9</v>
      </c>
      <c r="J19" s="251">
        <v>10</v>
      </c>
      <c r="K19" s="251">
        <v>11</v>
      </c>
      <c r="L19" s="250">
        <v>12</v>
      </c>
    </row>
    <row r="20" spans="1:12" s="14" customFormat="1" x14ac:dyDescent="0.25">
      <c r="A20" s="168"/>
      <c r="B20" s="147" t="s">
        <v>291</v>
      </c>
      <c r="C20" s="247"/>
      <c r="D20" s="246"/>
      <c r="E20" s="246"/>
      <c r="F20" s="246"/>
      <c r="G20" s="248"/>
      <c r="H20" s="247"/>
      <c r="I20" s="246"/>
      <c r="J20" s="246"/>
      <c r="K20" s="246"/>
      <c r="L20" s="245"/>
    </row>
    <row r="21" spans="1:12" s="14" customFormat="1" ht="12.75" thickBot="1" x14ac:dyDescent="0.3">
      <c r="A21" s="177"/>
      <c r="B21" s="244" t="s">
        <v>290</v>
      </c>
      <c r="C21" s="242">
        <f t="shared" ref="C21:C47" si="0">SUM(D21:G21)</f>
        <v>428650</v>
      </c>
      <c r="D21" s="241">
        <f>SUM(D22,D25,D26,D42,D43)</f>
        <v>428650</v>
      </c>
      <c r="E21" s="241">
        <f>SUM(E22,E25,E43)</f>
        <v>0</v>
      </c>
      <c r="F21" s="241">
        <f>SUM(F22,F27,F43)</f>
        <v>0</v>
      </c>
      <c r="G21" s="243">
        <f>SUM(G22,G45)</f>
        <v>0</v>
      </c>
      <c r="H21" s="242">
        <f t="shared" ref="H21:H47" si="1">SUM(I21:L21)</f>
        <v>261300</v>
      </c>
      <c r="I21" s="241">
        <f>SUM(I22,I25,I26,I42,I43)</f>
        <v>261300</v>
      </c>
      <c r="J21" s="241">
        <f>SUM(J22,J25,J43)</f>
        <v>0</v>
      </c>
      <c r="K21" s="241">
        <f>SUM(K22,K27,K43)</f>
        <v>0</v>
      </c>
      <c r="L21" s="240">
        <f>SUM(L22,L45)</f>
        <v>0</v>
      </c>
    </row>
    <row r="22" spans="1:12" ht="12.75" hidden="1" thickTop="1" x14ac:dyDescent="0.25">
      <c r="A22" s="239"/>
      <c r="B22" s="238" t="s">
        <v>289</v>
      </c>
      <c r="C22" s="236">
        <f t="shared" si="0"/>
        <v>0</v>
      </c>
      <c r="D22" s="235">
        <f>SUM(D23:D24)</f>
        <v>0</v>
      </c>
      <c r="E22" s="235">
        <f>SUM(E23:E24)</f>
        <v>0</v>
      </c>
      <c r="F22" s="235">
        <f>SUM(F23:F24)</f>
        <v>0</v>
      </c>
      <c r="G22" s="237">
        <f>SUM(G23:G24)</f>
        <v>0</v>
      </c>
      <c r="H22" s="236">
        <f t="shared" si="1"/>
        <v>0</v>
      </c>
      <c r="I22" s="235">
        <f>SUM(I23:I24)</f>
        <v>0</v>
      </c>
      <c r="J22" s="235">
        <f>SUM(J23:J24)</f>
        <v>0</v>
      </c>
      <c r="K22" s="235">
        <f>SUM(K23:K24)</f>
        <v>0</v>
      </c>
      <c r="L22" s="234">
        <f>SUM(L23:L24)</f>
        <v>0</v>
      </c>
    </row>
    <row r="23" spans="1:12" ht="12.75" hidden="1" thickTop="1" x14ac:dyDescent="0.25">
      <c r="A23" s="163"/>
      <c r="B23" s="114" t="s">
        <v>288</v>
      </c>
      <c r="C23" s="233">
        <f t="shared" si="0"/>
        <v>0</v>
      </c>
      <c r="D23" s="161"/>
      <c r="E23" s="161"/>
      <c r="F23" s="161"/>
      <c r="G23" s="162"/>
      <c r="H23" s="233">
        <f t="shared" si="1"/>
        <v>0</v>
      </c>
      <c r="I23" s="161"/>
      <c r="J23" s="161"/>
      <c r="K23" s="161"/>
      <c r="L23" s="160"/>
    </row>
    <row r="24" spans="1:12" ht="12.75" hidden="1" thickTop="1" x14ac:dyDescent="0.25">
      <c r="A24" s="38"/>
      <c r="B24" s="74" t="s">
        <v>287</v>
      </c>
      <c r="C24" s="231">
        <f t="shared" si="0"/>
        <v>0</v>
      </c>
      <c r="D24" s="230"/>
      <c r="E24" s="230"/>
      <c r="F24" s="230"/>
      <c r="G24" s="232"/>
      <c r="H24" s="231">
        <f t="shared" si="1"/>
        <v>0</v>
      </c>
      <c r="I24" s="230"/>
      <c r="J24" s="230"/>
      <c r="K24" s="230"/>
      <c r="L24" s="229"/>
    </row>
    <row r="25" spans="1:12" s="14" customFormat="1" ht="25.5" thickTop="1" thickBot="1" x14ac:dyDescent="0.3">
      <c r="A25" s="228">
        <v>19300</v>
      </c>
      <c r="B25" s="228" t="s">
        <v>286</v>
      </c>
      <c r="C25" s="226">
        <f t="shared" si="0"/>
        <v>428650</v>
      </c>
      <c r="D25" s="225">
        <f>D50</f>
        <v>428650</v>
      </c>
      <c r="E25" s="225"/>
      <c r="F25" s="224" t="s">
        <v>263</v>
      </c>
      <c r="G25" s="227" t="s">
        <v>263</v>
      </c>
      <c r="H25" s="226">
        <f t="shared" si="1"/>
        <v>261300</v>
      </c>
      <c r="I25" s="225">
        <f>I51</f>
        <v>261300</v>
      </c>
      <c r="J25" s="225">
        <f>J51</f>
        <v>0</v>
      </c>
      <c r="K25" s="224" t="s">
        <v>263</v>
      </c>
      <c r="L25" s="223" t="s">
        <v>263</v>
      </c>
    </row>
    <row r="26" spans="1:12" s="14" customFormat="1" ht="24.75" hidden="1" thickTop="1" x14ac:dyDescent="0.25">
      <c r="A26" s="97"/>
      <c r="B26" s="97" t="s">
        <v>285</v>
      </c>
      <c r="C26" s="94">
        <f t="shared" si="0"/>
        <v>0</v>
      </c>
      <c r="D26" s="209"/>
      <c r="E26" s="196" t="s">
        <v>263</v>
      </c>
      <c r="F26" s="196" t="s">
        <v>263</v>
      </c>
      <c r="G26" s="207" t="s">
        <v>263</v>
      </c>
      <c r="H26" s="94">
        <f t="shared" si="1"/>
        <v>0</v>
      </c>
      <c r="I26" s="222"/>
      <c r="J26" s="196" t="s">
        <v>263</v>
      </c>
      <c r="K26" s="196" t="s">
        <v>263</v>
      </c>
      <c r="L26" s="204" t="s">
        <v>263</v>
      </c>
    </row>
    <row r="27" spans="1:12" s="14" customFormat="1" ht="36.75" hidden="1" thickTop="1" x14ac:dyDescent="0.25">
      <c r="A27" s="97">
        <v>21300</v>
      </c>
      <c r="B27" s="97" t="s">
        <v>284</v>
      </c>
      <c r="C27" s="94">
        <f t="shared" si="0"/>
        <v>0</v>
      </c>
      <c r="D27" s="196" t="s">
        <v>263</v>
      </c>
      <c r="E27" s="196" t="s">
        <v>263</v>
      </c>
      <c r="F27" s="93">
        <f>SUM(F28,F32,F34,F37)</f>
        <v>0</v>
      </c>
      <c r="G27" s="207" t="s">
        <v>263</v>
      </c>
      <c r="H27" s="94">
        <f t="shared" si="1"/>
        <v>0</v>
      </c>
      <c r="I27" s="196" t="s">
        <v>263</v>
      </c>
      <c r="J27" s="196" t="s">
        <v>263</v>
      </c>
      <c r="K27" s="93">
        <f>SUM(K28,K32,K34,K37)</f>
        <v>0</v>
      </c>
      <c r="L27" s="204" t="s">
        <v>263</v>
      </c>
    </row>
    <row r="28" spans="1:12" s="14" customFormat="1" ht="24.75" hidden="1" thickTop="1" x14ac:dyDescent="0.25">
      <c r="A28" s="210">
        <v>21350</v>
      </c>
      <c r="B28" s="97" t="s">
        <v>283</v>
      </c>
      <c r="C28" s="94">
        <f t="shared" si="0"/>
        <v>0</v>
      </c>
      <c r="D28" s="196" t="s">
        <v>263</v>
      </c>
      <c r="E28" s="196" t="s">
        <v>263</v>
      </c>
      <c r="F28" s="93">
        <f>SUM(F29:F31)</f>
        <v>0</v>
      </c>
      <c r="G28" s="207" t="s">
        <v>263</v>
      </c>
      <c r="H28" s="94">
        <f t="shared" si="1"/>
        <v>0</v>
      </c>
      <c r="I28" s="196" t="s">
        <v>263</v>
      </c>
      <c r="J28" s="196" t="s">
        <v>263</v>
      </c>
      <c r="K28" s="93">
        <f>SUM(K29:K31)</f>
        <v>0</v>
      </c>
      <c r="L28" s="204" t="s">
        <v>263</v>
      </c>
    </row>
    <row r="29" spans="1:12" ht="12.75" hidden="1" thickTop="1" x14ac:dyDescent="0.25">
      <c r="A29" s="163">
        <v>21351</v>
      </c>
      <c r="B29" s="79" t="s">
        <v>282</v>
      </c>
      <c r="C29" s="69">
        <f t="shared" si="0"/>
        <v>0</v>
      </c>
      <c r="D29" s="215" t="s">
        <v>263</v>
      </c>
      <c r="E29" s="215" t="s">
        <v>263</v>
      </c>
      <c r="F29" s="68"/>
      <c r="G29" s="216" t="s">
        <v>263</v>
      </c>
      <c r="H29" s="69">
        <f t="shared" si="1"/>
        <v>0</v>
      </c>
      <c r="I29" s="215" t="s">
        <v>263</v>
      </c>
      <c r="J29" s="215" t="s">
        <v>263</v>
      </c>
      <c r="K29" s="68"/>
      <c r="L29" s="214" t="s">
        <v>263</v>
      </c>
    </row>
    <row r="30" spans="1:12" ht="12.75" hidden="1" thickTop="1" x14ac:dyDescent="0.25">
      <c r="A30" s="38">
        <v>21352</v>
      </c>
      <c r="B30" s="78" t="s">
        <v>281</v>
      </c>
      <c r="C30" s="36">
        <f t="shared" si="0"/>
        <v>0</v>
      </c>
      <c r="D30" s="212" t="s">
        <v>263</v>
      </c>
      <c r="E30" s="212" t="s">
        <v>263</v>
      </c>
      <c r="F30" s="35"/>
      <c r="G30" s="213" t="s">
        <v>263</v>
      </c>
      <c r="H30" s="36">
        <f t="shared" si="1"/>
        <v>0</v>
      </c>
      <c r="I30" s="212" t="s">
        <v>263</v>
      </c>
      <c r="J30" s="212" t="s">
        <v>263</v>
      </c>
      <c r="K30" s="35"/>
      <c r="L30" s="211" t="s">
        <v>263</v>
      </c>
    </row>
    <row r="31" spans="1:12" ht="24.75" hidden="1" thickTop="1" x14ac:dyDescent="0.25">
      <c r="A31" s="38">
        <v>21359</v>
      </c>
      <c r="B31" s="78" t="s">
        <v>280</v>
      </c>
      <c r="C31" s="36">
        <f t="shared" si="0"/>
        <v>0</v>
      </c>
      <c r="D31" s="212" t="s">
        <v>263</v>
      </c>
      <c r="E31" s="212" t="s">
        <v>263</v>
      </c>
      <c r="F31" s="35"/>
      <c r="G31" s="213" t="s">
        <v>263</v>
      </c>
      <c r="H31" s="36">
        <f t="shared" si="1"/>
        <v>0</v>
      </c>
      <c r="I31" s="212" t="s">
        <v>263</v>
      </c>
      <c r="J31" s="212" t="s">
        <v>263</v>
      </c>
      <c r="K31" s="35"/>
      <c r="L31" s="211" t="s">
        <v>263</v>
      </c>
    </row>
    <row r="32" spans="1:12" s="14" customFormat="1" ht="36.75" hidden="1" thickTop="1" x14ac:dyDescent="0.25">
      <c r="A32" s="210">
        <v>21370</v>
      </c>
      <c r="B32" s="97" t="s">
        <v>279</v>
      </c>
      <c r="C32" s="94">
        <f t="shared" si="0"/>
        <v>0</v>
      </c>
      <c r="D32" s="196" t="s">
        <v>263</v>
      </c>
      <c r="E32" s="196" t="s">
        <v>263</v>
      </c>
      <c r="F32" s="93">
        <f>SUM(F33)</f>
        <v>0</v>
      </c>
      <c r="G32" s="207" t="s">
        <v>263</v>
      </c>
      <c r="H32" s="94">
        <f t="shared" si="1"/>
        <v>0</v>
      </c>
      <c r="I32" s="196" t="s">
        <v>263</v>
      </c>
      <c r="J32" s="196" t="s">
        <v>263</v>
      </c>
      <c r="K32" s="93">
        <f>SUM(K33)</f>
        <v>0</v>
      </c>
      <c r="L32" s="204" t="s">
        <v>263</v>
      </c>
    </row>
    <row r="33" spans="1:12" ht="36.75" hidden="1" thickTop="1" x14ac:dyDescent="0.25">
      <c r="A33" s="221">
        <v>21379</v>
      </c>
      <c r="B33" s="220" t="s">
        <v>278</v>
      </c>
      <c r="C33" s="42">
        <f t="shared" si="0"/>
        <v>0</v>
      </c>
      <c r="D33" s="218" t="s">
        <v>263</v>
      </c>
      <c r="E33" s="218" t="s">
        <v>263</v>
      </c>
      <c r="F33" s="41"/>
      <c r="G33" s="219" t="s">
        <v>263</v>
      </c>
      <c r="H33" s="42">
        <f t="shared" si="1"/>
        <v>0</v>
      </c>
      <c r="I33" s="218" t="s">
        <v>263</v>
      </c>
      <c r="J33" s="218" t="s">
        <v>263</v>
      </c>
      <c r="K33" s="41"/>
      <c r="L33" s="217" t="s">
        <v>263</v>
      </c>
    </row>
    <row r="34" spans="1:12" s="14" customFormat="1" ht="12.75" hidden="1" thickTop="1" x14ac:dyDescent="0.25">
      <c r="A34" s="210">
        <v>21380</v>
      </c>
      <c r="B34" s="97" t="s">
        <v>277</v>
      </c>
      <c r="C34" s="94">
        <f t="shared" si="0"/>
        <v>0</v>
      </c>
      <c r="D34" s="196" t="s">
        <v>263</v>
      </c>
      <c r="E34" s="196" t="s">
        <v>263</v>
      </c>
      <c r="F34" s="93">
        <f>SUM(F35:F36)</f>
        <v>0</v>
      </c>
      <c r="G34" s="207" t="s">
        <v>263</v>
      </c>
      <c r="H34" s="94">
        <f t="shared" si="1"/>
        <v>0</v>
      </c>
      <c r="I34" s="196" t="s">
        <v>263</v>
      </c>
      <c r="J34" s="196" t="s">
        <v>263</v>
      </c>
      <c r="K34" s="93">
        <f>SUM(K35:K36)</f>
        <v>0</v>
      </c>
      <c r="L34" s="204" t="s">
        <v>263</v>
      </c>
    </row>
    <row r="35" spans="1:12" ht="12.75" hidden="1" thickTop="1" x14ac:dyDescent="0.25">
      <c r="A35" s="114">
        <v>21381</v>
      </c>
      <c r="B35" s="79" t="s">
        <v>276</v>
      </c>
      <c r="C35" s="69">
        <f t="shared" si="0"/>
        <v>0</v>
      </c>
      <c r="D35" s="215" t="s">
        <v>263</v>
      </c>
      <c r="E35" s="215" t="s">
        <v>263</v>
      </c>
      <c r="F35" s="68"/>
      <c r="G35" s="216" t="s">
        <v>263</v>
      </c>
      <c r="H35" s="69">
        <f t="shared" si="1"/>
        <v>0</v>
      </c>
      <c r="I35" s="215" t="s">
        <v>263</v>
      </c>
      <c r="J35" s="215" t="s">
        <v>263</v>
      </c>
      <c r="K35" s="68"/>
      <c r="L35" s="214" t="s">
        <v>263</v>
      </c>
    </row>
    <row r="36" spans="1:12" ht="24.75" hidden="1" thickTop="1" x14ac:dyDescent="0.25">
      <c r="A36" s="74">
        <v>21383</v>
      </c>
      <c r="B36" s="78" t="s">
        <v>275</v>
      </c>
      <c r="C36" s="36">
        <f t="shared" si="0"/>
        <v>0</v>
      </c>
      <c r="D36" s="212" t="s">
        <v>263</v>
      </c>
      <c r="E36" s="212" t="s">
        <v>263</v>
      </c>
      <c r="F36" s="35"/>
      <c r="G36" s="213" t="s">
        <v>263</v>
      </c>
      <c r="H36" s="36">
        <f t="shared" si="1"/>
        <v>0</v>
      </c>
      <c r="I36" s="212" t="s">
        <v>263</v>
      </c>
      <c r="J36" s="212" t="s">
        <v>263</v>
      </c>
      <c r="K36" s="35"/>
      <c r="L36" s="211" t="s">
        <v>263</v>
      </c>
    </row>
    <row r="37" spans="1:12" s="14" customFormat="1" ht="24.75" hidden="1" thickTop="1" x14ac:dyDescent="0.25">
      <c r="A37" s="210">
        <v>21390</v>
      </c>
      <c r="B37" s="97" t="s">
        <v>274</v>
      </c>
      <c r="C37" s="94">
        <f t="shared" si="0"/>
        <v>0</v>
      </c>
      <c r="D37" s="196" t="s">
        <v>263</v>
      </c>
      <c r="E37" s="196" t="s">
        <v>263</v>
      </c>
      <c r="F37" s="93">
        <f>SUM(F38:F41)</f>
        <v>0</v>
      </c>
      <c r="G37" s="207" t="s">
        <v>263</v>
      </c>
      <c r="H37" s="94">
        <f t="shared" si="1"/>
        <v>0</v>
      </c>
      <c r="I37" s="196" t="s">
        <v>263</v>
      </c>
      <c r="J37" s="196" t="s">
        <v>263</v>
      </c>
      <c r="K37" s="93">
        <f>SUM(K38:K41)</f>
        <v>0</v>
      </c>
      <c r="L37" s="204" t="s">
        <v>263</v>
      </c>
    </row>
    <row r="38" spans="1:12" ht="24.75" hidden="1" thickTop="1" x14ac:dyDescent="0.25">
      <c r="A38" s="114">
        <v>21391</v>
      </c>
      <c r="B38" s="79" t="s">
        <v>273</v>
      </c>
      <c r="C38" s="69">
        <f t="shared" si="0"/>
        <v>0</v>
      </c>
      <c r="D38" s="215" t="s">
        <v>263</v>
      </c>
      <c r="E38" s="215" t="s">
        <v>263</v>
      </c>
      <c r="F38" s="68"/>
      <c r="G38" s="216" t="s">
        <v>263</v>
      </c>
      <c r="H38" s="69">
        <f t="shared" si="1"/>
        <v>0</v>
      </c>
      <c r="I38" s="215" t="s">
        <v>263</v>
      </c>
      <c r="J38" s="215" t="s">
        <v>263</v>
      </c>
      <c r="K38" s="68"/>
      <c r="L38" s="214" t="s">
        <v>263</v>
      </c>
    </row>
    <row r="39" spans="1:12" ht="12.75" hidden="1" thickTop="1" x14ac:dyDescent="0.25">
      <c r="A39" s="74">
        <v>21393</v>
      </c>
      <c r="B39" s="78" t="s">
        <v>272</v>
      </c>
      <c r="C39" s="36">
        <f t="shared" si="0"/>
        <v>0</v>
      </c>
      <c r="D39" s="212" t="s">
        <v>263</v>
      </c>
      <c r="E39" s="212" t="s">
        <v>263</v>
      </c>
      <c r="F39" s="35"/>
      <c r="G39" s="213" t="s">
        <v>263</v>
      </c>
      <c r="H39" s="36">
        <f t="shared" si="1"/>
        <v>0</v>
      </c>
      <c r="I39" s="212" t="s">
        <v>263</v>
      </c>
      <c r="J39" s="212" t="s">
        <v>263</v>
      </c>
      <c r="K39" s="35"/>
      <c r="L39" s="211" t="s">
        <v>263</v>
      </c>
    </row>
    <row r="40" spans="1:12" ht="12.75" hidden="1" thickTop="1" x14ac:dyDescent="0.25">
      <c r="A40" s="74">
        <v>21395</v>
      </c>
      <c r="B40" s="78" t="s">
        <v>271</v>
      </c>
      <c r="C40" s="36">
        <f t="shared" si="0"/>
        <v>0</v>
      </c>
      <c r="D40" s="212" t="s">
        <v>263</v>
      </c>
      <c r="E40" s="212" t="s">
        <v>263</v>
      </c>
      <c r="F40" s="35"/>
      <c r="G40" s="213" t="s">
        <v>263</v>
      </c>
      <c r="H40" s="36">
        <f t="shared" si="1"/>
        <v>0</v>
      </c>
      <c r="I40" s="212" t="s">
        <v>263</v>
      </c>
      <c r="J40" s="212" t="s">
        <v>263</v>
      </c>
      <c r="K40" s="35"/>
      <c r="L40" s="211" t="s">
        <v>263</v>
      </c>
    </row>
    <row r="41" spans="1:12" ht="24.75" hidden="1" thickTop="1" x14ac:dyDescent="0.25">
      <c r="A41" s="74">
        <v>21399</v>
      </c>
      <c r="B41" s="78" t="s">
        <v>270</v>
      </c>
      <c r="C41" s="36">
        <f t="shared" si="0"/>
        <v>0</v>
      </c>
      <c r="D41" s="212" t="s">
        <v>263</v>
      </c>
      <c r="E41" s="212" t="s">
        <v>263</v>
      </c>
      <c r="F41" s="35"/>
      <c r="G41" s="213" t="s">
        <v>263</v>
      </c>
      <c r="H41" s="36">
        <f t="shared" si="1"/>
        <v>0</v>
      </c>
      <c r="I41" s="212" t="s">
        <v>263</v>
      </c>
      <c r="J41" s="212" t="s">
        <v>263</v>
      </c>
      <c r="K41" s="35"/>
      <c r="L41" s="211" t="s">
        <v>263</v>
      </c>
    </row>
    <row r="42" spans="1:12" s="14" customFormat="1" ht="36.75" hidden="1" customHeight="1" x14ac:dyDescent="0.25">
      <c r="A42" s="210">
        <v>21420</v>
      </c>
      <c r="B42" s="97" t="s">
        <v>269</v>
      </c>
      <c r="C42" s="94">
        <f t="shared" si="0"/>
        <v>0</v>
      </c>
      <c r="D42" s="209"/>
      <c r="E42" s="196" t="s">
        <v>263</v>
      </c>
      <c r="F42" s="196" t="s">
        <v>263</v>
      </c>
      <c r="G42" s="207" t="s">
        <v>263</v>
      </c>
      <c r="H42" s="206">
        <f t="shared" si="1"/>
        <v>0</v>
      </c>
      <c r="I42" s="209"/>
      <c r="J42" s="196" t="s">
        <v>263</v>
      </c>
      <c r="K42" s="196" t="s">
        <v>263</v>
      </c>
      <c r="L42" s="204" t="s">
        <v>263</v>
      </c>
    </row>
    <row r="43" spans="1:12" s="14" customFormat="1" ht="24.75" hidden="1" thickTop="1" x14ac:dyDescent="0.25">
      <c r="A43" s="208">
        <v>21490</v>
      </c>
      <c r="B43" s="125" t="s">
        <v>268</v>
      </c>
      <c r="C43" s="94">
        <f t="shared" si="0"/>
        <v>0</v>
      </c>
      <c r="D43" s="205">
        <f>D44</f>
        <v>0</v>
      </c>
      <c r="E43" s="205">
        <f>E44</f>
        <v>0</v>
      </c>
      <c r="F43" s="205">
        <f>F44</f>
        <v>0</v>
      </c>
      <c r="G43" s="207" t="s">
        <v>263</v>
      </c>
      <c r="H43" s="206">
        <f t="shared" si="1"/>
        <v>0</v>
      </c>
      <c r="I43" s="205">
        <f>I44</f>
        <v>0</v>
      </c>
      <c r="J43" s="205">
        <f>J44</f>
        <v>0</v>
      </c>
      <c r="K43" s="205">
        <f>K44</f>
        <v>0</v>
      </c>
      <c r="L43" s="204" t="s">
        <v>263</v>
      </c>
    </row>
    <row r="44" spans="1:12" s="14" customFormat="1" ht="24.75" hidden="1" thickTop="1" x14ac:dyDescent="0.25">
      <c r="A44" s="74">
        <v>21499</v>
      </c>
      <c r="B44" s="78" t="s">
        <v>267</v>
      </c>
      <c r="C44" s="42">
        <f t="shared" si="0"/>
        <v>0</v>
      </c>
      <c r="D44" s="203"/>
      <c r="E44" s="202"/>
      <c r="F44" s="202"/>
      <c r="G44" s="201" t="s">
        <v>263</v>
      </c>
      <c r="H44" s="200">
        <f t="shared" si="1"/>
        <v>0</v>
      </c>
      <c r="I44" s="161"/>
      <c r="J44" s="199"/>
      <c r="K44" s="199"/>
      <c r="L44" s="198" t="s">
        <v>263</v>
      </c>
    </row>
    <row r="45" spans="1:12" ht="24.75" hidden="1" thickTop="1" x14ac:dyDescent="0.25">
      <c r="A45" s="197">
        <v>23000</v>
      </c>
      <c r="B45" s="86" t="s">
        <v>266</v>
      </c>
      <c r="C45" s="194">
        <f t="shared" si="0"/>
        <v>0</v>
      </c>
      <c r="D45" s="196" t="s">
        <v>263</v>
      </c>
      <c r="E45" s="196" t="s">
        <v>263</v>
      </c>
      <c r="F45" s="196" t="s">
        <v>263</v>
      </c>
      <c r="G45" s="195">
        <f>SUM(G46:G47)</f>
        <v>0</v>
      </c>
      <c r="H45" s="194">
        <f t="shared" si="1"/>
        <v>0</v>
      </c>
      <c r="I45" s="193" t="s">
        <v>263</v>
      </c>
      <c r="J45" s="193" t="s">
        <v>263</v>
      </c>
      <c r="K45" s="193" t="s">
        <v>263</v>
      </c>
      <c r="L45" s="192">
        <f>SUM(L46:L47)</f>
        <v>0</v>
      </c>
    </row>
    <row r="46" spans="1:12" ht="24.75" hidden="1" thickTop="1" x14ac:dyDescent="0.25">
      <c r="A46" s="154">
        <v>23410</v>
      </c>
      <c r="B46" s="137" t="s">
        <v>265</v>
      </c>
      <c r="C46" s="191">
        <f t="shared" si="0"/>
        <v>0</v>
      </c>
      <c r="D46" s="186" t="s">
        <v>263</v>
      </c>
      <c r="E46" s="186" t="s">
        <v>263</v>
      </c>
      <c r="F46" s="186" t="s">
        <v>263</v>
      </c>
      <c r="G46" s="190"/>
      <c r="H46" s="191">
        <f t="shared" si="1"/>
        <v>0</v>
      </c>
      <c r="I46" s="186" t="s">
        <v>263</v>
      </c>
      <c r="J46" s="186" t="s">
        <v>263</v>
      </c>
      <c r="K46" s="186" t="s">
        <v>263</v>
      </c>
      <c r="L46" s="188"/>
    </row>
    <row r="47" spans="1:12" ht="24.75" hidden="1" thickTop="1" x14ac:dyDescent="0.25">
      <c r="A47" s="154">
        <v>23510</v>
      </c>
      <c r="B47" s="137" t="s">
        <v>264</v>
      </c>
      <c r="C47" s="189">
        <f t="shared" si="0"/>
        <v>0</v>
      </c>
      <c r="D47" s="186" t="s">
        <v>263</v>
      </c>
      <c r="E47" s="186" t="s">
        <v>263</v>
      </c>
      <c r="F47" s="186" t="s">
        <v>263</v>
      </c>
      <c r="G47" s="190"/>
      <c r="H47" s="189">
        <f t="shared" si="1"/>
        <v>0</v>
      </c>
      <c r="I47" s="186" t="s">
        <v>263</v>
      </c>
      <c r="J47" s="186" t="s">
        <v>263</v>
      </c>
      <c r="K47" s="186" t="s">
        <v>263</v>
      </c>
      <c r="L47" s="188"/>
    </row>
    <row r="48" spans="1:12" ht="12.75" thickTop="1" x14ac:dyDescent="0.25">
      <c r="A48" s="44"/>
      <c r="B48" s="137"/>
      <c r="C48" s="134"/>
      <c r="D48" s="186"/>
      <c r="E48" s="186"/>
      <c r="F48" s="185"/>
      <c r="G48" s="187"/>
      <c r="H48" s="134"/>
      <c r="I48" s="186"/>
      <c r="J48" s="186"/>
      <c r="K48" s="185"/>
      <c r="L48" s="184"/>
    </row>
    <row r="49" spans="1:13" s="14" customFormat="1" x14ac:dyDescent="0.25">
      <c r="A49" s="183"/>
      <c r="B49" s="182" t="s">
        <v>262</v>
      </c>
      <c r="C49" s="180"/>
      <c r="D49" s="179"/>
      <c r="E49" s="179"/>
      <c r="F49" s="179"/>
      <c r="G49" s="181"/>
      <c r="H49" s="180"/>
      <c r="I49" s="179"/>
      <c r="J49" s="179"/>
      <c r="K49" s="179"/>
      <c r="L49" s="178"/>
    </row>
    <row r="50" spans="1:13" s="14" customFormat="1" ht="12.75" thickBot="1" x14ac:dyDescent="0.3">
      <c r="A50" s="56"/>
      <c r="B50" s="177" t="s">
        <v>261</v>
      </c>
      <c r="C50" s="176">
        <f t="shared" ref="C50:C81" si="2">SUM(D50:G50)</f>
        <v>428650</v>
      </c>
      <c r="D50" s="52">
        <f>SUM(D51,D281)</f>
        <v>428650</v>
      </c>
      <c r="E50" s="52">
        <f>SUM(E51,E281)</f>
        <v>0</v>
      </c>
      <c r="F50" s="52">
        <f>SUM(F51,F281)</f>
        <v>0</v>
      </c>
      <c r="G50" s="54">
        <f>SUM(G51,G281)</f>
        <v>0</v>
      </c>
      <c r="H50" s="176">
        <f t="shared" ref="H50:H81" si="3">SUM(I50:L50)</f>
        <v>261300</v>
      </c>
      <c r="I50" s="52">
        <f>SUM(I51,I281)</f>
        <v>261300</v>
      </c>
      <c r="J50" s="52">
        <f>SUM(J51,J281)</f>
        <v>0</v>
      </c>
      <c r="K50" s="52">
        <f>SUM(K51,K281)</f>
        <v>0</v>
      </c>
      <c r="L50" s="51">
        <f>SUM(L51,L281)</f>
        <v>0</v>
      </c>
    </row>
    <row r="51" spans="1:13" s="14" customFormat="1" ht="36.75" thickTop="1" x14ac:dyDescent="0.25">
      <c r="A51" s="175"/>
      <c r="B51" s="174" t="s">
        <v>260</v>
      </c>
      <c r="C51" s="172">
        <f t="shared" si="2"/>
        <v>428650</v>
      </c>
      <c r="D51" s="171">
        <f>SUM(D52,D194)</f>
        <v>428650</v>
      </c>
      <c r="E51" s="171">
        <f>SUM(E52,E194)</f>
        <v>0</v>
      </c>
      <c r="F51" s="171">
        <f>SUM(F52,F194)</f>
        <v>0</v>
      </c>
      <c r="G51" s="173">
        <f>SUM(G52,G194)</f>
        <v>0</v>
      </c>
      <c r="H51" s="172">
        <f t="shared" si="3"/>
        <v>261300</v>
      </c>
      <c r="I51" s="171">
        <f>SUM(I52,I194)</f>
        <v>261300</v>
      </c>
      <c r="J51" s="171">
        <f>SUM(J52,J194)</f>
        <v>0</v>
      </c>
      <c r="K51" s="171">
        <f>SUM(K52,K194)</f>
        <v>0</v>
      </c>
      <c r="L51" s="170">
        <f>SUM(L52,L194)</f>
        <v>0</v>
      </c>
    </row>
    <row r="52" spans="1:13" s="14" customFormat="1" ht="24" hidden="1" x14ac:dyDescent="0.25">
      <c r="A52" s="169"/>
      <c r="B52" s="168" t="s">
        <v>259</v>
      </c>
      <c r="C52" s="146">
        <f t="shared" si="2"/>
        <v>0</v>
      </c>
      <c r="D52" s="145">
        <f>SUM(D53,D75,D173,D187)</f>
        <v>0</v>
      </c>
      <c r="E52" s="145">
        <f>SUM(E53,E75,E173,E187)</f>
        <v>0</v>
      </c>
      <c r="F52" s="145">
        <f>SUM(F53,F75,F173,F187)</f>
        <v>0</v>
      </c>
      <c r="G52" s="167">
        <f>SUM(G53,G75,G173,G187)</f>
        <v>0</v>
      </c>
      <c r="H52" s="146">
        <f t="shared" si="3"/>
        <v>0</v>
      </c>
      <c r="I52" s="145">
        <f>SUM(I53,I75,I173,I187)</f>
        <v>0</v>
      </c>
      <c r="J52" s="145">
        <f>SUM(J53,J75,J173,J187)</f>
        <v>0</v>
      </c>
      <c r="K52" s="145">
        <f>SUM(K53,K75,K173,K187)</f>
        <v>0</v>
      </c>
      <c r="L52" s="166">
        <f>SUM(L53,L75,L173,L187)</f>
        <v>0</v>
      </c>
    </row>
    <row r="53" spans="1:13" s="14" customFormat="1" hidden="1" x14ac:dyDescent="0.25">
      <c r="A53" s="131">
        <v>1000</v>
      </c>
      <c r="B53" s="131" t="s">
        <v>258</v>
      </c>
      <c r="C53" s="128">
        <f t="shared" si="2"/>
        <v>0</v>
      </c>
      <c r="D53" s="127">
        <f>SUM(D54,D67)</f>
        <v>0</v>
      </c>
      <c r="E53" s="127">
        <f>SUM(E54,E67)</f>
        <v>0</v>
      </c>
      <c r="F53" s="127">
        <f>SUM(F54,F67)</f>
        <v>0</v>
      </c>
      <c r="G53" s="129">
        <f>SUM(G54,G67)</f>
        <v>0</v>
      </c>
      <c r="H53" s="128">
        <f t="shared" si="3"/>
        <v>0</v>
      </c>
      <c r="I53" s="127">
        <f>SUM(I54,I67)</f>
        <v>0</v>
      </c>
      <c r="J53" s="127">
        <f>SUM(J54,J67)</f>
        <v>0</v>
      </c>
      <c r="K53" s="127">
        <f>SUM(K54,K67)</f>
        <v>0</v>
      </c>
      <c r="L53" s="126">
        <f>SUM(L54,L67)</f>
        <v>0</v>
      </c>
    </row>
    <row r="54" spans="1:13" hidden="1" x14ac:dyDescent="0.25">
      <c r="A54" s="97">
        <v>1100</v>
      </c>
      <c r="B54" s="96" t="s">
        <v>257</v>
      </c>
      <c r="C54" s="94">
        <f t="shared" si="2"/>
        <v>0</v>
      </c>
      <c r="D54" s="93">
        <f>SUM(D55,D58,D66)</f>
        <v>0</v>
      </c>
      <c r="E54" s="93">
        <f>SUM(E55,E58,E66)</f>
        <v>0</v>
      </c>
      <c r="F54" s="93">
        <f>SUM(F55,F58,F66)</f>
        <v>0</v>
      </c>
      <c r="G54" s="165">
        <f>SUM(G55,G58,G66)</f>
        <v>0</v>
      </c>
      <c r="H54" s="94">
        <f t="shared" si="3"/>
        <v>0</v>
      </c>
      <c r="I54" s="93">
        <f>SUM(I55,I58,I66)</f>
        <v>0</v>
      </c>
      <c r="J54" s="93">
        <f>SUM(J55,J58,J66)</f>
        <v>0</v>
      </c>
      <c r="K54" s="93">
        <f>SUM(K55,K58,K66)</f>
        <v>0</v>
      </c>
      <c r="L54" s="92">
        <f>SUM(L55,L58,L66)</f>
        <v>0</v>
      </c>
    </row>
    <row r="55" spans="1:13" hidden="1" x14ac:dyDescent="0.25">
      <c r="A55" s="80">
        <v>1110</v>
      </c>
      <c r="B55" s="137" t="s">
        <v>256</v>
      </c>
      <c r="C55" s="134">
        <f t="shared" si="2"/>
        <v>0</v>
      </c>
      <c r="D55" s="139">
        <f>SUM(D56:D57)</f>
        <v>0</v>
      </c>
      <c r="E55" s="139">
        <f>SUM(E56:E57)</f>
        <v>0</v>
      </c>
      <c r="F55" s="139">
        <f>SUM(F56:F57)</f>
        <v>0</v>
      </c>
      <c r="G55" s="140">
        <f>SUM(G56:G57)</f>
        <v>0</v>
      </c>
      <c r="H55" s="134">
        <f t="shared" si="3"/>
        <v>0</v>
      </c>
      <c r="I55" s="139">
        <f>SUM(I56:I57)</f>
        <v>0</v>
      </c>
      <c r="J55" s="139">
        <f>SUM(J56:J57)</f>
        <v>0</v>
      </c>
      <c r="K55" s="139">
        <f>SUM(K56:K57)</f>
        <v>0</v>
      </c>
      <c r="L55" s="138">
        <f>SUM(L56:L57)</f>
        <v>0</v>
      </c>
    </row>
    <row r="56" spans="1:13" hidden="1" x14ac:dyDescent="0.25">
      <c r="A56" s="114">
        <v>1111</v>
      </c>
      <c r="B56" s="79" t="s">
        <v>255</v>
      </c>
      <c r="C56" s="69">
        <f t="shared" si="2"/>
        <v>0</v>
      </c>
      <c r="D56" s="68"/>
      <c r="E56" s="68"/>
      <c r="F56" s="68"/>
      <c r="G56" s="70"/>
      <c r="H56" s="69">
        <f t="shared" si="3"/>
        <v>0</v>
      </c>
      <c r="I56" s="68">
        <v>0</v>
      </c>
      <c r="J56" s="68"/>
      <c r="K56" s="68"/>
      <c r="L56" s="67"/>
      <c r="M56" s="27"/>
    </row>
    <row r="57" spans="1:13" ht="24" hidden="1" customHeight="1" x14ac:dyDescent="0.25">
      <c r="A57" s="74">
        <v>1119</v>
      </c>
      <c r="B57" s="78" t="s">
        <v>254</v>
      </c>
      <c r="C57" s="36">
        <f t="shared" si="2"/>
        <v>0</v>
      </c>
      <c r="D57" s="35"/>
      <c r="E57" s="35"/>
      <c r="F57" s="35"/>
      <c r="G57" s="37"/>
      <c r="H57" s="36">
        <f t="shared" si="3"/>
        <v>0</v>
      </c>
      <c r="I57" s="35">
        <v>0</v>
      </c>
      <c r="J57" s="35"/>
      <c r="K57" s="35"/>
      <c r="L57" s="34"/>
      <c r="M57" s="27"/>
    </row>
    <row r="58" spans="1:13" ht="23.25" hidden="1" customHeight="1" x14ac:dyDescent="0.25">
      <c r="A58" s="88">
        <v>1140</v>
      </c>
      <c r="B58" s="78" t="s">
        <v>253</v>
      </c>
      <c r="C58" s="36">
        <f t="shared" si="2"/>
        <v>0</v>
      </c>
      <c r="D58" s="76">
        <f>SUM(D59:D65)</f>
        <v>0</v>
      </c>
      <c r="E58" s="76">
        <f>SUM(E59:E65)</f>
        <v>0</v>
      </c>
      <c r="F58" s="76">
        <f>SUM(F59:F65)</f>
        <v>0</v>
      </c>
      <c r="G58" s="77">
        <f>SUM(G59:G65)</f>
        <v>0</v>
      </c>
      <c r="H58" s="36">
        <f t="shared" si="3"/>
        <v>0</v>
      </c>
      <c r="I58" s="76">
        <f>SUM(I59:I65)</f>
        <v>0</v>
      </c>
      <c r="J58" s="76">
        <f>SUM(J59:J65)</f>
        <v>0</v>
      </c>
      <c r="K58" s="76">
        <f>SUM(K59:K65)</f>
        <v>0</v>
      </c>
      <c r="L58" s="75">
        <f>SUM(L59:L65)</f>
        <v>0</v>
      </c>
    </row>
    <row r="59" spans="1:13" hidden="1" x14ac:dyDescent="0.25">
      <c r="A59" s="74">
        <v>1141</v>
      </c>
      <c r="B59" s="78" t="s">
        <v>252</v>
      </c>
      <c r="C59" s="36">
        <f t="shared" si="2"/>
        <v>0</v>
      </c>
      <c r="D59" s="35"/>
      <c r="E59" s="35"/>
      <c r="F59" s="35"/>
      <c r="G59" s="37"/>
      <c r="H59" s="36">
        <f t="shared" si="3"/>
        <v>0</v>
      </c>
      <c r="I59" s="35">
        <v>0</v>
      </c>
      <c r="J59" s="35"/>
      <c r="K59" s="35"/>
      <c r="L59" s="34"/>
      <c r="M59" s="27"/>
    </row>
    <row r="60" spans="1:13" ht="24.75" hidden="1" customHeight="1" x14ac:dyDescent="0.25">
      <c r="A60" s="74">
        <v>1142</v>
      </c>
      <c r="B60" s="78" t="s">
        <v>251</v>
      </c>
      <c r="C60" s="36">
        <f t="shared" si="2"/>
        <v>0</v>
      </c>
      <c r="D60" s="35"/>
      <c r="E60" s="35"/>
      <c r="F60" s="35"/>
      <c r="G60" s="37"/>
      <c r="H60" s="36">
        <f t="shared" si="3"/>
        <v>0</v>
      </c>
      <c r="I60" s="35">
        <v>0</v>
      </c>
      <c r="J60" s="35"/>
      <c r="K60" s="35"/>
      <c r="L60" s="34"/>
      <c r="M60" s="27"/>
    </row>
    <row r="61" spans="1:13" ht="24" hidden="1" x14ac:dyDescent="0.25">
      <c r="A61" s="74">
        <v>1145</v>
      </c>
      <c r="B61" s="78" t="s">
        <v>250</v>
      </c>
      <c r="C61" s="36">
        <f t="shared" si="2"/>
        <v>0</v>
      </c>
      <c r="D61" s="35"/>
      <c r="E61" s="35"/>
      <c r="F61" s="35"/>
      <c r="G61" s="37"/>
      <c r="H61" s="36">
        <f t="shared" si="3"/>
        <v>0</v>
      </c>
      <c r="I61" s="35">
        <v>0</v>
      </c>
      <c r="J61" s="35"/>
      <c r="K61" s="35"/>
      <c r="L61" s="34"/>
      <c r="M61" s="27"/>
    </row>
    <row r="62" spans="1:13" ht="27.75" hidden="1" customHeight="1" x14ac:dyDescent="0.25">
      <c r="A62" s="74">
        <v>1146</v>
      </c>
      <c r="B62" s="78" t="s">
        <v>249</v>
      </c>
      <c r="C62" s="36">
        <f t="shared" si="2"/>
        <v>0</v>
      </c>
      <c r="D62" s="35"/>
      <c r="E62" s="35"/>
      <c r="F62" s="35"/>
      <c r="G62" s="37"/>
      <c r="H62" s="36">
        <f t="shared" si="3"/>
        <v>0</v>
      </c>
      <c r="I62" s="35">
        <v>0</v>
      </c>
      <c r="J62" s="35"/>
      <c r="K62" s="35"/>
      <c r="L62" s="34"/>
      <c r="M62" s="27"/>
    </row>
    <row r="63" spans="1:13" hidden="1" x14ac:dyDescent="0.25">
      <c r="A63" s="74">
        <v>1147</v>
      </c>
      <c r="B63" s="78" t="s">
        <v>248</v>
      </c>
      <c r="C63" s="36">
        <f t="shared" si="2"/>
        <v>0</v>
      </c>
      <c r="D63" s="35"/>
      <c r="E63" s="35"/>
      <c r="F63" s="35"/>
      <c r="G63" s="37"/>
      <c r="H63" s="36">
        <f t="shared" si="3"/>
        <v>0</v>
      </c>
      <c r="I63" s="35">
        <v>0</v>
      </c>
      <c r="J63" s="35"/>
      <c r="K63" s="35"/>
      <c r="L63" s="34"/>
      <c r="M63" s="27"/>
    </row>
    <row r="64" spans="1:13" hidden="1" x14ac:dyDescent="0.25">
      <c r="A64" s="74">
        <v>1148</v>
      </c>
      <c r="B64" s="78" t="s">
        <v>247</v>
      </c>
      <c r="C64" s="36">
        <f t="shared" si="2"/>
        <v>0</v>
      </c>
      <c r="D64" s="35"/>
      <c r="E64" s="35"/>
      <c r="F64" s="35"/>
      <c r="G64" s="37"/>
      <c r="H64" s="36">
        <f t="shared" si="3"/>
        <v>0</v>
      </c>
      <c r="I64" s="35">
        <v>0</v>
      </c>
      <c r="J64" s="35"/>
      <c r="K64" s="35"/>
      <c r="L64" s="34"/>
      <c r="M64" s="27"/>
    </row>
    <row r="65" spans="1:13" ht="36" hidden="1" x14ac:dyDescent="0.25">
      <c r="A65" s="74">
        <v>1149</v>
      </c>
      <c r="B65" s="78" t="s">
        <v>246</v>
      </c>
      <c r="C65" s="36">
        <f t="shared" si="2"/>
        <v>0</v>
      </c>
      <c r="D65" s="35"/>
      <c r="E65" s="35"/>
      <c r="F65" s="35"/>
      <c r="G65" s="37"/>
      <c r="H65" s="36">
        <f t="shared" si="3"/>
        <v>0</v>
      </c>
      <c r="I65" s="35">
        <v>0</v>
      </c>
      <c r="J65" s="35"/>
      <c r="K65" s="35"/>
      <c r="L65" s="34"/>
      <c r="M65" s="27"/>
    </row>
    <row r="66" spans="1:13" ht="36" hidden="1" x14ac:dyDescent="0.25">
      <c r="A66" s="80">
        <v>1150</v>
      </c>
      <c r="B66" s="137" t="s">
        <v>245</v>
      </c>
      <c r="C66" s="134">
        <f t="shared" si="2"/>
        <v>0</v>
      </c>
      <c r="D66" s="133"/>
      <c r="E66" s="133"/>
      <c r="F66" s="133"/>
      <c r="G66" s="135"/>
      <c r="H66" s="134">
        <f t="shared" si="3"/>
        <v>0</v>
      </c>
      <c r="I66" s="133">
        <v>0</v>
      </c>
      <c r="J66" s="133"/>
      <c r="K66" s="133"/>
      <c r="L66" s="132"/>
      <c r="M66" s="27"/>
    </row>
    <row r="67" spans="1:13" ht="36" hidden="1" x14ac:dyDescent="0.25">
      <c r="A67" s="97">
        <v>1200</v>
      </c>
      <c r="B67" s="96" t="s">
        <v>244</v>
      </c>
      <c r="C67" s="94">
        <f t="shared" si="2"/>
        <v>0</v>
      </c>
      <c r="D67" s="93">
        <f>SUM(D68:D69)</f>
        <v>0</v>
      </c>
      <c r="E67" s="93">
        <f>SUM(E68:E69)</f>
        <v>0</v>
      </c>
      <c r="F67" s="93">
        <f>SUM(F68:F69)</f>
        <v>0</v>
      </c>
      <c r="G67" s="142">
        <f>SUM(G68:G69)</f>
        <v>0</v>
      </c>
      <c r="H67" s="94">
        <f t="shared" si="3"/>
        <v>0</v>
      </c>
      <c r="I67" s="93">
        <f>SUM(I68:I69)</f>
        <v>0</v>
      </c>
      <c r="J67" s="93">
        <f>SUM(J68:J69)</f>
        <v>0</v>
      </c>
      <c r="K67" s="93">
        <f>SUM(K68:K69)</f>
        <v>0</v>
      </c>
      <c r="L67" s="141">
        <f>SUM(L68:L69)</f>
        <v>0</v>
      </c>
    </row>
    <row r="68" spans="1:13" ht="24" hidden="1" x14ac:dyDescent="0.25">
      <c r="A68" s="91">
        <v>1210</v>
      </c>
      <c r="B68" s="79" t="s">
        <v>243</v>
      </c>
      <c r="C68" s="69">
        <f t="shared" si="2"/>
        <v>0</v>
      </c>
      <c r="D68" s="68"/>
      <c r="E68" s="68"/>
      <c r="F68" s="68"/>
      <c r="G68" s="70"/>
      <c r="H68" s="69">
        <f t="shared" si="3"/>
        <v>0</v>
      </c>
      <c r="I68" s="68">
        <v>0</v>
      </c>
      <c r="J68" s="68"/>
      <c r="K68" s="68"/>
      <c r="L68" s="67"/>
      <c r="M68" s="27"/>
    </row>
    <row r="69" spans="1:13" ht="24" hidden="1" x14ac:dyDescent="0.25">
      <c r="A69" s="88">
        <v>1220</v>
      </c>
      <c r="B69" s="78" t="s">
        <v>242</v>
      </c>
      <c r="C69" s="36">
        <f t="shared" si="2"/>
        <v>0</v>
      </c>
      <c r="D69" s="76">
        <f>SUM(D70:D74)</f>
        <v>0</v>
      </c>
      <c r="E69" s="76">
        <f>SUM(E70:E74)</f>
        <v>0</v>
      </c>
      <c r="F69" s="76">
        <f>SUM(F70:F74)</f>
        <v>0</v>
      </c>
      <c r="G69" s="77">
        <f>SUM(G70:G74)</f>
        <v>0</v>
      </c>
      <c r="H69" s="36">
        <f t="shared" si="3"/>
        <v>0</v>
      </c>
      <c r="I69" s="76">
        <f>SUM(I70:I74)</f>
        <v>0</v>
      </c>
      <c r="J69" s="76">
        <f>SUM(J70:J74)</f>
        <v>0</v>
      </c>
      <c r="K69" s="76">
        <f>SUM(K70:K74)</f>
        <v>0</v>
      </c>
      <c r="L69" s="75">
        <f>SUM(L70:L74)</f>
        <v>0</v>
      </c>
    </row>
    <row r="70" spans="1:13" ht="60" hidden="1" x14ac:dyDescent="0.25">
      <c r="A70" s="74">
        <v>1221</v>
      </c>
      <c r="B70" s="78" t="s">
        <v>241</v>
      </c>
      <c r="C70" s="36">
        <f t="shared" si="2"/>
        <v>0</v>
      </c>
      <c r="D70" s="35"/>
      <c r="E70" s="35"/>
      <c r="F70" s="35"/>
      <c r="G70" s="37"/>
      <c r="H70" s="36">
        <f t="shared" si="3"/>
        <v>0</v>
      </c>
      <c r="I70" s="35">
        <v>0</v>
      </c>
      <c r="J70" s="35"/>
      <c r="K70" s="35"/>
      <c r="L70" s="34"/>
      <c r="M70" s="27"/>
    </row>
    <row r="71" spans="1:13" hidden="1" x14ac:dyDescent="0.25">
      <c r="A71" s="74">
        <v>1223</v>
      </c>
      <c r="B71" s="78" t="s">
        <v>240</v>
      </c>
      <c r="C71" s="36">
        <f t="shared" si="2"/>
        <v>0</v>
      </c>
      <c r="D71" s="35"/>
      <c r="E71" s="35"/>
      <c r="F71" s="35"/>
      <c r="G71" s="37"/>
      <c r="H71" s="36">
        <f t="shared" si="3"/>
        <v>0</v>
      </c>
      <c r="I71" s="35">
        <v>0</v>
      </c>
      <c r="J71" s="35"/>
      <c r="K71" s="35"/>
      <c r="L71" s="34"/>
      <c r="M71" s="27"/>
    </row>
    <row r="72" spans="1:13" hidden="1" x14ac:dyDescent="0.25">
      <c r="A72" s="74">
        <v>1225</v>
      </c>
      <c r="B72" s="78" t="s">
        <v>239</v>
      </c>
      <c r="C72" s="36">
        <f t="shared" si="2"/>
        <v>0</v>
      </c>
      <c r="D72" s="35"/>
      <c r="E72" s="35"/>
      <c r="F72" s="35"/>
      <c r="G72" s="37"/>
      <c r="H72" s="36">
        <f t="shared" si="3"/>
        <v>0</v>
      </c>
      <c r="I72" s="35">
        <v>0</v>
      </c>
      <c r="J72" s="35"/>
      <c r="K72" s="35"/>
      <c r="L72" s="34"/>
      <c r="M72" s="27"/>
    </row>
    <row r="73" spans="1:13" ht="36" hidden="1" x14ac:dyDescent="0.25">
      <c r="A73" s="74">
        <v>1227</v>
      </c>
      <c r="B73" s="78" t="s">
        <v>238</v>
      </c>
      <c r="C73" s="36">
        <f t="shared" si="2"/>
        <v>0</v>
      </c>
      <c r="D73" s="35"/>
      <c r="E73" s="35"/>
      <c r="F73" s="35"/>
      <c r="G73" s="37"/>
      <c r="H73" s="36">
        <f t="shared" si="3"/>
        <v>0</v>
      </c>
      <c r="I73" s="35">
        <v>0</v>
      </c>
      <c r="J73" s="35"/>
      <c r="K73" s="35"/>
      <c r="L73" s="34"/>
      <c r="M73" s="27"/>
    </row>
    <row r="74" spans="1:13" ht="60" hidden="1" x14ac:dyDescent="0.25">
      <c r="A74" s="74">
        <v>1228</v>
      </c>
      <c r="B74" s="78" t="s">
        <v>237</v>
      </c>
      <c r="C74" s="36">
        <f t="shared" si="2"/>
        <v>0</v>
      </c>
      <c r="D74" s="35"/>
      <c r="E74" s="35"/>
      <c r="F74" s="35"/>
      <c r="G74" s="37"/>
      <c r="H74" s="36">
        <f t="shared" si="3"/>
        <v>0</v>
      </c>
      <c r="I74" s="35">
        <v>0</v>
      </c>
      <c r="J74" s="35"/>
      <c r="K74" s="35"/>
      <c r="L74" s="34"/>
      <c r="M74" s="27"/>
    </row>
    <row r="75" spans="1:13" hidden="1" x14ac:dyDescent="0.25">
      <c r="A75" s="131">
        <v>2000</v>
      </c>
      <c r="B75" s="131" t="s">
        <v>236</v>
      </c>
      <c r="C75" s="128">
        <f t="shared" si="2"/>
        <v>0</v>
      </c>
      <c r="D75" s="127">
        <f>SUM(D76,D83,D130,D164,D165,D172)</f>
        <v>0</v>
      </c>
      <c r="E75" s="127">
        <f>SUM(E76,E83,E130,E164,E165,E172)</f>
        <v>0</v>
      </c>
      <c r="F75" s="127">
        <f>SUM(F76,F83,F130,F164,F165,F172)</f>
        <v>0</v>
      </c>
      <c r="G75" s="129">
        <f>SUM(G76,G83,G130,G164,G165,G172)</f>
        <v>0</v>
      </c>
      <c r="H75" s="128">
        <f t="shared" si="3"/>
        <v>0</v>
      </c>
      <c r="I75" s="127">
        <f>SUM(I76,I83,I130,I164,I165,I172)</f>
        <v>0</v>
      </c>
      <c r="J75" s="127">
        <f>SUM(J76,J83,J130,J164,J165,J172)</f>
        <v>0</v>
      </c>
      <c r="K75" s="127">
        <f>SUM(K76,K83,K130,K164,K165,K172)</f>
        <v>0</v>
      </c>
      <c r="L75" s="126">
        <f>SUM(L76,L83,L130,L164,L165,L172)</f>
        <v>0</v>
      </c>
    </row>
    <row r="76" spans="1:13" ht="24" hidden="1" x14ac:dyDescent="0.25">
      <c r="A76" s="97">
        <v>2100</v>
      </c>
      <c r="B76" s="96" t="s">
        <v>235</v>
      </c>
      <c r="C76" s="94">
        <f t="shared" si="2"/>
        <v>0</v>
      </c>
      <c r="D76" s="93">
        <f>SUM(D77,D80)</f>
        <v>0</v>
      </c>
      <c r="E76" s="93">
        <f>SUM(E77,E80)</f>
        <v>0</v>
      </c>
      <c r="F76" s="93">
        <f>SUM(F77,F80)</f>
        <v>0</v>
      </c>
      <c r="G76" s="142">
        <f>SUM(G77,G80)</f>
        <v>0</v>
      </c>
      <c r="H76" s="94">
        <f t="shared" si="3"/>
        <v>0</v>
      </c>
      <c r="I76" s="93">
        <f>SUM(I77,I80)</f>
        <v>0</v>
      </c>
      <c r="J76" s="93">
        <f>SUM(J77,J80)</f>
        <v>0</v>
      </c>
      <c r="K76" s="93">
        <f>SUM(K77,K80)</f>
        <v>0</v>
      </c>
      <c r="L76" s="141">
        <f>SUM(L77,L80)</f>
        <v>0</v>
      </c>
    </row>
    <row r="77" spans="1:13" ht="24" hidden="1" x14ac:dyDescent="0.25">
      <c r="A77" s="91">
        <v>2110</v>
      </c>
      <c r="B77" s="79" t="s">
        <v>234</v>
      </c>
      <c r="C77" s="69">
        <f t="shared" si="2"/>
        <v>0</v>
      </c>
      <c r="D77" s="107">
        <f>SUM(D78:D79)</f>
        <v>0</v>
      </c>
      <c r="E77" s="107">
        <f>SUM(E78:E79)</f>
        <v>0</v>
      </c>
      <c r="F77" s="107">
        <f>SUM(F78:F79)</f>
        <v>0</v>
      </c>
      <c r="G77" s="150">
        <f>SUM(G78:G79)</f>
        <v>0</v>
      </c>
      <c r="H77" s="69">
        <f t="shared" si="3"/>
        <v>0</v>
      </c>
      <c r="I77" s="107">
        <f>SUM(I78:I79)</f>
        <v>0</v>
      </c>
      <c r="J77" s="107">
        <f>SUM(J78:J79)</f>
        <v>0</v>
      </c>
      <c r="K77" s="107">
        <f>SUM(K78:K79)</f>
        <v>0</v>
      </c>
      <c r="L77" s="149">
        <f>SUM(L78:L79)</f>
        <v>0</v>
      </c>
    </row>
    <row r="78" spans="1:13" hidden="1" x14ac:dyDescent="0.25">
      <c r="A78" s="74">
        <v>2111</v>
      </c>
      <c r="B78" s="78" t="s">
        <v>232</v>
      </c>
      <c r="C78" s="36">
        <f t="shared" si="2"/>
        <v>0</v>
      </c>
      <c r="D78" s="35"/>
      <c r="E78" s="35"/>
      <c r="F78" s="35"/>
      <c r="G78" s="37"/>
      <c r="H78" s="36">
        <f t="shared" si="3"/>
        <v>0</v>
      </c>
      <c r="I78" s="35">
        <v>0</v>
      </c>
      <c r="J78" s="35"/>
      <c r="K78" s="35"/>
      <c r="L78" s="34"/>
      <c r="M78" s="27"/>
    </row>
    <row r="79" spans="1:13" ht="24" hidden="1" x14ac:dyDescent="0.25">
      <c r="A79" s="74">
        <v>2112</v>
      </c>
      <c r="B79" s="78" t="s">
        <v>231</v>
      </c>
      <c r="C79" s="36">
        <f t="shared" si="2"/>
        <v>0</v>
      </c>
      <c r="D79" s="35"/>
      <c r="E79" s="35"/>
      <c r="F79" s="35"/>
      <c r="G79" s="37"/>
      <c r="H79" s="36">
        <f t="shared" si="3"/>
        <v>0</v>
      </c>
      <c r="I79" s="35">
        <v>0</v>
      </c>
      <c r="J79" s="35"/>
      <c r="K79" s="35"/>
      <c r="L79" s="34"/>
      <c r="M79" s="27"/>
    </row>
    <row r="80" spans="1:13" ht="24" hidden="1" x14ac:dyDescent="0.25">
      <c r="A80" s="88">
        <v>2120</v>
      </c>
      <c r="B80" s="78" t="s">
        <v>233</v>
      </c>
      <c r="C80" s="36">
        <f t="shared" si="2"/>
        <v>0</v>
      </c>
      <c r="D80" s="76">
        <f>SUM(D81:D82)</f>
        <v>0</v>
      </c>
      <c r="E80" s="76">
        <f>SUM(E81:E82)</f>
        <v>0</v>
      </c>
      <c r="F80" s="76">
        <f>SUM(F81:F82)</f>
        <v>0</v>
      </c>
      <c r="G80" s="77">
        <f>SUM(G81:G82)</f>
        <v>0</v>
      </c>
      <c r="H80" s="36">
        <f t="shared" si="3"/>
        <v>0</v>
      </c>
      <c r="I80" s="76">
        <f>SUM(I81:I82)</f>
        <v>0</v>
      </c>
      <c r="J80" s="76">
        <f>SUM(J81:J82)</f>
        <v>0</v>
      </c>
      <c r="K80" s="76">
        <f>SUM(K81:K82)</f>
        <v>0</v>
      </c>
      <c r="L80" s="75">
        <f>SUM(L81:L82)</f>
        <v>0</v>
      </c>
    </row>
    <row r="81" spans="1:13" hidden="1" x14ac:dyDescent="0.25">
      <c r="A81" s="74">
        <v>2121</v>
      </c>
      <c r="B81" s="78" t="s">
        <v>232</v>
      </c>
      <c r="C81" s="36">
        <f t="shared" si="2"/>
        <v>0</v>
      </c>
      <c r="D81" s="35"/>
      <c r="E81" s="35"/>
      <c r="F81" s="35"/>
      <c r="G81" s="37"/>
      <c r="H81" s="36">
        <f t="shared" si="3"/>
        <v>0</v>
      </c>
      <c r="I81" s="35">
        <v>0</v>
      </c>
      <c r="J81" s="35"/>
      <c r="K81" s="35"/>
      <c r="L81" s="34"/>
      <c r="M81" s="27"/>
    </row>
    <row r="82" spans="1:13" ht="24" hidden="1" x14ac:dyDescent="0.25">
      <c r="A82" s="74">
        <v>2122</v>
      </c>
      <c r="B82" s="78" t="s">
        <v>231</v>
      </c>
      <c r="C82" s="36">
        <f t="shared" ref="C82:C113" si="4">SUM(D82:G82)</f>
        <v>0</v>
      </c>
      <c r="D82" s="35"/>
      <c r="E82" s="35"/>
      <c r="F82" s="35"/>
      <c r="G82" s="37"/>
      <c r="H82" s="36">
        <f t="shared" ref="H82:H113" si="5">SUM(I82:L82)</f>
        <v>0</v>
      </c>
      <c r="I82" s="35">
        <v>0</v>
      </c>
      <c r="J82" s="35"/>
      <c r="K82" s="35"/>
      <c r="L82" s="34"/>
      <c r="M82" s="27"/>
    </row>
    <row r="83" spans="1:13" hidden="1" x14ac:dyDescent="0.25">
      <c r="A83" s="97">
        <v>2200</v>
      </c>
      <c r="B83" s="96" t="s">
        <v>230</v>
      </c>
      <c r="C83" s="94">
        <f t="shared" si="4"/>
        <v>0</v>
      </c>
      <c r="D83" s="93">
        <f>SUM(D84,D89,D95,D103,D112,D116,D122,D128)</f>
        <v>0</v>
      </c>
      <c r="E83" s="93">
        <f>SUM(E84,E89,E95,E103,E112,E116,E122,E128)</f>
        <v>0</v>
      </c>
      <c r="F83" s="93">
        <f>SUM(F84,F89,F95,F103,F112,F116,F122,F128)</f>
        <v>0</v>
      </c>
      <c r="G83" s="142">
        <f>SUM(G84,G89,G95,G103,G112,G116,G122,G128)</f>
        <v>0</v>
      </c>
      <c r="H83" s="94">
        <f t="shared" si="5"/>
        <v>0</v>
      </c>
      <c r="I83" s="93">
        <f>SUM(I84,I89,I95,I103,I112,I116,I122,I128)</f>
        <v>0</v>
      </c>
      <c r="J83" s="93">
        <f>SUM(J84,J89,J95,J103,J112,J116,J122,J128)</f>
        <v>0</v>
      </c>
      <c r="K83" s="93">
        <f>SUM(K84,K89,K95,K103,K112,K116,K122,K128)</f>
        <v>0</v>
      </c>
      <c r="L83" s="109">
        <f>SUM(L84,L89,L95,L103,L112,L116,L122,L128)</f>
        <v>0</v>
      </c>
    </row>
    <row r="84" spans="1:13" ht="24" hidden="1" x14ac:dyDescent="0.25">
      <c r="A84" s="80">
        <v>2210</v>
      </c>
      <c r="B84" s="137" t="s">
        <v>229</v>
      </c>
      <c r="C84" s="134">
        <f t="shared" si="4"/>
        <v>0</v>
      </c>
      <c r="D84" s="139">
        <f>SUM(D85:D88)</f>
        <v>0</v>
      </c>
      <c r="E84" s="139">
        <f>SUM(E85:E88)</f>
        <v>0</v>
      </c>
      <c r="F84" s="139">
        <f>SUM(F85:F88)</f>
        <v>0</v>
      </c>
      <c r="G84" s="139">
        <f>SUM(G85:G88)</f>
        <v>0</v>
      </c>
      <c r="H84" s="134">
        <f t="shared" si="5"/>
        <v>0</v>
      </c>
      <c r="I84" s="139">
        <f>SUM(I85:I88)</f>
        <v>0</v>
      </c>
      <c r="J84" s="139">
        <f>SUM(J85:J88)</f>
        <v>0</v>
      </c>
      <c r="K84" s="139">
        <f>SUM(K85:K88)</f>
        <v>0</v>
      </c>
      <c r="L84" s="138">
        <f>SUM(L85:L88)</f>
        <v>0</v>
      </c>
    </row>
    <row r="85" spans="1:13" ht="24" hidden="1" x14ac:dyDescent="0.25">
      <c r="A85" s="114">
        <v>2211</v>
      </c>
      <c r="B85" s="79" t="s">
        <v>228</v>
      </c>
      <c r="C85" s="69">
        <f t="shared" si="4"/>
        <v>0</v>
      </c>
      <c r="D85" s="68"/>
      <c r="E85" s="68"/>
      <c r="F85" s="68"/>
      <c r="G85" s="70"/>
      <c r="H85" s="69">
        <f t="shared" si="5"/>
        <v>0</v>
      </c>
      <c r="I85" s="68">
        <v>0</v>
      </c>
      <c r="J85" s="68"/>
      <c r="K85" s="68"/>
      <c r="L85" s="67"/>
      <c r="M85" s="27"/>
    </row>
    <row r="86" spans="1:13" ht="36" hidden="1" x14ac:dyDescent="0.25">
      <c r="A86" s="74">
        <v>2212</v>
      </c>
      <c r="B86" s="78" t="s">
        <v>227</v>
      </c>
      <c r="C86" s="36">
        <f t="shared" si="4"/>
        <v>0</v>
      </c>
      <c r="D86" s="35"/>
      <c r="E86" s="35"/>
      <c r="F86" s="35"/>
      <c r="G86" s="37"/>
      <c r="H86" s="36">
        <f t="shared" si="5"/>
        <v>0</v>
      </c>
      <c r="I86" s="35">
        <v>0</v>
      </c>
      <c r="J86" s="35"/>
      <c r="K86" s="35"/>
      <c r="L86" s="34"/>
      <c r="M86" s="27"/>
    </row>
    <row r="87" spans="1:13" ht="24" hidden="1" x14ac:dyDescent="0.25">
      <c r="A87" s="74">
        <v>2214</v>
      </c>
      <c r="B87" s="78" t="s">
        <v>226</v>
      </c>
      <c r="C87" s="36">
        <f t="shared" si="4"/>
        <v>0</v>
      </c>
      <c r="D87" s="35"/>
      <c r="E87" s="35"/>
      <c r="F87" s="35"/>
      <c r="G87" s="37"/>
      <c r="H87" s="36">
        <f t="shared" si="5"/>
        <v>0</v>
      </c>
      <c r="I87" s="35">
        <v>0</v>
      </c>
      <c r="J87" s="35"/>
      <c r="K87" s="35"/>
      <c r="L87" s="34"/>
      <c r="M87" s="27"/>
    </row>
    <row r="88" spans="1:13" hidden="1" x14ac:dyDescent="0.25">
      <c r="A88" s="74">
        <v>2219</v>
      </c>
      <c r="B88" s="78" t="s">
        <v>225</v>
      </c>
      <c r="C88" s="36">
        <f t="shared" si="4"/>
        <v>0</v>
      </c>
      <c r="D88" s="35"/>
      <c r="E88" s="35"/>
      <c r="F88" s="35"/>
      <c r="G88" s="37"/>
      <c r="H88" s="36">
        <f t="shared" si="5"/>
        <v>0</v>
      </c>
      <c r="I88" s="35">
        <v>0</v>
      </c>
      <c r="J88" s="35"/>
      <c r="K88" s="35"/>
      <c r="L88" s="34"/>
      <c r="M88" s="27"/>
    </row>
    <row r="89" spans="1:13" ht="24" hidden="1" x14ac:dyDescent="0.25">
      <c r="A89" s="88">
        <v>2220</v>
      </c>
      <c r="B89" s="78" t="s">
        <v>224</v>
      </c>
      <c r="C89" s="36">
        <f t="shared" si="4"/>
        <v>0</v>
      </c>
      <c r="D89" s="76">
        <f>SUM(D90:D94)</f>
        <v>0</v>
      </c>
      <c r="E89" s="76">
        <f>SUM(E90:E94)</f>
        <v>0</v>
      </c>
      <c r="F89" s="76">
        <f>SUM(F90:F94)</f>
        <v>0</v>
      </c>
      <c r="G89" s="77">
        <f>SUM(G90:G94)</f>
        <v>0</v>
      </c>
      <c r="H89" s="36">
        <f t="shared" si="5"/>
        <v>0</v>
      </c>
      <c r="I89" s="76">
        <f>SUM(I90:I94)</f>
        <v>0</v>
      </c>
      <c r="J89" s="76">
        <f>SUM(J90:J94)</f>
        <v>0</v>
      </c>
      <c r="K89" s="76">
        <f>SUM(K90:K94)</f>
        <v>0</v>
      </c>
      <c r="L89" s="75">
        <f>SUM(L90:L94)</f>
        <v>0</v>
      </c>
    </row>
    <row r="90" spans="1:13" hidden="1" x14ac:dyDescent="0.25">
      <c r="A90" s="74">
        <v>2221</v>
      </c>
      <c r="B90" s="78" t="s">
        <v>223</v>
      </c>
      <c r="C90" s="36">
        <f t="shared" si="4"/>
        <v>0</v>
      </c>
      <c r="D90" s="35"/>
      <c r="E90" s="35"/>
      <c r="F90" s="35"/>
      <c r="G90" s="37"/>
      <c r="H90" s="36">
        <f t="shared" si="5"/>
        <v>0</v>
      </c>
      <c r="I90" s="35">
        <v>0</v>
      </c>
      <c r="J90" s="35"/>
      <c r="K90" s="35"/>
      <c r="L90" s="34"/>
      <c r="M90" s="27"/>
    </row>
    <row r="91" spans="1:13" hidden="1" x14ac:dyDescent="0.25">
      <c r="A91" s="74">
        <v>2222</v>
      </c>
      <c r="B91" s="78" t="s">
        <v>222</v>
      </c>
      <c r="C91" s="36">
        <f t="shared" si="4"/>
        <v>0</v>
      </c>
      <c r="D91" s="35"/>
      <c r="E91" s="35"/>
      <c r="F91" s="35"/>
      <c r="G91" s="37"/>
      <c r="H91" s="36">
        <f t="shared" si="5"/>
        <v>0</v>
      </c>
      <c r="I91" s="35">
        <v>0</v>
      </c>
      <c r="J91" s="35"/>
      <c r="K91" s="35"/>
      <c r="L91" s="34"/>
      <c r="M91" s="27"/>
    </row>
    <row r="92" spans="1:13" hidden="1" x14ac:dyDescent="0.25">
      <c r="A92" s="74">
        <v>2223</v>
      </c>
      <c r="B92" s="78" t="s">
        <v>221</v>
      </c>
      <c r="C92" s="36">
        <f t="shared" si="4"/>
        <v>0</v>
      </c>
      <c r="D92" s="35"/>
      <c r="E92" s="35"/>
      <c r="F92" s="35"/>
      <c r="G92" s="37"/>
      <c r="H92" s="36">
        <f t="shared" si="5"/>
        <v>0</v>
      </c>
      <c r="I92" s="35">
        <v>0</v>
      </c>
      <c r="J92" s="35"/>
      <c r="K92" s="35"/>
      <c r="L92" s="34"/>
      <c r="M92" s="27"/>
    </row>
    <row r="93" spans="1:13" ht="48" hidden="1" x14ac:dyDescent="0.25">
      <c r="A93" s="74">
        <v>2224</v>
      </c>
      <c r="B93" s="78" t="s">
        <v>220</v>
      </c>
      <c r="C93" s="36">
        <f t="shared" si="4"/>
        <v>0</v>
      </c>
      <c r="D93" s="35"/>
      <c r="E93" s="35"/>
      <c r="F93" s="35"/>
      <c r="G93" s="37"/>
      <c r="H93" s="36">
        <f t="shared" si="5"/>
        <v>0</v>
      </c>
      <c r="I93" s="35">
        <v>0</v>
      </c>
      <c r="J93" s="35"/>
      <c r="K93" s="35"/>
      <c r="L93" s="34"/>
      <c r="M93" s="27"/>
    </row>
    <row r="94" spans="1:13" ht="24" hidden="1" x14ac:dyDescent="0.25">
      <c r="A94" s="74">
        <v>2229</v>
      </c>
      <c r="B94" s="78" t="s">
        <v>219</v>
      </c>
      <c r="C94" s="36">
        <f t="shared" si="4"/>
        <v>0</v>
      </c>
      <c r="D94" s="35"/>
      <c r="E94" s="35"/>
      <c r="F94" s="35"/>
      <c r="G94" s="37"/>
      <c r="H94" s="36">
        <f t="shared" si="5"/>
        <v>0</v>
      </c>
      <c r="I94" s="35">
        <v>0</v>
      </c>
      <c r="J94" s="35"/>
      <c r="K94" s="35"/>
      <c r="L94" s="34"/>
      <c r="M94" s="27"/>
    </row>
    <row r="95" spans="1:13" ht="36" hidden="1" x14ac:dyDescent="0.25">
      <c r="A95" s="88">
        <v>2230</v>
      </c>
      <c r="B95" s="78" t="s">
        <v>218</v>
      </c>
      <c r="C95" s="36">
        <f t="shared" si="4"/>
        <v>0</v>
      </c>
      <c r="D95" s="76">
        <f>SUM(D96:D102)</f>
        <v>0</v>
      </c>
      <c r="E95" s="76">
        <f>SUM(E96:E102)</f>
        <v>0</v>
      </c>
      <c r="F95" s="76">
        <f>SUM(F96:F102)</f>
        <v>0</v>
      </c>
      <c r="G95" s="77">
        <f>SUM(G96:G102)</f>
        <v>0</v>
      </c>
      <c r="H95" s="36">
        <f t="shared" si="5"/>
        <v>0</v>
      </c>
      <c r="I95" s="76">
        <f>SUM(I96:I102)</f>
        <v>0</v>
      </c>
      <c r="J95" s="76">
        <f>SUM(J96:J102)</f>
        <v>0</v>
      </c>
      <c r="K95" s="76">
        <f>SUM(K96:K102)</f>
        <v>0</v>
      </c>
      <c r="L95" s="75">
        <f>SUM(L96:L102)</f>
        <v>0</v>
      </c>
    </row>
    <row r="96" spans="1:13" ht="24" hidden="1" x14ac:dyDescent="0.25">
      <c r="A96" s="74">
        <v>2231</v>
      </c>
      <c r="B96" s="78" t="s">
        <v>217</v>
      </c>
      <c r="C96" s="36">
        <f t="shared" si="4"/>
        <v>0</v>
      </c>
      <c r="D96" s="35"/>
      <c r="E96" s="35"/>
      <c r="F96" s="35"/>
      <c r="G96" s="37"/>
      <c r="H96" s="36">
        <f t="shared" si="5"/>
        <v>0</v>
      </c>
      <c r="I96" s="35">
        <v>0</v>
      </c>
      <c r="J96" s="35"/>
      <c r="K96" s="35"/>
      <c r="L96" s="34"/>
      <c r="M96" s="27"/>
    </row>
    <row r="97" spans="1:13" ht="36" hidden="1" x14ac:dyDescent="0.25">
      <c r="A97" s="74">
        <v>2232</v>
      </c>
      <c r="B97" s="78" t="s">
        <v>216</v>
      </c>
      <c r="C97" s="36">
        <f t="shared" si="4"/>
        <v>0</v>
      </c>
      <c r="D97" s="35"/>
      <c r="E97" s="35"/>
      <c r="F97" s="35"/>
      <c r="G97" s="37"/>
      <c r="H97" s="36">
        <f t="shared" si="5"/>
        <v>0</v>
      </c>
      <c r="I97" s="35">
        <v>0</v>
      </c>
      <c r="J97" s="35"/>
      <c r="K97" s="35"/>
      <c r="L97" s="34"/>
      <c r="M97" s="27"/>
    </row>
    <row r="98" spans="1:13" ht="24" hidden="1" x14ac:dyDescent="0.25">
      <c r="A98" s="114">
        <v>2233</v>
      </c>
      <c r="B98" s="79" t="s">
        <v>215</v>
      </c>
      <c r="C98" s="69">
        <f t="shared" si="4"/>
        <v>0</v>
      </c>
      <c r="D98" s="68"/>
      <c r="E98" s="68"/>
      <c r="F98" s="68"/>
      <c r="G98" s="70"/>
      <c r="H98" s="69">
        <f t="shared" si="5"/>
        <v>0</v>
      </c>
      <c r="I98" s="68">
        <v>0</v>
      </c>
      <c r="J98" s="68"/>
      <c r="K98" s="68"/>
      <c r="L98" s="67"/>
      <c r="M98" s="27"/>
    </row>
    <row r="99" spans="1:13" ht="36" hidden="1" x14ac:dyDescent="0.25">
      <c r="A99" s="74">
        <v>2234</v>
      </c>
      <c r="B99" s="78" t="s">
        <v>214</v>
      </c>
      <c r="C99" s="36">
        <f t="shared" si="4"/>
        <v>0</v>
      </c>
      <c r="D99" s="35"/>
      <c r="E99" s="35"/>
      <c r="F99" s="35"/>
      <c r="G99" s="37"/>
      <c r="H99" s="36">
        <f t="shared" si="5"/>
        <v>0</v>
      </c>
      <c r="I99" s="35">
        <v>0</v>
      </c>
      <c r="J99" s="35"/>
      <c r="K99" s="35"/>
      <c r="L99" s="34"/>
      <c r="M99" s="27"/>
    </row>
    <row r="100" spans="1:13" ht="24" hidden="1" x14ac:dyDescent="0.25">
      <c r="A100" s="74">
        <v>2235</v>
      </c>
      <c r="B100" s="78" t="s">
        <v>213</v>
      </c>
      <c r="C100" s="36">
        <f t="shared" si="4"/>
        <v>0</v>
      </c>
      <c r="D100" s="35"/>
      <c r="E100" s="35"/>
      <c r="F100" s="35"/>
      <c r="G100" s="37"/>
      <c r="H100" s="36">
        <f t="shared" si="5"/>
        <v>0</v>
      </c>
      <c r="I100" s="35">
        <v>0</v>
      </c>
      <c r="J100" s="35"/>
      <c r="K100" s="35"/>
      <c r="L100" s="34"/>
      <c r="M100" s="27"/>
    </row>
    <row r="101" spans="1:13" hidden="1" x14ac:dyDescent="0.25">
      <c r="A101" s="74">
        <v>2236</v>
      </c>
      <c r="B101" s="78" t="s">
        <v>212</v>
      </c>
      <c r="C101" s="36">
        <f t="shared" si="4"/>
        <v>0</v>
      </c>
      <c r="D101" s="35"/>
      <c r="E101" s="35"/>
      <c r="F101" s="35"/>
      <c r="G101" s="37"/>
      <c r="H101" s="36">
        <f t="shared" si="5"/>
        <v>0</v>
      </c>
      <c r="I101" s="35">
        <v>0</v>
      </c>
      <c r="J101" s="35"/>
      <c r="K101" s="35"/>
      <c r="L101" s="34"/>
      <c r="M101" s="27"/>
    </row>
    <row r="102" spans="1:13" ht="24" hidden="1" x14ac:dyDescent="0.25">
      <c r="A102" s="74">
        <v>2239</v>
      </c>
      <c r="B102" s="78" t="s">
        <v>211</v>
      </c>
      <c r="C102" s="36">
        <f t="shared" si="4"/>
        <v>0</v>
      </c>
      <c r="D102" s="35"/>
      <c r="E102" s="35"/>
      <c r="F102" s="35"/>
      <c r="G102" s="37"/>
      <c r="H102" s="36">
        <f t="shared" si="5"/>
        <v>0</v>
      </c>
      <c r="I102" s="35">
        <v>0</v>
      </c>
      <c r="J102" s="35"/>
      <c r="K102" s="35"/>
      <c r="L102" s="34"/>
      <c r="M102" s="27"/>
    </row>
    <row r="103" spans="1:13" ht="36" hidden="1" x14ac:dyDescent="0.25">
      <c r="A103" s="88">
        <v>2240</v>
      </c>
      <c r="B103" s="78" t="s">
        <v>210</v>
      </c>
      <c r="C103" s="36">
        <f t="shared" si="4"/>
        <v>0</v>
      </c>
      <c r="D103" s="76">
        <f>SUM(D104:D111)</f>
        <v>0</v>
      </c>
      <c r="E103" s="76">
        <f>SUM(E104:E111)</f>
        <v>0</v>
      </c>
      <c r="F103" s="76">
        <f>SUM(F104:F111)</f>
        <v>0</v>
      </c>
      <c r="G103" s="77">
        <f>SUM(G104:G111)</f>
        <v>0</v>
      </c>
      <c r="H103" s="36">
        <f t="shared" si="5"/>
        <v>0</v>
      </c>
      <c r="I103" s="76">
        <f>SUM(I104:I111)</f>
        <v>0</v>
      </c>
      <c r="J103" s="76">
        <f>SUM(J104:J111)</f>
        <v>0</v>
      </c>
      <c r="K103" s="76">
        <f>SUM(K104:K111)</f>
        <v>0</v>
      </c>
      <c r="L103" s="75">
        <f>SUM(L104:L111)</f>
        <v>0</v>
      </c>
    </row>
    <row r="104" spans="1:13" hidden="1" x14ac:dyDescent="0.25">
      <c r="A104" s="74">
        <v>2241</v>
      </c>
      <c r="B104" s="78" t="s">
        <v>209</v>
      </c>
      <c r="C104" s="36">
        <f t="shared" si="4"/>
        <v>0</v>
      </c>
      <c r="D104" s="35"/>
      <c r="E104" s="35"/>
      <c r="F104" s="35"/>
      <c r="G104" s="37"/>
      <c r="H104" s="36">
        <f t="shared" si="5"/>
        <v>0</v>
      </c>
      <c r="I104" s="35">
        <v>0</v>
      </c>
      <c r="J104" s="35"/>
      <c r="K104" s="35"/>
      <c r="L104" s="34"/>
      <c r="M104" s="27"/>
    </row>
    <row r="105" spans="1:13" ht="24" hidden="1" x14ac:dyDescent="0.25">
      <c r="A105" s="74">
        <v>2242</v>
      </c>
      <c r="B105" s="78" t="s">
        <v>208</v>
      </c>
      <c r="C105" s="36">
        <f t="shared" si="4"/>
        <v>0</v>
      </c>
      <c r="D105" s="35"/>
      <c r="E105" s="35"/>
      <c r="F105" s="35"/>
      <c r="G105" s="37"/>
      <c r="H105" s="36">
        <f t="shared" si="5"/>
        <v>0</v>
      </c>
      <c r="I105" s="35">
        <v>0</v>
      </c>
      <c r="J105" s="35"/>
      <c r="K105" s="35"/>
      <c r="L105" s="34"/>
      <c r="M105" s="27"/>
    </row>
    <row r="106" spans="1:13" ht="24" hidden="1" x14ac:dyDescent="0.25">
      <c r="A106" s="74">
        <v>2243</v>
      </c>
      <c r="B106" s="78" t="s">
        <v>207</v>
      </c>
      <c r="C106" s="36">
        <f t="shared" si="4"/>
        <v>0</v>
      </c>
      <c r="D106" s="35"/>
      <c r="E106" s="35"/>
      <c r="F106" s="35"/>
      <c r="G106" s="37"/>
      <c r="H106" s="36">
        <f t="shared" si="5"/>
        <v>0</v>
      </c>
      <c r="I106" s="35">
        <v>0</v>
      </c>
      <c r="J106" s="35"/>
      <c r="K106" s="35"/>
      <c r="L106" s="34"/>
      <c r="M106" s="27"/>
    </row>
    <row r="107" spans="1:13" hidden="1" x14ac:dyDescent="0.25">
      <c r="A107" s="74">
        <v>2244</v>
      </c>
      <c r="B107" s="78" t="s">
        <v>206</v>
      </c>
      <c r="C107" s="36">
        <f t="shared" si="4"/>
        <v>0</v>
      </c>
      <c r="D107" s="35"/>
      <c r="E107" s="35"/>
      <c r="F107" s="35"/>
      <c r="G107" s="37"/>
      <c r="H107" s="36">
        <f t="shared" si="5"/>
        <v>0</v>
      </c>
      <c r="I107" s="35">
        <v>0</v>
      </c>
      <c r="J107" s="35"/>
      <c r="K107" s="35"/>
      <c r="L107" s="34"/>
      <c r="M107" s="27"/>
    </row>
    <row r="108" spans="1:13" ht="24" hidden="1" x14ac:dyDescent="0.25">
      <c r="A108" s="74">
        <v>2246</v>
      </c>
      <c r="B108" s="78" t="s">
        <v>205</v>
      </c>
      <c r="C108" s="36">
        <f t="shared" si="4"/>
        <v>0</v>
      </c>
      <c r="D108" s="35"/>
      <c r="E108" s="35"/>
      <c r="F108" s="35"/>
      <c r="G108" s="37"/>
      <c r="H108" s="36">
        <f t="shared" si="5"/>
        <v>0</v>
      </c>
      <c r="I108" s="35">
        <v>0</v>
      </c>
      <c r="J108" s="35"/>
      <c r="K108" s="35"/>
      <c r="L108" s="34"/>
      <c r="M108" s="27"/>
    </row>
    <row r="109" spans="1:13" hidden="1" x14ac:dyDescent="0.25">
      <c r="A109" s="74">
        <v>2247</v>
      </c>
      <c r="B109" s="78" t="s">
        <v>204</v>
      </c>
      <c r="C109" s="36">
        <f t="shared" si="4"/>
        <v>0</v>
      </c>
      <c r="D109" s="35"/>
      <c r="E109" s="35"/>
      <c r="F109" s="35"/>
      <c r="G109" s="37"/>
      <c r="H109" s="36">
        <f t="shared" si="5"/>
        <v>0</v>
      </c>
      <c r="I109" s="35">
        <v>0</v>
      </c>
      <c r="J109" s="35"/>
      <c r="K109" s="35"/>
      <c r="L109" s="34"/>
      <c r="M109" s="27"/>
    </row>
    <row r="110" spans="1:13" ht="24" hidden="1" x14ac:dyDescent="0.25">
      <c r="A110" s="74">
        <v>2248</v>
      </c>
      <c r="B110" s="78" t="s">
        <v>203</v>
      </c>
      <c r="C110" s="36">
        <f t="shared" si="4"/>
        <v>0</v>
      </c>
      <c r="D110" s="35"/>
      <c r="E110" s="35"/>
      <c r="F110" s="35"/>
      <c r="G110" s="37"/>
      <c r="H110" s="36">
        <f t="shared" si="5"/>
        <v>0</v>
      </c>
      <c r="I110" s="35">
        <v>0</v>
      </c>
      <c r="J110" s="35"/>
      <c r="K110" s="35"/>
      <c r="L110" s="34"/>
      <c r="M110" s="27"/>
    </row>
    <row r="111" spans="1:13" ht="24" hidden="1" x14ac:dyDescent="0.25">
      <c r="A111" s="74">
        <v>2249</v>
      </c>
      <c r="B111" s="78" t="s">
        <v>202</v>
      </c>
      <c r="C111" s="36">
        <f t="shared" si="4"/>
        <v>0</v>
      </c>
      <c r="D111" s="35"/>
      <c r="E111" s="35"/>
      <c r="F111" s="35"/>
      <c r="G111" s="37"/>
      <c r="H111" s="36">
        <f t="shared" si="5"/>
        <v>0</v>
      </c>
      <c r="I111" s="35">
        <v>0</v>
      </c>
      <c r="J111" s="35"/>
      <c r="K111" s="35"/>
      <c r="L111" s="34"/>
      <c r="M111" s="27"/>
    </row>
    <row r="112" spans="1:13" hidden="1" x14ac:dyDescent="0.25">
      <c r="A112" s="88">
        <v>2250</v>
      </c>
      <c r="B112" s="78" t="s">
        <v>201</v>
      </c>
      <c r="C112" s="36">
        <f t="shared" si="4"/>
        <v>0</v>
      </c>
      <c r="D112" s="76">
        <f>SUM(D113:D115)</f>
        <v>0</v>
      </c>
      <c r="E112" s="76">
        <f>SUM(E113:E115)</f>
        <v>0</v>
      </c>
      <c r="F112" s="76">
        <f>SUM(F113:F115)</f>
        <v>0</v>
      </c>
      <c r="G112" s="164">
        <f>SUM(G113:G115)</f>
        <v>0</v>
      </c>
      <c r="H112" s="36">
        <f t="shared" si="5"/>
        <v>0</v>
      </c>
      <c r="I112" s="76">
        <f>SUM(I113:I115)</f>
        <v>0</v>
      </c>
      <c r="J112" s="76">
        <f>SUM(J113:J115)</f>
        <v>0</v>
      </c>
      <c r="K112" s="76">
        <f>SUM(K113:K115)</f>
        <v>0</v>
      </c>
      <c r="L112" s="75">
        <f>SUM(L113:L115)</f>
        <v>0</v>
      </c>
    </row>
    <row r="113" spans="1:13" hidden="1" x14ac:dyDescent="0.25">
      <c r="A113" s="74">
        <v>2251</v>
      </c>
      <c r="B113" s="78" t="s">
        <v>200</v>
      </c>
      <c r="C113" s="36">
        <f t="shared" si="4"/>
        <v>0</v>
      </c>
      <c r="D113" s="35"/>
      <c r="E113" s="35"/>
      <c r="F113" s="35"/>
      <c r="G113" s="37"/>
      <c r="H113" s="36">
        <f t="shared" si="5"/>
        <v>0</v>
      </c>
      <c r="I113" s="35">
        <v>0</v>
      </c>
      <c r="J113" s="35"/>
      <c r="K113" s="35"/>
      <c r="L113" s="34"/>
      <c r="M113" s="27"/>
    </row>
    <row r="114" spans="1:13" ht="24" hidden="1" x14ac:dyDescent="0.25">
      <c r="A114" s="74">
        <v>2252</v>
      </c>
      <c r="B114" s="78" t="s">
        <v>199</v>
      </c>
      <c r="C114" s="36">
        <f t="shared" ref="C114:C127" si="6">SUM(D114:G114)</f>
        <v>0</v>
      </c>
      <c r="D114" s="35"/>
      <c r="E114" s="35"/>
      <c r="F114" s="35"/>
      <c r="G114" s="37"/>
      <c r="H114" s="36">
        <f t="shared" ref="H114:H127" si="7">SUM(I114:L114)</f>
        <v>0</v>
      </c>
      <c r="I114" s="35">
        <v>0</v>
      </c>
      <c r="J114" s="35"/>
      <c r="K114" s="35"/>
      <c r="L114" s="34"/>
      <c r="M114" s="27"/>
    </row>
    <row r="115" spans="1:13" ht="24" hidden="1" x14ac:dyDescent="0.25">
      <c r="A115" s="74">
        <v>2259</v>
      </c>
      <c r="B115" s="78" t="s">
        <v>198</v>
      </c>
      <c r="C115" s="36">
        <f t="shared" si="6"/>
        <v>0</v>
      </c>
      <c r="D115" s="35"/>
      <c r="E115" s="35"/>
      <c r="F115" s="35"/>
      <c r="G115" s="37"/>
      <c r="H115" s="36">
        <f t="shared" si="7"/>
        <v>0</v>
      </c>
      <c r="I115" s="35">
        <v>0</v>
      </c>
      <c r="J115" s="35"/>
      <c r="K115" s="35"/>
      <c r="L115" s="34"/>
      <c r="M115" s="27"/>
    </row>
    <row r="116" spans="1:13" hidden="1" x14ac:dyDescent="0.25">
      <c r="A116" s="88">
        <v>2260</v>
      </c>
      <c r="B116" s="78" t="s">
        <v>197</v>
      </c>
      <c r="C116" s="36">
        <f t="shared" si="6"/>
        <v>0</v>
      </c>
      <c r="D116" s="76">
        <f>SUM(D117:D121)</f>
        <v>0</v>
      </c>
      <c r="E116" s="76">
        <f>SUM(E117:E121)</f>
        <v>0</v>
      </c>
      <c r="F116" s="76">
        <f>SUM(F117:F121)</f>
        <v>0</v>
      </c>
      <c r="G116" s="77">
        <f>SUM(G117:G121)</f>
        <v>0</v>
      </c>
      <c r="H116" s="36">
        <f t="shared" si="7"/>
        <v>0</v>
      </c>
      <c r="I116" s="76">
        <f>SUM(I117:I121)</f>
        <v>0</v>
      </c>
      <c r="J116" s="76">
        <f>SUM(J117:J121)</f>
        <v>0</v>
      </c>
      <c r="K116" s="76">
        <f>SUM(K117:K121)</f>
        <v>0</v>
      </c>
      <c r="L116" s="75">
        <f>SUM(L117:L121)</f>
        <v>0</v>
      </c>
    </row>
    <row r="117" spans="1:13" hidden="1" x14ac:dyDescent="0.25">
      <c r="A117" s="74">
        <v>2261</v>
      </c>
      <c r="B117" s="78" t="s">
        <v>196</v>
      </c>
      <c r="C117" s="36">
        <f t="shared" si="6"/>
        <v>0</v>
      </c>
      <c r="D117" s="35"/>
      <c r="E117" s="35"/>
      <c r="F117" s="35"/>
      <c r="G117" s="37"/>
      <c r="H117" s="36">
        <f t="shared" si="7"/>
        <v>0</v>
      </c>
      <c r="I117" s="35">
        <v>0</v>
      </c>
      <c r="J117" s="35"/>
      <c r="K117" s="35"/>
      <c r="L117" s="34"/>
      <c r="M117" s="27"/>
    </row>
    <row r="118" spans="1:13" hidden="1" x14ac:dyDescent="0.25">
      <c r="A118" s="74">
        <v>2262</v>
      </c>
      <c r="B118" s="78" t="s">
        <v>195</v>
      </c>
      <c r="C118" s="36">
        <f t="shared" si="6"/>
        <v>0</v>
      </c>
      <c r="D118" s="35"/>
      <c r="E118" s="35"/>
      <c r="F118" s="35"/>
      <c r="G118" s="37"/>
      <c r="H118" s="36">
        <f t="shared" si="7"/>
        <v>0</v>
      </c>
      <c r="I118" s="35">
        <v>0</v>
      </c>
      <c r="J118" s="35"/>
      <c r="K118" s="35"/>
      <c r="L118" s="34"/>
      <c r="M118" s="27"/>
    </row>
    <row r="119" spans="1:13" hidden="1" x14ac:dyDescent="0.25">
      <c r="A119" s="74">
        <v>2263</v>
      </c>
      <c r="B119" s="78" t="s">
        <v>194</v>
      </c>
      <c r="C119" s="36">
        <f t="shared" si="6"/>
        <v>0</v>
      </c>
      <c r="D119" s="35"/>
      <c r="E119" s="35"/>
      <c r="F119" s="35"/>
      <c r="G119" s="37"/>
      <c r="H119" s="36">
        <f t="shared" si="7"/>
        <v>0</v>
      </c>
      <c r="I119" s="35">
        <v>0</v>
      </c>
      <c r="J119" s="35"/>
      <c r="K119" s="35"/>
      <c r="L119" s="34"/>
      <c r="M119" s="27"/>
    </row>
    <row r="120" spans="1:13" ht="24" hidden="1" x14ac:dyDescent="0.25">
      <c r="A120" s="74">
        <v>2264</v>
      </c>
      <c r="B120" s="78" t="s">
        <v>193</v>
      </c>
      <c r="C120" s="36">
        <f t="shared" si="6"/>
        <v>0</v>
      </c>
      <c r="D120" s="35"/>
      <c r="E120" s="35"/>
      <c r="F120" s="35"/>
      <c r="G120" s="37"/>
      <c r="H120" s="36">
        <f t="shared" si="7"/>
        <v>0</v>
      </c>
      <c r="I120" s="35">
        <v>0</v>
      </c>
      <c r="J120" s="35"/>
      <c r="K120" s="35"/>
      <c r="L120" s="34"/>
      <c r="M120" s="27"/>
    </row>
    <row r="121" spans="1:13" hidden="1" x14ac:dyDescent="0.25">
      <c r="A121" s="74">
        <v>2269</v>
      </c>
      <c r="B121" s="78" t="s">
        <v>192</v>
      </c>
      <c r="C121" s="36">
        <f t="shared" si="6"/>
        <v>0</v>
      </c>
      <c r="D121" s="35"/>
      <c r="E121" s="35"/>
      <c r="F121" s="35"/>
      <c r="G121" s="37"/>
      <c r="H121" s="36">
        <f t="shared" si="7"/>
        <v>0</v>
      </c>
      <c r="I121" s="35">
        <v>0</v>
      </c>
      <c r="J121" s="35"/>
      <c r="K121" s="35"/>
      <c r="L121" s="34"/>
      <c r="M121" s="27"/>
    </row>
    <row r="122" spans="1:13" hidden="1" x14ac:dyDescent="0.25">
      <c r="A122" s="88">
        <v>2270</v>
      </c>
      <c r="B122" s="78" t="s">
        <v>191</v>
      </c>
      <c r="C122" s="36">
        <f t="shared" si="6"/>
        <v>0</v>
      </c>
      <c r="D122" s="76">
        <f>SUM(D123:D127)</f>
        <v>0</v>
      </c>
      <c r="E122" s="76">
        <f>SUM(E123:E127)</f>
        <v>0</v>
      </c>
      <c r="F122" s="76">
        <f>SUM(F123:F127)</f>
        <v>0</v>
      </c>
      <c r="G122" s="77">
        <f>SUM(G123:G127)</f>
        <v>0</v>
      </c>
      <c r="H122" s="36">
        <f t="shared" si="7"/>
        <v>0</v>
      </c>
      <c r="I122" s="76">
        <f>SUM(I123:I127)</f>
        <v>0</v>
      </c>
      <c r="J122" s="76">
        <f>SUM(J123:J127)</f>
        <v>0</v>
      </c>
      <c r="K122" s="76">
        <f>SUM(K123:K127)</f>
        <v>0</v>
      </c>
      <c r="L122" s="75">
        <f>SUM(L123:L127)</f>
        <v>0</v>
      </c>
    </row>
    <row r="123" spans="1:13" hidden="1" x14ac:dyDescent="0.25">
      <c r="A123" s="74">
        <v>2272</v>
      </c>
      <c r="B123" s="1" t="s">
        <v>190</v>
      </c>
      <c r="C123" s="36">
        <f t="shared" si="6"/>
        <v>0</v>
      </c>
      <c r="D123" s="35"/>
      <c r="E123" s="35"/>
      <c r="F123" s="35"/>
      <c r="G123" s="37"/>
      <c r="H123" s="36">
        <f t="shared" si="7"/>
        <v>0</v>
      </c>
      <c r="I123" s="35">
        <v>0</v>
      </c>
      <c r="J123" s="35"/>
      <c r="K123" s="35"/>
      <c r="L123" s="34"/>
      <c r="M123" s="27"/>
    </row>
    <row r="124" spans="1:13" ht="24" hidden="1" x14ac:dyDescent="0.25">
      <c r="A124" s="74">
        <v>2275</v>
      </c>
      <c r="B124" s="78" t="s">
        <v>189</v>
      </c>
      <c r="C124" s="36">
        <f t="shared" si="6"/>
        <v>0</v>
      </c>
      <c r="D124" s="35"/>
      <c r="E124" s="35"/>
      <c r="F124" s="35"/>
      <c r="G124" s="37"/>
      <c r="H124" s="36">
        <f t="shared" si="7"/>
        <v>0</v>
      </c>
      <c r="I124" s="35">
        <v>0</v>
      </c>
      <c r="J124" s="35"/>
      <c r="K124" s="35"/>
      <c r="L124" s="34"/>
      <c r="M124" s="27"/>
    </row>
    <row r="125" spans="1:13" ht="36" hidden="1" x14ac:dyDescent="0.25">
      <c r="A125" s="74">
        <v>2276</v>
      </c>
      <c r="B125" s="78" t="s">
        <v>188</v>
      </c>
      <c r="C125" s="36">
        <f t="shared" si="6"/>
        <v>0</v>
      </c>
      <c r="D125" s="35"/>
      <c r="E125" s="35"/>
      <c r="F125" s="35"/>
      <c r="G125" s="37"/>
      <c r="H125" s="36">
        <f t="shared" si="7"/>
        <v>0</v>
      </c>
      <c r="I125" s="35">
        <v>0</v>
      </c>
      <c r="J125" s="35"/>
      <c r="K125" s="35"/>
      <c r="L125" s="34"/>
      <c r="M125" s="27"/>
    </row>
    <row r="126" spans="1:13" ht="24" hidden="1" customHeight="1" x14ac:dyDescent="0.25">
      <c r="A126" s="74">
        <v>2278</v>
      </c>
      <c r="B126" s="78" t="s">
        <v>187</v>
      </c>
      <c r="C126" s="36">
        <f t="shared" si="6"/>
        <v>0</v>
      </c>
      <c r="D126" s="35"/>
      <c r="E126" s="35"/>
      <c r="F126" s="35"/>
      <c r="G126" s="37"/>
      <c r="H126" s="36">
        <f t="shared" si="7"/>
        <v>0</v>
      </c>
      <c r="I126" s="35">
        <v>0</v>
      </c>
      <c r="J126" s="35"/>
      <c r="K126" s="35"/>
      <c r="L126" s="34"/>
      <c r="M126" s="27"/>
    </row>
    <row r="127" spans="1:13" ht="24" hidden="1" x14ac:dyDescent="0.25">
      <c r="A127" s="74">
        <v>2279</v>
      </c>
      <c r="B127" s="78" t="s">
        <v>186</v>
      </c>
      <c r="C127" s="36">
        <f t="shared" si="6"/>
        <v>0</v>
      </c>
      <c r="D127" s="35"/>
      <c r="E127" s="35"/>
      <c r="F127" s="35"/>
      <c r="G127" s="37"/>
      <c r="H127" s="36">
        <f t="shared" si="7"/>
        <v>0</v>
      </c>
      <c r="I127" s="35">
        <v>0</v>
      </c>
      <c r="J127" s="35"/>
      <c r="K127" s="35"/>
      <c r="L127" s="34"/>
      <c r="M127" s="27"/>
    </row>
    <row r="128" spans="1:13" ht="24" hidden="1" x14ac:dyDescent="0.25">
      <c r="A128" s="91">
        <v>2280</v>
      </c>
      <c r="B128" s="79" t="s">
        <v>185</v>
      </c>
      <c r="C128" s="69">
        <f t="shared" ref="C128:L128" si="8">SUM(C129)</f>
        <v>0</v>
      </c>
      <c r="D128" s="107">
        <f t="shared" si="8"/>
        <v>0</v>
      </c>
      <c r="E128" s="107">
        <f t="shared" si="8"/>
        <v>0</v>
      </c>
      <c r="F128" s="107">
        <f t="shared" si="8"/>
        <v>0</v>
      </c>
      <c r="G128" s="107">
        <f t="shared" si="8"/>
        <v>0</v>
      </c>
      <c r="H128" s="69">
        <f t="shared" si="8"/>
        <v>0</v>
      </c>
      <c r="I128" s="107">
        <f t="shared" si="8"/>
        <v>0</v>
      </c>
      <c r="J128" s="107">
        <f t="shared" si="8"/>
        <v>0</v>
      </c>
      <c r="K128" s="107">
        <f t="shared" si="8"/>
        <v>0</v>
      </c>
      <c r="L128" s="104">
        <f t="shared" si="8"/>
        <v>0</v>
      </c>
    </row>
    <row r="129" spans="1:13" ht="24" hidden="1" x14ac:dyDescent="0.25">
      <c r="A129" s="74">
        <v>2283</v>
      </c>
      <c r="B129" s="78" t="s">
        <v>184</v>
      </c>
      <c r="C129" s="36">
        <f t="shared" ref="C129:C160" si="9">SUM(D129:G129)</f>
        <v>0</v>
      </c>
      <c r="D129" s="35"/>
      <c r="E129" s="35"/>
      <c r="F129" s="35"/>
      <c r="G129" s="37"/>
      <c r="H129" s="36">
        <f t="shared" ref="H129:H160" si="10">SUM(I129:L129)</f>
        <v>0</v>
      </c>
      <c r="I129" s="35">
        <v>0</v>
      </c>
      <c r="J129" s="35"/>
      <c r="K129" s="35"/>
      <c r="L129" s="34"/>
      <c r="M129" s="27"/>
    </row>
    <row r="130" spans="1:13" ht="38.25" hidden="1" customHeight="1" x14ac:dyDescent="0.25">
      <c r="A130" s="97">
        <v>2300</v>
      </c>
      <c r="B130" s="96" t="s">
        <v>183</v>
      </c>
      <c r="C130" s="94">
        <f t="shared" si="9"/>
        <v>0</v>
      </c>
      <c r="D130" s="93">
        <f>SUM(D131,D136,D140,D141,D144,D151,D159,D160,D163)</f>
        <v>0</v>
      </c>
      <c r="E130" s="93">
        <f>SUM(E131,E136,E140,E141,E144,E151,E159,E160,E163)</f>
        <v>0</v>
      </c>
      <c r="F130" s="93">
        <f>SUM(F131,F136,F140,F141,F144,F151,F159,F160,F163)</f>
        <v>0</v>
      </c>
      <c r="G130" s="142">
        <f>SUM(G131,G136,G140,G141,G144,G151,G159,G160,G163)</f>
        <v>0</v>
      </c>
      <c r="H130" s="94">
        <f t="shared" si="10"/>
        <v>0</v>
      </c>
      <c r="I130" s="93">
        <f>SUM(I131,I136,I140,I141,I144,I151,I159,I160,I163)</f>
        <v>0</v>
      </c>
      <c r="J130" s="93">
        <f>SUM(J131,J136,J140,J141,J144,J151,J159,J160,J163)</f>
        <v>0</v>
      </c>
      <c r="K130" s="93">
        <f>SUM(K131,K136,K140,K141,K144,K151,K159,K160,K163)</f>
        <v>0</v>
      </c>
      <c r="L130" s="141">
        <f>SUM(L131,L136,L140,L141,L144,L151,L159,L160,L163)</f>
        <v>0</v>
      </c>
    </row>
    <row r="131" spans="1:13" ht="24" hidden="1" x14ac:dyDescent="0.25">
      <c r="A131" s="91">
        <v>2310</v>
      </c>
      <c r="B131" s="79" t="s">
        <v>182</v>
      </c>
      <c r="C131" s="69">
        <f t="shared" si="9"/>
        <v>0</v>
      </c>
      <c r="D131" s="107">
        <f>SUM(D132:D135)</f>
        <v>0</v>
      </c>
      <c r="E131" s="107">
        <f>SUM(E132:E135)</f>
        <v>0</v>
      </c>
      <c r="F131" s="107">
        <f>SUM(F132:F135)</f>
        <v>0</v>
      </c>
      <c r="G131" s="150">
        <f>SUM(G132:G135)</f>
        <v>0</v>
      </c>
      <c r="H131" s="69">
        <f t="shared" si="10"/>
        <v>0</v>
      </c>
      <c r="I131" s="107">
        <f>SUM(I132:I135)</f>
        <v>0</v>
      </c>
      <c r="J131" s="107">
        <f>SUM(J132:J135)</f>
        <v>0</v>
      </c>
      <c r="K131" s="107">
        <f>SUM(K132:K135)</f>
        <v>0</v>
      </c>
      <c r="L131" s="149">
        <f>SUM(L132:L135)</f>
        <v>0</v>
      </c>
    </row>
    <row r="132" spans="1:13" hidden="1" x14ac:dyDescent="0.25">
      <c r="A132" s="74">
        <v>2311</v>
      </c>
      <c r="B132" s="78" t="s">
        <v>181</v>
      </c>
      <c r="C132" s="36">
        <f t="shared" si="9"/>
        <v>0</v>
      </c>
      <c r="D132" s="35"/>
      <c r="E132" s="35"/>
      <c r="F132" s="35"/>
      <c r="G132" s="37"/>
      <c r="H132" s="36">
        <f t="shared" si="10"/>
        <v>0</v>
      </c>
      <c r="I132" s="35">
        <v>0</v>
      </c>
      <c r="J132" s="35"/>
      <c r="K132" s="35"/>
      <c r="L132" s="34"/>
      <c r="M132" s="27"/>
    </row>
    <row r="133" spans="1:13" hidden="1" x14ac:dyDescent="0.25">
      <c r="A133" s="74">
        <v>2312</v>
      </c>
      <c r="B133" s="78" t="s">
        <v>180</v>
      </c>
      <c r="C133" s="36">
        <f t="shared" si="9"/>
        <v>0</v>
      </c>
      <c r="D133" s="35"/>
      <c r="E133" s="35"/>
      <c r="F133" s="35"/>
      <c r="G133" s="37"/>
      <c r="H133" s="36">
        <f t="shared" si="10"/>
        <v>0</v>
      </c>
      <c r="I133" s="35">
        <v>0</v>
      </c>
      <c r="J133" s="35"/>
      <c r="K133" s="35"/>
      <c r="L133" s="34"/>
      <c r="M133" s="27"/>
    </row>
    <row r="134" spans="1:13" hidden="1" x14ac:dyDescent="0.25">
      <c r="A134" s="74">
        <v>2313</v>
      </c>
      <c r="B134" s="78" t="s">
        <v>179</v>
      </c>
      <c r="C134" s="36">
        <f t="shared" si="9"/>
        <v>0</v>
      </c>
      <c r="D134" s="35"/>
      <c r="E134" s="35"/>
      <c r="F134" s="35"/>
      <c r="G134" s="37"/>
      <c r="H134" s="36">
        <f t="shared" si="10"/>
        <v>0</v>
      </c>
      <c r="I134" s="35">
        <v>0</v>
      </c>
      <c r="J134" s="35"/>
      <c r="K134" s="35"/>
      <c r="L134" s="34"/>
      <c r="M134" s="27"/>
    </row>
    <row r="135" spans="1:13" ht="36" hidden="1" x14ac:dyDescent="0.25">
      <c r="A135" s="74">
        <v>2314</v>
      </c>
      <c r="B135" s="78" t="s">
        <v>178</v>
      </c>
      <c r="C135" s="36">
        <f t="shared" si="9"/>
        <v>0</v>
      </c>
      <c r="D135" s="35"/>
      <c r="E135" s="35"/>
      <c r="F135" s="35"/>
      <c r="G135" s="37"/>
      <c r="H135" s="36">
        <f t="shared" si="10"/>
        <v>0</v>
      </c>
      <c r="I135" s="35">
        <v>0</v>
      </c>
      <c r="J135" s="35"/>
      <c r="K135" s="35"/>
      <c r="L135" s="34"/>
      <c r="M135" s="27"/>
    </row>
    <row r="136" spans="1:13" hidden="1" x14ac:dyDescent="0.25">
      <c r="A136" s="88">
        <v>2320</v>
      </c>
      <c r="B136" s="78" t="s">
        <v>177</v>
      </c>
      <c r="C136" s="36">
        <f t="shared" si="9"/>
        <v>0</v>
      </c>
      <c r="D136" s="76">
        <f>SUM(D137:D139)</f>
        <v>0</v>
      </c>
      <c r="E136" s="76">
        <f>SUM(E137:E139)</f>
        <v>0</v>
      </c>
      <c r="F136" s="76">
        <f>SUM(F137:F139)</f>
        <v>0</v>
      </c>
      <c r="G136" s="77">
        <f>SUM(G137:G139)</f>
        <v>0</v>
      </c>
      <c r="H136" s="36">
        <f t="shared" si="10"/>
        <v>0</v>
      </c>
      <c r="I136" s="76">
        <f>SUM(I137:I139)</f>
        <v>0</v>
      </c>
      <c r="J136" s="76">
        <f>SUM(J137:J139)</f>
        <v>0</v>
      </c>
      <c r="K136" s="76">
        <f>SUM(K137:K139)</f>
        <v>0</v>
      </c>
      <c r="L136" s="75">
        <f>SUM(L137:L139)</f>
        <v>0</v>
      </c>
    </row>
    <row r="137" spans="1:13" hidden="1" x14ac:dyDescent="0.25">
      <c r="A137" s="74">
        <v>2321</v>
      </c>
      <c r="B137" s="78" t="s">
        <v>176</v>
      </c>
      <c r="C137" s="36">
        <f t="shared" si="9"/>
        <v>0</v>
      </c>
      <c r="D137" s="35"/>
      <c r="E137" s="35"/>
      <c r="F137" s="35"/>
      <c r="G137" s="37"/>
      <c r="H137" s="36">
        <f t="shared" si="10"/>
        <v>0</v>
      </c>
      <c r="I137" s="35">
        <v>0</v>
      </c>
      <c r="J137" s="35"/>
      <c r="K137" s="35"/>
      <c r="L137" s="34"/>
      <c r="M137" s="27"/>
    </row>
    <row r="138" spans="1:13" hidden="1" x14ac:dyDescent="0.25">
      <c r="A138" s="74">
        <v>2322</v>
      </c>
      <c r="B138" s="78" t="s">
        <v>175</v>
      </c>
      <c r="C138" s="36">
        <f t="shared" si="9"/>
        <v>0</v>
      </c>
      <c r="D138" s="35"/>
      <c r="E138" s="35"/>
      <c r="F138" s="35"/>
      <c r="G138" s="37"/>
      <c r="H138" s="36">
        <f t="shared" si="10"/>
        <v>0</v>
      </c>
      <c r="I138" s="35">
        <v>0</v>
      </c>
      <c r="J138" s="35"/>
      <c r="K138" s="35"/>
      <c r="L138" s="34"/>
      <c r="M138" s="27"/>
    </row>
    <row r="139" spans="1:13" ht="10.5" hidden="1" customHeight="1" x14ac:dyDescent="0.25">
      <c r="A139" s="74">
        <v>2329</v>
      </c>
      <c r="B139" s="78" t="s">
        <v>174</v>
      </c>
      <c r="C139" s="36">
        <f t="shared" si="9"/>
        <v>0</v>
      </c>
      <c r="D139" s="35"/>
      <c r="E139" s="35"/>
      <c r="F139" s="35"/>
      <c r="G139" s="37"/>
      <c r="H139" s="36">
        <f t="shared" si="10"/>
        <v>0</v>
      </c>
      <c r="I139" s="35">
        <v>0</v>
      </c>
      <c r="J139" s="35"/>
      <c r="K139" s="35"/>
      <c r="L139" s="34"/>
      <c r="M139" s="27"/>
    </row>
    <row r="140" spans="1:13" hidden="1" x14ac:dyDescent="0.25">
      <c r="A140" s="88">
        <v>2330</v>
      </c>
      <c r="B140" s="78" t="s">
        <v>173</v>
      </c>
      <c r="C140" s="36">
        <f t="shared" si="9"/>
        <v>0</v>
      </c>
      <c r="D140" s="35"/>
      <c r="E140" s="35"/>
      <c r="F140" s="35"/>
      <c r="G140" s="37"/>
      <c r="H140" s="36">
        <f t="shared" si="10"/>
        <v>0</v>
      </c>
      <c r="I140" s="35">
        <v>0</v>
      </c>
      <c r="J140" s="35"/>
      <c r="K140" s="35"/>
      <c r="L140" s="34"/>
      <c r="M140" s="27"/>
    </row>
    <row r="141" spans="1:13" ht="48" hidden="1" x14ac:dyDescent="0.25">
      <c r="A141" s="88">
        <v>2340</v>
      </c>
      <c r="B141" s="78" t="s">
        <v>172</v>
      </c>
      <c r="C141" s="36">
        <f t="shared" si="9"/>
        <v>0</v>
      </c>
      <c r="D141" s="76">
        <f>SUM(D142:D143)</f>
        <v>0</v>
      </c>
      <c r="E141" s="76">
        <f>SUM(E142:E143)</f>
        <v>0</v>
      </c>
      <c r="F141" s="76">
        <f>SUM(F142:F143)</f>
        <v>0</v>
      </c>
      <c r="G141" s="77">
        <f>SUM(G142:G143)</f>
        <v>0</v>
      </c>
      <c r="H141" s="36">
        <f t="shared" si="10"/>
        <v>0</v>
      </c>
      <c r="I141" s="76">
        <f>SUM(I142:I143)</f>
        <v>0</v>
      </c>
      <c r="J141" s="76">
        <f>SUM(J142:J143)</f>
        <v>0</v>
      </c>
      <c r="K141" s="76">
        <f>SUM(K142:K143)</f>
        <v>0</v>
      </c>
      <c r="L141" s="75">
        <f>SUM(L142:L143)</f>
        <v>0</v>
      </c>
    </row>
    <row r="142" spans="1:13" hidden="1" x14ac:dyDescent="0.25">
      <c r="A142" s="74">
        <v>2341</v>
      </c>
      <c r="B142" s="78" t="s">
        <v>171</v>
      </c>
      <c r="C142" s="36">
        <f t="shared" si="9"/>
        <v>0</v>
      </c>
      <c r="D142" s="35"/>
      <c r="E142" s="35"/>
      <c r="F142" s="35"/>
      <c r="G142" s="37"/>
      <c r="H142" s="36">
        <f t="shared" si="10"/>
        <v>0</v>
      </c>
      <c r="I142" s="35">
        <v>0</v>
      </c>
      <c r="J142" s="35"/>
      <c r="K142" s="35"/>
      <c r="L142" s="34"/>
      <c r="M142" s="27"/>
    </row>
    <row r="143" spans="1:13" ht="24" hidden="1" x14ac:dyDescent="0.25">
      <c r="A143" s="74">
        <v>2344</v>
      </c>
      <c r="B143" s="78" t="s">
        <v>170</v>
      </c>
      <c r="C143" s="36">
        <f t="shared" si="9"/>
        <v>0</v>
      </c>
      <c r="D143" s="35"/>
      <c r="E143" s="35"/>
      <c r="F143" s="35"/>
      <c r="G143" s="37"/>
      <c r="H143" s="36">
        <f t="shared" si="10"/>
        <v>0</v>
      </c>
      <c r="I143" s="35">
        <v>0</v>
      </c>
      <c r="J143" s="35"/>
      <c r="K143" s="35"/>
      <c r="L143" s="34"/>
      <c r="M143" s="27"/>
    </row>
    <row r="144" spans="1:13" ht="24" hidden="1" x14ac:dyDescent="0.25">
      <c r="A144" s="80">
        <v>2350</v>
      </c>
      <c r="B144" s="137" t="s">
        <v>169</v>
      </c>
      <c r="C144" s="134">
        <f t="shared" si="9"/>
        <v>0</v>
      </c>
      <c r="D144" s="139">
        <f>SUM(D145:D150)</f>
        <v>0</v>
      </c>
      <c r="E144" s="139">
        <f>SUM(E145:E150)</f>
        <v>0</v>
      </c>
      <c r="F144" s="139">
        <f>SUM(F145:F150)</f>
        <v>0</v>
      </c>
      <c r="G144" s="140">
        <f>SUM(G145:G150)</f>
        <v>0</v>
      </c>
      <c r="H144" s="134">
        <f t="shared" si="10"/>
        <v>0</v>
      </c>
      <c r="I144" s="139">
        <f>SUM(I145:I150)</f>
        <v>0</v>
      </c>
      <c r="J144" s="139">
        <f>SUM(J145:J150)</f>
        <v>0</v>
      </c>
      <c r="K144" s="139">
        <f>SUM(K145:K150)</f>
        <v>0</v>
      </c>
      <c r="L144" s="138">
        <f>SUM(L145:L150)</f>
        <v>0</v>
      </c>
    </row>
    <row r="145" spans="1:13" hidden="1" x14ac:dyDescent="0.25">
      <c r="A145" s="114">
        <v>2351</v>
      </c>
      <c r="B145" s="79" t="s">
        <v>168</v>
      </c>
      <c r="C145" s="69">
        <f t="shared" si="9"/>
        <v>0</v>
      </c>
      <c r="D145" s="68"/>
      <c r="E145" s="68"/>
      <c r="F145" s="68"/>
      <c r="G145" s="70"/>
      <c r="H145" s="69">
        <f t="shared" si="10"/>
        <v>0</v>
      </c>
      <c r="I145" s="68">
        <v>0</v>
      </c>
      <c r="J145" s="68"/>
      <c r="K145" s="68"/>
      <c r="L145" s="67"/>
      <c r="M145" s="27"/>
    </row>
    <row r="146" spans="1:13" hidden="1" x14ac:dyDescent="0.25">
      <c r="A146" s="74">
        <v>2352</v>
      </c>
      <c r="B146" s="78" t="s">
        <v>167</v>
      </c>
      <c r="C146" s="36">
        <f t="shared" si="9"/>
        <v>0</v>
      </c>
      <c r="D146" s="35"/>
      <c r="E146" s="35"/>
      <c r="F146" s="35"/>
      <c r="G146" s="37"/>
      <c r="H146" s="36">
        <f t="shared" si="10"/>
        <v>0</v>
      </c>
      <c r="I146" s="35">
        <v>0</v>
      </c>
      <c r="J146" s="35"/>
      <c r="K146" s="35"/>
      <c r="L146" s="34"/>
      <c r="M146" s="27"/>
    </row>
    <row r="147" spans="1:13" ht="24" hidden="1" x14ac:dyDescent="0.25">
      <c r="A147" s="74">
        <v>2353</v>
      </c>
      <c r="B147" s="78" t="s">
        <v>166</v>
      </c>
      <c r="C147" s="36">
        <f t="shared" si="9"/>
        <v>0</v>
      </c>
      <c r="D147" s="35"/>
      <c r="E147" s="35"/>
      <c r="F147" s="35"/>
      <c r="G147" s="37"/>
      <c r="H147" s="36">
        <f t="shared" si="10"/>
        <v>0</v>
      </c>
      <c r="I147" s="35">
        <v>0</v>
      </c>
      <c r="J147" s="35"/>
      <c r="K147" s="35"/>
      <c r="L147" s="34"/>
      <c r="M147" s="27"/>
    </row>
    <row r="148" spans="1:13" ht="24" hidden="1" x14ac:dyDescent="0.25">
      <c r="A148" s="74">
        <v>2354</v>
      </c>
      <c r="B148" s="78" t="s">
        <v>165</v>
      </c>
      <c r="C148" s="36">
        <f t="shared" si="9"/>
        <v>0</v>
      </c>
      <c r="D148" s="35"/>
      <c r="E148" s="35"/>
      <c r="F148" s="35"/>
      <c r="G148" s="37"/>
      <c r="H148" s="36">
        <f t="shared" si="10"/>
        <v>0</v>
      </c>
      <c r="I148" s="35">
        <v>0</v>
      </c>
      <c r="J148" s="35"/>
      <c r="K148" s="35"/>
      <c r="L148" s="34"/>
      <c r="M148" s="27"/>
    </row>
    <row r="149" spans="1:13" ht="24" hidden="1" x14ac:dyDescent="0.25">
      <c r="A149" s="74">
        <v>2355</v>
      </c>
      <c r="B149" s="78" t="s">
        <v>164</v>
      </c>
      <c r="C149" s="36">
        <f t="shared" si="9"/>
        <v>0</v>
      </c>
      <c r="D149" s="35"/>
      <c r="E149" s="35"/>
      <c r="F149" s="35"/>
      <c r="G149" s="37"/>
      <c r="H149" s="36">
        <f t="shared" si="10"/>
        <v>0</v>
      </c>
      <c r="I149" s="35">
        <v>0</v>
      </c>
      <c r="J149" s="35"/>
      <c r="K149" s="35"/>
      <c r="L149" s="34"/>
      <c r="M149" s="27"/>
    </row>
    <row r="150" spans="1:13" ht="24" hidden="1" x14ac:dyDescent="0.25">
      <c r="A150" s="74">
        <v>2359</v>
      </c>
      <c r="B150" s="78" t="s">
        <v>163</v>
      </c>
      <c r="C150" s="36">
        <f t="shared" si="9"/>
        <v>0</v>
      </c>
      <c r="D150" s="35"/>
      <c r="E150" s="35"/>
      <c r="F150" s="35"/>
      <c r="G150" s="37"/>
      <c r="H150" s="36">
        <f t="shared" si="10"/>
        <v>0</v>
      </c>
      <c r="I150" s="35">
        <v>0</v>
      </c>
      <c r="J150" s="35"/>
      <c r="K150" s="35"/>
      <c r="L150" s="34"/>
      <c r="M150" s="27"/>
    </row>
    <row r="151" spans="1:13" ht="24.75" hidden="1" customHeight="1" x14ac:dyDescent="0.25">
      <c r="A151" s="88">
        <v>2360</v>
      </c>
      <c r="B151" s="78" t="s">
        <v>162</v>
      </c>
      <c r="C151" s="36">
        <f t="shared" si="9"/>
        <v>0</v>
      </c>
      <c r="D151" s="76">
        <f>SUM(D152:D158)</f>
        <v>0</v>
      </c>
      <c r="E151" s="76">
        <f>SUM(E152:E158)</f>
        <v>0</v>
      </c>
      <c r="F151" s="76">
        <f>SUM(F152:F158)</f>
        <v>0</v>
      </c>
      <c r="G151" s="77">
        <f>SUM(G152:G158)</f>
        <v>0</v>
      </c>
      <c r="H151" s="36">
        <f t="shared" si="10"/>
        <v>0</v>
      </c>
      <c r="I151" s="76">
        <f>SUM(I152:I158)</f>
        <v>0</v>
      </c>
      <c r="J151" s="76">
        <f>SUM(J152:J158)</f>
        <v>0</v>
      </c>
      <c r="K151" s="76">
        <f>SUM(K152:K158)</f>
        <v>0</v>
      </c>
      <c r="L151" s="75">
        <f>SUM(L152:L158)</f>
        <v>0</v>
      </c>
    </row>
    <row r="152" spans="1:13" hidden="1" x14ac:dyDescent="0.25">
      <c r="A152" s="38">
        <v>2361</v>
      </c>
      <c r="B152" s="78" t="s">
        <v>161</v>
      </c>
      <c r="C152" s="36">
        <f t="shared" si="9"/>
        <v>0</v>
      </c>
      <c r="D152" s="35"/>
      <c r="E152" s="35"/>
      <c r="F152" s="35"/>
      <c r="G152" s="37"/>
      <c r="H152" s="36">
        <f t="shared" si="10"/>
        <v>0</v>
      </c>
      <c r="I152" s="35">
        <v>0</v>
      </c>
      <c r="J152" s="35"/>
      <c r="K152" s="35"/>
      <c r="L152" s="34"/>
      <c r="M152" s="27"/>
    </row>
    <row r="153" spans="1:13" ht="24" hidden="1" x14ac:dyDescent="0.25">
      <c r="A153" s="38">
        <v>2362</v>
      </c>
      <c r="B153" s="78" t="s">
        <v>160</v>
      </c>
      <c r="C153" s="36">
        <f t="shared" si="9"/>
        <v>0</v>
      </c>
      <c r="D153" s="35"/>
      <c r="E153" s="35"/>
      <c r="F153" s="35"/>
      <c r="G153" s="37"/>
      <c r="H153" s="36">
        <f t="shared" si="10"/>
        <v>0</v>
      </c>
      <c r="I153" s="35">
        <v>0</v>
      </c>
      <c r="J153" s="35"/>
      <c r="K153" s="35"/>
      <c r="L153" s="34"/>
      <c r="M153" s="27"/>
    </row>
    <row r="154" spans="1:13" hidden="1" x14ac:dyDescent="0.25">
      <c r="A154" s="38">
        <v>2363</v>
      </c>
      <c r="B154" s="78" t="s">
        <v>159</v>
      </c>
      <c r="C154" s="36">
        <f t="shared" si="9"/>
        <v>0</v>
      </c>
      <c r="D154" s="35"/>
      <c r="E154" s="35"/>
      <c r="F154" s="35"/>
      <c r="G154" s="37"/>
      <c r="H154" s="36">
        <f t="shared" si="10"/>
        <v>0</v>
      </c>
      <c r="I154" s="35">
        <v>0</v>
      </c>
      <c r="J154" s="35"/>
      <c r="K154" s="35"/>
      <c r="L154" s="34"/>
      <c r="M154" s="27"/>
    </row>
    <row r="155" spans="1:13" hidden="1" x14ac:dyDescent="0.25">
      <c r="A155" s="38">
        <v>2364</v>
      </c>
      <c r="B155" s="78" t="s">
        <v>158</v>
      </c>
      <c r="C155" s="36">
        <f t="shared" si="9"/>
        <v>0</v>
      </c>
      <c r="D155" s="35"/>
      <c r="E155" s="35"/>
      <c r="F155" s="35"/>
      <c r="G155" s="37"/>
      <c r="H155" s="36">
        <f t="shared" si="10"/>
        <v>0</v>
      </c>
      <c r="I155" s="35">
        <v>0</v>
      </c>
      <c r="J155" s="35"/>
      <c r="K155" s="35"/>
      <c r="L155" s="34"/>
      <c r="M155" s="27"/>
    </row>
    <row r="156" spans="1:13" ht="12.75" hidden="1" customHeight="1" x14ac:dyDescent="0.25">
      <c r="A156" s="38">
        <v>2365</v>
      </c>
      <c r="B156" s="78" t="s">
        <v>157</v>
      </c>
      <c r="C156" s="36">
        <f t="shared" si="9"/>
        <v>0</v>
      </c>
      <c r="D156" s="35"/>
      <c r="E156" s="35"/>
      <c r="F156" s="35"/>
      <c r="G156" s="37"/>
      <c r="H156" s="36">
        <f t="shared" si="10"/>
        <v>0</v>
      </c>
      <c r="I156" s="35">
        <v>0</v>
      </c>
      <c r="J156" s="35"/>
      <c r="K156" s="35"/>
      <c r="L156" s="34"/>
      <c r="M156" s="27"/>
    </row>
    <row r="157" spans="1:13" ht="36" hidden="1" x14ac:dyDescent="0.25">
      <c r="A157" s="38">
        <v>2366</v>
      </c>
      <c r="B157" s="78" t="s">
        <v>156</v>
      </c>
      <c r="C157" s="36">
        <f t="shared" si="9"/>
        <v>0</v>
      </c>
      <c r="D157" s="35"/>
      <c r="E157" s="35"/>
      <c r="F157" s="35"/>
      <c r="G157" s="37"/>
      <c r="H157" s="36">
        <f t="shared" si="10"/>
        <v>0</v>
      </c>
      <c r="I157" s="35">
        <v>0</v>
      </c>
      <c r="J157" s="35"/>
      <c r="K157" s="35"/>
      <c r="L157" s="34"/>
      <c r="M157" s="27"/>
    </row>
    <row r="158" spans="1:13" ht="48" hidden="1" x14ac:dyDescent="0.25">
      <c r="A158" s="38">
        <v>2369</v>
      </c>
      <c r="B158" s="78" t="s">
        <v>155</v>
      </c>
      <c r="C158" s="36">
        <f t="shared" si="9"/>
        <v>0</v>
      </c>
      <c r="D158" s="35"/>
      <c r="E158" s="35"/>
      <c r="F158" s="35"/>
      <c r="G158" s="37"/>
      <c r="H158" s="36">
        <f t="shared" si="10"/>
        <v>0</v>
      </c>
      <c r="I158" s="35">
        <v>0</v>
      </c>
      <c r="J158" s="35"/>
      <c r="K158" s="35"/>
      <c r="L158" s="34"/>
      <c r="M158" s="27"/>
    </row>
    <row r="159" spans="1:13" hidden="1" x14ac:dyDescent="0.25">
      <c r="A159" s="80">
        <v>2370</v>
      </c>
      <c r="B159" s="137" t="s">
        <v>154</v>
      </c>
      <c r="C159" s="134">
        <f t="shared" si="9"/>
        <v>0</v>
      </c>
      <c r="D159" s="133"/>
      <c r="E159" s="133"/>
      <c r="F159" s="133"/>
      <c r="G159" s="135"/>
      <c r="H159" s="134">
        <f t="shared" si="10"/>
        <v>0</v>
      </c>
      <c r="I159" s="133">
        <v>0</v>
      </c>
      <c r="J159" s="133"/>
      <c r="K159" s="133"/>
      <c r="L159" s="132"/>
      <c r="M159" s="27"/>
    </row>
    <row r="160" spans="1:13" hidden="1" x14ac:dyDescent="0.25">
      <c r="A160" s="80">
        <v>2380</v>
      </c>
      <c r="B160" s="137" t="s">
        <v>153</v>
      </c>
      <c r="C160" s="134">
        <f t="shared" si="9"/>
        <v>0</v>
      </c>
      <c r="D160" s="139">
        <f>SUM(D161:D162)</f>
        <v>0</v>
      </c>
      <c r="E160" s="139">
        <f>SUM(E161:E162)</f>
        <v>0</v>
      </c>
      <c r="F160" s="139">
        <f>SUM(F161:F162)</f>
        <v>0</v>
      </c>
      <c r="G160" s="140">
        <f>SUM(G161:G162)</f>
        <v>0</v>
      </c>
      <c r="H160" s="134">
        <f t="shared" si="10"/>
        <v>0</v>
      </c>
      <c r="I160" s="139">
        <f>SUM(I161:I162)</f>
        <v>0</v>
      </c>
      <c r="J160" s="139">
        <f>SUM(J161:J162)</f>
        <v>0</v>
      </c>
      <c r="K160" s="139">
        <f>SUM(K161:K162)</f>
        <v>0</v>
      </c>
      <c r="L160" s="138">
        <f>SUM(L161:L162)</f>
        <v>0</v>
      </c>
    </row>
    <row r="161" spans="1:13" hidden="1" x14ac:dyDescent="0.25">
      <c r="A161" s="163">
        <v>2381</v>
      </c>
      <c r="B161" s="79" t="s">
        <v>152</v>
      </c>
      <c r="C161" s="69">
        <f t="shared" ref="C161:C192" si="11">SUM(D161:G161)</f>
        <v>0</v>
      </c>
      <c r="D161" s="68"/>
      <c r="E161" s="68"/>
      <c r="F161" s="68"/>
      <c r="G161" s="70"/>
      <c r="H161" s="69">
        <f t="shared" ref="H161:H192" si="12">SUM(I161:L161)</f>
        <v>0</v>
      </c>
      <c r="I161" s="68">
        <v>0</v>
      </c>
      <c r="J161" s="68"/>
      <c r="K161" s="68"/>
      <c r="L161" s="67"/>
      <c r="M161" s="27"/>
    </row>
    <row r="162" spans="1:13" ht="24" hidden="1" x14ac:dyDescent="0.25">
      <c r="A162" s="38">
        <v>2389</v>
      </c>
      <c r="B162" s="78" t="s">
        <v>151</v>
      </c>
      <c r="C162" s="36">
        <f t="shared" si="11"/>
        <v>0</v>
      </c>
      <c r="D162" s="35"/>
      <c r="E162" s="35"/>
      <c r="F162" s="35"/>
      <c r="G162" s="37"/>
      <c r="H162" s="36">
        <f t="shared" si="12"/>
        <v>0</v>
      </c>
      <c r="I162" s="35">
        <v>0</v>
      </c>
      <c r="J162" s="35"/>
      <c r="K162" s="35"/>
      <c r="L162" s="34"/>
      <c r="M162" s="27"/>
    </row>
    <row r="163" spans="1:13" hidden="1" x14ac:dyDescent="0.25">
      <c r="A163" s="80">
        <v>2390</v>
      </c>
      <c r="B163" s="137" t="s">
        <v>150</v>
      </c>
      <c r="C163" s="134">
        <f t="shared" si="11"/>
        <v>0</v>
      </c>
      <c r="D163" s="133"/>
      <c r="E163" s="133"/>
      <c r="F163" s="133"/>
      <c r="G163" s="135"/>
      <c r="H163" s="134">
        <f t="shared" si="12"/>
        <v>0</v>
      </c>
      <c r="I163" s="133">
        <v>0</v>
      </c>
      <c r="J163" s="133"/>
      <c r="K163" s="133"/>
      <c r="L163" s="132"/>
      <c r="M163" s="27"/>
    </row>
    <row r="164" spans="1:13" hidden="1" x14ac:dyDescent="0.25">
      <c r="A164" s="97">
        <v>2400</v>
      </c>
      <c r="B164" s="96" t="s">
        <v>149</v>
      </c>
      <c r="C164" s="94">
        <f t="shared" si="11"/>
        <v>0</v>
      </c>
      <c r="D164" s="17"/>
      <c r="E164" s="17"/>
      <c r="F164" s="17"/>
      <c r="G164" s="19"/>
      <c r="H164" s="94">
        <f t="shared" si="12"/>
        <v>0</v>
      </c>
      <c r="I164" s="17">
        <v>0</v>
      </c>
      <c r="J164" s="17"/>
      <c r="K164" s="17"/>
      <c r="L164" s="16"/>
      <c r="M164" s="27"/>
    </row>
    <row r="165" spans="1:13" ht="24" hidden="1" x14ac:dyDescent="0.25">
      <c r="A165" s="97">
        <v>2500</v>
      </c>
      <c r="B165" s="96" t="s">
        <v>148</v>
      </c>
      <c r="C165" s="94">
        <f t="shared" si="11"/>
        <v>0</v>
      </c>
      <c r="D165" s="93">
        <f>SUM(D166,D171)</f>
        <v>0</v>
      </c>
      <c r="E165" s="93">
        <f>SUM(E166,E171)</f>
        <v>0</v>
      </c>
      <c r="F165" s="93">
        <f>SUM(F166,F171)</f>
        <v>0</v>
      </c>
      <c r="G165" s="93">
        <f>SUM(G166,G171)</f>
        <v>0</v>
      </c>
      <c r="H165" s="94">
        <f t="shared" si="12"/>
        <v>0</v>
      </c>
      <c r="I165" s="93">
        <f>SUM(I166,I171)</f>
        <v>0</v>
      </c>
      <c r="J165" s="93">
        <f>SUM(J166,J171)</f>
        <v>0</v>
      </c>
      <c r="K165" s="93">
        <f>SUM(K166,K171)</f>
        <v>0</v>
      </c>
      <c r="L165" s="92">
        <f>SUM(L166,L171)</f>
        <v>0</v>
      </c>
    </row>
    <row r="166" spans="1:13" ht="16.5" hidden="1" customHeight="1" x14ac:dyDescent="0.25">
      <c r="A166" s="91">
        <v>2510</v>
      </c>
      <c r="B166" s="79" t="s">
        <v>147</v>
      </c>
      <c r="C166" s="69">
        <f t="shared" si="11"/>
        <v>0</v>
      </c>
      <c r="D166" s="107">
        <f>SUM(D167:D170)</f>
        <v>0</v>
      </c>
      <c r="E166" s="107">
        <f>SUM(E167:E170)</f>
        <v>0</v>
      </c>
      <c r="F166" s="107">
        <f>SUM(F167:F170)</f>
        <v>0</v>
      </c>
      <c r="G166" s="107">
        <f>SUM(G167:G170)</f>
        <v>0</v>
      </c>
      <c r="H166" s="69">
        <f t="shared" si="12"/>
        <v>0</v>
      </c>
      <c r="I166" s="107">
        <f>SUM(I167:I170)</f>
        <v>0</v>
      </c>
      <c r="J166" s="107">
        <f>SUM(J167:J170)</f>
        <v>0</v>
      </c>
      <c r="K166" s="107">
        <f>SUM(K167:K170)</f>
        <v>0</v>
      </c>
      <c r="L166" s="106">
        <f>SUM(L167:L170)</f>
        <v>0</v>
      </c>
    </row>
    <row r="167" spans="1:13" ht="24" hidden="1" x14ac:dyDescent="0.25">
      <c r="A167" s="74">
        <v>2512</v>
      </c>
      <c r="B167" s="78" t="s">
        <v>146</v>
      </c>
      <c r="C167" s="36">
        <f t="shared" si="11"/>
        <v>0</v>
      </c>
      <c r="D167" s="35"/>
      <c r="E167" s="35"/>
      <c r="F167" s="35"/>
      <c r="G167" s="37"/>
      <c r="H167" s="36">
        <f t="shared" si="12"/>
        <v>0</v>
      </c>
      <c r="I167" s="35">
        <v>0</v>
      </c>
      <c r="J167" s="35"/>
      <c r="K167" s="35"/>
      <c r="L167" s="34"/>
      <c r="M167" s="27"/>
    </row>
    <row r="168" spans="1:13" ht="36" hidden="1" x14ac:dyDescent="0.25">
      <c r="A168" s="74">
        <v>2513</v>
      </c>
      <c r="B168" s="78" t="s">
        <v>145</v>
      </c>
      <c r="C168" s="36">
        <f t="shared" si="11"/>
        <v>0</v>
      </c>
      <c r="D168" s="35"/>
      <c r="E168" s="35"/>
      <c r="F168" s="35"/>
      <c r="G168" s="37"/>
      <c r="H168" s="36">
        <f t="shared" si="12"/>
        <v>0</v>
      </c>
      <c r="I168" s="35">
        <v>0</v>
      </c>
      <c r="J168" s="35"/>
      <c r="K168" s="35"/>
      <c r="L168" s="34"/>
      <c r="M168" s="27"/>
    </row>
    <row r="169" spans="1:13" ht="24" hidden="1" x14ac:dyDescent="0.25">
      <c r="A169" s="74">
        <v>2515</v>
      </c>
      <c r="B169" s="78" t="s">
        <v>144</v>
      </c>
      <c r="C169" s="36">
        <f t="shared" si="11"/>
        <v>0</v>
      </c>
      <c r="D169" s="35"/>
      <c r="E169" s="35"/>
      <c r="F169" s="35"/>
      <c r="G169" s="37"/>
      <c r="H169" s="36">
        <f t="shared" si="12"/>
        <v>0</v>
      </c>
      <c r="I169" s="35">
        <v>0</v>
      </c>
      <c r="J169" s="35"/>
      <c r="K169" s="35"/>
      <c r="L169" s="34"/>
      <c r="M169" s="27"/>
    </row>
    <row r="170" spans="1:13" ht="24" hidden="1" x14ac:dyDescent="0.25">
      <c r="A170" s="74">
        <v>2519</v>
      </c>
      <c r="B170" s="78" t="s">
        <v>143</v>
      </c>
      <c r="C170" s="36">
        <f t="shared" si="11"/>
        <v>0</v>
      </c>
      <c r="D170" s="35"/>
      <c r="E170" s="35"/>
      <c r="F170" s="35"/>
      <c r="G170" s="37"/>
      <c r="H170" s="36">
        <f t="shared" si="12"/>
        <v>0</v>
      </c>
      <c r="I170" s="35">
        <v>0</v>
      </c>
      <c r="J170" s="35"/>
      <c r="K170" s="35"/>
      <c r="L170" s="34"/>
      <c r="M170" s="27"/>
    </row>
    <row r="171" spans="1:13" ht="24" hidden="1" x14ac:dyDescent="0.25">
      <c r="A171" s="88">
        <v>2520</v>
      </c>
      <c r="B171" s="78" t="s">
        <v>142</v>
      </c>
      <c r="C171" s="36">
        <f t="shared" si="11"/>
        <v>0</v>
      </c>
      <c r="D171" s="35"/>
      <c r="E171" s="35"/>
      <c r="F171" s="35"/>
      <c r="G171" s="37"/>
      <c r="H171" s="36">
        <f t="shared" si="12"/>
        <v>0</v>
      </c>
      <c r="I171" s="35">
        <v>0</v>
      </c>
      <c r="J171" s="35"/>
      <c r="K171" s="35"/>
      <c r="L171" s="34"/>
      <c r="M171" s="27"/>
    </row>
    <row r="172" spans="1:13" s="158" customFormat="1" ht="48" hidden="1" x14ac:dyDescent="0.25">
      <c r="A172" s="147">
        <v>2800</v>
      </c>
      <c r="B172" s="79" t="s">
        <v>141</v>
      </c>
      <c r="C172" s="69">
        <f t="shared" si="11"/>
        <v>0</v>
      </c>
      <c r="D172" s="161"/>
      <c r="E172" s="161"/>
      <c r="F172" s="161"/>
      <c r="G172" s="162"/>
      <c r="H172" s="69">
        <f t="shared" si="12"/>
        <v>0</v>
      </c>
      <c r="I172" s="161">
        <v>0</v>
      </c>
      <c r="J172" s="161"/>
      <c r="K172" s="161"/>
      <c r="L172" s="160"/>
      <c r="M172" s="159"/>
    </row>
    <row r="173" spans="1:13" hidden="1" x14ac:dyDescent="0.25">
      <c r="A173" s="131">
        <v>3000</v>
      </c>
      <c r="B173" s="131" t="s">
        <v>140</v>
      </c>
      <c r="C173" s="128">
        <f t="shared" si="11"/>
        <v>0</v>
      </c>
      <c r="D173" s="127">
        <f>SUM(D174,D184)</f>
        <v>0</v>
      </c>
      <c r="E173" s="127">
        <f>SUM(E174,E184)</f>
        <v>0</v>
      </c>
      <c r="F173" s="127">
        <f>SUM(F174,F184)</f>
        <v>0</v>
      </c>
      <c r="G173" s="129">
        <f>SUM(G174,G184)</f>
        <v>0</v>
      </c>
      <c r="H173" s="128">
        <f t="shared" si="12"/>
        <v>0</v>
      </c>
      <c r="I173" s="127">
        <f>SUM(I174,I184)</f>
        <v>0</v>
      </c>
      <c r="J173" s="127">
        <f>SUM(J174,J184)</f>
        <v>0</v>
      </c>
      <c r="K173" s="127">
        <f>SUM(K174,K184)</f>
        <v>0</v>
      </c>
      <c r="L173" s="126">
        <f>SUM(L174,L184)</f>
        <v>0</v>
      </c>
    </row>
    <row r="174" spans="1:13" ht="24" hidden="1" x14ac:dyDescent="0.25">
      <c r="A174" s="97">
        <v>3200</v>
      </c>
      <c r="B174" s="124" t="s">
        <v>139</v>
      </c>
      <c r="C174" s="95">
        <f t="shared" si="11"/>
        <v>0</v>
      </c>
      <c r="D174" s="93">
        <f>SUM(D175,D179)</f>
        <v>0</v>
      </c>
      <c r="E174" s="93">
        <f>SUM(E175,E179)</f>
        <v>0</v>
      </c>
      <c r="F174" s="93">
        <f>SUM(F175,F179)</f>
        <v>0</v>
      </c>
      <c r="G174" s="93">
        <f>SUM(G175,G179)</f>
        <v>0</v>
      </c>
      <c r="H174" s="94">
        <f t="shared" si="12"/>
        <v>0</v>
      </c>
      <c r="I174" s="93">
        <f>SUM(I175,I179)</f>
        <v>0</v>
      </c>
      <c r="J174" s="93">
        <f>SUM(J175,J179)</f>
        <v>0</v>
      </c>
      <c r="K174" s="93">
        <f>SUM(K175,K179)</f>
        <v>0</v>
      </c>
      <c r="L174" s="92">
        <f>SUM(L175,L179)</f>
        <v>0</v>
      </c>
    </row>
    <row r="175" spans="1:13" ht="36" hidden="1" x14ac:dyDescent="0.25">
      <c r="A175" s="91">
        <v>3260</v>
      </c>
      <c r="B175" s="79" t="s">
        <v>138</v>
      </c>
      <c r="C175" s="69">
        <f t="shared" si="11"/>
        <v>0</v>
      </c>
      <c r="D175" s="107">
        <f>SUM(D176:D178)</f>
        <v>0</v>
      </c>
      <c r="E175" s="107">
        <f>SUM(E176:E178)</f>
        <v>0</v>
      </c>
      <c r="F175" s="107">
        <f>SUM(F176:F178)</f>
        <v>0</v>
      </c>
      <c r="G175" s="150">
        <f>SUM(G176:G178)</f>
        <v>0</v>
      </c>
      <c r="H175" s="69">
        <f t="shared" si="12"/>
        <v>0</v>
      </c>
      <c r="I175" s="107">
        <f>SUM(I176:I178)</f>
        <v>0</v>
      </c>
      <c r="J175" s="107">
        <f>SUM(J176:J178)</f>
        <v>0</v>
      </c>
      <c r="K175" s="107">
        <f>SUM(K176:K178)</f>
        <v>0</v>
      </c>
      <c r="L175" s="149">
        <f>SUM(L176:L178)</f>
        <v>0</v>
      </c>
    </row>
    <row r="176" spans="1:13" ht="24" hidden="1" x14ac:dyDescent="0.25">
      <c r="A176" s="74">
        <v>3261</v>
      </c>
      <c r="B176" s="78" t="s">
        <v>137</v>
      </c>
      <c r="C176" s="36">
        <f t="shared" si="11"/>
        <v>0</v>
      </c>
      <c r="D176" s="35"/>
      <c r="E176" s="35"/>
      <c r="F176" s="35"/>
      <c r="G176" s="37"/>
      <c r="H176" s="36">
        <f t="shared" si="12"/>
        <v>0</v>
      </c>
      <c r="I176" s="35">
        <v>0</v>
      </c>
      <c r="J176" s="35"/>
      <c r="K176" s="35"/>
      <c r="L176" s="34"/>
      <c r="M176" s="27"/>
    </row>
    <row r="177" spans="1:13" ht="36" hidden="1" x14ac:dyDescent="0.25">
      <c r="A177" s="74">
        <v>3262</v>
      </c>
      <c r="B177" s="78" t="s">
        <v>136</v>
      </c>
      <c r="C177" s="36">
        <f t="shared" si="11"/>
        <v>0</v>
      </c>
      <c r="D177" s="35"/>
      <c r="E177" s="35"/>
      <c r="F177" s="35"/>
      <c r="G177" s="37"/>
      <c r="H177" s="36">
        <f t="shared" si="12"/>
        <v>0</v>
      </c>
      <c r="I177" s="35">
        <v>0</v>
      </c>
      <c r="J177" s="35"/>
      <c r="K177" s="35"/>
      <c r="L177" s="34"/>
      <c r="M177" s="27"/>
    </row>
    <row r="178" spans="1:13" ht="24" hidden="1" x14ac:dyDescent="0.25">
      <c r="A178" s="74">
        <v>3263</v>
      </c>
      <c r="B178" s="78" t="s">
        <v>135</v>
      </c>
      <c r="C178" s="36">
        <f t="shared" si="11"/>
        <v>0</v>
      </c>
      <c r="D178" s="35"/>
      <c r="E178" s="35"/>
      <c r="F178" s="35"/>
      <c r="G178" s="37"/>
      <c r="H178" s="36">
        <f t="shared" si="12"/>
        <v>0</v>
      </c>
      <c r="I178" s="35">
        <v>0</v>
      </c>
      <c r="J178" s="35"/>
      <c r="K178" s="35"/>
      <c r="L178" s="34"/>
      <c r="M178" s="27"/>
    </row>
    <row r="179" spans="1:13" ht="84" hidden="1" x14ac:dyDescent="0.25">
      <c r="A179" s="91">
        <v>3290</v>
      </c>
      <c r="B179" s="79" t="s">
        <v>134</v>
      </c>
      <c r="C179" s="30">
        <f t="shared" si="11"/>
        <v>0</v>
      </c>
      <c r="D179" s="107">
        <f>SUM(D180:D183)</f>
        <v>0</v>
      </c>
      <c r="E179" s="107">
        <f>SUM(E180:E183)</f>
        <v>0</v>
      </c>
      <c r="F179" s="107">
        <f>SUM(F180:F183)</f>
        <v>0</v>
      </c>
      <c r="G179" s="107">
        <f>SUM(G180:G183)</f>
        <v>0</v>
      </c>
      <c r="H179" s="30">
        <f t="shared" si="12"/>
        <v>0</v>
      </c>
      <c r="I179" s="107">
        <f>SUM(I180:I183)</f>
        <v>0</v>
      </c>
      <c r="J179" s="107">
        <f>SUM(J180:J183)</f>
        <v>0</v>
      </c>
      <c r="K179" s="107">
        <f>SUM(K180:K183)</f>
        <v>0</v>
      </c>
      <c r="L179" s="117">
        <f>SUM(L180:L183)</f>
        <v>0</v>
      </c>
    </row>
    <row r="180" spans="1:13" ht="72" hidden="1" x14ac:dyDescent="0.25">
      <c r="A180" s="74">
        <v>3291</v>
      </c>
      <c r="B180" s="78" t="s">
        <v>133</v>
      </c>
      <c r="C180" s="36">
        <f t="shared" si="11"/>
        <v>0</v>
      </c>
      <c r="D180" s="35"/>
      <c r="E180" s="35"/>
      <c r="F180" s="35"/>
      <c r="G180" s="157"/>
      <c r="H180" s="36">
        <f t="shared" si="12"/>
        <v>0</v>
      </c>
      <c r="I180" s="35">
        <v>0</v>
      </c>
      <c r="J180" s="35"/>
      <c r="K180" s="35"/>
      <c r="L180" s="34"/>
      <c r="M180" s="27"/>
    </row>
    <row r="181" spans="1:13" ht="72" hidden="1" x14ac:dyDescent="0.25">
      <c r="A181" s="74">
        <v>3292</v>
      </c>
      <c r="B181" s="78" t="s">
        <v>132</v>
      </c>
      <c r="C181" s="36">
        <f t="shared" si="11"/>
        <v>0</v>
      </c>
      <c r="D181" s="35"/>
      <c r="E181" s="35"/>
      <c r="F181" s="35"/>
      <c r="G181" s="157"/>
      <c r="H181" s="36">
        <f t="shared" si="12"/>
        <v>0</v>
      </c>
      <c r="I181" s="35">
        <v>0</v>
      </c>
      <c r="J181" s="35"/>
      <c r="K181" s="35"/>
      <c r="L181" s="34"/>
      <c r="M181" s="27"/>
    </row>
    <row r="182" spans="1:13" ht="72" hidden="1" x14ac:dyDescent="0.25">
      <c r="A182" s="74">
        <v>3293</v>
      </c>
      <c r="B182" s="78" t="s">
        <v>131</v>
      </c>
      <c r="C182" s="36">
        <f t="shared" si="11"/>
        <v>0</v>
      </c>
      <c r="D182" s="35"/>
      <c r="E182" s="35"/>
      <c r="F182" s="35"/>
      <c r="G182" s="157"/>
      <c r="H182" s="36">
        <f t="shared" si="12"/>
        <v>0</v>
      </c>
      <c r="I182" s="35">
        <v>0</v>
      </c>
      <c r="J182" s="35"/>
      <c r="K182" s="35"/>
      <c r="L182" s="34"/>
      <c r="M182" s="27"/>
    </row>
    <row r="183" spans="1:13" ht="60" hidden="1" x14ac:dyDescent="0.25">
      <c r="A183" s="156">
        <v>3294</v>
      </c>
      <c r="B183" s="78" t="s">
        <v>130</v>
      </c>
      <c r="C183" s="30">
        <f t="shared" si="11"/>
        <v>0</v>
      </c>
      <c r="D183" s="29"/>
      <c r="E183" s="29"/>
      <c r="F183" s="29"/>
      <c r="G183" s="155"/>
      <c r="H183" s="30">
        <f t="shared" si="12"/>
        <v>0</v>
      </c>
      <c r="I183" s="29">
        <v>0</v>
      </c>
      <c r="J183" s="29"/>
      <c r="K183" s="29"/>
      <c r="L183" s="28"/>
      <c r="M183" s="27"/>
    </row>
    <row r="184" spans="1:13" ht="48" hidden="1" x14ac:dyDescent="0.25">
      <c r="A184" s="125">
        <v>3300</v>
      </c>
      <c r="B184" s="124" t="s">
        <v>129</v>
      </c>
      <c r="C184" s="122">
        <f t="shared" si="11"/>
        <v>0</v>
      </c>
      <c r="D184" s="121">
        <f>SUM(D185:D186)</f>
        <v>0</v>
      </c>
      <c r="E184" s="121">
        <f>SUM(E185:E186)</f>
        <v>0</v>
      </c>
      <c r="F184" s="121">
        <f>SUM(F185:F186)</f>
        <v>0</v>
      </c>
      <c r="G184" s="121">
        <f>SUM(G185:G186)</f>
        <v>0</v>
      </c>
      <c r="H184" s="122">
        <f t="shared" si="12"/>
        <v>0</v>
      </c>
      <c r="I184" s="121">
        <f>SUM(I185:I186)</f>
        <v>0</v>
      </c>
      <c r="J184" s="121">
        <f>SUM(J185:J186)</f>
        <v>0</v>
      </c>
      <c r="K184" s="121">
        <f>SUM(K185:K186)</f>
        <v>0</v>
      </c>
      <c r="L184" s="92">
        <f>SUM(L185:L186)</f>
        <v>0</v>
      </c>
    </row>
    <row r="185" spans="1:13" ht="48" hidden="1" x14ac:dyDescent="0.25">
      <c r="A185" s="154">
        <v>3310</v>
      </c>
      <c r="B185" s="137" t="s">
        <v>128</v>
      </c>
      <c r="C185" s="153">
        <f t="shared" si="11"/>
        <v>0</v>
      </c>
      <c r="D185" s="133"/>
      <c r="E185" s="133"/>
      <c r="F185" s="133"/>
      <c r="G185" s="135"/>
      <c r="H185" s="153">
        <f t="shared" si="12"/>
        <v>0</v>
      </c>
      <c r="I185" s="133">
        <v>0</v>
      </c>
      <c r="J185" s="133"/>
      <c r="K185" s="133"/>
      <c r="L185" s="132"/>
      <c r="M185" s="27"/>
    </row>
    <row r="186" spans="1:13" ht="60" hidden="1" x14ac:dyDescent="0.25">
      <c r="A186" s="114">
        <v>3320</v>
      </c>
      <c r="B186" s="79" t="s">
        <v>127</v>
      </c>
      <c r="C186" s="69">
        <f t="shared" si="11"/>
        <v>0</v>
      </c>
      <c r="D186" s="68"/>
      <c r="E186" s="68"/>
      <c r="F186" s="68"/>
      <c r="G186" s="70"/>
      <c r="H186" s="69">
        <f t="shared" si="12"/>
        <v>0</v>
      </c>
      <c r="I186" s="68">
        <v>0</v>
      </c>
      <c r="J186" s="68"/>
      <c r="K186" s="68"/>
      <c r="L186" s="67"/>
      <c r="M186" s="27"/>
    </row>
    <row r="187" spans="1:13" hidden="1" x14ac:dyDescent="0.25">
      <c r="A187" s="152">
        <v>4000</v>
      </c>
      <c r="B187" s="131" t="s">
        <v>126</v>
      </c>
      <c r="C187" s="128">
        <f t="shared" si="11"/>
        <v>0</v>
      </c>
      <c r="D187" s="127">
        <f>SUM(D188,D191)</f>
        <v>0</v>
      </c>
      <c r="E187" s="127">
        <f>SUM(E188,E191)</f>
        <v>0</v>
      </c>
      <c r="F187" s="127">
        <f>SUM(F188,F191)</f>
        <v>0</v>
      </c>
      <c r="G187" s="129">
        <f>SUM(G188,G191)</f>
        <v>0</v>
      </c>
      <c r="H187" s="128">
        <f t="shared" si="12"/>
        <v>0</v>
      </c>
      <c r="I187" s="127">
        <f>SUM(I188,I191)</f>
        <v>0</v>
      </c>
      <c r="J187" s="127">
        <f>SUM(J188,J191)</f>
        <v>0</v>
      </c>
      <c r="K187" s="127">
        <f>SUM(K188,K191)</f>
        <v>0</v>
      </c>
      <c r="L187" s="126">
        <f>SUM(L188,L191)</f>
        <v>0</v>
      </c>
    </row>
    <row r="188" spans="1:13" ht="24" hidden="1" x14ac:dyDescent="0.25">
      <c r="A188" s="151">
        <v>4200</v>
      </c>
      <c r="B188" s="96" t="s">
        <v>125</v>
      </c>
      <c r="C188" s="94">
        <f t="shared" si="11"/>
        <v>0</v>
      </c>
      <c r="D188" s="93">
        <f>SUM(D189,D190)</f>
        <v>0</v>
      </c>
      <c r="E188" s="93">
        <f>SUM(E189,E190)</f>
        <v>0</v>
      </c>
      <c r="F188" s="93">
        <f>SUM(F189,F190)</f>
        <v>0</v>
      </c>
      <c r="G188" s="142">
        <f>SUM(G189,G190)</f>
        <v>0</v>
      </c>
      <c r="H188" s="94">
        <f t="shared" si="12"/>
        <v>0</v>
      </c>
      <c r="I188" s="93">
        <f>SUM(I189,I190)</f>
        <v>0</v>
      </c>
      <c r="J188" s="93">
        <f>SUM(J189,J190)</f>
        <v>0</v>
      </c>
      <c r="K188" s="93">
        <f>SUM(K189,K190)</f>
        <v>0</v>
      </c>
      <c r="L188" s="141">
        <f>SUM(L189,L190)</f>
        <v>0</v>
      </c>
    </row>
    <row r="189" spans="1:13" ht="36" hidden="1" x14ac:dyDescent="0.25">
      <c r="A189" s="91">
        <v>4240</v>
      </c>
      <c r="B189" s="79" t="s">
        <v>124</v>
      </c>
      <c r="C189" s="69">
        <f t="shared" si="11"/>
        <v>0</v>
      </c>
      <c r="D189" s="68"/>
      <c r="E189" s="68"/>
      <c r="F189" s="68"/>
      <c r="G189" s="70"/>
      <c r="H189" s="69">
        <f t="shared" si="12"/>
        <v>0</v>
      </c>
      <c r="I189" s="68">
        <v>0</v>
      </c>
      <c r="J189" s="68"/>
      <c r="K189" s="68"/>
      <c r="L189" s="67"/>
      <c r="M189" s="27"/>
    </row>
    <row r="190" spans="1:13" ht="24" hidden="1" x14ac:dyDescent="0.25">
      <c r="A190" s="88">
        <v>4250</v>
      </c>
      <c r="B190" s="78" t="s">
        <v>123</v>
      </c>
      <c r="C190" s="36">
        <f t="shared" si="11"/>
        <v>0</v>
      </c>
      <c r="D190" s="35"/>
      <c r="E190" s="35"/>
      <c r="F190" s="35"/>
      <c r="G190" s="37"/>
      <c r="H190" s="36">
        <f t="shared" si="12"/>
        <v>0</v>
      </c>
      <c r="I190" s="35">
        <v>0</v>
      </c>
      <c r="J190" s="35"/>
      <c r="K190" s="35"/>
      <c r="L190" s="34"/>
      <c r="M190" s="27"/>
    </row>
    <row r="191" spans="1:13" hidden="1" x14ac:dyDescent="0.25">
      <c r="A191" s="97">
        <v>4300</v>
      </c>
      <c r="B191" s="96" t="s">
        <v>122</v>
      </c>
      <c r="C191" s="94">
        <f t="shared" si="11"/>
        <v>0</v>
      </c>
      <c r="D191" s="93">
        <f>SUM(D192)</f>
        <v>0</v>
      </c>
      <c r="E191" s="93">
        <f>SUM(E192)</f>
        <v>0</v>
      </c>
      <c r="F191" s="93">
        <f>SUM(F192)</f>
        <v>0</v>
      </c>
      <c r="G191" s="142">
        <f>SUM(G192)</f>
        <v>0</v>
      </c>
      <c r="H191" s="94">
        <f t="shared" si="12"/>
        <v>0</v>
      </c>
      <c r="I191" s="93">
        <f>SUM(I192)</f>
        <v>0</v>
      </c>
      <c r="J191" s="93">
        <f>SUM(J192)</f>
        <v>0</v>
      </c>
      <c r="K191" s="93">
        <f>SUM(K192)</f>
        <v>0</v>
      </c>
      <c r="L191" s="141">
        <f>SUM(L192)</f>
        <v>0</v>
      </c>
    </row>
    <row r="192" spans="1:13" ht="24" hidden="1" x14ac:dyDescent="0.25">
      <c r="A192" s="91">
        <v>4310</v>
      </c>
      <c r="B192" s="79" t="s">
        <v>121</v>
      </c>
      <c r="C192" s="69">
        <f t="shared" si="11"/>
        <v>0</v>
      </c>
      <c r="D192" s="107">
        <f>SUM(D193:D193)</f>
        <v>0</v>
      </c>
      <c r="E192" s="107">
        <f>SUM(E193:E193)</f>
        <v>0</v>
      </c>
      <c r="F192" s="107">
        <f>SUM(F193:F193)</f>
        <v>0</v>
      </c>
      <c r="G192" s="150">
        <f>SUM(G193:G193)</f>
        <v>0</v>
      </c>
      <c r="H192" s="69">
        <f t="shared" si="12"/>
        <v>0</v>
      </c>
      <c r="I192" s="107">
        <f>SUM(I193:I193)</f>
        <v>0</v>
      </c>
      <c r="J192" s="107">
        <f>SUM(J193:J193)</f>
        <v>0</v>
      </c>
      <c r="K192" s="107">
        <f>SUM(K193:K193)</f>
        <v>0</v>
      </c>
      <c r="L192" s="149">
        <f>SUM(L193:L193)</f>
        <v>0</v>
      </c>
    </row>
    <row r="193" spans="1:13" ht="36" hidden="1" x14ac:dyDescent="0.25">
      <c r="A193" s="74">
        <v>4311</v>
      </c>
      <c r="B193" s="78" t="s">
        <v>120</v>
      </c>
      <c r="C193" s="36">
        <f t="shared" ref="C193:C224" si="13">SUM(D193:G193)</f>
        <v>0</v>
      </c>
      <c r="D193" s="35"/>
      <c r="E193" s="35"/>
      <c r="F193" s="35"/>
      <c r="G193" s="37"/>
      <c r="H193" s="36">
        <f t="shared" ref="H193:H224" si="14">SUM(I193:L193)</f>
        <v>0</v>
      </c>
      <c r="I193" s="35">
        <v>0</v>
      </c>
      <c r="J193" s="35"/>
      <c r="K193" s="35"/>
      <c r="L193" s="34"/>
      <c r="M193" s="27"/>
    </row>
    <row r="194" spans="1:13" s="14" customFormat="1" ht="24" x14ac:dyDescent="0.25">
      <c r="A194" s="148"/>
      <c r="B194" s="147" t="s">
        <v>119</v>
      </c>
      <c r="C194" s="146">
        <f t="shared" si="13"/>
        <v>428650</v>
      </c>
      <c r="D194" s="145">
        <f>SUM(D195,D230,D268)</f>
        <v>428650</v>
      </c>
      <c r="E194" s="145">
        <f>SUM(E195,E230,E268)</f>
        <v>0</v>
      </c>
      <c r="F194" s="145">
        <f>SUM(F195,F230,F268)</f>
        <v>0</v>
      </c>
      <c r="G194" s="145">
        <f>SUM(G195,G230,G268)</f>
        <v>0</v>
      </c>
      <c r="H194" s="146">
        <f t="shared" si="14"/>
        <v>261300</v>
      </c>
      <c r="I194" s="145">
        <f>SUM(I195,I230,I268)</f>
        <v>261300</v>
      </c>
      <c r="J194" s="145">
        <f>SUM(J195,J230,J268)</f>
        <v>0</v>
      </c>
      <c r="K194" s="145">
        <f>SUM(K195,K230,K268)</f>
        <v>0</v>
      </c>
      <c r="L194" s="144">
        <f>SUM(L195,L230,L268)</f>
        <v>0</v>
      </c>
    </row>
    <row r="195" spans="1:13" hidden="1" x14ac:dyDescent="0.25">
      <c r="A195" s="131">
        <v>5000</v>
      </c>
      <c r="B195" s="131" t="s">
        <v>118</v>
      </c>
      <c r="C195" s="128">
        <f t="shared" si="13"/>
        <v>0</v>
      </c>
      <c r="D195" s="127">
        <f>D196+D204</f>
        <v>0</v>
      </c>
      <c r="E195" s="127">
        <f>E196+E204</f>
        <v>0</v>
      </c>
      <c r="F195" s="127">
        <f>F196+F204</f>
        <v>0</v>
      </c>
      <c r="G195" s="127">
        <f>G196+G204</f>
        <v>0</v>
      </c>
      <c r="H195" s="128">
        <f t="shared" si="14"/>
        <v>0</v>
      </c>
      <c r="I195" s="127">
        <f>I196+I204</f>
        <v>0</v>
      </c>
      <c r="J195" s="127">
        <f>J196+J204</f>
        <v>0</v>
      </c>
      <c r="K195" s="127">
        <f>K196+K204</f>
        <v>0</v>
      </c>
      <c r="L195" s="143">
        <f>L196+L204</f>
        <v>0</v>
      </c>
    </row>
    <row r="196" spans="1:13" hidden="1" x14ac:dyDescent="0.25">
      <c r="A196" s="97">
        <v>5100</v>
      </c>
      <c r="B196" s="96" t="s">
        <v>117</v>
      </c>
      <c r="C196" s="94">
        <f t="shared" si="13"/>
        <v>0</v>
      </c>
      <c r="D196" s="93">
        <f>D197+D198+D201+D202+D203</f>
        <v>0</v>
      </c>
      <c r="E196" s="93">
        <f>E197+E198+E201+E202+E203</f>
        <v>0</v>
      </c>
      <c r="F196" s="93">
        <f>F197+F198+F201+F202+F203</f>
        <v>0</v>
      </c>
      <c r="G196" s="142">
        <f>G197+G198+G201+G202+G203</f>
        <v>0</v>
      </c>
      <c r="H196" s="94">
        <f t="shared" si="14"/>
        <v>0</v>
      </c>
      <c r="I196" s="93">
        <f>I197+I198+I201+I202+I203</f>
        <v>0</v>
      </c>
      <c r="J196" s="93">
        <f>J197+J198+J201+J202+J203</f>
        <v>0</v>
      </c>
      <c r="K196" s="93">
        <f>K197+K198+K201+K202+K203</f>
        <v>0</v>
      </c>
      <c r="L196" s="141">
        <f>L197+L198+L201+L202+L203</f>
        <v>0</v>
      </c>
    </row>
    <row r="197" spans="1:13" hidden="1" x14ac:dyDescent="0.25">
      <c r="A197" s="91">
        <v>5110</v>
      </c>
      <c r="B197" s="79" t="s">
        <v>116</v>
      </c>
      <c r="C197" s="69">
        <f t="shared" si="13"/>
        <v>0</v>
      </c>
      <c r="D197" s="68"/>
      <c r="E197" s="68"/>
      <c r="F197" s="68"/>
      <c r="G197" s="70"/>
      <c r="H197" s="69">
        <f t="shared" si="14"/>
        <v>0</v>
      </c>
      <c r="I197" s="68">
        <v>0</v>
      </c>
      <c r="J197" s="68"/>
      <c r="K197" s="68"/>
      <c r="L197" s="67"/>
      <c r="M197" s="27"/>
    </row>
    <row r="198" spans="1:13" ht="24" hidden="1" x14ac:dyDescent="0.25">
      <c r="A198" s="88">
        <v>5120</v>
      </c>
      <c r="B198" s="78" t="s">
        <v>115</v>
      </c>
      <c r="C198" s="36">
        <f t="shared" si="13"/>
        <v>0</v>
      </c>
      <c r="D198" s="76">
        <f>D199+D200</f>
        <v>0</v>
      </c>
      <c r="E198" s="76">
        <f>E199+E200</f>
        <v>0</v>
      </c>
      <c r="F198" s="76">
        <f>F199+F200</f>
        <v>0</v>
      </c>
      <c r="G198" s="77">
        <f>G199+G200</f>
        <v>0</v>
      </c>
      <c r="H198" s="36">
        <f t="shared" si="14"/>
        <v>0</v>
      </c>
      <c r="I198" s="76">
        <f>I199+I200</f>
        <v>0</v>
      </c>
      <c r="J198" s="76">
        <f>J199+J200</f>
        <v>0</v>
      </c>
      <c r="K198" s="76">
        <f>K199+K200</f>
        <v>0</v>
      </c>
      <c r="L198" s="75">
        <f>L199+L200</f>
        <v>0</v>
      </c>
    </row>
    <row r="199" spans="1:13" hidden="1" x14ac:dyDescent="0.25">
      <c r="A199" s="74">
        <v>5121</v>
      </c>
      <c r="B199" s="78" t="s">
        <v>114</v>
      </c>
      <c r="C199" s="36">
        <f t="shared" si="13"/>
        <v>0</v>
      </c>
      <c r="D199" s="35"/>
      <c r="E199" s="35"/>
      <c r="F199" s="35"/>
      <c r="G199" s="37"/>
      <c r="H199" s="36">
        <f t="shared" si="14"/>
        <v>0</v>
      </c>
      <c r="I199" s="35">
        <v>0</v>
      </c>
      <c r="J199" s="35"/>
      <c r="K199" s="35"/>
      <c r="L199" s="34"/>
      <c r="M199" s="27"/>
    </row>
    <row r="200" spans="1:13" ht="24" hidden="1" x14ac:dyDescent="0.25">
      <c r="A200" s="74">
        <v>5129</v>
      </c>
      <c r="B200" s="78" t="s">
        <v>113</v>
      </c>
      <c r="C200" s="36">
        <f t="shared" si="13"/>
        <v>0</v>
      </c>
      <c r="D200" s="35"/>
      <c r="E200" s="35"/>
      <c r="F200" s="35"/>
      <c r="G200" s="37"/>
      <c r="H200" s="36">
        <f t="shared" si="14"/>
        <v>0</v>
      </c>
      <c r="I200" s="35">
        <v>0</v>
      </c>
      <c r="J200" s="35"/>
      <c r="K200" s="35"/>
      <c r="L200" s="34"/>
      <c r="M200" s="27"/>
    </row>
    <row r="201" spans="1:13" hidden="1" x14ac:dyDescent="0.25">
      <c r="A201" s="88">
        <v>5130</v>
      </c>
      <c r="B201" s="78" t="s">
        <v>112</v>
      </c>
      <c r="C201" s="36">
        <f t="shared" si="13"/>
        <v>0</v>
      </c>
      <c r="D201" s="35"/>
      <c r="E201" s="35"/>
      <c r="F201" s="35"/>
      <c r="G201" s="37"/>
      <c r="H201" s="36">
        <f t="shared" si="14"/>
        <v>0</v>
      </c>
      <c r="I201" s="35">
        <v>0</v>
      </c>
      <c r="J201" s="35"/>
      <c r="K201" s="35"/>
      <c r="L201" s="34"/>
      <c r="M201" s="27"/>
    </row>
    <row r="202" spans="1:13" hidden="1" x14ac:dyDescent="0.25">
      <c r="A202" s="88">
        <v>5140</v>
      </c>
      <c r="B202" s="78" t="s">
        <v>111</v>
      </c>
      <c r="C202" s="36">
        <f t="shared" si="13"/>
        <v>0</v>
      </c>
      <c r="D202" s="35"/>
      <c r="E202" s="35"/>
      <c r="F202" s="35"/>
      <c r="G202" s="37"/>
      <c r="H202" s="36">
        <f t="shared" si="14"/>
        <v>0</v>
      </c>
      <c r="I202" s="35">
        <v>0</v>
      </c>
      <c r="J202" s="35"/>
      <c r="K202" s="35"/>
      <c r="L202" s="34"/>
      <c r="M202" s="27"/>
    </row>
    <row r="203" spans="1:13" ht="24" hidden="1" x14ac:dyDescent="0.25">
      <c r="A203" s="88">
        <v>5170</v>
      </c>
      <c r="B203" s="78" t="s">
        <v>110</v>
      </c>
      <c r="C203" s="36">
        <f t="shared" si="13"/>
        <v>0</v>
      </c>
      <c r="D203" s="35"/>
      <c r="E203" s="35"/>
      <c r="F203" s="35"/>
      <c r="G203" s="37"/>
      <c r="H203" s="36">
        <f t="shared" si="14"/>
        <v>0</v>
      </c>
      <c r="I203" s="35">
        <v>0</v>
      </c>
      <c r="J203" s="35"/>
      <c r="K203" s="35"/>
      <c r="L203" s="34"/>
      <c r="M203" s="27"/>
    </row>
    <row r="204" spans="1:13" hidden="1" x14ac:dyDescent="0.25">
      <c r="A204" s="97">
        <v>5200</v>
      </c>
      <c r="B204" s="96" t="s">
        <v>109</v>
      </c>
      <c r="C204" s="94">
        <f t="shared" si="13"/>
        <v>0</v>
      </c>
      <c r="D204" s="93">
        <f>D205+D215+D216+D225+D226+D227+D229</f>
        <v>0</v>
      </c>
      <c r="E204" s="93">
        <f>E205+E215+E216+E225+E226+E227+E229</f>
        <v>0</v>
      </c>
      <c r="F204" s="93">
        <f>F205+F215+F216+F225+F226+F227+F229</f>
        <v>0</v>
      </c>
      <c r="G204" s="142">
        <f>G205+G215+G216+G225+G226+G227+G229</f>
        <v>0</v>
      </c>
      <c r="H204" s="94">
        <f t="shared" si="14"/>
        <v>0</v>
      </c>
      <c r="I204" s="93">
        <f>I205+I215+I216+I225+I226+I227+I229</f>
        <v>0</v>
      </c>
      <c r="J204" s="93">
        <f>J205+J215+J216+J225+J226+J227+J229</f>
        <v>0</v>
      </c>
      <c r="K204" s="93">
        <f>K205+K215+K216+K225+K226+K227+K229</f>
        <v>0</v>
      </c>
      <c r="L204" s="141">
        <f>L205+L215+L216+L225+L226+L227+L229</f>
        <v>0</v>
      </c>
    </row>
    <row r="205" spans="1:13" hidden="1" x14ac:dyDescent="0.25">
      <c r="A205" s="80">
        <v>5210</v>
      </c>
      <c r="B205" s="137" t="s">
        <v>108</v>
      </c>
      <c r="C205" s="134">
        <f t="shared" si="13"/>
        <v>0</v>
      </c>
      <c r="D205" s="139">
        <f>SUM(D206:D214)</f>
        <v>0</v>
      </c>
      <c r="E205" s="139">
        <f>SUM(E206:E214)</f>
        <v>0</v>
      </c>
      <c r="F205" s="139">
        <f>SUM(F206:F214)</f>
        <v>0</v>
      </c>
      <c r="G205" s="140">
        <f>SUM(G206:G214)</f>
        <v>0</v>
      </c>
      <c r="H205" s="134">
        <f t="shared" si="14"/>
        <v>0</v>
      </c>
      <c r="I205" s="139">
        <f>SUM(I206:I214)</f>
        <v>0</v>
      </c>
      <c r="J205" s="139">
        <f>SUM(J206:J214)</f>
        <v>0</v>
      </c>
      <c r="K205" s="139">
        <f>SUM(K206:K214)</f>
        <v>0</v>
      </c>
      <c r="L205" s="138">
        <f>SUM(L206:L214)</f>
        <v>0</v>
      </c>
    </row>
    <row r="206" spans="1:13" hidden="1" x14ac:dyDescent="0.25">
      <c r="A206" s="114">
        <v>5211</v>
      </c>
      <c r="B206" s="79" t="s">
        <v>107</v>
      </c>
      <c r="C206" s="69">
        <f t="shared" si="13"/>
        <v>0</v>
      </c>
      <c r="D206" s="68"/>
      <c r="E206" s="68"/>
      <c r="F206" s="68"/>
      <c r="G206" s="70"/>
      <c r="H206" s="69">
        <f t="shared" si="14"/>
        <v>0</v>
      </c>
      <c r="I206" s="68">
        <v>0</v>
      </c>
      <c r="J206" s="68"/>
      <c r="K206" s="68"/>
      <c r="L206" s="67"/>
      <c r="M206" s="27"/>
    </row>
    <row r="207" spans="1:13" hidden="1" x14ac:dyDescent="0.25">
      <c r="A207" s="74">
        <v>5212</v>
      </c>
      <c r="B207" s="78" t="s">
        <v>106</v>
      </c>
      <c r="C207" s="36">
        <f t="shared" si="13"/>
        <v>0</v>
      </c>
      <c r="D207" s="35"/>
      <c r="E207" s="35"/>
      <c r="F207" s="35"/>
      <c r="G207" s="37"/>
      <c r="H207" s="36">
        <f t="shared" si="14"/>
        <v>0</v>
      </c>
      <c r="I207" s="35">
        <v>0</v>
      </c>
      <c r="J207" s="35"/>
      <c r="K207" s="35"/>
      <c r="L207" s="34"/>
      <c r="M207" s="27"/>
    </row>
    <row r="208" spans="1:13" hidden="1" x14ac:dyDescent="0.25">
      <c r="A208" s="74">
        <v>5213</v>
      </c>
      <c r="B208" s="78" t="s">
        <v>105</v>
      </c>
      <c r="C208" s="36">
        <f t="shared" si="13"/>
        <v>0</v>
      </c>
      <c r="D208" s="35"/>
      <c r="E208" s="35"/>
      <c r="F208" s="35"/>
      <c r="G208" s="37"/>
      <c r="H208" s="36">
        <f t="shared" si="14"/>
        <v>0</v>
      </c>
      <c r="I208" s="35">
        <v>0</v>
      </c>
      <c r="J208" s="35"/>
      <c r="K208" s="35"/>
      <c r="L208" s="34"/>
      <c r="M208" s="27"/>
    </row>
    <row r="209" spans="1:13" hidden="1" x14ac:dyDescent="0.25">
      <c r="A209" s="74">
        <v>5214</v>
      </c>
      <c r="B209" s="78" t="s">
        <v>104</v>
      </c>
      <c r="C209" s="36">
        <f t="shared" si="13"/>
        <v>0</v>
      </c>
      <c r="D209" s="35"/>
      <c r="E209" s="35"/>
      <c r="F209" s="35"/>
      <c r="G209" s="37"/>
      <c r="H209" s="36">
        <f t="shared" si="14"/>
        <v>0</v>
      </c>
      <c r="I209" s="35">
        <v>0</v>
      </c>
      <c r="J209" s="35"/>
      <c r="K209" s="35"/>
      <c r="L209" s="34"/>
      <c r="M209" s="27"/>
    </row>
    <row r="210" spans="1:13" hidden="1" x14ac:dyDescent="0.25">
      <c r="A210" s="74">
        <v>5215</v>
      </c>
      <c r="B210" s="78" t="s">
        <v>103</v>
      </c>
      <c r="C210" s="36">
        <f t="shared" si="13"/>
        <v>0</v>
      </c>
      <c r="D210" s="35"/>
      <c r="E210" s="35"/>
      <c r="F210" s="35"/>
      <c r="G210" s="37"/>
      <c r="H210" s="36">
        <f t="shared" si="14"/>
        <v>0</v>
      </c>
      <c r="I210" s="35">
        <v>0</v>
      </c>
      <c r="J210" s="35"/>
      <c r="K210" s="35"/>
      <c r="L210" s="34"/>
      <c r="M210" s="27"/>
    </row>
    <row r="211" spans="1:13" ht="24" hidden="1" x14ac:dyDescent="0.25">
      <c r="A211" s="74">
        <v>5216</v>
      </c>
      <c r="B211" s="78" t="s">
        <v>102</v>
      </c>
      <c r="C211" s="36">
        <f t="shared" si="13"/>
        <v>0</v>
      </c>
      <c r="D211" s="35"/>
      <c r="E211" s="35"/>
      <c r="F211" s="35"/>
      <c r="G211" s="37"/>
      <c r="H211" s="36">
        <f t="shared" si="14"/>
        <v>0</v>
      </c>
      <c r="I211" s="35">
        <v>0</v>
      </c>
      <c r="J211" s="35"/>
      <c r="K211" s="35"/>
      <c r="L211" s="34"/>
      <c r="M211" s="27"/>
    </row>
    <row r="212" spans="1:13" hidden="1" x14ac:dyDescent="0.25">
      <c r="A212" s="74">
        <v>5217</v>
      </c>
      <c r="B212" s="78" t="s">
        <v>101</v>
      </c>
      <c r="C212" s="36">
        <f t="shared" si="13"/>
        <v>0</v>
      </c>
      <c r="D212" s="35"/>
      <c r="E212" s="35"/>
      <c r="F212" s="35"/>
      <c r="G212" s="37"/>
      <c r="H212" s="36">
        <f t="shared" si="14"/>
        <v>0</v>
      </c>
      <c r="I212" s="35">
        <v>0</v>
      </c>
      <c r="J212" s="35"/>
      <c r="K212" s="35"/>
      <c r="L212" s="34"/>
      <c r="M212" s="27"/>
    </row>
    <row r="213" spans="1:13" hidden="1" x14ac:dyDescent="0.25">
      <c r="A213" s="74">
        <v>5218</v>
      </c>
      <c r="B213" s="78" t="s">
        <v>100</v>
      </c>
      <c r="C213" s="36">
        <f t="shared" si="13"/>
        <v>0</v>
      </c>
      <c r="D213" s="35"/>
      <c r="E213" s="35"/>
      <c r="F213" s="35"/>
      <c r="G213" s="37"/>
      <c r="H213" s="36">
        <f t="shared" si="14"/>
        <v>0</v>
      </c>
      <c r="I213" s="35">
        <v>0</v>
      </c>
      <c r="J213" s="35"/>
      <c r="K213" s="35"/>
      <c r="L213" s="34"/>
      <c r="M213" s="27"/>
    </row>
    <row r="214" spans="1:13" hidden="1" x14ac:dyDescent="0.25">
      <c r="A214" s="74">
        <v>5219</v>
      </c>
      <c r="B214" s="78" t="s">
        <v>99</v>
      </c>
      <c r="C214" s="36">
        <f t="shared" si="13"/>
        <v>0</v>
      </c>
      <c r="D214" s="35"/>
      <c r="E214" s="35"/>
      <c r="F214" s="35"/>
      <c r="G214" s="37"/>
      <c r="H214" s="36">
        <f t="shared" si="14"/>
        <v>0</v>
      </c>
      <c r="I214" s="35">
        <v>0</v>
      </c>
      <c r="J214" s="35"/>
      <c r="K214" s="35"/>
      <c r="L214" s="34"/>
      <c r="M214" s="27"/>
    </row>
    <row r="215" spans="1:13" ht="13.5" hidden="1" customHeight="1" x14ac:dyDescent="0.25">
      <c r="A215" s="88">
        <v>5220</v>
      </c>
      <c r="B215" s="78" t="s">
        <v>98</v>
      </c>
      <c r="C215" s="36">
        <f t="shared" si="13"/>
        <v>0</v>
      </c>
      <c r="D215" s="35"/>
      <c r="E215" s="35"/>
      <c r="F215" s="35"/>
      <c r="G215" s="37"/>
      <c r="H215" s="36">
        <f t="shared" si="14"/>
        <v>0</v>
      </c>
      <c r="I215" s="35">
        <v>0</v>
      </c>
      <c r="J215" s="35"/>
      <c r="K215" s="35"/>
      <c r="L215" s="34"/>
      <c r="M215" s="27"/>
    </row>
    <row r="216" spans="1:13" hidden="1" x14ac:dyDescent="0.25">
      <c r="A216" s="88">
        <v>5230</v>
      </c>
      <c r="B216" s="78" t="s">
        <v>97</v>
      </c>
      <c r="C216" s="36">
        <f t="shared" si="13"/>
        <v>0</v>
      </c>
      <c r="D216" s="76">
        <f>SUM(D217:D224)</f>
        <v>0</v>
      </c>
      <c r="E216" s="76">
        <f>SUM(E217:E224)</f>
        <v>0</v>
      </c>
      <c r="F216" s="76">
        <f>SUM(F217:F224)</f>
        <v>0</v>
      </c>
      <c r="G216" s="77">
        <f>SUM(G217:G224)</f>
        <v>0</v>
      </c>
      <c r="H216" s="36">
        <f t="shared" si="14"/>
        <v>0</v>
      </c>
      <c r="I216" s="76">
        <f>SUM(I217:I224)</f>
        <v>0</v>
      </c>
      <c r="J216" s="76">
        <f>SUM(J217:J224)</f>
        <v>0</v>
      </c>
      <c r="K216" s="76">
        <f>SUM(K217:K224)</f>
        <v>0</v>
      </c>
      <c r="L216" s="75">
        <f>SUM(L217:L224)</f>
        <v>0</v>
      </c>
    </row>
    <row r="217" spans="1:13" hidden="1" x14ac:dyDescent="0.25">
      <c r="A217" s="74">
        <v>5231</v>
      </c>
      <c r="B217" s="78" t="s">
        <v>96</v>
      </c>
      <c r="C217" s="36">
        <f t="shared" si="13"/>
        <v>0</v>
      </c>
      <c r="D217" s="35"/>
      <c r="E217" s="35"/>
      <c r="F217" s="35"/>
      <c r="G217" s="37"/>
      <c r="H217" s="36">
        <f t="shared" si="14"/>
        <v>0</v>
      </c>
      <c r="I217" s="35">
        <v>0</v>
      </c>
      <c r="J217" s="35"/>
      <c r="K217" s="35"/>
      <c r="L217" s="34"/>
      <c r="M217" s="27"/>
    </row>
    <row r="218" spans="1:13" hidden="1" x14ac:dyDescent="0.25">
      <c r="A218" s="74">
        <v>5232</v>
      </c>
      <c r="B218" s="78" t="s">
        <v>95</v>
      </c>
      <c r="C218" s="36">
        <f t="shared" si="13"/>
        <v>0</v>
      </c>
      <c r="D218" s="35"/>
      <c r="E218" s="35"/>
      <c r="F218" s="35"/>
      <c r="G218" s="37"/>
      <c r="H218" s="36">
        <f t="shared" si="14"/>
        <v>0</v>
      </c>
      <c r="I218" s="35">
        <v>0</v>
      </c>
      <c r="J218" s="35"/>
      <c r="K218" s="35"/>
      <c r="L218" s="34"/>
      <c r="M218" s="27"/>
    </row>
    <row r="219" spans="1:13" hidden="1" x14ac:dyDescent="0.25">
      <c r="A219" s="74">
        <v>5233</v>
      </c>
      <c r="B219" s="78" t="s">
        <v>94</v>
      </c>
      <c r="C219" s="73">
        <f t="shared" si="13"/>
        <v>0</v>
      </c>
      <c r="D219" s="35"/>
      <c r="E219" s="35"/>
      <c r="F219" s="35"/>
      <c r="G219" s="37"/>
      <c r="H219" s="36">
        <f t="shared" si="14"/>
        <v>0</v>
      </c>
      <c r="I219" s="35">
        <v>0</v>
      </c>
      <c r="J219" s="35"/>
      <c r="K219" s="35"/>
      <c r="L219" s="34"/>
      <c r="M219" s="27"/>
    </row>
    <row r="220" spans="1:13" ht="24" hidden="1" x14ac:dyDescent="0.25">
      <c r="A220" s="74">
        <v>5234</v>
      </c>
      <c r="B220" s="78" t="s">
        <v>93</v>
      </c>
      <c r="C220" s="73">
        <f t="shared" si="13"/>
        <v>0</v>
      </c>
      <c r="D220" s="35"/>
      <c r="E220" s="35"/>
      <c r="F220" s="35"/>
      <c r="G220" s="37"/>
      <c r="H220" s="36">
        <f t="shared" si="14"/>
        <v>0</v>
      </c>
      <c r="I220" s="35">
        <v>0</v>
      </c>
      <c r="J220" s="35"/>
      <c r="K220" s="35"/>
      <c r="L220" s="34"/>
      <c r="M220" s="27"/>
    </row>
    <row r="221" spans="1:13" ht="14.25" hidden="1" customHeight="1" x14ac:dyDescent="0.25">
      <c r="A221" s="74">
        <v>5236</v>
      </c>
      <c r="B221" s="78" t="s">
        <v>92</v>
      </c>
      <c r="C221" s="73">
        <f t="shared" si="13"/>
        <v>0</v>
      </c>
      <c r="D221" s="35"/>
      <c r="E221" s="35"/>
      <c r="F221" s="35"/>
      <c r="G221" s="37"/>
      <c r="H221" s="36">
        <f t="shared" si="14"/>
        <v>0</v>
      </c>
      <c r="I221" s="35">
        <v>0</v>
      </c>
      <c r="J221" s="35"/>
      <c r="K221" s="35"/>
      <c r="L221" s="34"/>
      <c r="M221" s="27"/>
    </row>
    <row r="222" spans="1:13" ht="14.25" hidden="1" customHeight="1" x14ac:dyDescent="0.25">
      <c r="A222" s="74">
        <v>5237</v>
      </c>
      <c r="B222" s="78" t="s">
        <v>91</v>
      </c>
      <c r="C222" s="73">
        <f t="shared" si="13"/>
        <v>0</v>
      </c>
      <c r="D222" s="35"/>
      <c r="E222" s="35"/>
      <c r="F222" s="35"/>
      <c r="G222" s="37"/>
      <c r="H222" s="36">
        <f t="shared" si="14"/>
        <v>0</v>
      </c>
      <c r="I222" s="35">
        <v>0</v>
      </c>
      <c r="J222" s="35"/>
      <c r="K222" s="35"/>
      <c r="L222" s="34"/>
      <c r="M222" s="27"/>
    </row>
    <row r="223" spans="1:13" ht="24" hidden="1" x14ac:dyDescent="0.25">
      <c r="A223" s="74">
        <v>5238</v>
      </c>
      <c r="B223" s="78" t="s">
        <v>90</v>
      </c>
      <c r="C223" s="73">
        <f t="shared" si="13"/>
        <v>0</v>
      </c>
      <c r="D223" s="35"/>
      <c r="E223" s="35"/>
      <c r="F223" s="35"/>
      <c r="G223" s="37"/>
      <c r="H223" s="36">
        <f t="shared" si="14"/>
        <v>0</v>
      </c>
      <c r="I223" s="35">
        <v>0</v>
      </c>
      <c r="J223" s="35"/>
      <c r="K223" s="35"/>
      <c r="L223" s="34"/>
      <c r="M223" s="27"/>
    </row>
    <row r="224" spans="1:13" ht="24" hidden="1" x14ac:dyDescent="0.25">
      <c r="A224" s="74">
        <v>5239</v>
      </c>
      <c r="B224" s="78" t="s">
        <v>89</v>
      </c>
      <c r="C224" s="73">
        <f t="shared" si="13"/>
        <v>0</v>
      </c>
      <c r="D224" s="35"/>
      <c r="E224" s="35"/>
      <c r="F224" s="35"/>
      <c r="G224" s="37"/>
      <c r="H224" s="36">
        <f t="shared" si="14"/>
        <v>0</v>
      </c>
      <c r="I224" s="35">
        <v>0</v>
      </c>
      <c r="J224" s="35"/>
      <c r="K224" s="35"/>
      <c r="L224" s="34"/>
      <c r="M224" s="27"/>
    </row>
    <row r="225" spans="1:13" ht="24" hidden="1" x14ac:dyDescent="0.25">
      <c r="A225" s="88">
        <v>5240</v>
      </c>
      <c r="B225" s="78" t="s">
        <v>88</v>
      </c>
      <c r="C225" s="73">
        <f t="shared" ref="C225:C256" si="15">SUM(D225:G225)</f>
        <v>0</v>
      </c>
      <c r="D225" s="35"/>
      <c r="E225" s="35"/>
      <c r="F225" s="35"/>
      <c r="G225" s="37"/>
      <c r="H225" s="36">
        <f t="shared" ref="H225:H256" si="16">SUM(I225:L225)</f>
        <v>0</v>
      </c>
      <c r="I225" s="35">
        <v>0</v>
      </c>
      <c r="J225" s="35"/>
      <c r="K225" s="35"/>
      <c r="L225" s="34"/>
      <c r="M225" s="27"/>
    </row>
    <row r="226" spans="1:13" hidden="1" x14ac:dyDescent="0.25">
      <c r="A226" s="88">
        <v>5250</v>
      </c>
      <c r="B226" s="78" t="s">
        <v>87</v>
      </c>
      <c r="C226" s="73">
        <f t="shared" si="15"/>
        <v>0</v>
      </c>
      <c r="D226" s="35"/>
      <c r="E226" s="35"/>
      <c r="F226" s="35"/>
      <c r="G226" s="37"/>
      <c r="H226" s="36">
        <f t="shared" si="16"/>
        <v>0</v>
      </c>
      <c r="I226" s="35">
        <v>0</v>
      </c>
      <c r="J226" s="35"/>
      <c r="K226" s="35"/>
      <c r="L226" s="34"/>
      <c r="M226" s="27"/>
    </row>
    <row r="227" spans="1:13" hidden="1" x14ac:dyDescent="0.25">
      <c r="A227" s="88">
        <v>5260</v>
      </c>
      <c r="B227" s="78" t="s">
        <v>86</v>
      </c>
      <c r="C227" s="73">
        <f t="shared" si="15"/>
        <v>0</v>
      </c>
      <c r="D227" s="76">
        <f>SUM(D228)</f>
        <v>0</v>
      </c>
      <c r="E227" s="76">
        <f>SUM(E228)</f>
        <v>0</v>
      </c>
      <c r="F227" s="76">
        <f>SUM(F228)</f>
        <v>0</v>
      </c>
      <c r="G227" s="77">
        <f>SUM(G228)</f>
        <v>0</v>
      </c>
      <c r="H227" s="36">
        <f t="shared" si="16"/>
        <v>0</v>
      </c>
      <c r="I227" s="76">
        <f>SUM(I228)</f>
        <v>0</v>
      </c>
      <c r="J227" s="76">
        <f>SUM(J228)</f>
        <v>0</v>
      </c>
      <c r="K227" s="76">
        <f>SUM(K228)</f>
        <v>0</v>
      </c>
      <c r="L227" s="75">
        <f>SUM(L228)</f>
        <v>0</v>
      </c>
    </row>
    <row r="228" spans="1:13" ht="24" hidden="1" x14ac:dyDescent="0.25">
      <c r="A228" s="74">
        <v>5269</v>
      </c>
      <c r="B228" s="78" t="s">
        <v>85</v>
      </c>
      <c r="C228" s="73">
        <f t="shared" si="15"/>
        <v>0</v>
      </c>
      <c r="D228" s="35"/>
      <c r="E228" s="35"/>
      <c r="F228" s="35"/>
      <c r="G228" s="37"/>
      <c r="H228" s="36">
        <f t="shared" si="16"/>
        <v>0</v>
      </c>
      <c r="I228" s="35">
        <v>0</v>
      </c>
      <c r="J228" s="35"/>
      <c r="K228" s="35"/>
      <c r="L228" s="34"/>
      <c r="M228" s="27"/>
    </row>
    <row r="229" spans="1:13" ht="24" hidden="1" x14ac:dyDescent="0.25">
      <c r="A229" s="80">
        <v>5270</v>
      </c>
      <c r="B229" s="137" t="s">
        <v>84</v>
      </c>
      <c r="C229" s="136">
        <f t="shared" si="15"/>
        <v>0</v>
      </c>
      <c r="D229" s="133"/>
      <c r="E229" s="133"/>
      <c r="F229" s="133"/>
      <c r="G229" s="135"/>
      <c r="H229" s="134">
        <f t="shared" si="16"/>
        <v>0</v>
      </c>
      <c r="I229" s="133">
        <v>0</v>
      </c>
      <c r="J229" s="133"/>
      <c r="K229" s="133"/>
      <c r="L229" s="132"/>
      <c r="M229" s="27"/>
    </row>
    <row r="230" spans="1:13" x14ac:dyDescent="0.25">
      <c r="A230" s="131">
        <v>6000</v>
      </c>
      <c r="B230" s="131" t="s">
        <v>83</v>
      </c>
      <c r="C230" s="130">
        <f t="shared" si="15"/>
        <v>428650</v>
      </c>
      <c r="D230" s="127">
        <f>D231+D251+D258</f>
        <v>428650</v>
      </c>
      <c r="E230" s="127">
        <f>E231+E251+E258</f>
        <v>0</v>
      </c>
      <c r="F230" s="127">
        <f>F231+F251+F258</f>
        <v>0</v>
      </c>
      <c r="G230" s="129">
        <f>G231+G251+G258</f>
        <v>0</v>
      </c>
      <c r="H230" s="128">
        <f t="shared" si="16"/>
        <v>261300</v>
      </c>
      <c r="I230" s="127">
        <f>I231+I251+I258</f>
        <v>261300</v>
      </c>
      <c r="J230" s="127">
        <f>J231+J251+J258</f>
        <v>0</v>
      </c>
      <c r="K230" s="127">
        <f>K231+K251+K258</f>
        <v>0</v>
      </c>
      <c r="L230" s="126">
        <f>L231+L251+L258</f>
        <v>0</v>
      </c>
    </row>
    <row r="231" spans="1:13" ht="14.25" customHeight="1" x14ac:dyDescent="0.25">
      <c r="A231" s="125">
        <v>6200</v>
      </c>
      <c r="B231" s="124" t="s">
        <v>82</v>
      </c>
      <c r="C231" s="123">
        <f t="shared" si="15"/>
        <v>25850</v>
      </c>
      <c r="D231" s="121">
        <f>SUM(D232,D233,D235,D238,D244,D245,D246)</f>
        <v>25850</v>
      </c>
      <c r="E231" s="121">
        <f>SUM(E232,E233,E235,E238,E244,E245,E246)</f>
        <v>0</v>
      </c>
      <c r="F231" s="121">
        <f>SUM(F232,F233,F235,F238,F244,F245,F246)</f>
        <v>0</v>
      </c>
      <c r="G231" s="121">
        <f>SUM(G232,G233,G235,G238,G244,G245,G246)</f>
        <v>0</v>
      </c>
      <c r="H231" s="122">
        <f t="shared" si="16"/>
        <v>21000</v>
      </c>
      <c r="I231" s="121">
        <f>SUM(I232,I233,I235,I238,I244,I245,I246)</f>
        <v>21000</v>
      </c>
      <c r="J231" s="121">
        <f>SUM(J232,J233,J235,J238,J244,J245,J246)</f>
        <v>0</v>
      </c>
      <c r="K231" s="121">
        <f>SUM(K232,K233,K235,K238,K244,K245,K246)</f>
        <v>0</v>
      </c>
      <c r="L231" s="92">
        <f>SUM(L232,L233,L235,L238,L244,L245,L246)</f>
        <v>0</v>
      </c>
    </row>
    <row r="232" spans="1:13" ht="24" hidden="1" x14ac:dyDescent="0.25">
      <c r="A232" s="91">
        <v>6220</v>
      </c>
      <c r="B232" s="79" t="s">
        <v>81</v>
      </c>
      <c r="C232" s="71">
        <f t="shared" si="15"/>
        <v>0</v>
      </c>
      <c r="D232" s="68"/>
      <c r="E232" s="68"/>
      <c r="F232" s="68"/>
      <c r="G232" s="120"/>
      <c r="H232" s="119">
        <f t="shared" si="16"/>
        <v>0</v>
      </c>
      <c r="I232" s="68">
        <v>0</v>
      </c>
      <c r="J232" s="68"/>
      <c r="K232" s="68"/>
      <c r="L232" s="67"/>
      <c r="M232" s="27"/>
    </row>
    <row r="233" spans="1:13" hidden="1" x14ac:dyDescent="0.25">
      <c r="A233" s="88">
        <v>6230</v>
      </c>
      <c r="B233" s="78" t="s">
        <v>80</v>
      </c>
      <c r="C233" s="73">
        <f t="shared" si="15"/>
        <v>0</v>
      </c>
      <c r="D233" s="76">
        <f>SUM(D234)</f>
        <v>0</v>
      </c>
      <c r="E233" s="76">
        <f>SUM(E234)</f>
        <v>0</v>
      </c>
      <c r="F233" s="76">
        <f>SUM(F234)</f>
        <v>0</v>
      </c>
      <c r="G233" s="77">
        <f>SUM(G234)</f>
        <v>0</v>
      </c>
      <c r="H233" s="103">
        <f t="shared" si="16"/>
        <v>0</v>
      </c>
      <c r="I233" s="76">
        <f>SUM(I234)</f>
        <v>0</v>
      </c>
      <c r="J233" s="76">
        <f>SUM(J234)</f>
        <v>0</v>
      </c>
      <c r="K233" s="76">
        <f>SUM(K234)</f>
        <v>0</v>
      </c>
      <c r="L233" s="75">
        <f>SUM(L234)</f>
        <v>0</v>
      </c>
    </row>
    <row r="234" spans="1:13" ht="24" hidden="1" x14ac:dyDescent="0.25">
      <c r="A234" s="74">
        <v>6239</v>
      </c>
      <c r="B234" s="79" t="s">
        <v>79</v>
      </c>
      <c r="C234" s="73">
        <f t="shared" si="15"/>
        <v>0</v>
      </c>
      <c r="D234" s="68"/>
      <c r="E234" s="68"/>
      <c r="F234" s="68"/>
      <c r="G234" s="70"/>
      <c r="H234" s="103">
        <f t="shared" si="16"/>
        <v>0</v>
      </c>
      <c r="I234" s="68">
        <v>0</v>
      </c>
      <c r="J234" s="68"/>
      <c r="K234" s="68"/>
      <c r="L234" s="67"/>
      <c r="M234" s="27"/>
    </row>
    <row r="235" spans="1:13" ht="24" hidden="1" x14ac:dyDescent="0.25">
      <c r="A235" s="88">
        <v>6240</v>
      </c>
      <c r="B235" s="78" t="s">
        <v>78</v>
      </c>
      <c r="C235" s="73">
        <f t="shared" si="15"/>
        <v>0</v>
      </c>
      <c r="D235" s="76">
        <f>SUM(D236:D237)</f>
        <v>0</v>
      </c>
      <c r="E235" s="76">
        <f>SUM(E236:E237)</f>
        <v>0</v>
      </c>
      <c r="F235" s="76">
        <f>SUM(F236:F237)</f>
        <v>0</v>
      </c>
      <c r="G235" s="77">
        <f>SUM(G236:G237)</f>
        <v>0</v>
      </c>
      <c r="H235" s="103">
        <f t="shared" si="16"/>
        <v>0</v>
      </c>
      <c r="I235" s="76">
        <f>SUM(I236:I237)</f>
        <v>0</v>
      </c>
      <c r="J235" s="76">
        <f>SUM(J236:J237)</f>
        <v>0</v>
      </c>
      <c r="K235" s="76">
        <f>SUM(K236:K237)</f>
        <v>0</v>
      </c>
      <c r="L235" s="75">
        <f>SUM(L236:L237)</f>
        <v>0</v>
      </c>
    </row>
    <row r="236" spans="1:13" hidden="1" x14ac:dyDescent="0.25">
      <c r="A236" s="74">
        <v>6241</v>
      </c>
      <c r="B236" s="78" t="s">
        <v>77</v>
      </c>
      <c r="C236" s="73">
        <f t="shared" si="15"/>
        <v>0</v>
      </c>
      <c r="D236" s="35"/>
      <c r="E236" s="35"/>
      <c r="F236" s="35"/>
      <c r="G236" s="37"/>
      <c r="H236" s="103">
        <f t="shared" si="16"/>
        <v>0</v>
      </c>
      <c r="I236" s="35">
        <v>0</v>
      </c>
      <c r="J236" s="35"/>
      <c r="K236" s="35"/>
      <c r="L236" s="34"/>
      <c r="M236" s="27"/>
    </row>
    <row r="237" spans="1:13" hidden="1" x14ac:dyDescent="0.25">
      <c r="A237" s="74">
        <v>6242</v>
      </c>
      <c r="B237" s="78" t="s">
        <v>76</v>
      </c>
      <c r="C237" s="73">
        <f t="shared" si="15"/>
        <v>0</v>
      </c>
      <c r="D237" s="35"/>
      <c r="E237" s="35"/>
      <c r="F237" s="35"/>
      <c r="G237" s="37"/>
      <c r="H237" s="103">
        <f t="shared" si="16"/>
        <v>0</v>
      </c>
      <c r="I237" s="35">
        <v>0</v>
      </c>
      <c r="J237" s="35"/>
      <c r="K237" s="35"/>
      <c r="L237" s="34"/>
      <c r="M237" s="27"/>
    </row>
    <row r="238" spans="1:13" ht="25.5" customHeight="1" x14ac:dyDescent="0.25">
      <c r="A238" s="88">
        <v>6250</v>
      </c>
      <c r="B238" s="78" t="s">
        <v>75</v>
      </c>
      <c r="C238" s="73">
        <f t="shared" si="15"/>
        <v>22600</v>
      </c>
      <c r="D238" s="76">
        <f>SUM(D239:D243)</f>
        <v>22600</v>
      </c>
      <c r="E238" s="76">
        <f>SUM(E239:E243)</f>
        <v>0</v>
      </c>
      <c r="F238" s="76">
        <f>SUM(F239:F243)</f>
        <v>0</v>
      </c>
      <c r="G238" s="77">
        <f>SUM(G239:G243)</f>
        <v>0</v>
      </c>
      <c r="H238" s="103">
        <f t="shared" si="16"/>
        <v>18000</v>
      </c>
      <c r="I238" s="76">
        <f>SUM(I239:I243)</f>
        <v>18000</v>
      </c>
      <c r="J238" s="76">
        <f>SUM(J239:J243)</f>
        <v>0</v>
      </c>
      <c r="K238" s="76">
        <f>SUM(K239:K243)</f>
        <v>0</v>
      </c>
      <c r="L238" s="75">
        <f>SUM(L239:L243)</f>
        <v>0</v>
      </c>
    </row>
    <row r="239" spans="1:13" ht="14.25" hidden="1" customHeight="1" x14ac:dyDescent="0.25">
      <c r="A239" s="74">
        <v>6252</v>
      </c>
      <c r="B239" s="78" t="s">
        <v>74</v>
      </c>
      <c r="C239" s="73">
        <f t="shared" si="15"/>
        <v>0</v>
      </c>
      <c r="D239" s="35"/>
      <c r="E239" s="35"/>
      <c r="F239" s="35"/>
      <c r="G239" s="37"/>
      <c r="H239" s="103">
        <f t="shared" si="16"/>
        <v>0</v>
      </c>
      <c r="I239" s="35">
        <v>0</v>
      </c>
      <c r="J239" s="35"/>
      <c r="K239" s="35"/>
      <c r="L239" s="34"/>
      <c r="M239" s="27"/>
    </row>
    <row r="240" spans="1:13" ht="14.25" hidden="1" customHeight="1" x14ac:dyDescent="0.25">
      <c r="A240" s="74">
        <v>6253</v>
      </c>
      <c r="B240" s="78" t="s">
        <v>73</v>
      </c>
      <c r="C240" s="73">
        <f t="shared" si="15"/>
        <v>0</v>
      </c>
      <c r="D240" s="35"/>
      <c r="E240" s="35"/>
      <c r="F240" s="35"/>
      <c r="G240" s="37"/>
      <c r="H240" s="103">
        <f t="shared" si="16"/>
        <v>0</v>
      </c>
      <c r="I240" s="35">
        <v>0</v>
      </c>
      <c r="J240" s="35"/>
      <c r="K240" s="35"/>
      <c r="L240" s="34"/>
      <c r="M240" s="27"/>
    </row>
    <row r="241" spans="1:13" ht="24" hidden="1" x14ac:dyDescent="0.25">
      <c r="A241" s="74">
        <v>6254</v>
      </c>
      <c r="B241" s="78" t="s">
        <v>72</v>
      </c>
      <c r="C241" s="73">
        <f t="shared" si="15"/>
        <v>0</v>
      </c>
      <c r="D241" s="35"/>
      <c r="E241" s="35"/>
      <c r="F241" s="35"/>
      <c r="G241" s="37"/>
      <c r="H241" s="103">
        <f t="shared" si="16"/>
        <v>0</v>
      </c>
      <c r="I241" s="35">
        <v>0</v>
      </c>
      <c r="J241" s="35"/>
      <c r="K241" s="35"/>
      <c r="L241" s="34"/>
      <c r="M241" s="27"/>
    </row>
    <row r="242" spans="1:13" ht="24" x14ac:dyDescent="0.25">
      <c r="A242" s="74">
        <v>6255</v>
      </c>
      <c r="B242" s="78" t="s">
        <v>71</v>
      </c>
      <c r="C242" s="73">
        <f t="shared" si="15"/>
        <v>22600</v>
      </c>
      <c r="D242" s="35">
        <f>21600+1000</f>
        <v>22600</v>
      </c>
      <c r="E242" s="35"/>
      <c r="F242" s="35"/>
      <c r="G242" s="37"/>
      <c r="H242" s="103">
        <f t="shared" si="16"/>
        <v>18000</v>
      </c>
      <c r="I242" s="35">
        <v>18000</v>
      </c>
      <c r="J242" s="35"/>
      <c r="K242" s="35"/>
      <c r="L242" s="34"/>
      <c r="M242" s="27"/>
    </row>
    <row r="243" spans="1:13" hidden="1" x14ac:dyDescent="0.25">
      <c r="A243" s="74">
        <v>6259</v>
      </c>
      <c r="B243" s="78" t="s">
        <v>70</v>
      </c>
      <c r="C243" s="73">
        <f t="shared" si="15"/>
        <v>0</v>
      </c>
      <c r="D243" s="35"/>
      <c r="E243" s="35"/>
      <c r="F243" s="35"/>
      <c r="G243" s="37"/>
      <c r="H243" s="103">
        <f t="shared" si="16"/>
        <v>0</v>
      </c>
      <c r="I243" s="35">
        <v>0</v>
      </c>
      <c r="J243" s="35"/>
      <c r="K243" s="35"/>
      <c r="L243" s="34"/>
      <c r="M243" s="27"/>
    </row>
    <row r="244" spans="1:13" ht="24" hidden="1" x14ac:dyDescent="0.25">
      <c r="A244" s="88">
        <v>6260</v>
      </c>
      <c r="B244" s="78" t="s">
        <v>69</v>
      </c>
      <c r="C244" s="73">
        <f t="shared" si="15"/>
        <v>0</v>
      </c>
      <c r="D244" s="35"/>
      <c r="E244" s="35"/>
      <c r="F244" s="35"/>
      <c r="G244" s="37"/>
      <c r="H244" s="103">
        <f t="shared" si="16"/>
        <v>0</v>
      </c>
      <c r="I244" s="35">
        <v>0</v>
      </c>
      <c r="J244" s="35"/>
      <c r="K244" s="35"/>
      <c r="L244" s="34"/>
      <c r="M244" s="27"/>
    </row>
    <row r="245" spans="1:13" x14ac:dyDescent="0.25">
      <c r="A245" s="88">
        <v>6270</v>
      </c>
      <c r="B245" s="78" t="s">
        <v>68</v>
      </c>
      <c r="C245" s="73">
        <f t="shared" si="15"/>
        <v>3250</v>
      </c>
      <c r="D245" s="35">
        <v>3250</v>
      </c>
      <c r="E245" s="35"/>
      <c r="F245" s="35"/>
      <c r="G245" s="37"/>
      <c r="H245" s="103">
        <f t="shared" si="16"/>
        <v>3000</v>
      </c>
      <c r="I245" s="35">
        <v>3000</v>
      </c>
      <c r="J245" s="35"/>
      <c r="K245" s="35"/>
      <c r="L245" s="34"/>
      <c r="M245" s="27"/>
    </row>
    <row r="246" spans="1:13" ht="24" hidden="1" x14ac:dyDescent="0.25">
      <c r="A246" s="91">
        <v>6290</v>
      </c>
      <c r="B246" s="79" t="s">
        <v>67</v>
      </c>
      <c r="C246" s="110">
        <f t="shared" si="15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118">
        <f>SUM(G247:G250)</f>
        <v>0</v>
      </c>
      <c r="H246" s="110">
        <f t="shared" si="16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17">
        <f>SUM(L247:L250)</f>
        <v>0</v>
      </c>
    </row>
    <row r="247" spans="1:13" hidden="1" x14ac:dyDescent="0.25">
      <c r="A247" s="74">
        <v>6291</v>
      </c>
      <c r="B247" s="78" t="s">
        <v>66</v>
      </c>
      <c r="C247" s="73">
        <f t="shared" si="15"/>
        <v>0</v>
      </c>
      <c r="D247" s="35"/>
      <c r="E247" s="35"/>
      <c r="F247" s="35"/>
      <c r="G247" s="111"/>
      <c r="H247" s="73">
        <f t="shared" si="16"/>
        <v>0</v>
      </c>
      <c r="I247" s="35">
        <v>0</v>
      </c>
      <c r="J247" s="35"/>
      <c r="K247" s="35"/>
      <c r="L247" s="34"/>
      <c r="M247" s="27"/>
    </row>
    <row r="248" spans="1:13" hidden="1" x14ac:dyDescent="0.25">
      <c r="A248" s="74">
        <v>6292</v>
      </c>
      <c r="B248" s="78" t="s">
        <v>65</v>
      </c>
      <c r="C248" s="73">
        <f t="shared" si="15"/>
        <v>0</v>
      </c>
      <c r="D248" s="35"/>
      <c r="E248" s="35"/>
      <c r="F248" s="35"/>
      <c r="G248" s="111"/>
      <c r="H248" s="73">
        <f t="shared" si="16"/>
        <v>0</v>
      </c>
      <c r="I248" s="35">
        <v>0</v>
      </c>
      <c r="J248" s="35"/>
      <c r="K248" s="35"/>
      <c r="L248" s="34"/>
      <c r="M248" s="27"/>
    </row>
    <row r="249" spans="1:13" ht="72" hidden="1" x14ac:dyDescent="0.25">
      <c r="A249" s="74">
        <v>6296</v>
      </c>
      <c r="B249" s="78" t="s">
        <v>64</v>
      </c>
      <c r="C249" s="73">
        <f t="shared" si="15"/>
        <v>0</v>
      </c>
      <c r="D249" s="35"/>
      <c r="E249" s="35"/>
      <c r="F249" s="35"/>
      <c r="G249" s="111"/>
      <c r="H249" s="73">
        <f t="shared" si="16"/>
        <v>0</v>
      </c>
      <c r="I249" s="35">
        <v>0</v>
      </c>
      <c r="J249" s="35"/>
      <c r="K249" s="35"/>
      <c r="L249" s="34"/>
      <c r="M249" s="27"/>
    </row>
    <row r="250" spans="1:13" ht="39.75" hidden="1" customHeight="1" x14ac:dyDescent="0.25">
      <c r="A250" s="74">
        <v>6299</v>
      </c>
      <c r="B250" s="78" t="s">
        <v>63</v>
      </c>
      <c r="C250" s="73">
        <f t="shared" si="15"/>
        <v>0</v>
      </c>
      <c r="D250" s="35"/>
      <c r="E250" s="35"/>
      <c r="F250" s="35"/>
      <c r="G250" s="111"/>
      <c r="H250" s="73">
        <f t="shared" si="16"/>
        <v>0</v>
      </c>
      <c r="I250" s="35">
        <v>0</v>
      </c>
      <c r="J250" s="35"/>
      <c r="K250" s="35"/>
      <c r="L250" s="34"/>
      <c r="M250" s="27"/>
    </row>
    <row r="251" spans="1:13" x14ac:dyDescent="0.25">
      <c r="A251" s="97">
        <v>6300</v>
      </c>
      <c r="B251" s="96" t="s">
        <v>62</v>
      </c>
      <c r="C251" s="95">
        <f t="shared" si="15"/>
        <v>355800</v>
      </c>
      <c r="D251" s="93">
        <f>SUM(D252,D256,D257)</f>
        <v>355800</v>
      </c>
      <c r="E251" s="93">
        <f>SUM(E252,E256,E257)</f>
        <v>0</v>
      </c>
      <c r="F251" s="93">
        <f>SUM(F252,F256,F257)</f>
        <v>0</v>
      </c>
      <c r="G251" s="93">
        <f>SUM(G252,G256,G257)</f>
        <v>0</v>
      </c>
      <c r="H251" s="94">
        <f t="shared" si="16"/>
        <v>209200</v>
      </c>
      <c r="I251" s="93">
        <f>SUM(I252,I256,I257)</f>
        <v>209200</v>
      </c>
      <c r="J251" s="93">
        <f>SUM(J252,J256,J257)</f>
        <v>0</v>
      </c>
      <c r="K251" s="93">
        <f>SUM(K252,K256,K257)</f>
        <v>0</v>
      </c>
      <c r="L251" s="109">
        <f>SUM(L252,L256,L257)</f>
        <v>0</v>
      </c>
    </row>
    <row r="252" spans="1:13" ht="24" x14ac:dyDescent="0.25">
      <c r="A252" s="91">
        <v>6320</v>
      </c>
      <c r="B252" s="79" t="s">
        <v>61</v>
      </c>
      <c r="C252" s="110">
        <f t="shared" si="15"/>
        <v>5000</v>
      </c>
      <c r="D252" s="107">
        <f>SUM(D253:D255)</f>
        <v>5000</v>
      </c>
      <c r="E252" s="107">
        <f>SUM(E253:E255)</f>
        <v>0</v>
      </c>
      <c r="F252" s="107">
        <f>SUM(F253:F255)</f>
        <v>0</v>
      </c>
      <c r="G252" s="116">
        <f>SUM(G253:G255)</f>
        <v>0</v>
      </c>
      <c r="H252" s="110">
        <f t="shared" si="16"/>
        <v>5000</v>
      </c>
      <c r="I252" s="107">
        <f>SUM(I253:I255)</f>
        <v>5000</v>
      </c>
      <c r="J252" s="107">
        <f>SUM(J253:J255)</f>
        <v>0</v>
      </c>
      <c r="K252" s="107">
        <f>SUM(K253:K255)</f>
        <v>0</v>
      </c>
      <c r="L252" s="115">
        <f>SUM(L253:L255)</f>
        <v>0</v>
      </c>
    </row>
    <row r="253" spans="1:13" hidden="1" x14ac:dyDescent="0.25">
      <c r="A253" s="74">
        <v>6322</v>
      </c>
      <c r="B253" s="78" t="s">
        <v>60</v>
      </c>
      <c r="C253" s="73">
        <f t="shared" si="15"/>
        <v>0</v>
      </c>
      <c r="D253" s="35"/>
      <c r="E253" s="35"/>
      <c r="F253" s="35"/>
      <c r="G253" s="111"/>
      <c r="H253" s="73">
        <f t="shared" si="16"/>
        <v>0</v>
      </c>
      <c r="I253" s="35">
        <v>0</v>
      </c>
      <c r="J253" s="35"/>
      <c r="K253" s="35"/>
      <c r="L253" s="34"/>
      <c r="M253" s="27"/>
    </row>
    <row r="254" spans="1:13" ht="24" hidden="1" x14ac:dyDescent="0.25">
      <c r="A254" s="74">
        <v>6323</v>
      </c>
      <c r="B254" s="78" t="s">
        <v>59</v>
      </c>
      <c r="C254" s="73">
        <f t="shared" si="15"/>
        <v>0</v>
      </c>
      <c r="D254" s="270"/>
      <c r="E254" s="35"/>
      <c r="F254" s="35"/>
      <c r="G254" s="111"/>
      <c r="H254" s="73">
        <f t="shared" si="16"/>
        <v>0</v>
      </c>
      <c r="I254" s="35">
        <v>0</v>
      </c>
      <c r="J254" s="35"/>
      <c r="K254" s="35"/>
      <c r="L254" s="34"/>
      <c r="M254" s="27"/>
    </row>
    <row r="255" spans="1:13" ht="24" x14ac:dyDescent="0.25">
      <c r="A255" s="114">
        <v>6324</v>
      </c>
      <c r="B255" s="79" t="s">
        <v>58</v>
      </c>
      <c r="C255" s="71">
        <f t="shared" si="15"/>
        <v>5000</v>
      </c>
      <c r="D255" s="68">
        <v>5000</v>
      </c>
      <c r="E255" s="68"/>
      <c r="F255" s="68"/>
      <c r="G255" s="113"/>
      <c r="H255" s="71">
        <f t="shared" si="16"/>
        <v>5000</v>
      </c>
      <c r="I255" s="68">
        <v>5000</v>
      </c>
      <c r="J255" s="68"/>
      <c r="K255" s="68"/>
      <c r="L255" s="67"/>
      <c r="M255" s="27"/>
    </row>
    <row r="256" spans="1:13" ht="24" x14ac:dyDescent="0.25">
      <c r="A256" s="87">
        <v>6330</v>
      </c>
      <c r="B256" s="112" t="s">
        <v>57</v>
      </c>
      <c r="C256" s="110">
        <f t="shared" si="15"/>
        <v>25200</v>
      </c>
      <c r="D256" s="29">
        <v>25200</v>
      </c>
      <c r="E256" s="29"/>
      <c r="F256" s="29"/>
      <c r="G256" s="111"/>
      <c r="H256" s="110">
        <f t="shared" si="16"/>
        <v>25200</v>
      </c>
      <c r="I256" s="29">
        <v>25200</v>
      </c>
      <c r="J256" s="29"/>
      <c r="K256" s="29"/>
      <c r="L256" s="28"/>
      <c r="M256" s="27"/>
    </row>
    <row r="257" spans="1:13" x14ac:dyDescent="0.25">
      <c r="A257" s="88">
        <v>6360</v>
      </c>
      <c r="B257" s="78" t="s">
        <v>56</v>
      </c>
      <c r="C257" s="73">
        <f t="shared" ref="C257:C283" si="17">SUM(D257:G257)</f>
        <v>325600</v>
      </c>
      <c r="D257" s="35">
        <v>325600</v>
      </c>
      <c r="E257" s="35"/>
      <c r="F257" s="35"/>
      <c r="G257" s="37"/>
      <c r="H257" s="103">
        <f t="shared" ref="H257:H283" si="18">SUM(I257:L257)</f>
        <v>179000</v>
      </c>
      <c r="I257" s="35">
        <v>179000</v>
      </c>
      <c r="J257" s="35"/>
      <c r="K257" s="35"/>
      <c r="L257" s="34"/>
      <c r="M257" s="27"/>
    </row>
    <row r="258" spans="1:13" ht="36" x14ac:dyDescent="0.25">
      <c r="A258" s="97">
        <v>6400</v>
      </c>
      <c r="B258" s="96" t="s">
        <v>55</v>
      </c>
      <c r="C258" s="95">
        <f t="shared" si="17"/>
        <v>47000</v>
      </c>
      <c r="D258" s="93">
        <f>SUM(D259,D263)</f>
        <v>47000</v>
      </c>
      <c r="E258" s="93">
        <f>SUM(E259,E263)</f>
        <v>0</v>
      </c>
      <c r="F258" s="93">
        <f>SUM(F259,F263)</f>
        <v>0</v>
      </c>
      <c r="G258" s="93">
        <f>SUM(G259,G263)</f>
        <v>0</v>
      </c>
      <c r="H258" s="94">
        <f t="shared" si="18"/>
        <v>31100</v>
      </c>
      <c r="I258" s="93">
        <f>SUM(I259,I263)</f>
        <v>31100</v>
      </c>
      <c r="J258" s="93">
        <f>SUM(J259,J263)</f>
        <v>0</v>
      </c>
      <c r="K258" s="93">
        <f>SUM(K259,K263)</f>
        <v>0</v>
      </c>
      <c r="L258" s="109">
        <f>SUM(L259,L263)</f>
        <v>0</v>
      </c>
    </row>
    <row r="259" spans="1:13" ht="24" hidden="1" x14ac:dyDescent="0.25">
      <c r="A259" s="91">
        <v>6410</v>
      </c>
      <c r="B259" s="79" t="s">
        <v>54</v>
      </c>
      <c r="C259" s="71">
        <f t="shared" si="17"/>
        <v>0</v>
      </c>
      <c r="D259" s="107">
        <f>SUM(D260:D262)</f>
        <v>0</v>
      </c>
      <c r="E259" s="107">
        <f>SUM(E260:E262)</f>
        <v>0</v>
      </c>
      <c r="F259" s="107">
        <f>SUM(F260:F262)</f>
        <v>0</v>
      </c>
      <c r="G259" s="108">
        <f>SUM(G260:G262)</f>
        <v>0</v>
      </c>
      <c r="H259" s="71">
        <f t="shared" si="18"/>
        <v>0</v>
      </c>
      <c r="I259" s="107">
        <f>SUM(I260:I262)</f>
        <v>0</v>
      </c>
      <c r="J259" s="107">
        <f>SUM(J260:J262)</f>
        <v>0</v>
      </c>
      <c r="K259" s="107">
        <f>SUM(K260:K262)</f>
        <v>0</v>
      </c>
      <c r="L259" s="106">
        <f>SUM(L260:L262)</f>
        <v>0</v>
      </c>
    </row>
    <row r="260" spans="1:13" hidden="1" x14ac:dyDescent="0.25">
      <c r="A260" s="74">
        <v>6411</v>
      </c>
      <c r="B260" s="39" t="s">
        <v>53</v>
      </c>
      <c r="C260" s="73">
        <f t="shared" si="17"/>
        <v>0</v>
      </c>
      <c r="D260" s="35"/>
      <c r="E260" s="35"/>
      <c r="F260" s="35"/>
      <c r="G260" s="37"/>
      <c r="H260" s="103">
        <f t="shared" si="18"/>
        <v>0</v>
      </c>
      <c r="I260" s="35">
        <v>0</v>
      </c>
      <c r="J260" s="35"/>
      <c r="K260" s="35"/>
      <c r="L260" s="34"/>
      <c r="M260" s="27"/>
    </row>
    <row r="261" spans="1:13" ht="36" hidden="1" x14ac:dyDescent="0.25">
      <c r="A261" s="74">
        <v>6412</v>
      </c>
      <c r="B261" s="78" t="s">
        <v>52</v>
      </c>
      <c r="C261" s="73">
        <f t="shared" si="17"/>
        <v>0</v>
      </c>
      <c r="D261" s="35"/>
      <c r="E261" s="35"/>
      <c r="F261" s="35"/>
      <c r="G261" s="37"/>
      <c r="H261" s="103">
        <f t="shared" si="18"/>
        <v>0</v>
      </c>
      <c r="I261" s="35">
        <v>0</v>
      </c>
      <c r="J261" s="35"/>
      <c r="K261" s="35"/>
      <c r="L261" s="34"/>
      <c r="M261" s="27"/>
    </row>
    <row r="262" spans="1:13" ht="36" hidden="1" x14ac:dyDescent="0.25">
      <c r="A262" s="74">
        <v>6419</v>
      </c>
      <c r="B262" s="78" t="s">
        <v>51</v>
      </c>
      <c r="C262" s="73">
        <f t="shared" si="17"/>
        <v>0</v>
      </c>
      <c r="D262" s="35"/>
      <c r="E262" s="35"/>
      <c r="F262" s="35"/>
      <c r="G262" s="37"/>
      <c r="H262" s="103">
        <f t="shared" si="18"/>
        <v>0</v>
      </c>
      <c r="I262" s="35">
        <v>0</v>
      </c>
      <c r="J262" s="35"/>
      <c r="K262" s="35"/>
      <c r="L262" s="34"/>
      <c r="M262" s="27"/>
    </row>
    <row r="263" spans="1:13" ht="36" x14ac:dyDescent="0.25">
      <c r="A263" s="88">
        <v>6420</v>
      </c>
      <c r="B263" s="78" t="s">
        <v>50</v>
      </c>
      <c r="C263" s="73">
        <f t="shared" si="17"/>
        <v>47000</v>
      </c>
      <c r="D263" s="76">
        <f>SUM(D264:D267)</f>
        <v>47000</v>
      </c>
      <c r="E263" s="76">
        <f>SUM(E264:E267)</f>
        <v>0</v>
      </c>
      <c r="F263" s="76">
        <f>SUM(F264:F267)</f>
        <v>0</v>
      </c>
      <c r="G263" s="105">
        <f>SUM(G264:G267)</f>
        <v>0</v>
      </c>
      <c r="H263" s="73">
        <f t="shared" si="18"/>
        <v>31100</v>
      </c>
      <c r="I263" s="76">
        <f>SUM(I264:I267)</f>
        <v>31100</v>
      </c>
      <c r="J263" s="76">
        <f>SUM(J264:J267)</f>
        <v>0</v>
      </c>
      <c r="K263" s="76">
        <f>SUM(K264:K267)</f>
        <v>0</v>
      </c>
      <c r="L263" s="104">
        <f>SUM(L264:L267)</f>
        <v>0</v>
      </c>
    </row>
    <row r="264" spans="1:13" hidden="1" x14ac:dyDescent="0.25">
      <c r="A264" s="74">
        <v>6421</v>
      </c>
      <c r="B264" s="78" t="s">
        <v>49</v>
      </c>
      <c r="C264" s="73">
        <f t="shared" si="17"/>
        <v>0</v>
      </c>
      <c r="D264" s="35"/>
      <c r="E264" s="35"/>
      <c r="F264" s="35"/>
      <c r="G264" s="37"/>
      <c r="H264" s="103">
        <f t="shared" si="18"/>
        <v>0</v>
      </c>
      <c r="I264" s="35">
        <v>0</v>
      </c>
      <c r="J264" s="35"/>
      <c r="K264" s="35"/>
      <c r="L264" s="34"/>
      <c r="M264" s="27"/>
    </row>
    <row r="265" spans="1:13" hidden="1" x14ac:dyDescent="0.25">
      <c r="A265" s="74">
        <v>6422</v>
      </c>
      <c r="B265" s="78" t="s">
        <v>48</v>
      </c>
      <c r="C265" s="73">
        <f t="shared" si="17"/>
        <v>0</v>
      </c>
      <c r="D265" s="35"/>
      <c r="E265" s="35"/>
      <c r="F265" s="35"/>
      <c r="G265" s="37"/>
      <c r="H265" s="103">
        <f t="shared" si="18"/>
        <v>0</v>
      </c>
      <c r="I265" s="35">
        <v>0</v>
      </c>
      <c r="J265" s="35"/>
      <c r="K265" s="35"/>
      <c r="L265" s="34"/>
      <c r="M265" s="27"/>
    </row>
    <row r="266" spans="1:13" ht="24" x14ac:dyDescent="0.25">
      <c r="A266" s="74">
        <v>6423</v>
      </c>
      <c r="B266" s="78" t="s">
        <v>47</v>
      </c>
      <c r="C266" s="73">
        <f t="shared" si="17"/>
        <v>47000</v>
      </c>
      <c r="D266" s="35">
        <v>47000</v>
      </c>
      <c r="E266" s="35"/>
      <c r="F266" s="35"/>
      <c r="G266" s="37"/>
      <c r="H266" s="103">
        <f t="shared" si="18"/>
        <v>31100</v>
      </c>
      <c r="I266" s="35">
        <v>31100</v>
      </c>
      <c r="J266" s="35"/>
      <c r="K266" s="35"/>
      <c r="L266" s="34"/>
      <c r="M266" s="27"/>
    </row>
    <row r="267" spans="1:13" ht="36" hidden="1" x14ac:dyDescent="0.25">
      <c r="A267" s="74">
        <v>6424</v>
      </c>
      <c r="B267" s="78" t="s">
        <v>46</v>
      </c>
      <c r="C267" s="73">
        <f t="shared" si="17"/>
        <v>0</v>
      </c>
      <c r="D267" s="35"/>
      <c r="E267" s="35"/>
      <c r="F267" s="35"/>
      <c r="G267" s="37"/>
      <c r="H267" s="103">
        <f t="shared" si="18"/>
        <v>0</v>
      </c>
      <c r="I267" s="35">
        <v>0</v>
      </c>
      <c r="J267" s="35"/>
      <c r="K267" s="35"/>
      <c r="L267" s="34"/>
      <c r="M267" s="90"/>
    </row>
    <row r="268" spans="1:13" ht="36" hidden="1" x14ac:dyDescent="0.25">
      <c r="A268" s="102">
        <v>7000</v>
      </c>
      <c r="B268" s="102" t="s">
        <v>45</v>
      </c>
      <c r="C268" s="101">
        <f t="shared" si="17"/>
        <v>0</v>
      </c>
      <c r="D268" s="99">
        <f>SUM(D269,D279)</f>
        <v>0</v>
      </c>
      <c r="E268" s="99">
        <f>SUM(E269,E279)</f>
        <v>0</v>
      </c>
      <c r="F268" s="99">
        <f>SUM(F269,F279)</f>
        <v>0</v>
      </c>
      <c r="G268" s="99">
        <f>SUM(G269,G279)</f>
        <v>0</v>
      </c>
      <c r="H268" s="100">
        <f t="shared" si="18"/>
        <v>0</v>
      </c>
      <c r="I268" s="99">
        <f>SUM(I269,I279)</f>
        <v>0</v>
      </c>
      <c r="J268" s="99">
        <f>SUM(J269,J279)</f>
        <v>0</v>
      </c>
      <c r="K268" s="99">
        <f>SUM(K269,K279)</f>
        <v>0</v>
      </c>
      <c r="L268" s="98">
        <f>SUM(L269,L279)</f>
        <v>0</v>
      </c>
    </row>
    <row r="269" spans="1:13" ht="24" hidden="1" x14ac:dyDescent="0.25">
      <c r="A269" s="97">
        <v>7200</v>
      </c>
      <c r="B269" s="96" t="s">
        <v>44</v>
      </c>
      <c r="C269" s="95">
        <f t="shared" si="17"/>
        <v>0</v>
      </c>
      <c r="D269" s="93">
        <f>SUM(D270,D271,D274,D275,D278)</f>
        <v>0</v>
      </c>
      <c r="E269" s="93">
        <f>SUM(E270,E271,E274,E275,E278)</f>
        <v>0</v>
      </c>
      <c r="F269" s="93">
        <f>SUM(F270,F271,F274,F275,F278)</f>
        <v>0</v>
      </c>
      <c r="G269" s="93">
        <f>SUM(G270,G271,G274,G275,G278)</f>
        <v>0</v>
      </c>
      <c r="H269" s="94">
        <f t="shared" si="18"/>
        <v>0</v>
      </c>
      <c r="I269" s="93">
        <f>SUM(I270,I271,I274,I275,I278)</f>
        <v>0</v>
      </c>
      <c r="J269" s="93">
        <f>SUM(J270,J271,J274,J275,J278)</f>
        <v>0</v>
      </c>
      <c r="K269" s="93">
        <f>SUM(K270,K271,K274,K275,K278)</f>
        <v>0</v>
      </c>
      <c r="L269" s="92">
        <f>SUM(L270,L271,L274,L275,L278)</f>
        <v>0</v>
      </c>
    </row>
    <row r="270" spans="1:13" ht="24" hidden="1" x14ac:dyDescent="0.25">
      <c r="A270" s="91">
        <v>7210</v>
      </c>
      <c r="B270" s="79" t="s">
        <v>43</v>
      </c>
      <c r="C270" s="71">
        <f t="shared" si="17"/>
        <v>0</v>
      </c>
      <c r="D270" s="68"/>
      <c r="E270" s="68"/>
      <c r="F270" s="68"/>
      <c r="G270" s="70"/>
      <c r="H270" s="69">
        <f t="shared" si="18"/>
        <v>0</v>
      </c>
      <c r="I270" s="68">
        <v>0</v>
      </c>
      <c r="J270" s="68"/>
      <c r="K270" s="68"/>
      <c r="L270" s="67"/>
      <c r="M270" s="27"/>
    </row>
    <row r="271" spans="1:13" s="89" customFormat="1" ht="36" hidden="1" x14ac:dyDescent="0.25">
      <c r="A271" s="88">
        <v>7220</v>
      </c>
      <c r="B271" s="78" t="s">
        <v>42</v>
      </c>
      <c r="C271" s="73">
        <f t="shared" si="17"/>
        <v>0</v>
      </c>
      <c r="D271" s="76">
        <f>SUM(D272:D273)</f>
        <v>0</v>
      </c>
      <c r="E271" s="76">
        <f>SUM(E272:E273)</f>
        <v>0</v>
      </c>
      <c r="F271" s="76">
        <f>SUM(F272:F273)</f>
        <v>0</v>
      </c>
      <c r="G271" s="76">
        <f>SUM(G272:G273)</f>
        <v>0</v>
      </c>
      <c r="H271" s="36">
        <f t="shared" si="18"/>
        <v>0</v>
      </c>
      <c r="I271" s="76">
        <f>SUM(I272:I273)</f>
        <v>0</v>
      </c>
      <c r="J271" s="76">
        <f>SUM(J272:J273)</f>
        <v>0</v>
      </c>
      <c r="K271" s="76">
        <f>SUM(K272:K273)</f>
        <v>0</v>
      </c>
      <c r="L271" s="75">
        <f>SUM(L272:L273)</f>
        <v>0</v>
      </c>
    </row>
    <row r="272" spans="1:13" s="89" customFormat="1" ht="36" hidden="1" x14ac:dyDescent="0.25">
      <c r="A272" s="74">
        <v>7221</v>
      </c>
      <c r="B272" s="78" t="s">
        <v>41</v>
      </c>
      <c r="C272" s="73">
        <f t="shared" si="17"/>
        <v>0</v>
      </c>
      <c r="D272" s="35"/>
      <c r="E272" s="35"/>
      <c r="F272" s="35"/>
      <c r="G272" s="37"/>
      <c r="H272" s="36">
        <f t="shared" si="18"/>
        <v>0</v>
      </c>
      <c r="I272" s="35">
        <v>0</v>
      </c>
      <c r="J272" s="35"/>
      <c r="K272" s="35"/>
      <c r="L272" s="34"/>
      <c r="M272" s="90"/>
    </row>
    <row r="273" spans="1:13" s="89" customFormat="1" ht="36" hidden="1" x14ac:dyDescent="0.25">
      <c r="A273" s="74">
        <v>7222</v>
      </c>
      <c r="B273" s="78" t="s">
        <v>40</v>
      </c>
      <c r="C273" s="73">
        <f t="shared" si="17"/>
        <v>0</v>
      </c>
      <c r="D273" s="35"/>
      <c r="E273" s="35"/>
      <c r="F273" s="35"/>
      <c r="G273" s="37"/>
      <c r="H273" s="36">
        <f t="shared" si="18"/>
        <v>0</v>
      </c>
      <c r="I273" s="35">
        <v>0</v>
      </c>
      <c r="J273" s="35"/>
      <c r="K273" s="35"/>
      <c r="L273" s="34"/>
      <c r="M273" s="90"/>
    </row>
    <row r="274" spans="1:13" ht="24" hidden="1" x14ac:dyDescent="0.25">
      <c r="A274" s="88">
        <v>7230</v>
      </c>
      <c r="B274" s="78" t="s">
        <v>39</v>
      </c>
      <c r="C274" s="73">
        <f t="shared" si="17"/>
        <v>0</v>
      </c>
      <c r="D274" s="35"/>
      <c r="E274" s="35"/>
      <c r="F274" s="35"/>
      <c r="G274" s="37"/>
      <c r="H274" s="36">
        <f t="shared" si="18"/>
        <v>0</v>
      </c>
      <c r="I274" s="35">
        <v>0</v>
      </c>
      <c r="J274" s="35"/>
      <c r="K274" s="35"/>
      <c r="L274" s="34"/>
      <c r="M274" s="27"/>
    </row>
    <row r="275" spans="1:13" ht="24" hidden="1" x14ac:dyDescent="0.25">
      <c r="A275" s="88">
        <v>7240</v>
      </c>
      <c r="B275" s="78" t="s">
        <v>38</v>
      </c>
      <c r="C275" s="73">
        <f t="shared" si="17"/>
        <v>0</v>
      </c>
      <c r="D275" s="76">
        <f>SUM(D276:D277)</f>
        <v>0</v>
      </c>
      <c r="E275" s="76">
        <f>SUM(E276:E277)</f>
        <v>0</v>
      </c>
      <c r="F275" s="76">
        <f>SUM(F276:F277)</f>
        <v>0</v>
      </c>
      <c r="G275" s="77">
        <f>SUM(G276:G277)</f>
        <v>0</v>
      </c>
      <c r="H275" s="36">
        <f t="shared" si="18"/>
        <v>0</v>
      </c>
      <c r="I275" s="76">
        <f>SUM(I276:I277)</f>
        <v>0</v>
      </c>
      <c r="J275" s="76">
        <f>SUM(J276:J277)</f>
        <v>0</v>
      </c>
      <c r="K275" s="76">
        <f>SUM(K276:K277)</f>
        <v>0</v>
      </c>
      <c r="L275" s="75">
        <f>SUM(L276:L277)</f>
        <v>0</v>
      </c>
    </row>
    <row r="276" spans="1:13" ht="48" hidden="1" x14ac:dyDescent="0.25">
      <c r="A276" s="74">
        <v>7245</v>
      </c>
      <c r="B276" s="78" t="s">
        <v>37</v>
      </c>
      <c r="C276" s="73">
        <f t="shared" si="17"/>
        <v>0</v>
      </c>
      <c r="D276" s="35"/>
      <c r="E276" s="35"/>
      <c r="F276" s="35"/>
      <c r="G276" s="37"/>
      <c r="H276" s="36">
        <f t="shared" si="18"/>
        <v>0</v>
      </c>
      <c r="I276" s="35">
        <v>0</v>
      </c>
      <c r="J276" s="35"/>
      <c r="K276" s="35"/>
      <c r="L276" s="34"/>
      <c r="M276" s="27"/>
    </row>
    <row r="277" spans="1:13" ht="96" hidden="1" x14ac:dyDescent="0.25">
      <c r="A277" s="74">
        <v>7246</v>
      </c>
      <c r="B277" s="78" t="s">
        <v>36</v>
      </c>
      <c r="C277" s="73">
        <f t="shared" si="17"/>
        <v>0</v>
      </c>
      <c r="D277" s="35"/>
      <c r="E277" s="35"/>
      <c r="F277" s="35"/>
      <c r="G277" s="37"/>
      <c r="H277" s="36">
        <f t="shared" si="18"/>
        <v>0</v>
      </c>
      <c r="I277" s="35">
        <v>0</v>
      </c>
      <c r="J277" s="35"/>
      <c r="K277" s="35"/>
      <c r="L277" s="34"/>
      <c r="M277" s="27"/>
    </row>
    <row r="278" spans="1:13" ht="24" hidden="1" x14ac:dyDescent="0.25">
      <c r="A278" s="87">
        <v>7260</v>
      </c>
      <c r="B278" s="79" t="s">
        <v>35</v>
      </c>
      <c r="C278" s="71">
        <f t="shared" si="17"/>
        <v>0</v>
      </c>
      <c r="D278" s="68"/>
      <c r="E278" s="68"/>
      <c r="F278" s="68"/>
      <c r="G278" s="70"/>
      <c r="H278" s="69">
        <f t="shared" si="18"/>
        <v>0</v>
      </c>
      <c r="I278" s="68">
        <v>0</v>
      </c>
      <c r="J278" s="68"/>
      <c r="K278" s="68"/>
      <c r="L278" s="67"/>
      <c r="M278" s="27"/>
    </row>
    <row r="279" spans="1:13" hidden="1" x14ac:dyDescent="0.25">
      <c r="A279" s="86">
        <v>7700</v>
      </c>
      <c r="B279" s="85" t="s">
        <v>34</v>
      </c>
      <c r="C279" s="83">
        <f t="shared" si="17"/>
        <v>0</v>
      </c>
      <c r="D279" s="82">
        <f>D280</f>
        <v>0</v>
      </c>
      <c r="E279" s="82">
        <f>E280</f>
        <v>0</v>
      </c>
      <c r="F279" s="82">
        <f>F280</f>
        <v>0</v>
      </c>
      <c r="G279" s="84">
        <f>G280</f>
        <v>0</v>
      </c>
      <c r="H279" s="83">
        <f t="shared" si="18"/>
        <v>0</v>
      </c>
      <c r="I279" s="82">
        <f>I280</f>
        <v>0</v>
      </c>
      <c r="J279" s="82">
        <f>J280</f>
        <v>0</v>
      </c>
      <c r="K279" s="82">
        <f>K280</f>
        <v>0</v>
      </c>
      <c r="L279" s="81">
        <f>L280</f>
        <v>0</v>
      </c>
    </row>
    <row r="280" spans="1:13" hidden="1" x14ac:dyDescent="0.25">
      <c r="A280" s="80">
        <v>7720</v>
      </c>
      <c r="B280" s="79" t="s">
        <v>33</v>
      </c>
      <c r="C280" s="42">
        <f t="shared" si="17"/>
        <v>0</v>
      </c>
      <c r="D280" s="41"/>
      <c r="E280" s="41"/>
      <c r="F280" s="41"/>
      <c r="G280" s="43"/>
      <c r="H280" s="42">
        <f t="shared" si="18"/>
        <v>0</v>
      </c>
      <c r="I280" s="41">
        <v>0</v>
      </c>
      <c r="J280" s="41"/>
      <c r="K280" s="41"/>
      <c r="L280" s="40"/>
      <c r="M280" s="27"/>
    </row>
    <row r="281" spans="1:13" hidden="1" x14ac:dyDescent="0.25">
      <c r="A281" s="39"/>
      <c r="B281" s="78" t="s">
        <v>32</v>
      </c>
      <c r="C281" s="73">
        <f t="shared" si="17"/>
        <v>0</v>
      </c>
      <c r="D281" s="76">
        <f>SUM(D282:D283)</f>
        <v>0</v>
      </c>
      <c r="E281" s="76">
        <f>SUM(E282:E283)</f>
        <v>0</v>
      </c>
      <c r="F281" s="76">
        <f>SUM(F282:F283)</f>
        <v>0</v>
      </c>
      <c r="G281" s="77">
        <f>SUM(G282:G283)</f>
        <v>0</v>
      </c>
      <c r="H281" s="36">
        <f t="shared" si="18"/>
        <v>0</v>
      </c>
      <c r="I281" s="76">
        <f>SUM(I282:I283)</f>
        <v>0</v>
      </c>
      <c r="J281" s="76">
        <f>SUM(J282:J283)</f>
        <v>0</v>
      </c>
      <c r="K281" s="76">
        <f>SUM(K282:K283)</f>
        <v>0</v>
      </c>
      <c r="L281" s="75">
        <f>SUM(L282:L283)</f>
        <v>0</v>
      </c>
    </row>
    <row r="282" spans="1:13" hidden="1" x14ac:dyDescent="0.25">
      <c r="A282" s="39" t="s">
        <v>31</v>
      </c>
      <c r="B282" s="74" t="s">
        <v>30</v>
      </c>
      <c r="C282" s="73">
        <f t="shared" si="17"/>
        <v>0</v>
      </c>
      <c r="D282" s="35"/>
      <c r="E282" s="35"/>
      <c r="F282" s="35"/>
      <c r="G282" s="37"/>
      <c r="H282" s="36">
        <f t="shared" si="18"/>
        <v>0</v>
      </c>
      <c r="I282" s="35"/>
      <c r="J282" s="35"/>
      <c r="K282" s="35"/>
      <c r="L282" s="34"/>
      <c r="M282" s="27"/>
    </row>
    <row r="283" spans="1:13" ht="24" hidden="1" x14ac:dyDescent="0.25">
      <c r="A283" s="39" t="s">
        <v>29</v>
      </c>
      <c r="B283" s="72" t="s">
        <v>28</v>
      </c>
      <c r="C283" s="71">
        <f t="shared" si="17"/>
        <v>0</v>
      </c>
      <c r="D283" s="68"/>
      <c r="E283" s="68"/>
      <c r="F283" s="68"/>
      <c r="G283" s="70"/>
      <c r="H283" s="69">
        <f t="shared" si="18"/>
        <v>0</v>
      </c>
      <c r="I283" s="68"/>
      <c r="J283" s="68"/>
      <c r="K283" s="68"/>
      <c r="L283" s="67"/>
      <c r="M283" s="27"/>
    </row>
    <row r="284" spans="1:13" ht="12.75" thickBot="1" x14ac:dyDescent="0.3">
      <c r="A284" s="66"/>
      <c r="B284" s="66" t="s">
        <v>27</v>
      </c>
      <c r="C284" s="63">
        <f t="shared" ref="C284:L284" si="19">SUM(C281,C268,C230,C195,C187,C173,C75,C53)</f>
        <v>428650</v>
      </c>
      <c r="D284" s="63">
        <f t="shared" si="19"/>
        <v>428650</v>
      </c>
      <c r="E284" s="63">
        <f t="shared" si="19"/>
        <v>0</v>
      </c>
      <c r="F284" s="63">
        <f t="shared" si="19"/>
        <v>0</v>
      </c>
      <c r="G284" s="65">
        <f t="shared" si="19"/>
        <v>0</v>
      </c>
      <c r="H284" s="64">
        <f t="shared" si="19"/>
        <v>261300</v>
      </c>
      <c r="I284" s="63">
        <f t="shared" si="19"/>
        <v>261300</v>
      </c>
      <c r="J284" s="63">
        <f t="shared" si="19"/>
        <v>0</v>
      </c>
      <c r="K284" s="63">
        <f t="shared" si="19"/>
        <v>0</v>
      </c>
      <c r="L284" s="62">
        <f t="shared" si="19"/>
        <v>0</v>
      </c>
    </row>
    <row r="285" spans="1:13" s="14" customFormat="1" ht="13.5" hidden="1" thickTop="1" thickBot="1" x14ac:dyDescent="0.3">
      <c r="A285" s="291" t="s">
        <v>26</v>
      </c>
      <c r="B285" s="292"/>
      <c r="C285" s="60">
        <f>SUM(D285:G285)</f>
        <v>0</v>
      </c>
      <c r="D285" s="59">
        <f>SUM(D25,D26,D42)-D51</f>
        <v>0</v>
      </c>
      <c r="E285" s="59">
        <f>SUM(E25,E26,E42)-E51</f>
        <v>0</v>
      </c>
      <c r="F285" s="59">
        <f>(F27+F43)-F51</f>
        <v>0</v>
      </c>
      <c r="G285" s="61">
        <f>G45-G51</f>
        <v>0</v>
      </c>
      <c r="H285" s="60">
        <f>SUM(I285:L285)</f>
        <v>0</v>
      </c>
      <c r="I285" s="59">
        <f>SUM(I25,I26,I42)-I51</f>
        <v>0</v>
      </c>
      <c r="J285" s="59">
        <f>SUM(J25,J26,J42)-J51</f>
        <v>0</v>
      </c>
      <c r="K285" s="59">
        <f>(K27+K43)-K51</f>
        <v>0</v>
      </c>
      <c r="L285" s="58">
        <f>L45-L51</f>
        <v>0</v>
      </c>
    </row>
    <row r="286" spans="1:13" s="14" customFormat="1" ht="12.75" hidden="1" thickTop="1" x14ac:dyDescent="0.25">
      <c r="A286" s="285" t="s">
        <v>25</v>
      </c>
      <c r="B286" s="286"/>
      <c r="C286" s="50">
        <f t="shared" ref="C286:L286" si="20">SUM(C287,C288)-C295+C296</f>
        <v>0</v>
      </c>
      <c r="D286" s="47">
        <f t="shared" si="20"/>
        <v>0</v>
      </c>
      <c r="E286" s="47">
        <f t="shared" si="20"/>
        <v>0</v>
      </c>
      <c r="F286" s="47">
        <f t="shared" si="20"/>
        <v>0</v>
      </c>
      <c r="G286" s="57">
        <f t="shared" si="20"/>
        <v>0</v>
      </c>
      <c r="H286" s="48">
        <f t="shared" si="20"/>
        <v>0</v>
      </c>
      <c r="I286" s="47">
        <f t="shared" si="20"/>
        <v>0</v>
      </c>
      <c r="J286" s="47">
        <f t="shared" si="20"/>
        <v>0</v>
      </c>
      <c r="K286" s="47">
        <f t="shared" si="20"/>
        <v>0</v>
      </c>
      <c r="L286" s="46">
        <f t="shared" si="20"/>
        <v>0</v>
      </c>
    </row>
    <row r="287" spans="1:13" s="14" customFormat="1" ht="13.5" hidden="1" thickTop="1" thickBot="1" x14ac:dyDescent="0.3">
      <c r="A287" s="56" t="s">
        <v>24</v>
      </c>
      <c r="B287" s="56" t="s">
        <v>23</v>
      </c>
      <c r="C287" s="55">
        <f t="shared" ref="C287:L287" si="21">C22-C281</f>
        <v>0</v>
      </c>
      <c r="D287" s="52">
        <f t="shared" si="21"/>
        <v>0</v>
      </c>
      <c r="E287" s="52">
        <f t="shared" si="21"/>
        <v>0</v>
      </c>
      <c r="F287" s="52">
        <f t="shared" si="21"/>
        <v>0</v>
      </c>
      <c r="G287" s="54">
        <f t="shared" si="21"/>
        <v>0</v>
      </c>
      <c r="H287" s="53">
        <f t="shared" si="21"/>
        <v>0</v>
      </c>
      <c r="I287" s="52">
        <f t="shared" si="21"/>
        <v>0</v>
      </c>
      <c r="J287" s="52">
        <f t="shared" si="21"/>
        <v>0</v>
      </c>
      <c r="K287" s="52">
        <f t="shared" si="21"/>
        <v>0</v>
      </c>
      <c r="L287" s="51">
        <f t="shared" si="21"/>
        <v>0</v>
      </c>
    </row>
    <row r="288" spans="1:13" s="14" customFormat="1" ht="12.75" hidden="1" thickTop="1" x14ac:dyDescent="0.25">
      <c r="A288" s="21" t="s">
        <v>22</v>
      </c>
      <c r="B288" s="21" t="s">
        <v>21</v>
      </c>
      <c r="C288" s="50">
        <f t="shared" ref="C288:L288" si="22">SUM(C289,C291,C293)-SUM(C290,C292,C294)</f>
        <v>0</v>
      </c>
      <c r="D288" s="47">
        <f t="shared" si="22"/>
        <v>0</v>
      </c>
      <c r="E288" s="47">
        <f t="shared" si="22"/>
        <v>0</v>
      </c>
      <c r="F288" s="47">
        <f t="shared" si="22"/>
        <v>0</v>
      </c>
      <c r="G288" s="49">
        <f t="shared" si="22"/>
        <v>0</v>
      </c>
      <c r="H288" s="48">
        <f t="shared" si="22"/>
        <v>0</v>
      </c>
      <c r="I288" s="47">
        <f t="shared" si="22"/>
        <v>0</v>
      </c>
      <c r="J288" s="47">
        <f t="shared" si="22"/>
        <v>0</v>
      </c>
      <c r="K288" s="47">
        <f t="shared" si="22"/>
        <v>0</v>
      </c>
      <c r="L288" s="46">
        <f t="shared" si="22"/>
        <v>0</v>
      </c>
    </row>
    <row r="289" spans="1:13" ht="12.75" hidden="1" thickTop="1" x14ac:dyDescent="0.25">
      <c r="A289" s="45" t="s">
        <v>20</v>
      </c>
      <c r="B289" s="44" t="s">
        <v>19</v>
      </c>
      <c r="C289" s="42">
        <f t="shared" ref="C289:C296" si="23">SUM(D289:G289)</f>
        <v>0</v>
      </c>
      <c r="D289" s="41"/>
      <c r="E289" s="41"/>
      <c r="F289" s="41"/>
      <c r="G289" s="43"/>
      <c r="H289" s="42">
        <f t="shared" ref="H289:H296" si="24">SUM(I289:L289)</f>
        <v>0</v>
      </c>
      <c r="I289" s="41"/>
      <c r="J289" s="41"/>
      <c r="K289" s="41"/>
      <c r="L289" s="40"/>
      <c r="M289" s="27"/>
    </row>
    <row r="290" spans="1:13" ht="24.75" hidden="1" thickTop="1" x14ac:dyDescent="0.25">
      <c r="A290" s="39" t="s">
        <v>18</v>
      </c>
      <c r="B290" s="38" t="s">
        <v>17</v>
      </c>
      <c r="C290" s="36">
        <f t="shared" si="23"/>
        <v>0</v>
      </c>
      <c r="D290" s="35"/>
      <c r="E290" s="35"/>
      <c r="F290" s="35"/>
      <c r="G290" s="37"/>
      <c r="H290" s="36">
        <f t="shared" si="24"/>
        <v>0</v>
      </c>
      <c r="I290" s="35"/>
      <c r="J290" s="35"/>
      <c r="K290" s="35"/>
      <c r="L290" s="34"/>
      <c r="M290" s="27"/>
    </row>
    <row r="291" spans="1:13" ht="12.75" hidden="1" thickTop="1" x14ac:dyDescent="0.25">
      <c r="A291" s="39" t="s">
        <v>16</v>
      </c>
      <c r="B291" s="38" t="s">
        <v>15</v>
      </c>
      <c r="C291" s="36">
        <f t="shared" si="23"/>
        <v>0</v>
      </c>
      <c r="D291" s="35"/>
      <c r="E291" s="35"/>
      <c r="F291" s="35"/>
      <c r="G291" s="37"/>
      <c r="H291" s="36">
        <f t="shared" si="24"/>
        <v>0</v>
      </c>
      <c r="I291" s="35"/>
      <c r="J291" s="35"/>
      <c r="K291" s="35"/>
      <c r="L291" s="34"/>
      <c r="M291" s="27"/>
    </row>
    <row r="292" spans="1:13" ht="24.75" hidden="1" thickTop="1" x14ac:dyDescent="0.25">
      <c r="A292" s="39" t="s">
        <v>14</v>
      </c>
      <c r="B292" s="38" t="s">
        <v>13</v>
      </c>
      <c r="C292" s="36">
        <f t="shared" si="23"/>
        <v>0</v>
      </c>
      <c r="D292" s="35"/>
      <c r="E292" s="35"/>
      <c r="F292" s="35"/>
      <c r="G292" s="37"/>
      <c r="H292" s="36">
        <f t="shared" si="24"/>
        <v>0</v>
      </c>
      <c r="I292" s="35"/>
      <c r="J292" s="35"/>
      <c r="K292" s="35"/>
      <c r="L292" s="34"/>
      <c r="M292" s="27"/>
    </row>
    <row r="293" spans="1:13" ht="12.75" hidden="1" thickTop="1" x14ac:dyDescent="0.25">
      <c r="A293" s="39" t="s">
        <v>12</v>
      </c>
      <c r="B293" s="38" t="s">
        <v>11</v>
      </c>
      <c r="C293" s="36">
        <f t="shared" si="23"/>
        <v>0</v>
      </c>
      <c r="D293" s="35"/>
      <c r="E293" s="35"/>
      <c r="F293" s="35"/>
      <c r="G293" s="37"/>
      <c r="H293" s="36">
        <f t="shared" si="24"/>
        <v>0</v>
      </c>
      <c r="I293" s="35"/>
      <c r="J293" s="35"/>
      <c r="K293" s="35"/>
      <c r="L293" s="34"/>
      <c r="M293" s="27"/>
    </row>
    <row r="294" spans="1:13" ht="24.75" hidden="1" thickTop="1" x14ac:dyDescent="0.25">
      <c r="A294" s="33" t="s">
        <v>10</v>
      </c>
      <c r="B294" s="32" t="s">
        <v>9</v>
      </c>
      <c r="C294" s="30">
        <f t="shared" si="23"/>
        <v>0</v>
      </c>
      <c r="D294" s="29"/>
      <c r="E294" s="29"/>
      <c r="F294" s="29"/>
      <c r="G294" s="31"/>
      <c r="H294" s="30">
        <f t="shared" si="24"/>
        <v>0</v>
      </c>
      <c r="I294" s="29"/>
      <c r="J294" s="29"/>
      <c r="K294" s="29"/>
      <c r="L294" s="28"/>
      <c r="M294" s="27"/>
    </row>
    <row r="295" spans="1:13" s="14" customFormat="1" ht="13.5" hidden="1" thickTop="1" thickBot="1" x14ac:dyDescent="0.3">
      <c r="A295" s="26" t="s">
        <v>8</v>
      </c>
      <c r="B295" s="26" t="s">
        <v>7</v>
      </c>
      <c r="C295" s="24">
        <f t="shared" si="23"/>
        <v>0</v>
      </c>
      <c r="D295" s="23"/>
      <c r="E295" s="23"/>
      <c r="F295" s="23"/>
      <c r="G295" s="25"/>
      <c r="H295" s="24">
        <f t="shared" si="24"/>
        <v>0</v>
      </c>
      <c r="I295" s="23"/>
      <c r="J295" s="23"/>
      <c r="K295" s="23"/>
      <c r="L295" s="22"/>
      <c r="M295" s="15"/>
    </row>
    <row r="296" spans="1:13" s="14" customFormat="1" ht="48.75" hidden="1" thickTop="1" x14ac:dyDescent="0.25">
      <c r="A296" s="21" t="s">
        <v>6</v>
      </c>
      <c r="B296" s="20" t="s">
        <v>5</v>
      </c>
      <c r="C296" s="18">
        <f t="shared" si="23"/>
        <v>0</v>
      </c>
      <c r="D296" s="17"/>
      <c r="E296" s="17"/>
      <c r="F296" s="17"/>
      <c r="G296" s="19"/>
      <c r="H296" s="18">
        <f t="shared" si="24"/>
        <v>0</v>
      </c>
      <c r="I296" s="17"/>
      <c r="J296" s="17"/>
      <c r="K296" s="17"/>
      <c r="L296" s="16"/>
      <c r="M296" s="15"/>
    </row>
    <row r="297" spans="1:13" ht="12.75" thickTop="1" x14ac:dyDescent="0.2">
      <c r="A297" s="13" t="s">
        <v>4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1"/>
    </row>
    <row r="298" spans="1:13" x14ac:dyDescent="0.25">
      <c r="A298" s="9" t="s">
        <v>358</v>
      </c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7"/>
    </row>
    <row r="299" spans="1:13" x14ac:dyDescent="0.25">
      <c r="A299" s="317" t="s">
        <v>379</v>
      </c>
      <c r="B299" s="318"/>
      <c r="C299" s="319"/>
      <c r="D299" s="319"/>
      <c r="E299" s="319"/>
      <c r="F299" s="319"/>
      <c r="G299" s="319"/>
      <c r="H299" s="318"/>
      <c r="I299" s="318"/>
      <c r="J299" s="318"/>
      <c r="K299" s="318"/>
      <c r="L299" s="320"/>
    </row>
    <row r="300" spans="1:13" x14ac:dyDescent="0.25">
      <c r="A300" s="317"/>
      <c r="B300" s="318"/>
      <c r="C300" s="319"/>
      <c r="D300" s="319"/>
      <c r="E300" s="319"/>
      <c r="F300" s="319"/>
      <c r="G300" s="319"/>
      <c r="H300" s="318"/>
      <c r="I300" s="318"/>
      <c r="J300" s="318"/>
      <c r="K300" s="318"/>
      <c r="L300" s="320"/>
    </row>
    <row r="301" spans="1:13" ht="12.75" hidden="1" customHeight="1" x14ac:dyDescent="0.25">
      <c r="A301" s="9" t="s">
        <v>3</v>
      </c>
      <c r="B301" s="10"/>
      <c r="C301" s="8" t="s">
        <v>325</v>
      </c>
      <c r="D301" s="8"/>
      <c r="E301" s="8"/>
      <c r="F301" s="8"/>
      <c r="G301" s="8"/>
      <c r="H301" s="8"/>
      <c r="I301" s="8"/>
      <c r="J301" s="8"/>
      <c r="K301" s="8"/>
      <c r="L301" s="7"/>
    </row>
    <row r="302" spans="1:13" hidden="1" x14ac:dyDescent="0.25">
      <c r="A302" s="9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7"/>
    </row>
    <row r="303" spans="1:13" hidden="1" x14ac:dyDescent="0.25">
      <c r="A303" s="9" t="s">
        <v>1</v>
      </c>
      <c r="B303" s="10"/>
      <c r="C303" s="8" t="s">
        <v>325</v>
      </c>
      <c r="D303" s="8"/>
      <c r="E303" s="8"/>
      <c r="F303" s="8"/>
      <c r="G303" s="8"/>
      <c r="H303" s="8"/>
      <c r="I303" s="8"/>
      <c r="J303" s="8"/>
      <c r="K303" s="8"/>
      <c r="L303" s="7"/>
    </row>
    <row r="304" spans="1:13" ht="12.75" thickBot="1" x14ac:dyDescent="0.3">
      <c r="A304" s="6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4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">
      <c r="A312" s="1"/>
      <c r="B312" s="1"/>
      <c r="C312" s="3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">
      <c r="A313" s="1"/>
      <c r="B313" s="1"/>
      <c r="C313" s="3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">
      <c r="A314" s="1"/>
      <c r="B314" s="1"/>
      <c r="C314" s="3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</sheetData>
  <sheetProtection algorithmName="SHA-512" hashValue="+dAYZG0XiJ+p8aXDXYdk7aDtPxdIQDshx8ozXaHiczh+tnQeB8hqBDsXd1Gfh0S0cbC4J+se0lhMy6r6WDdYkw==" saltValue="4WOXdPHITm/WSsm3eDL01A==" spinCount="100000" sheet="1" objects="1" scenarios="1" formatCells="0" formatColumns="0" formatRows="0"/>
  <autoFilter ref="A19:M299">
    <filterColumn colId="7">
      <filters blank="1">
        <filter val="179 000"/>
        <filter val="18 000"/>
        <filter val="209 200"/>
        <filter val="21 000"/>
        <filter val="25 200"/>
        <filter val="261 300"/>
        <filter val="3 000"/>
        <filter val="31 100"/>
        <filter val="5 000"/>
      </filters>
    </filterColumn>
  </autoFilter>
  <mergeCells count="30">
    <mergeCell ref="K17:K18"/>
    <mergeCell ref="L17:L18"/>
    <mergeCell ref="A285:B285"/>
    <mergeCell ref="E17:E18"/>
    <mergeCell ref="F17:F18"/>
    <mergeCell ref="G17:G18"/>
    <mergeCell ref="H17:H18"/>
    <mergeCell ref="I17:I18"/>
    <mergeCell ref="J17:J18"/>
    <mergeCell ref="A1:L1"/>
    <mergeCell ref="A2:L2"/>
    <mergeCell ref="C3:L3"/>
    <mergeCell ref="C4:L4"/>
    <mergeCell ref="C5:L5"/>
    <mergeCell ref="C6:L6"/>
    <mergeCell ref="C7:L7"/>
    <mergeCell ref="C10:L10"/>
    <mergeCell ref="C11:L11"/>
    <mergeCell ref="A299:L300"/>
    <mergeCell ref="C12:L12"/>
    <mergeCell ref="C13:L13"/>
    <mergeCell ref="C8:L8"/>
    <mergeCell ref="A286:B286"/>
    <mergeCell ref="A16:A18"/>
    <mergeCell ref="B16:B18"/>
    <mergeCell ref="C16:G16"/>
    <mergeCell ref="H16:L16"/>
    <mergeCell ref="C17:C18"/>
    <mergeCell ref="D17:D18"/>
    <mergeCell ref="C14:L14"/>
  </mergeCells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&amp;L&amp;"Times New Roman,Regular"&amp;10&amp;D; &amp;T&amp;R&amp;"Times New Roman,Regular"&amp;10&amp;P (&amp;N)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M323"/>
  <sheetViews>
    <sheetView showGridLines="0" view="pageLayout" zoomScaleNormal="100" workbookViewId="0">
      <selection activeCell="B309" sqref="B309"/>
    </sheetView>
  </sheetViews>
  <sheetFormatPr defaultRowHeight="12" x14ac:dyDescent="0.25"/>
  <cols>
    <col min="1" max="1" width="10.85546875" style="2" customWidth="1"/>
    <col min="2" max="2" width="28" style="2" customWidth="1"/>
    <col min="3" max="3" width="9.7109375" style="2" hidden="1" customWidth="1"/>
    <col min="4" max="4" width="9.5703125" style="2" hidden="1" customWidth="1"/>
    <col min="5" max="6" width="8.7109375" style="2" hidden="1" customWidth="1"/>
    <col min="7" max="7" width="8.28515625" style="2" hidden="1" customWidth="1"/>
    <col min="8" max="11" width="8.7109375" style="2" customWidth="1"/>
    <col min="12" max="12" width="7.5703125" style="2" customWidth="1"/>
    <col min="13" max="13" width="0" style="1" hidden="1" customWidth="1"/>
    <col min="14" max="16384" width="9.140625" style="1"/>
  </cols>
  <sheetData>
    <row r="1" spans="1:12" x14ac:dyDescent="0.25">
      <c r="A1" s="281" t="s">
        <v>415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35.25" customHeight="1" x14ac:dyDescent="0.25">
      <c r="A2" s="282" t="s">
        <v>320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/>
    </row>
    <row r="3" spans="1:12" ht="12.75" customHeight="1" x14ac:dyDescent="0.25">
      <c r="A3" s="266" t="s">
        <v>319</v>
      </c>
      <c r="B3" s="265"/>
      <c r="C3" s="277" t="s">
        <v>334</v>
      </c>
      <c r="D3" s="277"/>
      <c r="E3" s="277"/>
      <c r="F3" s="277"/>
      <c r="G3" s="277"/>
      <c r="H3" s="277"/>
      <c r="I3" s="277"/>
      <c r="J3" s="277"/>
      <c r="K3" s="277"/>
      <c r="L3" s="278"/>
    </row>
    <row r="4" spans="1:12" ht="12.75" customHeight="1" x14ac:dyDescent="0.25">
      <c r="A4" s="266" t="s">
        <v>317</v>
      </c>
      <c r="B4" s="265"/>
      <c r="C4" s="277" t="s">
        <v>333</v>
      </c>
      <c r="D4" s="277"/>
      <c r="E4" s="277"/>
      <c r="F4" s="277"/>
      <c r="G4" s="277"/>
      <c r="H4" s="277"/>
      <c r="I4" s="277"/>
      <c r="J4" s="277"/>
      <c r="K4" s="277"/>
      <c r="L4" s="278"/>
    </row>
    <row r="5" spans="1:12" ht="12.75" customHeight="1" x14ac:dyDescent="0.25">
      <c r="A5" s="261" t="s">
        <v>315</v>
      </c>
      <c r="B5" s="260"/>
      <c r="C5" s="275" t="s">
        <v>332</v>
      </c>
      <c r="D5" s="275"/>
      <c r="E5" s="275"/>
      <c r="F5" s="275"/>
      <c r="G5" s="275"/>
      <c r="H5" s="275"/>
      <c r="I5" s="275"/>
      <c r="J5" s="275"/>
      <c r="K5" s="275"/>
      <c r="L5" s="276"/>
    </row>
    <row r="6" spans="1:12" ht="12.75" customHeight="1" x14ac:dyDescent="0.25">
      <c r="A6" s="261" t="s">
        <v>313</v>
      </c>
      <c r="B6" s="260"/>
      <c r="C6" s="275" t="s">
        <v>414</v>
      </c>
      <c r="D6" s="275"/>
      <c r="E6" s="275"/>
      <c r="F6" s="275"/>
      <c r="G6" s="275"/>
      <c r="H6" s="275"/>
      <c r="I6" s="275"/>
      <c r="J6" s="275"/>
      <c r="K6" s="275"/>
      <c r="L6" s="276"/>
    </row>
    <row r="7" spans="1:12" x14ac:dyDescent="0.25">
      <c r="A7" s="261" t="s">
        <v>311</v>
      </c>
      <c r="B7" s="260"/>
      <c r="C7" s="277" t="s">
        <v>413</v>
      </c>
      <c r="D7" s="277"/>
      <c r="E7" s="277"/>
      <c r="F7" s="277"/>
      <c r="G7" s="277"/>
      <c r="H7" s="277"/>
      <c r="I7" s="277"/>
      <c r="J7" s="277"/>
      <c r="K7" s="277"/>
      <c r="L7" s="278"/>
    </row>
    <row r="8" spans="1:12" x14ac:dyDescent="0.25">
      <c r="A8" s="261" t="s">
        <v>309</v>
      </c>
      <c r="B8" s="260"/>
      <c r="C8" s="315" t="s">
        <v>338</v>
      </c>
      <c r="D8" s="315"/>
      <c r="E8" s="315"/>
      <c r="F8" s="315"/>
      <c r="G8" s="315"/>
      <c r="H8" s="315"/>
      <c r="I8" s="315"/>
      <c r="J8" s="315"/>
      <c r="K8" s="315"/>
      <c r="L8" s="316"/>
    </row>
    <row r="9" spans="1:12" ht="12.75" customHeight="1" x14ac:dyDescent="0.25">
      <c r="A9" s="262" t="s">
        <v>308</v>
      </c>
      <c r="B9" s="260"/>
      <c r="C9" s="10"/>
      <c r="D9" s="10"/>
      <c r="E9" s="10"/>
      <c r="F9" s="10"/>
      <c r="G9" s="10"/>
      <c r="H9" s="10"/>
      <c r="I9" s="10"/>
      <c r="J9" s="10"/>
      <c r="K9" s="10"/>
      <c r="L9" s="267"/>
    </row>
    <row r="10" spans="1:12" ht="12.75" customHeight="1" x14ac:dyDescent="0.25">
      <c r="A10" s="261"/>
      <c r="B10" s="260" t="s">
        <v>307</v>
      </c>
      <c r="C10" s="279" t="s">
        <v>328</v>
      </c>
      <c r="D10" s="279"/>
      <c r="E10" s="279"/>
      <c r="F10" s="279"/>
      <c r="G10" s="279"/>
      <c r="H10" s="279"/>
      <c r="I10" s="279"/>
      <c r="J10" s="279"/>
      <c r="K10" s="279"/>
      <c r="L10" s="280"/>
    </row>
    <row r="11" spans="1:12" ht="12.75" customHeight="1" x14ac:dyDescent="0.25">
      <c r="A11" s="261"/>
      <c r="B11" s="260" t="s">
        <v>305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6"/>
    </row>
    <row r="12" spans="1:12" ht="12.75" customHeight="1" x14ac:dyDescent="0.25">
      <c r="A12" s="261"/>
      <c r="B12" s="260" t="s">
        <v>304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80"/>
    </row>
    <row r="13" spans="1:12" ht="12.75" customHeight="1" x14ac:dyDescent="0.25">
      <c r="A13" s="261"/>
      <c r="B13" s="260" t="s">
        <v>303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ht="12.75" customHeight="1" x14ac:dyDescent="0.25">
      <c r="A14" s="261"/>
      <c r="B14" s="260" t="s">
        <v>302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6"/>
    </row>
    <row r="15" spans="1:12" ht="12.75" customHeight="1" x14ac:dyDescent="0.25">
      <c r="A15" s="259"/>
      <c r="B15" s="258"/>
      <c r="C15" s="257"/>
      <c r="D15" s="257"/>
      <c r="E15" s="257"/>
      <c r="F15" s="257"/>
      <c r="G15" s="257"/>
      <c r="H15" s="257"/>
      <c r="I15" s="257"/>
      <c r="J15" s="257"/>
      <c r="K15" s="257"/>
      <c r="L15" s="256"/>
    </row>
    <row r="16" spans="1:12" s="255" customFormat="1" ht="12.75" customHeight="1" x14ac:dyDescent="0.25">
      <c r="A16" s="293" t="s">
        <v>301</v>
      </c>
      <c r="B16" s="296" t="s">
        <v>300</v>
      </c>
      <c r="C16" s="298" t="s">
        <v>299</v>
      </c>
      <c r="D16" s="299"/>
      <c r="E16" s="299"/>
      <c r="F16" s="299"/>
      <c r="G16" s="300"/>
      <c r="H16" s="298" t="s">
        <v>298</v>
      </c>
      <c r="I16" s="299"/>
      <c r="J16" s="299"/>
      <c r="K16" s="299"/>
      <c r="L16" s="301"/>
    </row>
    <row r="17" spans="1:12" s="255" customFormat="1" ht="12.75" customHeight="1" x14ac:dyDescent="0.25">
      <c r="A17" s="294"/>
      <c r="B17" s="297"/>
      <c r="C17" s="287" t="s">
        <v>297</v>
      </c>
      <c r="D17" s="302" t="s">
        <v>296</v>
      </c>
      <c r="E17" s="304" t="s">
        <v>295</v>
      </c>
      <c r="F17" s="306" t="s">
        <v>294</v>
      </c>
      <c r="G17" s="310" t="s">
        <v>293</v>
      </c>
      <c r="H17" s="287" t="s">
        <v>297</v>
      </c>
      <c r="I17" s="302" t="s">
        <v>296</v>
      </c>
      <c r="J17" s="304" t="s">
        <v>295</v>
      </c>
      <c r="K17" s="306" t="s">
        <v>294</v>
      </c>
      <c r="L17" s="289" t="s">
        <v>293</v>
      </c>
    </row>
    <row r="18" spans="1:12" s="249" customFormat="1" ht="61.5" customHeight="1" thickBot="1" x14ac:dyDescent="0.3">
      <c r="A18" s="295"/>
      <c r="B18" s="297"/>
      <c r="C18" s="287"/>
      <c r="D18" s="308"/>
      <c r="E18" s="309"/>
      <c r="F18" s="307"/>
      <c r="G18" s="310"/>
      <c r="H18" s="288"/>
      <c r="I18" s="303"/>
      <c r="J18" s="305"/>
      <c r="K18" s="307"/>
      <c r="L18" s="290"/>
    </row>
    <row r="19" spans="1:12" s="249" customFormat="1" ht="9.75" customHeight="1" thickTop="1" x14ac:dyDescent="0.25">
      <c r="A19" s="254" t="s">
        <v>292</v>
      </c>
      <c r="B19" s="254">
        <v>2</v>
      </c>
      <c r="C19" s="252">
        <v>3</v>
      </c>
      <c r="D19" s="251">
        <v>4</v>
      </c>
      <c r="E19" s="251">
        <v>5</v>
      </c>
      <c r="F19" s="251">
        <v>6</v>
      </c>
      <c r="G19" s="253">
        <v>7</v>
      </c>
      <c r="H19" s="252">
        <v>8</v>
      </c>
      <c r="I19" s="251">
        <v>9</v>
      </c>
      <c r="J19" s="251">
        <v>10</v>
      </c>
      <c r="K19" s="251">
        <v>11</v>
      </c>
      <c r="L19" s="250">
        <v>12</v>
      </c>
    </row>
    <row r="20" spans="1:12" s="14" customFormat="1" x14ac:dyDescent="0.25">
      <c r="A20" s="168"/>
      <c r="B20" s="147" t="s">
        <v>291</v>
      </c>
      <c r="C20" s="247"/>
      <c r="D20" s="246"/>
      <c r="E20" s="246"/>
      <c r="F20" s="246"/>
      <c r="G20" s="248"/>
      <c r="H20" s="247"/>
      <c r="I20" s="246"/>
      <c r="J20" s="246"/>
      <c r="K20" s="246"/>
      <c r="L20" s="245"/>
    </row>
    <row r="21" spans="1:12" s="14" customFormat="1" ht="12.75" thickBot="1" x14ac:dyDescent="0.3">
      <c r="A21" s="177"/>
      <c r="B21" s="244" t="s">
        <v>290</v>
      </c>
      <c r="C21" s="242">
        <f t="shared" ref="C21:C47" si="0">SUM(D21:G21)</f>
        <v>378616</v>
      </c>
      <c r="D21" s="241">
        <f>SUM(D22,D25,D26,D42,D43)</f>
        <v>378616</v>
      </c>
      <c r="E21" s="241">
        <f>SUM(E22,E25,E43)</f>
        <v>0</v>
      </c>
      <c r="F21" s="241">
        <f>SUM(F22,F27,F43)</f>
        <v>0</v>
      </c>
      <c r="G21" s="243">
        <f>SUM(G22,G45)</f>
        <v>0</v>
      </c>
      <c r="H21" s="242">
        <f t="shared" ref="H21:H47" si="1">SUM(I21:L21)</f>
        <v>372216</v>
      </c>
      <c r="I21" s="241">
        <f>SUM(I22,I25,I26,I42,I43)</f>
        <v>372216</v>
      </c>
      <c r="J21" s="241">
        <f>SUM(J22,J25,J43)</f>
        <v>0</v>
      </c>
      <c r="K21" s="241">
        <f>SUM(K22,K27,K43)</f>
        <v>0</v>
      </c>
      <c r="L21" s="240">
        <f>SUM(L22,L45)</f>
        <v>0</v>
      </c>
    </row>
    <row r="22" spans="1:12" ht="12.75" hidden="1" thickTop="1" x14ac:dyDescent="0.25">
      <c r="A22" s="239"/>
      <c r="B22" s="238" t="s">
        <v>289</v>
      </c>
      <c r="C22" s="236">
        <f t="shared" si="0"/>
        <v>0</v>
      </c>
      <c r="D22" s="235">
        <f>SUM(D23:D24)</f>
        <v>0</v>
      </c>
      <c r="E22" s="235">
        <f>SUM(E23:E24)</f>
        <v>0</v>
      </c>
      <c r="F22" s="235">
        <f>SUM(F23:F24)</f>
        <v>0</v>
      </c>
      <c r="G22" s="237">
        <f>SUM(G23:G24)</f>
        <v>0</v>
      </c>
      <c r="H22" s="236">
        <f t="shared" si="1"/>
        <v>0</v>
      </c>
      <c r="I22" s="235">
        <f>SUM(I23:I24)</f>
        <v>0</v>
      </c>
      <c r="J22" s="235">
        <f>SUM(J23:J24)</f>
        <v>0</v>
      </c>
      <c r="K22" s="235">
        <f>SUM(K23:K24)</f>
        <v>0</v>
      </c>
      <c r="L22" s="234">
        <f>SUM(L23:L24)</f>
        <v>0</v>
      </c>
    </row>
    <row r="23" spans="1:12" ht="12.75" hidden="1" thickTop="1" x14ac:dyDescent="0.25">
      <c r="A23" s="163"/>
      <c r="B23" s="114" t="s">
        <v>288</v>
      </c>
      <c r="C23" s="233">
        <f t="shared" si="0"/>
        <v>0</v>
      </c>
      <c r="D23" s="161"/>
      <c r="E23" s="161"/>
      <c r="F23" s="161"/>
      <c r="G23" s="162"/>
      <c r="H23" s="233">
        <f t="shared" si="1"/>
        <v>0</v>
      </c>
      <c r="I23" s="161"/>
      <c r="J23" s="161"/>
      <c r="K23" s="161"/>
      <c r="L23" s="160"/>
    </row>
    <row r="24" spans="1:12" ht="12.75" hidden="1" thickTop="1" x14ac:dyDescent="0.25">
      <c r="A24" s="38"/>
      <c r="B24" s="74" t="s">
        <v>287</v>
      </c>
      <c r="C24" s="231">
        <f t="shared" si="0"/>
        <v>0</v>
      </c>
      <c r="D24" s="230"/>
      <c r="E24" s="230"/>
      <c r="F24" s="230"/>
      <c r="G24" s="232"/>
      <c r="H24" s="231">
        <f t="shared" si="1"/>
        <v>0</v>
      </c>
      <c r="I24" s="230"/>
      <c r="J24" s="230"/>
      <c r="K24" s="230"/>
      <c r="L24" s="229"/>
    </row>
    <row r="25" spans="1:12" s="14" customFormat="1" ht="25.5" thickTop="1" thickBot="1" x14ac:dyDescent="0.3">
      <c r="A25" s="228">
        <v>19300</v>
      </c>
      <c r="B25" s="228" t="s">
        <v>286</v>
      </c>
      <c r="C25" s="226">
        <f t="shared" si="0"/>
        <v>378616</v>
      </c>
      <c r="D25" s="225">
        <f>D50</f>
        <v>378616</v>
      </c>
      <c r="E25" s="225"/>
      <c r="F25" s="224" t="s">
        <v>263</v>
      </c>
      <c r="G25" s="227" t="s">
        <v>263</v>
      </c>
      <c r="H25" s="226">
        <f t="shared" si="1"/>
        <v>372216</v>
      </c>
      <c r="I25" s="225">
        <f>I51</f>
        <v>372216</v>
      </c>
      <c r="J25" s="225">
        <f>J51</f>
        <v>0</v>
      </c>
      <c r="K25" s="224" t="s">
        <v>263</v>
      </c>
      <c r="L25" s="223" t="s">
        <v>263</v>
      </c>
    </row>
    <row r="26" spans="1:12" s="14" customFormat="1" ht="24.75" hidden="1" thickTop="1" x14ac:dyDescent="0.25">
      <c r="A26" s="97"/>
      <c r="B26" s="97" t="s">
        <v>285</v>
      </c>
      <c r="C26" s="94">
        <f t="shared" si="0"/>
        <v>0</v>
      </c>
      <c r="D26" s="209"/>
      <c r="E26" s="196" t="s">
        <v>263</v>
      </c>
      <c r="F26" s="196" t="s">
        <v>263</v>
      </c>
      <c r="G26" s="207" t="s">
        <v>263</v>
      </c>
      <c r="H26" s="94">
        <f t="shared" si="1"/>
        <v>0</v>
      </c>
      <c r="I26" s="222"/>
      <c r="J26" s="196" t="s">
        <v>263</v>
      </c>
      <c r="K26" s="196" t="s">
        <v>263</v>
      </c>
      <c r="L26" s="204" t="s">
        <v>263</v>
      </c>
    </row>
    <row r="27" spans="1:12" s="14" customFormat="1" ht="36.75" hidden="1" thickTop="1" x14ac:dyDescent="0.25">
      <c r="A27" s="97">
        <v>21300</v>
      </c>
      <c r="B27" s="97" t="s">
        <v>284</v>
      </c>
      <c r="C27" s="94">
        <f t="shared" si="0"/>
        <v>0</v>
      </c>
      <c r="D27" s="196" t="s">
        <v>263</v>
      </c>
      <c r="E27" s="196" t="s">
        <v>263</v>
      </c>
      <c r="F27" s="93">
        <f>SUM(F28,F32,F34,F37)</f>
        <v>0</v>
      </c>
      <c r="G27" s="207" t="s">
        <v>263</v>
      </c>
      <c r="H27" s="94">
        <f t="shared" si="1"/>
        <v>0</v>
      </c>
      <c r="I27" s="196" t="s">
        <v>263</v>
      </c>
      <c r="J27" s="196" t="s">
        <v>263</v>
      </c>
      <c r="K27" s="93">
        <f>SUM(K28,K32,K34,K37)</f>
        <v>0</v>
      </c>
      <c r="L27" s="204" t="s">
        <v>263</v>
      </c>
    </row>
    <row r="28" spans="1:12" s="14" customFormat="1" ht="24.75" hidden="1" thickTop="1" x14ac:dyDescent="0.25">
      <c r="A28" s="210">
        <v>21350</v>
      </c>
      <c r="B28" s="97" t="s">
        <v>283</v>
      </c>
      <c r="C28" s="94">
        <f t="shared" si="0"/>
        <v>0</v>
      </c>
      <c r="D28" s="196" t="s">
        <v>263</v>
      </c>
      <c r="E28" s="196" t="s">
        <v>263</v>
      </c>
      <c r="F28" s="93">
        <f>SUM(F29:F31)</f>
        <v>0</v>
      </c>
      <c r="G28" s="207" t="s">
        <v>263</v>
      </c>
      <c r="H28" s="94">
        <f t="shared" si="1"/>
        <v>0</v>
      </c>
      <c r="I28" s="196" t="s">
        <v>263</v>
      </c>
      <c r="J28" s="196" t="s">
        <v>263</v>
      </c>
      <c r="K28" s="93">
        <f>SUM(K29:K31)</f>
        <v>0</v>
      </c>
      <c r="L28" s="204" t="s">
        <v>263</v>
      </c>
    </row>
    <row r="29" spans="1:12" ht="12.75" hidden="1" thickTop="1" x14ac:dyDescent="0.25">
      <c r="A29" s="163">
        <v>21351</v>
      </c>
      <c r="B29" s="79" t="s">
        <v>282</v>
      </c>
      <c r="C29" s="69">
        <f t="shared" si="0"/>
        <v>0</v>
      </c>
      <c r="D29" s="215" t="s">
        <v>263</v>
      </c>
      <c r="E29" s="215" t="s">
        <v>263</v>
      </c>
      <c r="F29" s="68"/>
      <c r="G29" s="216" t="s">
        <v>263</v>
      </c>
      <c r="H29" s="69">
        <f t="shared" si="1"/>
        <v>0</v>
      </c>
      <c r="I29" s="215" t="s">
        <v>263</v>
      </c>
      <c r="J29" s="215" t="s">
        <v>263</v>
      </c>
      <c r="K29" s="68"/>
      <c r="L29" s="214" t="s">
        <v>263</v>
      </c>
    </row>
    <row r="30" spans="1:12" ht="12.75" hidden="1" thickTop="1" x14ac:dyDescent="0.25">
      <c r="A30" s="38">
        <v>21352</v>
      </c>
      <c r="B30" s="78" t="s">
        <v>281</v>
      </c>
      <c r="C30" s="36">
        <f t="shared" si="0"/>
        <v>0</v>
      </c>
      <c r="D30" s="212" t="s">
        <v>263</v>
      </c>
      <c r="E30" s="212" t="s">
        <v>263</v>
      </c>
      <c r="F30" s="35"/>
      <c r="G30" s="213" t="s">
        <v>263</v>
      </c>
      <c r="H30" s="36">
        <f t="shared" si="1"/>
        <v>0</v>
      </c>
      <c r="I30" s="212" t="s">
        <v>263</v>
      </c>
      <c r="J30" s="212" t="s">
        <v>263</v>
      </c>
      <c r="K30" s="35"/>
      <c r="L30" s="211" t="s">
        <v>263</v>
      </c>
    </row>
    <row r="31" spans="1:12" ht="24.75" hidden="1" thickTop="1" x14ac:dyDescent="0.25">
      <c r="A31" s="38">
        <v>21359</v>
      </c>
      <c r="B31" s="78" t="s">
        <v>280</v>
      </c>
      <c r="C31" s="36">
        <f t="shared" si="0"/>
        <v>0</v>
      </c>
      <c r="D31" s="212" t="s">
        <v>263</v>
      </c>
      <c r="E31" s="212" t="s">
        <v>263</v>
      </c>
      <c r="F31" s="35"/>
      <c r="G31" s="213" t="s">
        <v>263</v>
      </c>
      <c r="H31" s="36">
        <f t="shared" si="1"/>
        <v>0</v>
      </c>
      <c r="I31" s="212" t="s">
        <v>263</v>
      </c>
      <c r="J31" s="212" t="s">
        <v>263</v>
      </c>
      <c r="K31" s="35"/>
      <c r="L31" s="211" t="s">
        <v>263</v>
      </c>
    </row>
    <row r="32" spans="1:12" s="14" customFormat="1" ht="36.75" hidden="1" thickTop="1" x14ac:dyDescent="0.25">
      <c r="A32" s="210">
        <v>21370</v>
      </c>
      <c r="B32" s="97" t="s">
        <v>279</v>
      </c>
      <c r="C32" s="94">
        <f t="shared" si="0"/>
        <v>0</v>
      </c>
      <c r="D32" s="196" t="s">
        <v>263</v>
      </c>
      <c r="E32" s="196" t="s">
        <v>263</v>
      </c>
      <c r="F32" s="93">
        <f>SUM(F33)</f>
        <v>0</v>
      </c>
      <c r="G32" s="207" t="s">
        <v>263</v>
      </c>
      <c r="H32" s="94">
        <f t="shared" si="1"/>
        <v>0</v>
      </c>
      <c r="I32" s="196" t="s">
        <v>263</v>
      </c>
      <c r="J32" s="196" t="s">
        <v>263</v>
      </c>
      <c r="K32" s="93">
        <f>SUM(K33)</f>
        <v>0</v>
      </c>
      <c r="L32" s="204" t="s">
        <v>263</v>
      </c>
    </row>
    <row r="33" spans="1:12" ht="36.75" hidden="1" thickTop="1" x14ac:dyDescent="0.25">
      <c r="A33" s="221">
        <v>21379</v>
      </c>
      <c r="B33" s="220" t="s">
        <v>278</v>
      </c>
      <c r="C33" s="42">
        <f t="shared" si="0"/>
        <v>0</v>
      </c>
      <c r="D33" s="218" t="s">
        <v>263</v>
      </c>
      <c r="E33" s="218" t="s">
        <v>263</v>
      </c>
      <c r="F33" s="41"/>
      <c r="G33" s="219" t="s">
        <v>263</v>
      </c>
      <c r="H33" s="42">
        <f t="shared" si="1"/>
        <v>0</v>
      </c>
      <c r="I33" s="218" t="s">
        <v>263</v>
      </c>
      <c r="J33" s="218" t="s">
        <v>263</v>
      </c>
      <c r="K33" s="41"/>
      <c r="L33" s="217" t="s">
        <v>263</v>
      </c>
    </row>
    <row r="34" spans="1:12" s="14" customFormat="1" ht="12.75" hidden="1" thickTop="1" x14ac:dyDescent="0.25">
      <c r="A34" s="210">
        <v>21380</v>
      </c>
      <c r="B34" s="97" t="s">
        <v>277</v>
      </c>
      <c r="C34" s="94">
        <f t="shared" si="0"/>
        <v>0</v>
      </c>
      <c r="D34" s="196" t="s">
        <v>263</v>
      </c>
      <c r="E34" s="196" t="s">
        <v>263</v>
      </c>
      <c r="F34" s="93">
        <f>SUM(F35:F36)</f>
        <v>0</v>
      </c>
      <c r="G34" s="207" t="s">
        <v>263</v>
      </c>
      <c r="H34" s="94">
        <f t="shared" si="1"/>
        <v>0</v>
      </c>
      <c r="I34" s="196" t="s">
        <v>263</v>
      </c>
      <c r="J34" s="196" t="s">
        <v>263</v>
      </c>
      <c r="K34" s="93">
        <f>SUM(K35:K36)</f>
        <v>0</v>
      </c>
      <c r="L34" s="204" t="s">
        <v>263</v>
      </c>
    </row>
    <row r="35" spans="1:12" ht="12.75" hidden="1" thickTop="1" x14ac:dyDescent="0.25">
      <c r="A35" s="114">
        <v>21381</v>
      </c>
      <c r="B35" s="79" t="s">
        <v>276</v>
      </c>
      <c r="C35" s="69">
        <f t="shared" si="0"/>
        <v>0</v>
      </c>
      <c r="D35" s="215" t="s">
        <v>263</v>
      </c>
      <c r="E35" s="215" t="s">
        <v>263</v>
      </c>
      <c r="F35" s="68"/>
      <c r="G35" s="216" t="s">
        <v>263</v>
      </c>
      <c r="H35" s="69">
        <f t="shared" si="1"/>
        <v>0</v>
      </c>
      <c r="I35" s="215" t="s">
        <v>263</v>
      </c>
      <c r="J35" s="215" t="s">
        <v>263</v>
      </c>
      <c r="K35" s="68"/>
      <c r="L35" s="214" t="s">
        <v>263</v>
      </c>
    </row>
    <row r="36" spans="1:12" ht="24.75" hidden="1" thickTop="1" x14ac:dyDescent="0.25">
      <c r="A36" s="74">
        <v>21383</v>
      </c>
      <c r="B36" s="78" t="s">
        <v>275</v>
      </c>
      <c r="C36" s="36">
        <f t="shared" si="0"/>
        <v>0</v>
      </c>
      <c r="D36" s="212" t="s">
        <v>263</v>
      </c>
      <c r="E36" s="212" t="s">
        <v>263</v>
      </c>
      <c r="F36" s="35"/>
      <c r="G36" s="213" t="s">
        <v>263</v>
      </c>
      <c r="H36" s="36">
        <f t="shared" si="1"/>
        <v>0</v>
      </c>
      <c r="I36" s="212" t="s">
        <v>263</v>
      </c>
      <c r="J36" s="212" t="s">
        <v>263</v>
      </c>
      <c r="K36" s="35"/>
      <c r="L36" s="211" t="s">
        <v>263</v>
      </c>
    </row>
    <row r="37" spans="1:12" s="14" customFormat="1" ht="24.75" hidden="1" thickTop="1" x14ac:dyDescent="0.25">
      <c r="A37" s="210">
        <v>21390</v>
      </c>
      <c r="B37" s="97" t="s">
        <v>274</v>
      </c>
      <c r="C37" s="94">
        <f t="shared" si="0"/>
        <v>0</v>
      </c>
      <c r="D37" s="196" t="s">
        <v>263</v>
      </c>
      <c r="E37" s="196" t="s">
        <v>263</v>
      </c>
      <c r="F37" s="93">
        <f>SUM(F38:F41)</f>
        <v>0</v>
      </c>
      <c r="G37" s="207" t="s">
        <v>263</v>
      </c>
      <c r="H37" s="94">
        <f t="shared" si="1"/>
        <v>0</v>
      </c>
      <c r="I37" s="196" t="s">
        <v>263</v>
      </c>
      <c r="J37" s="196" t="s">
        <v>263</v>
      </c>
      <c r="K37" s="93">
        <f>SUM(K38:K41)</f>
        <v>0</v>
      </c>
      <c r="L37" s="204" t="s">
        <v>263</v>
      </c>
    </row>
    <row r="38" spans="1:12" ht="24.75" hidden="1" thickTop="1" x14ac:dyDescent="0.25">
      <c r="A38" s="114">
        <v>21391</v>
      </c>
      <c r="B38" s="79" t="s">
        <v>273</v>
      </c>
      <c r="C38" s="69">
        <f t="shared" si="0"/>
        <v>0</v>
      </c>
      <c r="D38" s="215" t="s">
        <v>263</v>
      </c>
      <c r="E38" s="215" t="s">
        <v>263</v>
      </c>
      <c r="F38" s="68"/>
      <c r="G38" s="216" t="s">
        <v>263</v>
      </c>
      <c r="H38" s="69">
        <f t="shared" si="1"/>
        <v>0</v>
      </c>
      <c r="I38" s="215" t="s">
        <v>263</v>
      </c>
      <c r="J38" s="215" t="s">
        <v>263</v>
      </c>
      <c r="K38" s="68"/>
      <c r="L38" s="214" t="s">
        <v>263</v>
      </c>
    </row>
    <row r="39" spans="1:12" ht="12.75" hidden="1" thickTop="1" x14ac:dyDescent="0.25">
      <c r="A39" s="74">
        <v>21393</v>
      </c>
      <c r="B39" s="78" t="s">
        <v>272</v>
      </c>
      <c r="C39" s="36">
        <f t="shared" si="0"/>
        <v>0</v>
      </c>
      <c r="D39" s="212" t="s">
        <v>263</v>
      </c>
      <c r="E39" s="212" t="s">
        <v>263</v>
      </c>
      <c r="F39" s="35"/>
      <c r="G39" s="213" t="s">
        <v>263</v>
      </c>
      <c r="H39" s="36">
        <f t="shared" si="1"/>
        <v>0</v>
      </c>
      <c r="I39" s="212" t="s">
        <v>263</v>
      </c>
      <c r="J39" s="212" t="s">
        <v>263</v>
      </c>
      <c r="K39" s="35"/>
      <c r="L39" s="211" t="s">
        <v>263</v>
      </c>
    </row>
    <row r="40" spans="1:12" ht="12.75" hidden="1" thickTop="1" x14ac:dyDescent="0.25">
      <c r="A40" s="74">
        <v>21395</v>
      </c>
      <c r="B40" s="78" t="s">
        <v>271</v>
      </c>
      <c r="C40" s="36">
        <f t="shared" si="0"/>
        <v>0</v>
      </c>
      <c r="D40" s="212" t="s">
        <v>263</v>
      </c>
      <c r="E40" s="212" t="s">
        <v>263</v>
      </c>
      <c r="F40" s="35"/>
      <c r="G40" s="213" t="s">
        <v>263</v>
      </c>
      <c r="H40" s="36">
        <f t="shared" si="1"/>
        <v>0</v>
      </c>
      <c r="I40" s="212" t="s">
        <v>263</v>
      </c>
      <c r="J40" s="212" t="s">
        <v>263</v>
      </c>
      <c r="K40" s="35"/>
      <c r="L40" s="211" t="s">
        <v>263</v>
      </c>
    </row>
    <row r="41" spans="1:12" ht="24.75" hidden="1" thickTop="1" x14ac:dyDescent="0.25">
      <c r="A41" s="74">
        <v>21399</v>
      </c>
      <c r="B41" s="78" t="s">
        <v>270</v>
      </c>
      <c r="C41" s="36">
        <f t="shared" si="0"/>
        <v>0</v>
      </c>
      <c r="D41" s="212" t="s">
        <v>263</v>
      </c>
      <c r="E41" s="212" t="s">
        <v>263</v>
      </c>
      <c r="F41" s="35"/>
      <c r="G41" s="213" t="s">
        <v>263</v>
      </c>
      <c r="H41" s="36">
        <f t="shared" si="1"/>
        <v>0</v>
      </c>
      <c r="I41" s="212" t="s">
        <v>263</v>
      </c>
      <c r="J41" s="212" t="s">
        <v>263</v>
      </c>
      <c r="K41" s="35"/>
      <c r="L41" s="211" t="s">
        <v>263</v>
      </c>
    </row>
    <row r="42" spans="1:12" s="14" customFormat="1" ht="36.75" hidden="1" customHeight="1" x14ac:dyDescent="0.25">
      <c r="A42" s="210">
        <v>21420</v>
      </c>
      <c r="B42" s="97" t="s">
        <v>269</v>
      </c>
      <c r="C42" s="94">
        <f t="shared" si="0"/>
        <v>0</v>
      </c>
      <c r="D42" s="209"/>
      <c r="E42" s="196" t="s">
        <v>263</v>
      </c>
      <c r="F42" s="196" t="s">
        <v>263</v>
      </c>
      <c r="G42" s="207" t="s">
        <v>263</v>
      </c>
      <c r="H42" s="206">
        <f t="shared" si="1"/>
        <v>0</v>
      </c>
      <c r="I42" s="209"/>
      <c r="J42" s="196" t="s">
        <v>263</v>
      </c>
      <c r="K42" s="196" t="s">
        <v>263</v>
      </c>
      <c r="L42" s="204" t="s">
        <v>263</v>
      </c>
    </row>
    <row r="43" spans="1:12" s="14" customFormat="1" ht="24.75" hidden="1" thickTop="1" x14ac:dyDescent="0.25">
      <c r="A43" s="208">
        <v>21490</v>
      </c>
      <c r="B43" s="125" t="s">
        <v>268</v>
      </c>
      <c r="C43" s="94">
        <f t="shared" si="0"/>
        <v>0</v>
      </c>
      <c r="D43" s="205">
        <f>D44</f>
        <v>0</v>
      </c>
      <c r="E43" s="205">
        <f>E44</f>
        <v>0</v>
      </c>
      <c r="F43" s="205">
        <f>F44</f>
        <v>0</v>
      </c>
      <c r="G43" s="207" t="s">
        <v>263</v>
      </c>
      <c r="H43" s="206">
        <f t="shared" si="1"/>
        <v>0</v>
      </c>
      <c r="I43" s="205">
        <f>I44</f>
        <v>0</v>
      </c>
      <c r="J43" s="205">
        <f>J44</f>
        <v>0</v>
      </c>
      <c r="K43" s="205">
        <f>K44</f>
        <v>0</v>
      </c>
      <c r="L43" s="204" t="s">
        <v>263</v>
      </c>
    </row>
    <row r="44" spans="1:12" s="14" customFormat="1" ht="24.75" hidden="1" thickTop="1" x14ac:dyDescent="0.25">
      <c r="A44" s="74">
        <v>21499</v>
      </c>
      <c r="B44" s="78" t="s">
        <v>267</v>
      </c>
      <c r="C44" s="42">
        <f t="shared" si="0"/>
        <v>0</v>
      </c>
      <c r="D44" s="203"/>
      <c r="E44" s="202"/>
      <c r="F44" s="202"/>
      <c r="G44" s="201" t="s">
        <v>263</v>
      </c>
      <c r="H44" s="200">
        <f t="shared" si="1"/>
        <v>0</v>
      </c>
      <c r="I44" s="161"/>
      <c r="J44" s="199"/>
      <c r="K44" s="199"/>
      <c r="L44" s="198" t="s">
        <v>263</v>
      </c>
    </row>
    <row r="45" spans="1:12" ht="24.75" hidden="1" thickTop="1" x14ac:dyDescent="0.25">
      <c r="A45" s="197">
        <v>23000</v>
      </c>
      <c r="B45" s="86" t="s">
        <v>266</v>
      </c>
      <c r="C45" s="194">
        <f t="shared" si="0"/>
        <v>0</v>
      </c>
      <c r="D45" s="196" t="s">
        <v>263</v>
      </c>
      <c r="E45" s="196" t="s">
        <v>263</v>
      </c>
      <c r="F45" s="196" t="s">
        <v>263</v>
      </c>
      <c r="G45" s="195">
        <f>SUM(G46:G47)</f>
        <v>0</v>
      </c>
      <c r="H45" s="194">
        <f t="shared" si="1"/>
        <v>0</v>
      </c>
      <c r="I45" s="193" t="s">
        <v>263</v>
      </c>
      <c r="J45" s="193" t="s">
        <v>263</v>
      </c>
      <c r="K45" s="193" t="s">
        <v>263</v>
      </c>
      <c r="L45" s="192">
        <f>SUM(L46:L47)</f>
        <v>0</v>
      </c>
    </row>
    <row r="46" spans="1:12" ht="24.75" hidden="1" thickTop="1" x14ac:dyDescent="0.25">
      <c r="A46" s="154">
        <v>23410</v>
      </c>
      <c r="B46" s="137" t="s">
        <v>265</v>
      </c>
      <c r="C46" s="191">
        <f t="shared" si="0"/>
        <v>0</v>
      </c>
      <c r="D46" s="186" t="s">
        <v>263</v>
      </c>
      <c r="E46" s="186" t="s">
        <v>263</v>
      </c>
      <c r="F46" s="186" t="s">
        <v>263</v>
      </c>
      <c r="G46" s="190"/>
      <c r="H46" s="191">
        <f t="shared" si="1"/>
        <v>0</v>
      </c>
      <c r="I46" s="186" t="s">
        <v>263</v>
      </c>
      <c r="J46" s="186" t="s">
        <v>263</v>
      </c>
      <c r="K46" s="186" t="s">
        <v>263</v>
      </c>
      <c r="L46" s="188"/>
    </row>
    <row r="47" spans="1:12" ht="24.75" hidden="1" thickTop="1" x14ac:dyDescent="0.25">
      <c r="A47" s="154">
        <v>23510</v>
      </c>
      <c r="B47" s="137" t="s">
        <v>264</v>
      </c>
      <c r="C47" s="189">
        <f t="shared" si="0"/>
        <v>0</v>
      </c>
      <c r="D47" s="186" t="s">
        <v>263</v>
      </c>
      <c r="E47" s="186" t="s">
        <v>263</v>
      </c>
      <c r="F47" s="186" t="s">
        <v>263</v>
      </c>
      <c r="G47" s="190"/>
      <c r="H47" s="189">
        <f t="shared" si="1"/>
        <v>0</v>
      </c>
      <c r="I47" s="186" t="s">
        <v>263</v>
      </c>
      <c r="J47" s="186" t="s">
        <v>263</v>
      </c>
      <c r="K47" s="186" t="s">
        <v>263</v>
      </c>
      <c r="L47" s="188"/>
    </row>
    <row r="48" spans="1:12" ht="12.75" thickTop="1" x14ac:dyDescent="0.25">
      <c r="A48" s="44"/>
      <c r="B48" s="137"/>
      <c r="C48" s="134"/>
      <c r="D48" s="186"/>
      <c r="E48" s="186"/>
      <c r="F48" s="185"/>
      <c r="G48" s="187"/>
      <c r="H48" s="134"/>
      <c r="I48" s="186"/>
      <c r="J48" s="186"/>
      <c r="K48" s="185"/>
      <c r="L48" s="184"/>
    </row>
    <row r="49" spans="1:13" s="14" customFormat="1" x14ac:dyDescent="0.25">
      <c r="A49" s="183"/>
      <c r="B49" s="182" t="s">
        <v>262</v>
      </c>
      <c r="C49" s="180"/>
      <c r="D49" s="179"/>
      <c r="E49" s="179"/>
      <c r="F49" s="179"/>
      <c r="G49" s="181"/>
      <c r="H49" s="180"/>
      <c r="I49" s="179"/>
      <c r="J49" s="179"/>
      <c r="K49" s="179"/>
      <c r="L49" s="178"/>
    </row>
    <row r="50" spans="1:13" s="14" customFormat="1" ht="12.75" thickBot="1" x14ac:dyDescent="0.3">
      <c r="A50" s="56"/>
      <c r="B50" s="177" t="s">
        <v>261</v>
      </c>
      <c r="C50" s="176">
        <f t="shared" ref="C50:C81" si="2">SUM(D50:G50)</f>
        <v>378616</v>
      </c>
      <c r="D50" s="52">
        <f>SUM(D51,D281)</f>
        <v>378616</v>
      </c>
      <c r="E50" s="52">
        <f>SUM(E51,E281)</f>
        <v>0</v>
      </c>
      <c r="F50" s="52">
        <f>SUM(F51,F281)</f>
        <v>0</v>
      </c>
      <c r="G50" s="54">
        <f>SUM(G51,G281)</f>
        <v>0</v>
      </c>
      <c r="H50" s="176">
        <f t="shared" ref="H50:H81" si="3">SUM(I50:L50)</f>
        <v>372216</v>
      </c>
      <c r="I50" s="52">
        <f>SUM(I51,I281)</f>
        <v>372216</v>
      </c>
      <c r="J50" s="52">
        <f>SUM(J51,J281)</f>
        <v>0</v>
      </c>
      <c r="K50" s="52">
        <f>SUM(K51,K281)</f>
        <v>0</v>
      </c>
      <c r="L50" s="51">
        <f>SUM(L51,L281)</f>
        <v>0</v>
      </c>
    </row>
    <row r="51" spans="1:13" s="14" customFormat="1" ht="36.75" thickTop="1" x14ac:dyDescent="0.25">
      <c r="A51" s="175"/>
      <c r="B51" s="174" t="s">
        <v>260</v>
      </c>
      <c r="C51" s="172">
        <f t="shared" si="2"/>
        <v>378616</v>
      </c>
      <c r="D51" s="171">
        <f>SUM(D52,D194)</f>
        <v>378616</v>
      </c>
      <c r="E51" s="171">
        <f>SUM(E52,E194)</f>
        <v>0</v>
      </c>
      <c r="F51" s="171">
        <f>SUM(F52,F194)</f>
        <v>0</v>
      </c>
      <c r="G51" s="173">
        <f>SUM(G52,G194)</f>
        <v>0</v>
      </c>
      <c r="H51" s="172">
        <f t="shared" si="3"/>
        <v>372216</v>
      </c>
      <c r="I51" s="171">
        <f>SUM(I52,I194)</f>
        <v>372216</v>
      </c>
      <c r="J51" s="171">
        <f>SUM(J52,J194)</f>
        <v>0</v>
      </c>
      <c r="K51" s="171">
        <f>SUM(K52,K194)</f>
        <v>0</v>
      </c>
      <c r="L51" s="170">
        <f>SUM(L52,L194)</f>
        <v>0</v>
      </c>
    </row>
    <row r="52" spans="1:13" s="14" customFormat="1" ht="24" hidden="1" x14ac:dyDescent="0.25">
      <c r="A52" s="169"/>
      <c r="B52" s="168" t="s">
        <v>259</v>
      </c>
      <c r="C52" s="146">
        <f t="shared" si="2"/>
        <v>0</v>
      </c>
      <c r="D52" s="145">
        <f>SUM(D53,D75,D173,D187)</f>
        <v>0</v>
      </c>
      <c r="E52" s="145">
        <f>SUM(E53,E75,E173,E187)</f>
        <v>0</v>
      </c>
      <c r="F52" s="145">
        <f>SUM(F53,F75,F173,F187)</f>
        <v>0</v>
      </c>
      <c r="G52" s="167">
        <f>SUM(G53,G75,G173,G187)</f>
        <v>0</v>
      </c>
      <c r="H52" s="146">
        <f t="shared" si="3"/>
        <v>0</v>
      </c>
      <c r="I52" s="145">
        <f>SUM(I53,I75,I173,I187)</f>
        <v>0</v>
      </c>
      <c r="J52" s="145">
        <f>SUM(J53,J75,J173,J187)</f>
        <v>0</v>
      </c>
      <c r="K52" s="145">
        <f>SUM(K53,K75,K173,K187)</f>
        <v>0</v>
      </c>
      <c r="L52" s="166">
        <f>SUM(L53,L75,L173,L187)</f>
        <v>0</v>
      </c>
    </row>
    <row r="53" spans="1:13" s="14" customFormat="1" hidden="1" x14ac:dyDescent="0.25">
      <c r="A53" s="131">
        <v>1000</v>
      </c>
      <c r="B53" s="131" t="s">
        <v>258</v>
      </c>
      <c r="C53" s="128">
        <f t="shared" si="2"/>
        <v>0</v>
      </c>
      <c r="D53" s="127">
        <f>SUM(D54,D67)</f>
        <v>0</v>
      </c>
      <c r="E53" s="127">
        <f>SUM(E54,E67)</f>
        <v>0</v>
      </c>
      <c r="F53" s="127">
        <f>SUM(F54,F67)</f>
        <v>0</v>
      </c>
      <c r="G53" s="129">
        <f>SUM(G54,G67)</f>
        <v>0</v>
      </c>
      <c r="H53" s="128">
        <f t="shared" si="3"/>
        <v>0</v>
      </c>
      <c r="I53" s="127">
        <f>SUM(I54,I67)</f>
        <v>0</v>
      </c>
      <c r="J53" s="127">
        <f>SUM(J54,J67)</f>
        <v>0</v>
      </c>
      <c r="K53" s="127">
        <f>SUM(K54,K67)</f>
        <v>0</v>
      </c>
      <c r="L53" s="126">
        <f>SUM(L54,L67)</f>
        <v>0</v>
      </c>
    </row>
    <row r="54" spans="1:13" hidden="1" x14ac:dyDescent="0.25">
      <c r="A54" s="97">
        <v>1100</v>
      </c>
      <c r="B54" s="96" t="s">
        <v>257</v>
      </c>
      <c r="C54" s="94">
        <f t="shared" si="2"/>
        <v>0</v>
      </c>
      <c r="D54" s="93">
        <f>SUM(D55,D58,D66)</f>
        <v>0</v>
      </c>
      <c r="E54" s="93">
        <f>SUM(E55,E58,E66)</f>
        <v>0</v>
      </c>
      <c r="F54" s="93">
        <f>SUM(F55,F58,F66)</f>
        <v>0</v>
      </c>
      <c r="G54" s="165">
        <f>SUM(G55,G58,G66)</f>
        <v>0</v>
      </c>
      <c r="H54" s="94">
        <f t="shared" si="3"/>
        <v>0</v>
      </c>
      <c r="I54" s="93">
        <f>SUM(I55,I58,I66)</f>
        <v>0</v>
      </c>
      <c r="J54" s="93">
        <f>SUM(J55,J58,J66)</f>
        <v>0</v>
      </c>
      <c r="K54" s="93">
        <f>SUM(K55,K58,K66)</f>
        <v>0</v>
      </c>
      <c r="L54" s="92">
        <f>SUM(L55,L58,L66)</f>
        <v>0</v>
      </c>
    </row>
    <row r="55" spans="1:13" hidden="1" x14ac:dyDescent="0.25">
      <c r="A55" s="80">
        <v>1110</v>
      </c>
      <c r="B55" s="137" t="s">
        <v>256</v>
      </c>
      <c r="C55" s="134">
        <f t="shared" si="2"/>
        <v>0</v>
      </c>
      <c r="D55" s="139">
        <f>SUM(D56:D57)</f>
        <v>0</v>
      </c>
      <c r="E55" s="139">
        <f>SUM(E56:E57)</f>
        <v>0</v>
      </c>
      <c r="F55" s="139">
        <f>SUM(F56:F57)</f>
        <v>0</v>
      </c>
      <c r="G55" s="140">
        <f>SUM(G56:G57)</f>
        <v>0</v>
      </c>
      <c r="H55" s="134">
        <f t="shared" si="3"/>
        <v>0</v>
      </c>
      <c r="I55" s="139">
        <f>SUM(I56:I57)</f>
        <v>0</v>
      </c>
      <c r="J55" s="139">
        <f>SUM(J56:J57)</f>
        <v>0</v>
      </c>
      <c r="K55" s="139">
        <f>SUM(K56:K57)</f>
        <v>0</v>
      </c>
      <c r="L55" s="138">
        <f>SUM(L56:L57)</f>
        <v>0</v>
      </c>
    </row>
    <row r="56" spans="1:13" hidden="1" x14ac:dyDescent="0.25">
      <c r="A56" s="114">
        <v>1111</v>
      </c>
      <c r="B56" s="79" t="s">
        <v>255</v>
      </c>
      <c r="C56" s="69">
        <f t="shared" si="2"/>
        <v>0</v>
      </c>
      <c r="D56" s="68"/>
      <c r="E56" s="68"/>
      <c r="F56" s="68"/>
      <c r="G56" s="70"/>
      <c r="H56" s="69">
        <f t="shared" si="3"/>
        <v>0</v>
      </c>
      <c r="I56" s="68">
        <v>0</v>
      </c>
      <c r="J56" s="68"/>
      <c r="K56" s="68"/>
      <c r="L56" s="67"/>
      <c r="M56" s="27"/>
    </row>
    <row r="57" spans="1:13" ht="24" hidden="1" customHeight="1" x14ac:dyDescent="0.25">
      <c r="A57" s="74">
        <v>1119</v>
      </c>
      <c r="B57" s="78" t="s">
        <v>254</v>
      </c>
      <c r="C57" s="36">
        <f t="shared" si="2"/>
        <v>0</v>
      </c>
      <c r="D57" s="35"/>
      <c r="E57" s="35"/>
      <c r="F57" s="35"/>
      <c r="G57" s="37"/>
      <c r="H57" s="36">
        <f t="shared" si="3"/>
        <v>0</v>
      </c>
      <c r="I57" s="35">
        <v>0</v>
      </c>
      <c r="J57" s="35"/>
      <c r="K57" s="35"/>
      <c r="L57" s="34"/>
      <c r="M57" s="27"/>
    </row>
    <row r="58" spans="1:13" ht="23.25" hidden="1" customHeight="1" x14ac:dyDescent="0.25">
      <c r="A58" s="88">
        <v>1140</v>
      </c>
      <c r="B58" s="78" t="s">
        <v>253</v>
      </c>
      <c r="C58" s="36">
        <f t="shared" si="2"/>
        <v>0</v>
      </c>
      <c r="D58" s="76">
        <f>SUM(D59:D65)</f>
        <v>0</v>
      </c>
      <c r="E58" s="76">
        <f>SUM(E59:E65)</f>
        <v>0</v>
      </c>
      <c r="F58" s="76">
        <f>SUM(F59:F65)</f>
        <v>0</v>
      </c>
      <c r="G58" s="77">
        <f>SUM(G59:G65)</f>
        <v>0</v>
      </c>
      <c r="H58" s="36">
        <f t="shared" si="3"/>
        <v>0</v>
      </c>
      <c r="I58" s="76">
        <f>SUM(I59:I65)</f>
        <v>0</v>
      </c>
      <c r="J58" s="76">
        <f>SUM(J59:J65)</f>
        <v>0</v>
      </c>
      <c r="K58" s="76">
        <f>SUM(K59:K65)</f>
        <v>0</v>
      </c>
      <c r="L58" s="75">
        <f>SUM(L59:L65)</f>
        <v>0</v>
      </c>
    </row>
    <row r="59" spans="1:13" hidden="1" x14ac:dyDescent="0.25">
      <c r="A59" s="74">
        <v>1141</v>
      </c>
      <c r="B59" s="78" t="s">
        <v>252</v>
      </c>
      <c r="C59" s="36">
        <f t="shared" si="2"/>
        <v>0</v>
      </c>
      <c r="D59" s="35"/>
      <c r="E59" s="35"/>
      <c r="F59" s="35"/>
      <c r="G59" s="37"/>
      <c r="H59" s="36">
        <f t="shared" si="3"/>
        <v>0</v>
      </c>
      <c r="I59" s="35">
        <v>0</v>
      </c>
      <c r="J59" s="35"/>
      <c r="K59" s="35"/>
      <c r="L59" s="34"/>
      <c r="M59" s="27"/>
    </row>
    <row r="60" spans="1:13" ht="24.75" hidden="1" customHeight="1" x14ac:dyDescent="0.25">
      <c r="A60" s="74">
        <v>1142</v>
      </c>
      <c r="B60" s="78" t="s">
        <v>251</v>
      </c>
      <c r="C60" s="36">
        <f t="shared" si="2"/>
        <v>0</v>
      </c>
      <c r="D60" s="35"/>
      <c r="E60" s="35"/>
      <c r="F60" s="35"/>
      <c r="G60" s="37"/>
      <c r="H60" s="36">
        <f t="shared" si="3"/>
        <v>0</v>
      </c>
      <c r="I60" s="35">
        <v>0</v>
      </c>
      <c r="J60" s="35"/>
      <c r="K60" s="35"/>
      <c r="L60" s="34"/>
      <c r="M60" s="27"/>
    </row>
    <row r="61" spans="1:13" ht="24" hidden="1" x14ac:dyDescent="0.25">
      <c r="A61" s="74">
        <v>1145</v>
      </c>
      <c r="B61" s="78" t="s">
        <v>250</v>
      </c>
      <c r="C61" s="36">
        <f t="shared" si="2"/>
        <v>0</v>
      </c>
      <c r="D61" s="35"/>
      <c r="E61" s="35"/>
      <c r="F61" s="35"/>
      <c r="G61" s="37"/>
      <c r="H61" s="36">
        <f t="shared" si="3"/>
        <v>0</v>
      </c>
      <c r="I61" s="35">
        <v>0</v>
      </c>
      <c r="J61" s="35"/>
      <c r="K61" s="35"/>
      <c r="L61" s="34"/>
      <c r="M61" s="27"/>
    </row>
    <row r="62" spans="1:13" ht="27.75" hidden="1" customHeight="1" x14ac:dyDescent="0.25">
      <c r="A62" s="74">
        <v>1146</v>
      </c>
      <c r="B62" s="78" t="s">
        <v>249</v>
      </c>
      <c r="C62" s="36">
        <f t="shared" si="2"/>
        <v>0</v>
      </c>
      <c r="D62" s="35"/>
      <c r="E62" s="35"/>
      <c r="F62" s="35"/>
      <c r="G62" s="37"/>
      <c r="H62" s="36">
        <f t="shared" si="3"/>
        <v>0</v>
      </c>
      <c r="I62" s="35">
        <v>0</v>
      </c>
      <c r="J62" s="35"/>
      <c r="K62" s="35"/>
      <c r="L62" s="34"/>
      <c r="M62" s="27"/>
    </row>
    <row r="63" spans="1:13" hidden="1" x14ac:dyDescent="0.25">
      <c r="A63" s="74">
        <v>1147</v>
      </c>
      <c r="B63" s="78" t="s">
        <v>248</v>
      </c>
      <c r="C63" s="36">
        <f t="shared" si="2"/>
        <v>0</v>
      </c>
      <c r="D63" s="35"/>
      <c r="E63" s="35"/>
      <c r="F63" s="35"/>
      <c r="G63" s="37"/>
      <c r="H63" s="36">
        <f t="shared" si="3"/>
        <v>0</v>
      </c>
      <c r="I63" s="35">
        <v>0</v>
      </c>
      <c r="J63" s="35"/>
      <c r="K63" s="35"/>
      <c r="L63" s="34"/>
      <c r="M63" s="27"/>
    </row>
    <row r="64" spans="1:13" hidden="1" x14ac:dyDescent="0.25">
      <c r="A64" s="74">
        <v>1148</v>
      </c>
      <c r="B64" s="78" t="s">
        <v>247</v>
      </c>
      <c r="C64" s="36">
        <f t="shared" si="2"/>
        <v>0</v>
      </c>
      <c r="D64" s="35"/>
      <c r="E64" s="35"/>
      <c r="F64" s="35"/>
      <c r="G64" s="37"/>
      <c r="H64" s="36">
        <f t="shared" si="3"/>
        <v>0</v>
      </c>
      <c r="I64" s="35">
        <v>0</v>
      </c>
      <c r="J64" s="35"/>
      <c r="K64" s="35"/>
      <c r="L64" s="34"/>
      <c r="M64" s="27"/>
    </row>
    <row r="65" spans="1:13" ht="36" hidden="1" x14ac:dyDescent="0.25">
      <c r="A65" s="74">
        <v>1149</v>
      </c>
      <c r="B65" s="78" t="s">
        <v>246</v>
      </c>
      <c r="C65" s="36">
        <f t="shared" si="2"/>
        <v>0</v>
      </c>
      <c r="D65" s="35"/>
      <c r="E65" s="35"/>
      <c r="F65" s="35"/>
      <c r="G65" s="37"/>
      <c r="H65" s="36">
        <f t="shared" si="3"/>
        <v>0</v>
      </c>
      <c r="I65" s="35">
        <v>0</v>
      </c>
      <c r="J65" s="35"/>
      <c r="K65" s="35"/>
      <c r="L65" s="34"/>
      <c r="M65" s="27"/>
    </row>
    <row r="66" spans="1:13" ht="36" hidden="1" x14ac:dyDescent="0.25">
      <c r="A66" s="80">
        <v>1150</v>
      </c>
      <c r="B66" s="137" t="s">
        <v>245</v>
      </c>
      <c r="C66" s="134">
        <f t="shared" si="2"/>
        <v>0</v>
      </c>
      <c r="D66" s="133"/>
      <c r="E66" s="133"/>
      <c r="F66" s="133"/>
      <c r="G66" s="135"/>
      <c r="H66" s="134">
        <f t="shared" si="3"/>
        <v>0</v>
      </c>
      <c r="I66" s="133">
        <v>0</v>
      </c>
      <c r="J66" s="133"/>
      <c r="K66" s="133"/>
      <c r="L66" s="132"/>
      <c r="M66" s="27"/>
    </row>
    <row r="67" spans="1:13" ht="36" hidden="1" x14ac:dyDescent="0.25">
      <c r="A67" s="97">
        <v>1200</v>
      </c>
      <c r="B67" s="96" t="s">
        <v>244</v>
      </c>
      <c r="C67" s="94">
        <f t="shared" si="2"/>
        <v>0</v>
      </c>
      <c r="D67" s="93">
        <f>SUM(D68:D69)</f>
        <v>0</v>
      </c>
      <c r="E67" s="93">
        <f>SUM(E68:E69)</f>
        <v>0</v>
      </c>
      <c r="F67" s="93">
        <f>SUM(F68:F69)</f>
        <v>0</v>
      </c>
      <c r="G67" s="142">
        <f>SUM(G68:G69)</f>
        <v>0</v>
      </c>
      <c r="H67" s="94">
        <f t="shared" si="3"/>
        <v>0</v>
      </c>
      <c r="I67" s="93">
        <f>SUM(I68:I69)</f>
        <v>0</v>
      </c>
      <c r="J67" s="93">
        <f>SUM(J68:J69)</f>
        <v>0</v>
      </c>
      <c r="K67" s="93">
        <f>SUM(K68:K69)</f>
        <v>0</v>
      </c>
      <c r="L67" s="141">
        <f>SUM(L68:L69)</f>
        <v>0</v>
      </c>
    </row>
    <row r="68" spans="1:13" ht="24" hidden="1" x14ac:dyDescent="0.25">
      <c r="A68" s="91">
        <v>1210</v>
      </c>
      <c r="B68" s="79" t="s">
        <v>243</v>
      </c>
      <c r="C68" s="69">
        <f t="shared" si="2"/>
        <v>0</v>
      </c>
      <c r="D68" s="68"/>
      <c r="E68" s="68"/>
      <c r="F68" s="68"/>
      <c r="G68" s="70"/>
      <c r="H68" s="69">
        <f t="shared" si="3"/>
        <v>0</v>
      </c>
      <c r="I68" s="68">
        <v>0</v>
      </c>
      <c r="J68" s="68"/>
      <c r="K68" s="68"/>
      <c r="L68" s="67"/>
      <c r="M68" s="27"/>
    </row>
    <row r="69" spans="1:13" ht="24" hidden="1" x14ac:dyDescent="0.25">
      <c r="A69" s="88">
        <v>1220</v>
      </c>
      <c r="B69" s="78" t="s">
        <v>242</v>
      </c>
      <c r="C69" s="36">
        <f t="shared" si="2"/>
        <v>0</v>
      </c>
      <c r="D69" s="76">
        <f>SUM(D70:D74)</f>
        <v>0</v>
      </c>
      <c r="E69" s="76">
        <f>SUM(E70:E74)</f>
        <v>0</v>
      </c>
      <c r="F69" s="76">
        <f>SUM(F70:F74)</f>
        <v>0</v>
      </c>
      <c r="G69" s="77">
        <f>SUM(G70:G74)</f>
        <v>0</v>
      </c>
      <c r="H69" s="36">
        <f t="shared" si="3"/>
        <v>0</v>
      </c>
      <c r="I69" s="76">
        <f>SUM(I70:I74)</f>
        <v>0</v>
      </c>
      <c r="J69" s="76">
        <f>SUM(J70:J74)</f>
        <v>0</v>
      </c>
      <c r="K69" s="76">
        <f>SUM(K70:K74)</f>
        <v>0</v>
      </c>
      <c r="L69" s="75">
        <f>SUM(L70:L74)</f>
        <v>0</v>
      </c>
    </row>
    <row r="70" spans="1:13" ht="60" hidden="1" x14ac:dyDescent="0.25">
      <c r="A70" s="74">
        <v>1221</v>
      </c>
      <c r="B70" s="78" t="s">
        <v>241</v>
      </c>
      <c r="C70" s="36">
        <f t="shared" si="2"/>
        <v>0</v>
      </c>
      <c r="D70" s="35"/>
      <c r="E70" s="35"/>
      <c r="F70" s="35"/>
      <c r="G70" s="37"/>
      <c r="H70" s="36">
        <f t="shared" si="3"/>
        <v>0</v>
      </c>
      <c r="I70" s="35">
        <v>0</v>
      </c>
      <c r="J70" s="35"/>
      <c r="K70" s="35"/>
      <c r="L70" s="34"/>
      <c r="M70" s="27"/>
    </row>
    <row r="71" spans="1:13" hidden="1" x14ac:dyDescent="0.25">
      <c r="A71" s="74">
        <v>1223</v>
      </c>
      <c r="B71" s="78" t="s">
        <v>240</v>
      </c>
      <c r="C71" s="36">
        <f t="shared" si="2"/>
        <v>0</v>
      </c>
      <c r="D71" s="35"/>
      <c r="E71" s="35"/>
      <c r="F71" s="35"/>
      <c r="G71" s="37"/>
      <c r="H71" s="36">
        <f t="shared" si="3"/>
        <v>0</v>
      </c>
      <c r="I71" s="35">
        <v>0</v>
      </c>
      <c r="J71" s="35"/>
      <c r="K71" s="35"/>
      <c r="L71" s="34"/>
      <c r="M71" s="27"/>
    </row>
    <row r="72" spans="1:13" hidden="1" x14ac:dyDescent="0.25">
      <c r="A72" s="74">
        <v>1225</v>
      </c>
      <c r="B72" s="78" t="s">
        <v>239</v>
      </c>
      <c r="C72" s="36">
        <f t="shared" si="2"/>
        <v>0</v>
      </c>
      <c r="D72" s="35"/>
      <c r="E72" s="35"/>
      <c r="F72" s="35"/>
      <c r="G72" s="37"/>
      <c r="H72" s="36">
        <f t="shared" si="3"/>
        <v>0</v>
      </c>
      <c r="I72" s="35">
        <v>0</v>
      </c>
      <c r="J72" s="35"/>
      <c r="K72" s="35"/>
      <c r="L72" s="34"/>
      <c r="M72" s="27"/>
    </row>
    <row r="73" spans="1:13" ht="36" hidden="1" x14ac:dyDescent="0.25">
      <c r="A73" s="74">
        <v>1227</v>
      </c>
      <c r="B73" s="78" t="s">
        <v>238</v>
      </c>
      <c r="C73" s="36">
        <f t="shared" si="2"/>
        <v>0</v>
      </c>
      <c r="D73" s="35"/>
      <c r="E73" s="35"/>
      <c r="F73" s="35"/>
      <c r="G73" s="37"/>
      <c r="H73" s="36">
        <f t="shared" si="3"/>
        <v>0</v>
      </c>
      <c r="I73" s="35">
        <v>0</v>
      </c>
      <c r="J73" s="35"/>
      <c r="K73" s="35"/>
      <c r="L73" s="34"/>
      <c r="M73" s="27"/>
    </row>
    <row r="74" spans="1:13" ht="60" hidden="1" x14ac:dyDescent="0.25">
      <c r="A74" s="74">
        <v>1228</v>
      </c>
      <c r="B74" s="78" t="s">
        <v>237</v>
      </c>
      <c r="C74" s="36">
        <f t="shared" si="2"/>
        <v>0</v>
      </c>
      <c r="D74" s="35"/>
      <c r="E74" s="35"/>
      <c r="F74" s="35"/>
      <c r="G74" s="37"/>
      <c r="H74" s="36">
        <f t="shared" si="3"/>
        <v>0</v>
      </c>
      <c r="I74" s="35">
        <v>0</v>
      </c>
      <c r="J74" s="35"/>
      <c r="K74" s="35"/>
      <c r="L74" s="34"/>
      <c r="M74" s="27"/>
    </row>
    <row r="75" spans="1:13" hidden="1" x14ac:dyDescent="0.25">
      <c r="A75" s="131">
        <v>2000</v>
      </c>
      <c r="B75" s="131" t="s">
        <v>236</v>
      </c>
      <c r="C75" s="128">
        <f t="shared" si="2"/>
        <v>0</v>
      </c>
      <c r="D75" s="127">
        <f>SUM(D76,D83,D130,D164,D165,D172)</f>
        <v>0</v>
      </c>
      <c r="E75" s="127">
        <f>SUM(E76,E83,E130,E164,E165,E172)</f>
        <v>0</v>
      </c>
      <c r="F75" s="127">
        <f>SUM(F76,F83,F130,F164,F165,F172)</f>
        <v>0</v>
      </c>
      <c r="G75" s="129">
        <f>SUM(G76,G83,G130,G164,G165,G172)</f>
        <v>0</v>
      </c>
      <c r="H75" s="128">
        <f t="shared" si="3"/>
        <v>0</v>
      </c>
      <c r="I75" s="127">
        <f>SUM(I76,I83,I130,I164,I165,I172)</f>
        <v>0</v>
      </c>
      <c r="J75" s="127">
        <f>SUM(J76,J83,J130,J164,J165,J172)</f>
        <v>0</v>
      </c>
      <c r="K75" s="127">
        <f>SUM(K76,K83,K130,K164,K165,K172)</f>
        <v>0</v>
      </c>
      <c r="L75" s="126">
        <f>SUM(L76,L83,L130,L164,L165,L172)</f>
        <v>0</v>
      </c>
    </row>
    <row r="76" spans="1:13" ht="24" hidden="1" x14ac:dyDescent="0.25">
      <c r="A76" s="97">
        <v>2100</v>
      </c>
      <c r="B76" s="96" t="s">
        <v>235</v>
      </c>
      <c r="C76" s="94">
        <f t="shared" si="2"/>
        <v>0</v>
      </c>
      <c r="D76" s="93">
        <f>SUM(D77,D80)</f>
        <v>0</v>
      </c>
      <c r="E76" s="93">
        <f>SUM(E77,E80)</f>
        <v>0</v>
      </c>
      <c r="F76" s="93">
        <f>SUM(F77,F80)</f>
        <v>0</v>
      </c>
      <c r="G76" s="142">
        <f>SUM(G77,G80)</f>
        <v>0</v>
      </c>
      <c r="H76" s="94">
        <f t="shared" si="3"/>
        <v>0</v>
      </c>
      <c r="I76" s="93">
        <f>SUM(I77,I80)</f>
        <v>0</v>
      </c>
      <c r="J76" s="93">
        <f>SUM(J77,J80)</f>
        <v>0</v>
      </c>
      <c r="K76" s="93">
        <f>SUM(K77,K80)</f>
        <v>0</v>
      </c>
      <c r="L76" s="141">
        <f>SUM(L77,L80)</f>
        <v>0</v>
      </c>
    </row>
    <row r="77" spans="1:13" ht="24" hidden="1" x14ac:dyDescent="0.25">
      <c r="A77" s="91">
        <v>2110</v>
      </c>
      <c r="B77" s="79" t="s">
        <v>234</v>
      </c>
      <c r="C77" s="69">
        <f t="shared" si="2"/>
        <v>0</v>
      </c>
      <c r="D77" s="107">
        <f>SUM(D78:D79)</f>
        <v>0</v>
      </c>
      <c r="E77" s="107">
        <f>SUM(E78:E79)</f>
        <v>0</v>
      </c>
      <c r="F77" s="107">
        <f>SUM(F78:F79)</f>
        <v>0</v>
      </c>
      <c r="G77" s="150">
        <f>SUM(G78:G79)</f>
        <v>0</v>
      </c>
      <c r="H77" s="69">
        <f t="shared" si="3"/>
        <v>0</v>
      </c>
      <c r="I77" s="107">
        <f>SUM(I78:I79)</f>
        <v>0</v>
      </c>
      <c r="J77" s="107">
        <f>SUM(J78:J79)</f>
        <v>0</v>
      </c>
      <c r="K77" s="107">
        <f>SUM(K78:K79)</f>
        <v>0</v>
      </c>
      <c r="L77" s="149">
        <f>SUM(L78:L79)</f>
        <v>0</v>
      </c>
    </row>
    <row r="78" spans="1:13" hidden="1" x14ac:dyDescent="0.25">
      <c r="A78" s="74">
        <v>2111</v>
      </c>
      <c r="B78" s="78" t="s">
        <v>232</v>
      </c>
      <c r="C78" s="36">
        <f t="shared" si="2"/>
        <v>0</v>
      </c>
      <c r="D78" s="35"/>
      <c r="E78" s="35"/>
      <c r="F78" s="35"/>
      <c r="G78" s="37"/>
      <c r="H78" s="36">
        <f t="shared" si="3"/>
        <v>0</v>
      </c>
      <c r="I78" s="35">
        <v>0</v>
      </c>
      <c r="J78" s="35"/>
      <c r="K78" s="35"/>
      <c r="L78" s="34"/>
      <c r="M78" s="27"/>
    </row>
    <row r="79" spans="1:13" ht="24" hidden="1" x14ac:dyDescent="0.25">
      <c r="A79" s="74">
        <v>2112</v>
      </c>
      <c r="B79" s="78" t="s">
        <v>231</v>
      </c>
      <c r="C79" s="36">
        <f t="shared" si="2"/>
        <v>0</v>
      </c>
      <c r="D79" s="35"/>
      <c r="E79" s="35"/>
      <c r="F79" s="35"/>
      <c r="G79" s="37"/>
      <c r="H79" s="36">
        <f t="shared" si="3"/>
        <v>0</v>
      </c>
      <c r="I79" s="35">
        <v>0</v>
      </c>
      <c r="J79" s="35"/>
      <c r="K79" s="35"/>
      <c r="L79" s="34"/>
      <c r="M79" s="27"/>
    </row>
    <row r="80" spans="1:13" ht="24" hidden="1" x14ac:dyDescent="0.25">
      <c r="A80" s="88">
        <v>2120</v>
      </c>
      <c r="B80" s="78" t="s">
        <v>233</v>
      </c>
      <c r="C80" s="36">
        <f t="shared" si="2"/>
        <v>0</v>
      </c>
      <c r="D80" s="76">
        <f>SUM(D81:D82)</f>
        <v>0</v>
      </c>
      <c r="E80" s="76">
        <f>SUM(E81:E82)</f>
        <v>0</v>
      </c>
      <c r="F80" s="76">
        <f>SUM(F81:F82)</f>
        <v>0</v>
      </c>
      <c r="G80" s="77">
        <f>SUM(G81:G82)</f>
        <v>0</v>
      </c>
      <c r="H80" s="36">
        <f t="shared" si="3"/>
        <v>0</v>
      </c>
      <c r="I80" s="76">
        <f>SUM(I81:I82)</f>
        <v>0</v>
      </c>
      <c r="J80" s="76">
        <f>SUM(J81:J82)</f>
        <v>0</v>
      </c>
      <c r="K80" s="76">
        <f>SUM(K81:K82)</f>
        <v>0</v>
      </c>
      <c r="L80" s="75">
        <f>SUM(L81:L82)</f>
        <v>0</v>
      </c>
    </row>
    <row r="81" spans="1:13" hidden="1" x14ac:dyDescent="0.25">
      <c r="A81" s="74">
        <v>2121</v>
      </c>
      <c r="B81" s="78" t="s">
        <v>232</v>
      </c>
      <c r="C81" s="36">
        <f t="shared" si="2"/>
        <v>0</v>
      </c>
      <c r="D81" s="35"/>
      <c r="E81" s="35"/>
      <c r="F81" s="35"/>
      <c r="G81" s="37"/>
      <c r="H81" s="36">
        <f t="shared" si="3"/>
        <v>0</v>
      </c>
      <c r="I81" s="35">
        <v>0</v>
      </c>
      <c r="J81" s="35"/>
      <c r="K81" s="35"/>
      <c r="L81" s="34"/>
      <c r="M81" s="27"/>
    </row>
    <row r="82" spans="1:13" ht="24" hidden="1" x14ac:dyDescent="0.25">
      <c r="A82" s="74">
        <v>2122</v>
      </c>
      <c r="B82" s="78" t="s">
        <v>231</v>
      </c>
      <c r="C82" s="36">
        <f t="shared" ref="C82:C113" si="4">SUM(D82:G82)</f>
        <v>0</v>
      </c>
      <c r="D82" s="35"/>
      <c r="E82" s="35"/>
      <c r="F82" s="35"/>
      <c r="G82" s="37"/>
      <c r="H82" s="36">
        <f t="shared" ref="H82:H113" si="5">SUM(I82:L82)</f>
        <v>0</v>
      </c>
      <c r="I82" s="35">
        <v>0</v>
      </c>
      <c r="J82" s="35"/>
      <c r="K82" s="35"/>
      <c r="L82" s="34"/>
      <c r="M82" s="27"/>
    </row>
    <row r="83" spans="1:13" hidden="1" x14ac:dyDescent="0.25">
      <c r="A83" s="97">
        <v>2200</v>
      </c>
      <c r="B83" s="96" t="s">
        <v>230</v>
      </c>
      <c r="C83" s="94">
        <f t="shared" si="4"/>
        <v>0</v>
      </c>
      <c r="D83" s="93">
        <f>SUM(D84,D89,D95,D103,D112,D116,D122,D128)</f>
        <v>0</v>
      </c>
      <c r="E83" s="93">
        <f>SUM(E84,E89,E95,E103,E112,E116,E122,E128)</f>
        <v>0</v>
      </c>
      <c r="F83" s="93">
        <f>SUM(F84,F89,F95,F103,F112,F116,F122,F128)</f>
        <v>0</v>
      </c>
      <c r="G83" s="142">
        <f>SUM(G84,G89,G95,G103,G112,G116,G122,G128)</f>
        <v>0</v>
      </c>
      <c r="H83" s="94">
        <f t="shared" si="5"/>
        <v>0</v>
      </c>
      <c r="I83" s="93">
        <f>SUM(I84,I89,I95,I103,I112,I116,I122,I128)</f>
        <v>0</v>
      </c>
      <c r="J83" s="93">
        <f>SUM(J84,J89,J95,J103,J112,J116,J122,J128)</f>
        <v>0</v>
      </c>
      <c r="K83" s="93">
        <f>SUM(K84,K89,K95,K103,K112,K116,K122,K128)</f>
        <v>0</v>
      </c>
      <c r="L83" s="109">
        <f>SUM(L84,L89,L95,L103,L112,L116,L122,L128)</f>
        <v>0</v>
      </c>
    </row>
    <row r="84" spans="1:13" ht="24" hidden="1" x14ac:dyDescent="0.25">
      <c r="A84" s="80">
        <v>2210</v>
      </c>
      <c r="B84" s="137" t="s">
        <v>229</v>
      </c>
      <c r="C84" s="134">
        <f t="shared" si="4"/>
        <v>0</v>
      </c>
      <c r="D84" s="139">
        <f>SUM(D85:D88)</f>
        <v>0</v>
      </c>
      <c r="E84" s="139">
        <f>SUM(E85:E88)</f>
        <v>0</v>
      </c>
      <c r="F84" s="139">
        <f>SUM(F85:F88)</f>
        <v>0</v>
      </c>
      <c r="G84" s="139">
        <f>SUM(G85:G88)</f>
        <v>0</v>
      </c>
      <c r="H84" s="134">
        <f t="shared" si="5"/>
        <v>0</v>
      </c>
      <c r="I84" s="139">
        <f>SUM(I85:I88)</f>
        <v>0</v>
      </c>
      <c r="J84" s="139">
        <f>SUM(J85:J88)</f>
        <v>0</v>
      </c>
      <c r="K84" s="139">
        <f>SUM(K85:K88)</f>
        <v>0</v>
      </c>
      <c r="L84" s="138">
        <f>SUM(L85:L88)</f>
        <v>0</v>
      </c>
    </row>
    <row r="85" spans="1:13" ht="24" hidden="1" x14ac:dyDescent="0.25">
      <c r="A85" s="114">
        <v>2211</v>
      </c>
      <c r="B85" s="79" t="s">
        <v>228</v>
      </c>
      <c r="C85" s="69">
        <f t="shared" si="4"/>
        <v>0</v>
      </c>
      <c r="D85" s="68"/>
      <c r="E85" s="68"/>
      <c r="F85" s="68"/>
      <c r="G85" s="70"/>
      <c r="H85" s="69">
        <f t="shared" si="5"/>
        <v>0</v>
      </c>
      <c r="I85" s="68">
        <v>0</v>
      </c>
      <c r="J85" s="68"/>
      <c r="K85" s="68"/>
      <c r="L85" s="67"/>
      <c r="M85" s="27"/>
    </row>
    <row r="86" spans="1:13" ht="36" hidden="1" x14ac:dyDescent="0.25">
      <c r="A86" s="74">
        <v>2212</v>
      </c>
      <c r="B86" s="78" t="s">
        <v>227</v>
      </c>
      <c r="C86" s="36">
        <f t="shared" si="4"/>
        <v>0</v>
      </c>
      <c r="D86" s="35"/>
      <c r="E86" s="35"/>
      <c r="F86" s="35"/>
      <c r="G86" s="37"/>
      <c r="H86" s="36">
        <f t="shared" si="5"/>
        <v>0</v>
      </c>
      <c r="I86" s="35">
        <v>0</v>
      </c>
      <c r="J86" s="35"/>
      <c r="K86" s="35"/>
      <c r="L86" s="34"/>
      <c r="M86" s="27"/>
    </row>
    <row r="87" spans="1:13" ht="24" hidden="1" x14ac:dyDescent="0.25">
      <c r="A87" s="74">
        <v>2214</v>
      </c>
      <c r="B87" s="78" t="s">
        <v>226</v>
      </c>
      <c r="C87" s="36">
        <f t="shared" si="4"/>
        <v>0</v>
      </c>
      <c r="D87" s="35"/>
      <c r="E87" s="35"/>
      <c r="F87" s="35"/>
      <c r="G87" s="37"/>
      <c r="H87" s="36">
        <f t="shared" si="5"/>
        <v>0</v>
      </c>
      <c r="I87" s="35">
        <v>0</v>
      </c>
      <c r="J87" s="35"/>
      <c r="K87" s="35"/>
      <c r="L87" s="34"/>
      <c r="M87" s="27"/>
    </row>
    <row r="88" spans="1:13" hidden="1" x14ac:dyDescent="0.25">
      <c r="A88" s="74">
        <v>2219</v>
      </c>
      <c r="B88" s="78" t="s">
        <v>225</v>
      </c>
      <c r="C88" s="36">
        <f t="shared" si="4"/>
        <v>0</v>
      </c>
      <c r="D88" s="35"/>
      <c r="E88" s="35"/>
      <c r="F88" s="35"/>
      <c r="G88" s="37"/>
      <c r="H88" s="36">
        <f t="shared" si="5"/>
        <v>0</v>
      </c>
      <c r="I88" s="35">
        <v>0</v>
      </c>
      <c r="J88" s="35"/>
      <c r="K88" s="35"/>
      <c r="L88" s="34"/>
      <c r="M88" s="27"/>
    </row>
    <row r="89" spans="1:13" ht="24" hidden="1" x14ac:dyDescent="0.25">
      <c r="A89" s="88">
        <v>2220</v>
      </c>
      <c r="B89" s="78" t="s">
        <v>224</v>
      </c>
      <c r="C89" s="36">
        <f t="shared" si="4"/>
        <v>0</v>
      </c>
      <c r="D89" s="76">
        <f>SUM(D90:D94)</f>
        <v>0</v>
      </c>
      <c r="E89" s="76">
        <f>SUM(E90:E94)</f>
        <v>0</v>
      </c>
      <c r="F89" s="76">
        <f>SUM(F90:F94)</f>
        <v>0</v>
      </c>
      <c r="G89" s="77">
        <f>SUM(G90:G94)</f>
        <v>0</v>
      </c>
      <c r="H89" s="36">
        <f t="shared" si="5"/>
        <v>0</v>
      </c>
      <c r="I89" s="76">
        <f>SUM(I90:I94)</f>
        <v>0</v>
      </c>
      <c r="J89" s="76">
        <f>SUM(J90:J94)</f>
        <v>0</v>
      </c>
      <c r="K89" s="76">
        <f>SUM(K90:K94)</f>
        <v>0</v>
      </c>
      <c r="L89" s="75">
        <f>SUM(L90:L94)</f>
        <v>0</v>
      </c>
    </row>
    <row r="90" spans="1:13" hidden="1" x14ac:dyDescent="0.25">
      <c r="A90" s="74">
        <v>2221</v>
      </c>
      <c r="B90" s="78" t="s">
        <v>223</v>
      </c>
      <c r="C90" s="36">
        <f t="shared" si="4"/>
        <v>0</v>
      </c>
      <c r="D90" s="35"/>
      <c r="E90" s="35"/>
      <c r="F90" s="35"/>
      <c r="G90" s="37"/>
      <c r="H90" s="36">
        <f t="shared" si="5"/>
        <v>0</v>
      </c>
      <c r="I90" s="35">
        <v>0</v>
      </c>
      <c r="J90" s="35"/>
      <c r="K90" s="35"/>
      <c r="L90" s="34"/>
      <c r="M90" s="27"/>
    </row>
    <row r="91" spans="1:13" hidden="1" x14ac:dyDescent="0.25">
      <c r="A91" s="74">
        <v>2222</v>
      </c>
      <c r="B91" s="78" t="s">
        <v>222</v>
      </c>
      <c r="C91" s="36">
        <f t="shared" si="4"/>
        <v>0</v>
      </c>
      <c r="D91" s="35"/>
      <c r="E91" s="35"/>
      <c r="F91" s="35"/>
      <c r="G91" s="37"/>
      <c r="H91" s="36">
        <f t="shared" si="5"/>
        <v>0</v>
      </c>
      <c r="I91" s="35">
        <v>0</v>
      </c>
      <c r="J91" s="35"/>
      <c r="K91" s="35"/>
      <c r="L91" s="34"/>
      <c r="M91" s="27"/>
    </row>
    <row r="92" spans="1:13" hidden="1" x14ac:dyDescent="0.25">
      <c r="A92" s="74">
        <v>2223</v>
      </c>
      <c r="B92" s="78" t="s">
        <v>221</v>
      </c>
      <c r="C92" s="36">
        <f t="shared" si="4"/>
        <v>0</v>
      </c>
      <c r="D92" s="35"/>
      <c r="E92" s="35"/>
      <c r="F92" s="35"/>
      <c r="G92" s="37"/>
      <c r="H92" s="36">
        <f t="shared" si="5"/>
        <v>0</v>
      </c>
      <c r="I92" s="35">
        <v>0</v>
      </c>
      <c r="J92" s="35"/>
      <c r="K92" s="35"/>
      <c r="L92" s="34"/>
      <c r="M92" s="27"/>
    </row>
    <row r="93" spans="1:13" ht="48" hidden="1" x14ac:dyDescent="0.25">
      <c r="A93" s="74">
        <v>2224</v>
      </c>
      <c r="B93" s="78" t="s">
        <v>220</v>
      </c>
      <c r="C93" s="36">
        <f t="shared" si="4"/>
        <v>0</v>
      </c>
      <c r="D93" s="35"/>
      <c r="E93" s="35"/>
      <c r="F93" s="35"/>
      <c r="G93" s="37"/>
      <c r="H93" s="36">
        <f t="shared" si="5"/>
        <v>0</v>
      </c>
      <c r="I93" s="35">
        <v>0</v>
      </c>
      <c r="J93" s="35"/>
      <c r="K93" s="35"/>
      <c r="L93" s="34"/>
      <c r="M93" s="27"/>
    </row>
    <row r="94" spans="1:13" ht="24" hidden="1" x14ac:dyDescent="0.25">
      <c r="A94" s="74">
        <v>2229</v>
      </c>
      <c r="B94" s="78" t="s">
        <v>219</v>
      </c>
      <c r="C94" s="36">
        <f t="shared" si="4"/>
        <v>0</v>
      </c>
      <c r="D94" s="35"/>
      <c r="E94" s="35"/>
      <c r="F94" s="35"/>
      <c r="G94" s="37"/>
      <c r="H94" s="36">
        <f t="shared" si="5"/>
        <v>0</v>
      </c>
      <c r="I94" s="35">
        <v>0</v>
      </c>
      <c r="J94" s="35"/>
      <c r="K94" s="35"/>
      <c r="L94" s="34"/>
      <c r="M94" s="27"/>
    </row>
    <row r="95" spans="1:13" ht="36" hidden="1" x14ac:dyDescent="0.25">
      <c r="A95" s="88">
        <v>2230</v>
      </c>
      <c r="B95" s="78" t="s">
        <v>218</v>
      </c>
      <c r="C95" s="36">
        <f t="shared" si="4"/>
        <v>0</v>
      </c>
      <c r="D95" s="76">
        <f>SUM(D96:D102)</f>
        <v>0</v>
      </c>
      <c r="E95" s="76">
        <f>SUM(E96:E102)</f>
        <v>0</v>
      </c>
      <c r="F95" s="76">
        <f>SUM(F96:F102)</f>
        <v>0</v>
      </c>
      <c r="G95" s="77">
        <f>SUM(G96:G102)</f>
        <v>0</v>
      </c>
      <c r="H95" s="36">
        <f t="shared" si="5"/>
        <v>0</v>
      </c>
      <c r="I95" s="76">
        <f>SUM(I96:I102)</f>
        <v>0</v>
      </c>
      <c r="J95" s="76">
        <f>SUM(J96:J102)</f>
        <v>0</v>
      </c>
      <c r="K95" s="76">
        <f>SUM(K96:K102)</f>
        <v>0</v>
      </c>
      <c r="L95" s="75">
        <f>SUM(L96:L102)</f>
        <v>0</v>
      </c>
    </row>
    <row r="96" spans="1:13" ht="24" hidden="1" x14ac:dyDescent="0.25">
      <c r="A96" s="74">
        <v>2231</v>
      </c>
      <c r="B96" s="78" t="s">
        <v>217</v>
      </c>
      <c r="C96" s="36">
        <f t="shared" si="4"/>
        <v>0</v>
      </c>
      <c r="D96" s="35"/>
      <c r="E96" s="35"/>
      <c r="F96" s="35"/>
      <c r="G96" s="37"/>
      <c r="H96" s="36">
        <f t="shared" si="5"/>
        <v>0</v>
      </c>
      <c r="I96" s="35">
        <v>0</v>
      </c>
      <c r="J96" s="35"/>
      <c r="K96" s="35"/>
      <c r="L96" s="34"/>
      <c r="M96" s="27"/>
    </row>
    <row r="97" spans="1:13" ht="36" hidden="1" x14ac:dyDescent="0.25">
      <c r="A97" s="74">
        <v>2232</v>
      </c>
      <c r="B97" s="78" t="s">
        <v>216</v>
      </c>
      <c r="C97" s="36">
        <f t="shared" si="4"/>
        <v>0</v>
      </c>
      <c r="D97" s="35"/>
      <c r="E97" s="35"/>
      <c r="F97" s="35"/>
      <c r="G97" s="37"/>
      <c r="H97" s="36">
        <f t="shared" si="5"/>
        <v>0</v>
      </c>
      <c r="I97" s="35">
        <v>0</v>
      </c>
      <c r="J97" s="35"/>
      <c r="K97" s="35"/>
      <c r="L97" s="34"/>
      <c r="M97" s="27"/>
    </row>
    <row r="98" spans="1:13" ht="24" hidden="1" x14ac:dyDescent="0.25">
      <c r="A98" s="114">
        <v>2233</v>
      </c>
      <c r="B98" s="79" t="s">
        <v>215</v>
      </c>
      <c r="C98" s="69">
        <f t="shared" si="4"/>
        <v>0</v>
      </c>
      <c r="D98" s="68"/>
      <c r="E98" s="68"/>
      <c r="F98" s="68"/>
      <c r="G98" s="70"/>
      <c r="H98" s="69">
        <f t="shared" si="5"/>
        <v>0</v>
      </c>
      <c r="I98" s="68">
        <v>0</v>
      </c>
      <c r="J98" s="68"/>
      <c r="K98" s="68"/>
      <c r="L98" s="67"/>
      <c r="M98" s="27"/>
    </row>
    <row r="99" spans="1:13" ht="36" hidden="1" x14ac:dyDescent="0.25">
      <c r="A99" s="74">
        <v>2234</v>
      </c>
      <c r="B99" s="78" t="s">
        <v>214</v>
      </c>
      <c r="C99" s="36">
        <f t="shared" si="4"/>
        <v>0</v>
      </c>
      <c r="D99" s="35"/>
      <c r="E99" s="35"/>
      <c r="F99" s="35"/>
      <c r="G99" s="37"/>
      <c r="H99" s="36">
        <f t="shared" si="5"/>
        <v>0</v>
      </c>
      <c r="I99" s="35">
        <v>0</v>
      </c>
      <c r="J99" s="35"/>
      <c r="K99" s="35"/>
      <c r="L99" s="34"/>
      <c r="M99" s="27"/>
    </row>
    <row r="100" spans="1:13" ht="24" hidden="1" x14ac:dyDescent="0.25">
      <c r="A100" s="74">
        <v>2235</v>
      </c>
      <c r="B100" s="78" t="s">
        <v>213</v>
      </c>
      <c r="C100" s="36">
        <f t="shared" si="4"/>
        <v>0</v>
      </c>
      <c r="D100" s="35"/>
      <c r="E100" s="35"/>
      <c r="F100" s="35"/>
      <c r="G100" s="37"/>
      <c r="H100" s="36">
        <f t="shared" si="5"/>
        <v>0</v>
      </c>
      <c r="I100" s="35">
        <v>0</v>
      </c>
      <c r="J100" s="35"/>
      <c r="K100" s="35"/>
      <c r="L100" s="34"/>
      <c r="M100" s="27"/>
    </row>
    <row r="101" spans="1:13" hidden="1" x14ac:dyDescent="0.25">
      <c r="A101" s="74">
        <v>2236</v>
      </c>
      <c r="B101" s="78" t="s">
        <v>212</v>
      </c>
      <c r="C101" s="36">
        <f t="shared" si="4"/>
        <v>0</v>
      </c>
      <c r="D101" s="35"/>
      <c r="E101" s="35"/>
      <c r="F101" s="35"/>
      <c r="G101" s="37"/>
      <c r="H101" s="36">
        <f t="shared" si="5"/>
        <v>0</v>
      </c>
      <c r="I101" s="35">
        <v>0</v>
      </c>
      <c r="J101" s="35"/>
      <c r="K101" s="35"/>
      <c r="L101" s="34"/>
      <c r="M101" s="27"/>
    </row>
    <row r="102" spans="1:13" ht="24" hidden="1" x14ac:dyDescent="0.25">
      <c r="A102" s="74">
        <v>2239</v>
      </c>
      <c r="B102" s="78" t="s">
        <v>211</v>
      </c>
      <c r="C102" s="36">
        <f t="shared" si="4"/>
        <v>0</v>
      </c>
      <c r="D102" s="35"/>
      <c r="E102" s="35"/>
      <c r="F102" s="35"/>
      <c r="G102" s="37"/>
      <c r="H102" s="36">
        <f t="shared" si="5"/>
        <v>0</v>
      </c>
      <c r="I102" s="35">
        <v>0</v>
      </c>
      <c r="J102" s="35"/>
      <c r="K102" s="35"/>
      <c r="L102" s="34"/>
      <c r="M102" s="27"/>
    </row>
    <row r="103" spans="1:13" ht="36" hidden="1" x14ac:dyDescent="0.25">
      <c r="A103" s="88">
        <v>2240</v>
      </c>
      <c r="B103" s="78" t="s">
        <v>210</v>
      </c>
      <c r="C103" s="36">
        <f t="shared" si="4"/>
        <v>0</v>
      </c>
      <c r="D103" s="76">
        <f>SUM(D104:D111)</f>
        <v>0</v>
      </c>
      <c r="E103" s="76">
        <f>SUM(E104:E111)</f>
        <v>0</v>
      </c>
      <c r="F103" s="76">
        <f>SUM(F104:F111)</f>
        <v>0</v>
      </c>
      <c r="G103" s="77">
        <f>SUM(G104:G111)</f>
        <v>0</v>
      </c>
      <c r="H103" s="36">
        <f t="shared" si="5"/>
        <v>0</v>
      </c>
      <c r="I103" s="76">
        <f>SUM(I104:I111)</f>
        <v>0</v>
      </c>
      <c r="J103" s="76">
        <f>SUM(J104:J111)</f>
        <v>0</v>
      </c>
      <c r="K103" s="76">
        <f>SUM(K104:K111)</f>
        <v>0</v>
      </c>
      <c r="L103" s="75">
        <f>SUM(L104:L111)</f>
        <v>0</v>
      </c>
    </row>
    <row r="104" spans="1:13" hidden="1" x14ac:dyDescent="0.25">
      <c r="A104" s="74">
        <v>2241</v>
      </c>
      <c r="B104" s="78" t="s">
        <v>209</v>
      </c>
      <c r="C104" s="36">
        <f t="shared" si="4"/>
        <v>0</v>
      </c>
      <c r="D104" s="35"/>
      <c r="E104" s="35"/>
      <c r="F104" s="35"/>
      <c r="G104" s="37"/>
      <c r="H104" s="36">
        <f t="shared" si="5"/>
        <v>0</v>
      </c>
      <c r="I104" s="35">
        <v>0</v>
      </c>
      <c r="J104" s="35"/>
      <c r="K104" s="35"/>
      <c r="L104" s="34"/>
      <c r="M104" s="27"/>
    </row>
    <row r="105" spans="1:13" ht="24" hidden="1" x14ac:dyDescent="0.25">
      <c r="A105" s="74">
        <v>2242</v>
      </c>
      <c r="B105" s="78" t="s">
        <v>208</v>
      </c>
      <c r="C105" s="36">
        <f t="shared" si="4"/>
        <v>0</v>
      </c>
      <c r="D105" s="35"/>
      <c r="E105" s="35"/>
      <c r="F105" s="35"/>
      <c r="G105" s="37"/>
      <c r="H105" s="36">
        <f t="shared" si="5"/>
        <v>0</v>
      </c>
      <c r="I105" s="35">
        <v>0</v>
      </c>
      <c r="J105" s="35"/>
      <c r="K105" s="35"/>
      <c r="L105" s="34"/>
      <c r="M105" s="27"/>
    </row>
    <row r="106" spans="1:13" ht="24" hidden="1" x14ac:dyDescent="0.25">
      <c r="A106" s="74">
        <v>2243</v>
      </c>
      <c r="B106" s="78" t="s">
        <v>207</v>
      </c>
      <c r="C106" s="36">
        <f t="shared" si="4"/>
        <v>0</v>
      </c>
      <c r="D106" s="35"/>
      <c r="E106" s="35"/>
      <c r="F106" s="35"/>
      <c r="G106" s="37"/>
      <c r="H106" s="36">
        <f t="shared" si="5"/>
        <v>0</v>
      </c>
      <c r="I106" s="35">
        <v>0</v>
      </c>
      <c r="J106" s="35"/>
      <c r="K106" s="35"/>
      <c r="L106" s="34"/>
      <c r="M106" s="27"/>
    </row>
    <row r="107" spans="1:13" hidden="1" x14ac:dyDescent="0.25">
      <c r="A107" s="74">
        <v>2244</v>
      </c>
      <c r="B107" s="78" t="s">
        <v>206</v>
      </c>
      <c r="C107" s="36">
        <f t="shared" si="4"/>
        <v>0</v>
      </c>
      <c r="D107" s="35"/>
      <c r="E107" s="35"/>
      <c r="F107" s="35"/>
      <c r="G107" s="37"/>
      <c r="H107" s="36">
        <f t="shared" si="5"/>
        <v>0</v>
      </c>
      <c r="I107" s="35">
        <v>0</v>
      </c>
      <c r="J107" s="35"/>
      <c r="K107" s="35"/>
      <c r="L107" s="34"/>
      <c r="M107" s="27"/>
    </row>
    <row r="108" spans="1:13" ht="24" hidden="1" x14ac:dyDescent="0.25">
      <c r="A108" s="74">
        <v>2246</v>
      </c>
      <c r="B108" s="78" t="s">
        <v>205</v>
      </c>
      <c r="C108" s="36">
        <f t="shared" si="4"/>
        <v>0</v>
      </c>
      <c r="D108" s="35"/>
      <c r="E108" s="35"/>
      <c r="F108" s="35"/>
      <c r="G108" s="37"/>
      <c r="H108" s="36">
        <f t="shared" si="5"/>
        <v>0</v>
      </c>
      <c r="I108" s="35">
        <v>0</v>
      </c>
      <c r="J108" s="35"/>
      <c r="K108" s="35"/>
      <c r="L108" s="34"/>
      <c r="M108" s="27"/>
    </row>
    <row r="109" spans="1:13" hidden="1" x14ac:dyDescent="0.25">
      <c r="A109" s="74">
        <v>2247</v>
      </c>
      <c r="B109" s="78" t="s">
        <v>204</v>
      </c>
      <c r="C109" s="36">
        <f t="shared" si="4"/>
        <v>0</v>
      </c>
      <c r="D109" s="35"/>
      <c r="E109" s="35"/>
      <c r="F109" s="35"/>
      <c r="G109" s="37"/>
      <c r="H109" s="36">
        <f t="shared" si="5"/>
        <v>0</v>
      </c>
      <c r="I109" s="35">
        <v>0</v>
      </c>
      <c r="J109" s="35"/>
      <c r="K109" s="35"/>
      <c r="L109" s="34"/>
      <c r="M109" s="27"/>
    </row>
    <row r="110" spans="1:13" ht="24" hidden="1" x14ac:dyDescent="0.25">
      <c r="A110" s="74">
        <v>2248</v>
      </c>
      <c r="B110" s="78" t="s">
        <v>203</v>
      </c>
      <c r="C110" s="36">
        <f t="shared" si="4"/>
        <v>0</v>
      </c>
      <c r="D110" s="35"/>
      <c r="E110" s="35"/>
      <c r="F110" s="35"/>
      <c r="G110" s="37"/>
      <c r="H110" s="36">
        <f t="shared" si="5"/>
        <v>0</v>
      </c>
      <c r="I110" s="35">
        <v>0</v>
      </c>
      <c r="J110" s="35"/>
      <c r="K110" s="35"/>
      <c r="L110" s="34"/>
      <c r="M110" s="27"/>
    </row>
    <row r="111" spans="1:13" ht="24" hidden="1" x14ac:dyDescent="0.25">
      <c r="A111" s="74">
        <v>2249</v>
      </c>
      <c r="B111" s="78" t="s">
        <v>202</v>
      </c>
      <c r="C111" s="36">
        <f t="shared" si="4"/>
        <v>0</v>
      </c>
      <c r="D111" s="35"/>
      <c r="E111" s="35"/>
      <c r="F111" s="35"/>
      <c r="G111" s="37"/>
      <c r="H111" s="36">
        <f t="shared" si="5"/>
        <v>0</v>
      </c>
      <c r="I111" s="35">
        <v>0</v>
      </c>
      <c r="J111" s="35"/>
      <c r="K111" s="35"/>
      <c r="L111" s="34"/>
      <c r="M111" s="27"/>
    </row>
    <row r="112" spans="1:13" hidden="1" x14ac:dyDescent="0.25">
      <c r="A112" s="88">
        <v>2250</v>
      </c>
      <c r="B112" s="78" t="s">
        <v>201</v>
      </c>
      <c r="C112" s="36">
        <f t="shared" si="4"/>
        <v>0</v>
      </c>
      <c r="D112" s="76">
        <f>SUM(D113:D115)</f>
        <v>0</v>
      </c>
      <c r="E112" s="76">
        <f>SUM(E113:E115)</f>
        <v>0</v>
      </c>
      <c r="F112" s="76">
        <f>SUM(F113:F115)</f>
        <v>0</v>
      </c>
      <c r="G112" s="164">
        <f>SUM(G113:G115)</f>
        <v>0</v>
      </c>
      <c r="H112" s="36">
        <f t="shared" si="5"/>
        <v>0</v>
      </c>
      <c r="I112" s="76">
        <f>SUM(I113:I115)</f>
        <v>0</v>
      </c>
      <c r="J112" s="76">
        <f>SUM(J113:J115)</f>
        <v>0</v>
      </c>
      <c r="K112" s="76">
        <f>SUM(K113:K115)</f>
        <v>0</v>
      </c>
      <c r="L112" s="75">
        <f>SUM(L113:L115)</f>
        <v>0</v>
      </c>
    </row>
    <row r="113" spans="1:13" hidden="1" x14ac:dyDescent="0.25">
      <c r="A113" s="74">
        <v>2251</v>
      </c>
      <c r="B113" s="78" t="s">
        <v>200</v>
      </c>
      <c r="C113" s="36">
        <f t="shared" si="4"/>
        <v>0</v>
      </c>
      <c r="D113" s="35"/>
      <c r="E113" s="35"/>
      <c r="F113" s="35"/>
      <c r="G113" s="37"/>
      <c r="H113" s="36">
        <f t="shared" si="5"/>
        <v>0</v>
      </c>
      <c r="I113" s="35">
        <v>0</v>
      </c>
      <c r="J113" s="35"/>
      <c r="K113" s="35"/>
      <c r="L113" s="34"/>
      <c r="M113" s="27"/>
    </row>
    <row r="114" spans="1:13" ht="24" hidden="1" x14ac:dyDescent="0.25">
      <c r="A114" s="74">
        <v>2252</v>
      </c>
      <c r="B114" s="78" t="s">
        <v>199</v>
      </c>
      <c r="C114" s="36">
        <f t="shared" ref="C114:C127" si="6">SUM(D114:G114)</f>
        <v>0</v>
      </c>
      <c r="D114" s="35"/>
      <c r="E114" s="35"/>
      <c r="F114" s="35"/>
      <c r="G114" s="37"/>
      <c r="H114" s="36">
        <f t="shared" ref="H114:H127" si="7">SUM(I114:L114)</f>
        <v>0</v>
      </c>
      <c r="I114" s="35">
        <v>0</v>
      </c>
      <c r="J114" s="35"/>
      <c r="K114" s="35"/>
      <c r="L114" s="34"/>
      <c r="M114" s="27"/>
    </row>
    <row r="115" spans="1:13" ht="24" hidden="1" x14ac:dyDescent="0.25">
      <c r="A115" s="74">
        <v>2259</v>
      </c>
      <c r="B115" s="78" t="s">
        <v>198</v>
      </c>
      <c r="C115" s="36">
        <f t="shared" si="6"/>
        <v>0</v>
      </c>
      <c r="D115" s="35"/>
      <c r="E115" s="35"/>
      <c r="F115" s="35"/>
      <c r="G115" s="37"/>
      <c r="H115" s="36">
        <f t="shared" si="7"/>
        <v>0</v>
      </c>
      <c r="I115" s="35">
        <v>0</v>
      </c>
      <c r="J115" s="35"/>
      <c r="K115" s="35"/>
      <c r="L115" s="34"/>
      <c r="M115" s="27"/>
    </row>
    <row r="116" spans="1:13" hidden="1" x14ac:dyDescent="0.25">
      <c r="A116" s="88">
        <v>2260</v>
      </c>
      <c r="B116" s="78" t="s">
        <v>197</v>
      </c>
      <c r="C116" s="36">
        <f t="shared" si="6"/>
        <v>0</v>
      </c>
      <c r="D116" s="76">
        <f>SUM(D117:D121)</f>
        <v>0</v>
      </c>
      <c r="E116" s="76">
        <f>SUM(E117:E121)</f>
        <v>0</v>
      </c>
      <c r="F116" s="76">
        <f>SUM(F117:F121)</f>
        <v>0</v>
      </c>
      <c r="G116" s="77">
        <f>SUM(G117:G121)</f>
        <v>0</v>
      </c>
      <c r="H116" s="36">
        <f t="shared" si="7"/>
        <v>0</v>
      </c>
      <c r="I116" s="76">
        <f>SUM(I117:I121)</f>
        <v>0</v>
      </c>
      <c r="J116" s="76">
        <f>SUM(J117:J121)</f>
        <v>0</v>
      </c>
      <c r="K116" s="76">
        <f>SUM(K117:K121)</f>
        <v>0</v>
      </c>
      <c r="L116" s="75">
        <f>SUM(L117:L121)</f>
        <v>0</v>
      </c>
    </row>
    <row r="117" spans="1:13" hidden="1" x14ac:dyDescent="0.25">
      <c r="A117" s="74">
        <v>2261</v>
      </c>
      <c r="B117" s="78" t="s">
        <v>196</v>
      </c>
      <c r="C117" s="36">
        <f t="shared" si="6"/>
        <v>0</v>
      </c>
      <c r="D117" s="35"/>
      <c r="E117" s="35"/>
      <c r="F117" s="35"/>
      <c r="G117" s="37"/>
      <c r="H117" s="36">
        <f t="shared" si="7"/>
        <v>0</v>
      </c>
      <c r="I117" s="35">
        <v>0</v>
      </c>
      <c r="J117" s="35"/>
      <c r="K117" s="35"/>
      <c r="L117" s="34"/>
      <c r="M117" s="27"/>
    </row>
    <row r="118" spans="1:13" hidden="1" x14ac:dyDescent="0.25">
      <c r="A118" s="74">
        <v>2262</v>
      </c>
      <c r="B118" s="78" t="s">
        <v>195</v>
      </c>
      <c r="C118" s="36">
        <f t="shared" si="6"/>
        <v>0</v>
      </c>
      <c r="D118" s="35"/>
      <c r="E118" s="35"/>
      <c r="F118" s="35"/>
      <c r="G118" s="37"/>
      <c r="H118" s="36">
        <f t="shared" si="7"/>
        <v>0</v>
      </c>
      <c r="I118" s="35">
        <v>0</v>
      </c>
      <c r="J118" s="35"/>
      <c r="K118" s="35"/>
      <c r="L118" s="34"/>
      <c r="M118" s="27"/>
    </row>
    <row r="119" spans="1:13" hidden="1" x14ac:dyDescent="0.25">
      <c r="A119" s="74">
        <v>2263</v>
      </c>
      <c r="B119" s="78" t="s">
        <v>194</v>
      </c>
      <c r="C119" s="36">
        <f t="shared" si="6"/>
        <v>0</v>
      </c>
      <c r="D119" s="35"/>
      <c r="E119" s="35"/>
      <c r="F119" s="35"/>
      <c r="G119" s="37"/>
      <c r="H119" s="36">
        <f t="shared" si="7"/>
        <v>0</v>
      </c>
      <c r="I119" s="35">
        <v>0</v>
      </c>
      <c r="J119" s="35"/>
      <c r="K119" s="35"/>
      <c r="L119" s="34"/>
      <c r="M119" s="27"/>
    </row>
    <row r="120" spans="1:13" ht="24" hidden="1" x14ac:dyDescent="0.25">
      <c r="A120" s="74">
        <v>2264</v>
      </c>
      <c r="B120" s="78" t="s">
        <v>193</v>
      </c>
      <c r="C120" s="36">
        <f t="shared" si="6"/>
        <v>0</v>
      </c>
      <c r="D120" s="35"/>
      <c r="E120" s="35"/>
      <c r="F120" s="35"/>
      <c r="G120" s="37"/>
      <c r="H120" s="36">
        <f t="shared" si="7"/>
        <v>0</v>
      </c>
      <c r="I120" s="35">
        <v>0</v>
      </c>
      <c r="J120" s="35"/>
      <c r="K120" s="35"/>
      <c r="L120" s="34"/>
      <c r="M120" s="27"/>
    </row>
    <row r="121" spans="1:13" hidden="1" x14ac:dyDescent="0.25">
      <c r="A121" s="74">
        <v>2269</v>
      </c>
      <c r="B121" s="78" t="s">
        <v>192</v>
      </c>
      <c r="C121" s="36">
        <f t="shared" si="6"/>
        <v>0</v>
      </c>
      <c r="D121" s="35"/>
      <c r="E121" s="35"/>
      <c r="F121" s="35"/>
      <c r="G121" s="37"/>
      <c r="H121" s="36">
        <f t="shared" si="7"/>
        <v>0</v>
      </c>
      <c r="I121" s="35">
        <v>0</v>
      </c>
      <c r="J121" s="35"/>
      <c r="K121" s="35"/>
      <c r="L121" s="34"/>
      <c r="M121" s="27"/>
    </row>
    <row r="122" spans="1:13" hidden="1" x14ac:dyDescent="0.25">
      <c r="A122" s="88">
        <v>2270</v>
      </c>
      <c r="B122" s="78" t="s">
        <v>191</v>
      </c>
      <c r="C122" s="36">
        <f t="shared" si="6"/>
        <v>0</v>
      </c>
      <c r="D122" s="76">
        <f>SUM(D123:D127)</f>
        <v>0</v>
      </c>
      <c r="E122" s="76">
        <f>SUM(E123:E127)</f>
        <v>0</v>
      </c>
      <c r="F122" s="76">
        <f>SUM(F123:F127)</f>
        <v>0</v>
      </c>
      <c r="G122" s="77">
        <f>SUM(G123:G127)</f>
        <v>0</v>
      </c>
      <c r="H122" s="36">
        <f t="shared" si="7"/>
        <v>0</v>
      </c>
      <c r="I122" s="76">
        <f>SUM(I123:I127)</f>
        <v>0</v>
      </c>
      <c r="J122" s="76">
        <f>SUM(J123:J127)</f>
        <v>0</v>
      </c>
      <c r="K122" s="76">
        <f>SUM(K123:K127)</f>
        <v>0</v>
      </c>
      <c r="L122" s="75">
        <f>SUM(L123:L127)</f>
        <v>0</v>
      </c>
    </row>
    <row r="123" spans="1:13" hidden="1" x14ac:dyDescent="0.25">
      <c r="A123" s="74">
        <v>2272</v>
      </c>
      <c r="B123" s="1" t="s">
        <v>190</v>
      </c>
      <c r="C123" s="36">
        <f t="shared" si="6"/>
        <v>0</v>
      </c>
      <c r="D123" s="35"/>
      <c r="E123" s="35"/>
      <c r="F123" s="35"/>
      <c r="G123" s="37"/>
      <c r="H123" s="36">
        <f t="shared" si="7"/>
        <v>0</v>
      </c>
      <c r="I123" s="35">
        <v>0</v>
      </c>
      <c r="J123" s="35"/>
      <c r="K123" s="35"/>
      <c r="L123" s="34"/>
      <c r="M123" s="27"/>
    </row>
    <row r="124" spans="1:13" ht="24" hidden="1" x14ac:dyDescent="0.25">
      <c r="A124" s="74">
        <v>2275</v>
      </c>
      <c r="B124" s="78" t="s">
        <v>189</v>
      </c>
      <c r="C124" s="36">
        <f t="shared" si="6"/>
        <v>0</v>
      </c>
      <c r="D124" s="35"/>
      <c r="E124" s="35"/>
      <c r="F124" s="35"/>
      <c r="G124" s="37"/>
      <c r="H124" s="36">
        <f t="shared" si="7"/>
        <v>0</v>
      </c>
      <c r="I124" s="35">
        <v>0</v>
      </c>
      <c r="J124" s="35"/>
      <c r="K124" s="35"/>
      <c r="L124" s="34"/>
      <c r="M124" s="27"/>
    </row>
    <row r="125" spans="1:13" ht="36" hidden="1" x14ac:dyDescent="0.25">
      <c r="A125" s="74">
        <v>2276</v>
      </c>
      <c r="B125" s="78" t="s">
        <v>188</v>
      </c>
      <c r="C125" s="36">
        <f t="shared" si="6"/>
        <v>0</v>
      </c>
      <c r="D125" s="35"/>
      <c r="E125" s="35"/>
      <c r="F125" s="35"/>
      <c r="G125" s="37"/>
      <c r="H125" s="36">
        <f t="shared" si="7"/>
        <v>0</v>
      </c>
      <c r="I125" s="35">
        <v>0</v>
      </c>
      <c r="J125" s="35"/>
      <c r="K125" s="35"/>
      <c r="L125" s="34"/>
      <c r="M125" s="27"/>
    </row>
    <row r="126" spans="1:13" ht="24" hidden="1" customHeight="1" x14ac:dyDescent="0.25">
      <c r="A126" s="74">
        <v>2278</v>
      </c>
      <c r="B126" s="78" t="s">
        <v>187</v>
      </c>
      <c r="C126" s="36">
        <f t="shared" si="6"/>
        <v>0</v>
      </c>
      <c r="D126" s="35"/>
      <c r="E126" s="35"/>
      <c r="F126" s="35"/>
      <c r="G126" s="37"/>
      <c r="H126" s="36">
        <f t="shared" si="7"/>
        <v>0</v>
      </c>
      <c r="I126" s="35">
        <v>0</v>
      </c>
      <c r="J126" s="35"/>
      <c r="K126" s="35"/>
      <c r="L126" s="34"/>
      <c r="M126" s="27"/>
    </row>
    <row r="127" spans="1:13" ht="24" hidden="1" x14ac:dyDescent="0.25">
      <c r="A127" s="74">
        <v>2279</v>
      </c>
      <c r="B127" s="78" t="s">
        <v>186</v>
      </c>
      <c r="C127" s="36">
        <f t="shared" si="6"/>
        <v>0</v>
      </c>
      <c r="D127" s="35"/>
      <c r="E127" s="35"/>
      <c r="F127" s="35"/>
      <c r="G127" s="37"/>
      <c r="H127" s="36">
        <f t="shared" si="7"/>
        <v>0</v>
      </c>
      <c r="I127" s="35">
        <v>0</v>
      </c>
      <c r="J127" s="35"/>
      <c r="K127" s="35"/>
      <c r="L127" s="34"/>
      <c r="M127" s="27"/>
    </row>
    <row r="128" spans="1:13" ht="24" hidden="1" x14ac:dyDescent="0.25">
      <c r="A128" s="91">
        <v>2280</v>
      </c>
      <c r="B128" s="79" t="s">
        <v>185</v>
      </c>
      <c r="C128" s="69">
        <f t="shared" ref="C128:L128" si="8">SUM(C129)</f>
        <v>0</v>
      </c>
      <c r="D128" s="107">
        <f t="shared" si="8"/>
        <v>0</v>
      </c>
      <c r="E128" s="107">
        <f t="shared" si="8"/>
        <v>0</v>
      </c>
      <c r="F128" s="107">
        <f t="shared" si="8"/>
        <v>0</v>
      </c>
      <c r="G128" s="107">
        <f t="shared" si="8"/>
        <v>0</v>
      </c>
      <c r="H128" s="69">
        <f t="shared" si="8"/>
        <v>0</v>
      </c>
      <c r="I128" s="107">
        <f t="shared" si="8"/>
        <v>0</v>
      </c>
      <c r="J128" s="107">
        <f t="shared" si="8"/>
        <v>0</v>
      </c>
      <c r="K128" s="107">
        <f t="shared" si="8"/>
        <v>0</v>
      </c>
      <c r="L128" s="104">
        <f t="shared" si="8"/>
        <v>0</v>
      </c>
    </row>
    <row r="129" spans="1:13" ht="24" hidden="1" x14ac:dyDescent="0.25">
      <c r="A129" s="74">
        <v>2283</v>
      </c>
      <c r="B129" s="78" t="s">
        <v>184</v>
      </c>
      <c r="C129" s="36">
        <f t="shared" ref="C129:C160" si="9">SUM(D129:G129)</f>
        <v>0</v>
      </c>
      <c r="D129" s="35"/>
      <c r="E129" s="35"/>
      <c r="F129" s="35"/>
      <c r="G129" s="37"/>
      <c r="H129" s="36">
        <f t="shared" ref="H129:H160" si="10">SUM(I129:L129)</f>
        <v>0</v>
      </c>
      <c r="I129" s="35">
        <v>0</v>
      </c>
      <c r="J129" s="35"/>
      <c r="K129" s="35"/>
      <c r="L129" s="34"/>
      <c r="M129" s="27"/>
    </row>
    <row r="130" spans="1:13" ht="38.25" hidden="1" customHeight="1" x14ac:dyDescent="0.25">
      <c r="A130" s="97">
        <v>2300</v>
      </c>
      <c r="B130" s="96" t="s">
        <v>183</v>
      </c>
      <c r="C130" s="94">
        <f t="shared" si="9"/>
        <v>0</v>
      </c>
      <c r="D130" s="93">
        <f>SUM(D131,D136,D140,D141,D144,D151,D159,D160,D163)</f>
        <v>0</v>
      </c>
      <c r="E130" s="93">
        <f>SUM(E131,E136,E140,E141,E144,E151,E159,E160,E163)</f>
        <v>0</v>
      </c>
      <c r="F130" s="93">
        <f>SUM(F131,F136,F140,F141,F144,F151,F159,F160,F163)</f>
        <v>0</v>
      </c>
      <c r="G130" s="142">
        <f>SUM(G131,G136,G140,G141,G144,G151,G159,G160,G163)</f>
        <v>0</v>
      </c>
      <c r="H130" s="94">
        <f t="shared" si="10"/>
        <v>0</v>
      </c>
      <c r="I130" s="93">
        <f>SUM(I131,I136,I140,I141,I144,I151,I159,I160,I163)</f>
        <v>0</v>
      </c>
      <c r="J130" s="93">
        <f>SUM(J131,J136,J140,J141,J144,J151,J159,J160,J163)</f>
        <v>0</v>
      </c>
      <c r="K130" s="93">
        <f>SUM(K131,K136,K140,K141,K144,K151,K159,K160,K163)</f>
        <v>0</v>
      </c>
      <c r="L130" s="141">
        <f>SUM(L131,L136,L140,L141,L144,L151,L159,L160,L163)</f>
        <v>0</v>
      </c>
    </row>
    <row r="131" spans="1:13" ht="24" hidden="1" x14ac:dyDescent="0.25">
      <c r="A131" s="91">
        <v>2310</v>
      </c>
      <c r="B131" s="79" t="s">
        <v>182</v>
      </c>
      <c r="C131" s="69">
        <f t="shared" si="9"/>
        <v>0</v>
      </c>
      <c r="D131" s="107">
        <f>SUM(D132:D135)</f>
        <v>0</v>
      </c>
      <c r="E131" s="107">
        <f>SUM(E132:E135)</f>
        <v>0</v>
      </c>
      <c r="F131" s="107">
        <f>SUM(F132:F135)</f>
        <v>0</v>
      </c>
      <c r="G131" s="150">
        <f>SUM(G132:G135)</f>
        <v>0</v>
      </c>
      <c r="H131" s="69">
        <f t="shared" si="10"/>
        <v>0</v>
      </c>
      <c r="I131" s="107">
        <f>SUM(I132:I135)</f>
        <v>0</v>
      </c>
      <c r="J131" s="107">
        <f>SUM(J132:J135)</f>
        <v>0</v>
      </c>
      <c r="K131" s="107">
        <f>SUM(K132:K135)</f>
        <v>0</v>
      </c>
      <c r="L131" s="149">
        <f>SUM(L132:L135)</f>
        <v>0</v>
      </c>
    </row>
    <row r="132" spans="1:13" hidden="1" x14ac:dyDescent="0.25">
      <c r="A132" s="74">
        <v>2311</v>
      </c>
      <c r="B132" s="78" t="s">
        <v>181</v>
      </c>
      <c r="C132" s="36">
        <f t="shared" si="9"/>
        <v>0</v>
      </c>
      <c r="D132" s="35"/>
      <c r="E132" s="35"/>
      <c r="F132" s="35"/>
      <c r="G132" s="37"/>
      <c r="H132" s="36">
        <f t="shared" si="10"/>
        <v>0</v>
      </c>
      <c r="I132" s="35">
        <v>0</v>
      </c>
      <c r="J132" s="35"/>
      <c r="K132" s="35"/>
      <c r="L132" s="34"/>
      <c r="M132" s="27"/>
    </row>
    <row r="133" spans="1:13" hidden="1" x14ac:dyDescent="0.25">
      <c r="A133" s="74">
        <v>2312</v>
      </c>
      <c r="B133" s="78" t="s">
        <v>180</v>
      </c>
      <c r="C133" s="36">
        <f t="shared" si="9"/>
        <v>0</v>
      </c>
      <c r="D133" s="35"/>
      <c r="E133" s="35"/>
      <c r="F133" s="35"/>
      <c r="G133" s="37"/>
      <c r="H133" s="36">
        <f t="shared" si="10"/>
        <v>0</v>
      </c>
      <c r="I133" s="35">
        <v>0</v>
      </c>
      <c r="J133" s="35"/>
      <c r="K133" s="35"/>
      <c r="L133" s="34"/>
      <c r="M133" s="27"/>
    </row>
    <row r="134" spans="1:13" hidden="1" x14ac:dyDescent="0.25">
      <c r="A134" s="74">
        <v>2313</v>
      </c>
      <c r="B134" s="78" t="s">
        <v>179</v>
      </c>
      <c r="C134" s="36">
        <f t="shared" si="9"/>
        <v>0</v>
      </c>
      <c r="D134" s="35"/>
      <c r="E134" s="35"/>
      <c r="F134" s="35"/>
      <c r="G134" s="37"/>
      <c r="H134" s="36">
        <f t="shared" si="10"/>
        <v>0</v>
      </c>
      <c r="I134" s="35">
        <v>0</v>
      </c>
      <c r="J134" s="35"/>
      <c r="K134" s="35"/>
      <c r="L134" s="34"/>
      <c r="M134" s="27"/>
    </row>
    <row r="135" spans="1:13" ht="36" hidden="1" x14ac:dyDescent="0.25">
      <c r="A135" s="74">
        <v>2314</v>
      </c>
      <c r="B135" s="78" t="s">
        <v>178</v>
      </c>
      <c r="C135" s="36">
        <f t="shared" si="9"/>
        <v>0</v>
      </c>
      <c r="D135" s="35"/>
      <c r="E135" s="35"/>
      <c r="F135" s="35"/>
      <c r="G135" s="37"/>
      <c r="H135" s="36">
        <f t="shared" si="10"/>
        <v>0</v>
      </c>
      <c r="I135" s="35">
        <v>0</v>
      </c>
      <c r="J135" s="35"/>
      <c r="K135" s="35"/>
      <c r="L135" s="34"/>
      <c r="M135" s="27"/>
    </row>
    <row r="136" spans="1:13" hidden="1" x14ac:dyDescent="0.25">
      <c r="A136" s="88">
        <v>2320</v>
      </c>
      <c r="B136" s="78" t="s">
        <v>177</v>
      </c>
      <c r="C136" s="36">
        <f t="shared" si="9"/>
        <v>0</v>
      </c>
      <c r="D136" s="76">
        <f>SUM(D137:D139)</f>
        <v>0</v>
      </c>
      <c r="E136" s="76">
        <f>SUM(E137:E139)</f>
        <v>0</v>
      </c>
      <c r="F136" s="76">
        <f>SUM(F137:F139)</f>
        <v>0</v>
      </c>
      <c r="G136" s="77">
        <f>SUM(G137:G139)</f>
        <v>0</v>
      </c>
      <c r="H136" s="36">
        <f t="shared" si="10"/>
        <v>0</v>
      </c>
      <c r="I136" s="76">
        <f>SUM(I137:I139)</f>
        <v>0</v>
      </c>
      <c r="J136" s="76">
        <f>SUM(J137:J139)</f>
        <v>0</v>
      </c>
      <c r="K136" s="76">
        <f>SUM(K137:K139)</f>
        <v>0</v>
      </c>
      <c r="L136" s="75">
        <f>SUM(L137:L139)</f>
        <v>0</v>
      </c>
    </row>
    <row r="137" spans="1:13" hidden="1" x14ac:dyDescent="0.25">
      <c r="A137" s="74">
        <v>2321</v>
      </c>
      <c r="B137" s="78" t="s">
        <v>176</v>
      </c>
      <c r="C137" s="36">
        <f t="shared" si="9"/>
        <v>0</v>
      </c>
      <c r="D137" s="35"/>
      <c r="E137" s="35"/>
      <c r="F137" s="35"/>
      <c r="G137" s="37"/>
      <c r="H137" s="36">
        <f t="shared" si="10"/>
        <v>0</v>
      </c>
      <c r="I137" s="35">
        <v>0</v>
      </c>
      <c r="J137" s="35"/>
      <c r="K137" s="35"/>
      <c r="L137" s="34"/>
      <c r="M137" s="27"/>
    </row>
    <row r="138" spans="1:13" hidden="1" x14ac:dyDescent="0.25">
      <c r="A138" s="74">
        <v>2322</v>
      </c>
      <c r="B138" s="78" t="s">
        <v>175</v>
      </c>
      <c r="C138" s="36">
        <f t="shared" si="9"/>
        <v>0</v>
      </c>
      <c r="D138" s="35"/>
      <c r="E138" s="35"/>
      <c r="F138" s="35"/>
      <c r="G138" s="37"/>
      <c r="H138" s="36">
        <f t="shared" si="10"/>
        <v>0</v>
      </c>
      <c r="I138" s="35">
        <v>0</v>
      </c>
      <c r="J138" s="35"/>
      <c r="K138" s="35"/>
      <c r="L138" s="34"/>
      <c r="M138" s="27"/>
    </row>
    <row r="139" spans="1:13" ht="10.5" hidden="1" customHeight="1" x14ac:dyDescent="0.25">
      <c r="A139" s="74">
        <v>2329</v>
      </c>
      <c r="B139" s="78" t="s">
        <v>174</v>
      </c>
      <c r="C139" s="36">
        <f t="shared" si="9"/>
        <v>0</v>
      </c>
      <c r="D139" s="35"/>
      <c r="E139" s="35"/>
      <c r="F139" s="35"/>
      <c r="G139" s="37"/>
      <c r="H139" s="36">
        <f t="shared" si="10"/>
        <v>0</v>
      </c>
      <c r="I139" s="35">
        <v>0</v>
      </c>
      <c r="J139" s="35"/>
      <c r="K139" s="35"/>
      <c r="L139" s="34"/>
      <c r="M139" s="27"/>
    </row>
    <row r="140" spans="1:13" hidden="1" x14ac:dyDescent="0.25">
      <c r="A140" s="88">
        <v>2330</v>
      </c>
      <c r="B140" s="78" t="s">
        <v>173</v>
      </c>
      <c r="C140" s="36">
        <f t="shared" si="9"/>
        <v>0</v>
      </c>
      <c r="D140" s="35"/>
      <c r="E140" s="35"/>
      <c r="F140" s="35"/>
      <c r="G140" s="37"/>
      <c r="H140" s="36">
        <f t="shared" si="10"/>
        <v>0</v>
      </c>
      <c r="I140" s="35">
        <v>0</v>
      </c>
      <c r="J140" s="35"/>
      <c r="K140" s="35"/>
      <c r="L140" s="34"/>
      <c r="M140" s="27"/>
    </row>
    <row r="141" spans="1:13" ht="48" hidden="1" x14ac:dyDescent="0.25">
      <c r="A141" s="88">
        <v>2340</v>
      </c>
      <c r="B141" s="78" t="s">
        <v>172</v>
      </c>
      <c r="C141" s="36">
        <f t="shared" si="9"/>
        <v>0</v>
      </c>
      <c r="D141" s="76">
        <f>SUM(D142:D143)</f>
        <v>0</v>
      </c>
      <c r="E141" s="76">
        <f>SUM(E142:E143)</f>
        <v>0</v>
      </c>
      <c r="F141" s="76">
        <f>SUM(F142:F143)</f>
        <v>0</v>
      </c>
      <c r="G141" s="77">
        <f>SUM(G142:G143)</f>
        <v>0</v>
      </c>
      <c r="H141" s="36">
        <f t="shared" si="10"/>
        <v>0</v>
      </c>
      <c r="I141" s="76">
        <f>SUM(I142:I143)</f>
        <v>0</v>
      </c>
      <c r="J141" s="76">
        <f>SUM(J142:J143)</f>
        <v>0</v>
      </c>
      <c r="K141" s="76">
        <f>SUM(K142:K143)</f>
        <v>0</v>
      </c>
      <c r="L141" s="75">
        <f>SUM(L142:L143)</f>
        <v>0</v>
      </c>
    </row>
    <row r="142" spans="1:13" hidden="1" x14ac:dyDescent="0.25">
      <c r="A142" s="74">
        <v>2341</v>
      </c>
      <c r="B142" s="78" t="s">
        <v>171</v>
      </c>
      <c r="C142" s="36">
        <f t="shared" si="9"/>
        <v>0</v>
      </c>
      <c r="D142" s="35"/>
      <c r="E142" s="35"/>
      <c r="F142" s="35"/>
      <c r="G142" s="37"/>
      <c r="H142" s="36">
        <f t="shared" si="10"/>
        <v>0</v>
      </c>
      <c r="I142" s="35">
        <v>0</v>
      </c>
      <c r="J142" s="35"/>
      <c r="K142" s="35"/>
      <c r="L142" s="34"/>
      <c r="M142" s="27"/>
    </row>
    <row r="143" spans="1:13" ht="24" hidden="1" x14ac:dyDescent="0.25">
      <c r="A143" s="74">
        <v>2344</v>
      </c>
      <c r="B143" s="78" t="s">
        <v>170</v>
      </c>
      <c r="C143" s="36">
        <f t="shared" si="9"/>
        <v>0</v>
      </c>
      <c r="D143" s="35"/>
      <c r="E143" s="35"/>
      <c r="F143" s="35"/>
      <c r="G143" s="37"/>
      <c r="H143" s="36">
        <f t="shared" si="10"/>
        <v>0</v>
      </c>
      <c r="I143" s="35">
        <v>0</v>
      </c>
      <c r="J143" s="35"/>
      <c r="K143" s="35"/>
      <c r="L143" s="34"/>
      <c r="M143" s="27"/>
    </row>
    <row r="144" spans="1:13" ht="24" hidden="1" x14ac:dyDescent="0.25">
      <c r="A144" s="80">
        <v>2350</v>
      </c>
      <c r="B144" s="137" t="s">
        <v>169</v>
      </c>
      <c r="C144" s="134">
        <f t="shared" si="9"/>
        <v>0</v>
      </c>
      <c r="D144" s="139">
        <f>SUM(D145:D150)</f>
        <v>0</v>
      </c>
      <c r="E144" s="139">
        <f>SUM(E145:E150)</f>
        <v>0</v>
      </c>
      <c r="F144" s="139">
        <f>SUM(F145:F150)</f>
        <v>0</v>
      </c>
      <c r="G144" s="140">
        <f>SUM(G145:G150)</f>
        <v>0</v>
      </c>
      <c r="H144" s="134">
        <f t="shared" si="10"/>
        <v>0</v>
      </c>
      <c r="I144" s="139">
        <f>SUM(I145:I150)</f>
        <v>0</v>
      </c>
      <c r="J144" s="139">
        <f>SUM(J145:J150)</f>
        <v>0</v>
      </c>
      <c r="K144" s="139">
        <f>SUM(K145:K150)</f>
        <v>0</v>
      </c>
      <c r="L144" s="138">
        <f>SUM(L145:L150)</f>
        <v>0</v>
      </c>
    </row>
    <row r="145" spans="1:13" hidden="1" x14ac:dyDescent="0.25">
      <c r="A145" s="114">
        <v>2351</v>
      </c>
      <c r="B145" s="79" t="s">
        <v>168</v>
      </c>
      <c r="C145" s="69">
        <f t="shared" si="9"/>
        <v>0</v>
      </c>
      <c r="D145" s="68"/>
      <c r="E145" s="68"/>
      <c r="F145" s="68"/>
      <c r="G145" s="70"/>
      <c r="H145" s="69">
        <f t="shared" si="10"/>
        <v>0</v>
      </c>
      <c r="I145" s="68">
        <v>0</v>
      </c>
      <c r="J145" s="68"/>
      <c r="K145" s="68"/>
      <c r="L145" s="67"/>
      <c r="M145" s="27"/>
    </row>
    <row r="146" spans="1:13" hidden="1" x14ac:dyDescent="0.25">
      <c r="A146" s="74">
        <v>2352</v>
      </c>
      <c r="B146" s="78" t="s">
        <v>167</v>
      </c>
      <c r="C146" s="36">
        <f t="shared" si="9"/>
        <v>0</v>
      </c>
      <c r="D146" s="35"/>
      <c r="E146" s="35"/>
      <c r="F146" s="35"/>
      <c r="G146" s="37"/>
      <c r="H146" s="36">
        <f t="shared" si="10"/>
        <v>0</v>
      </c>
      <c r="I146" s="35">
        <v>0</v>
      </c>
      <c r="J146" s="35"/>
      <c r="K146" s="35"/>
      <c r="L146" s="34"/>
      <c r="M146" s="27"/>
    </row>
    <row r="147" spans="1:13" ht="24" hidden="1" x14ac:dyDescent="0.25">
      <c r="A147" s="74">
        <v>2353</v>
      </c>
      <c r="B147" s="78" t="s">
        <v>166</v>
      </c>
      <c r="C147" s="36">
        <f t="shared" si="9"/>
        <v>0</v>
      </c>
      <c r="D147" s="35"/>
      <c r="E147" s="35"/>
      <c r="F147" s="35"/>
      <c r="G147" s="37"/>
      <c r="H147" s="36">
        <f t="shared" si="10"/>
        <v>0</v>
      </c>
      <c r="I147" s="35">
        <v>0</v>
      </c>
      <c r="J147" s="35"/>
      <c r="K147" s="35"/>
      <c r="L147" s="34"/>
      <c r="M147" s="27"/>
    </row>
    <row r="148" spans="1:13" ht="24" hidden="1" x14ac:dyDescent="0.25">
      <c r="A148" s="74">
        <v>2354</v>
      </c>
      <c r="B148" s="78" t="s">
        <v>165</v>
      </c>
      <c r="C148" s="36">
        <f t="shared" si="9"/>
        <v>0</v>
      </c>
      <c r="D148" s="35"/>
      <c r="E148" s="35"/>
      <c r="F148" s="35"/>
      <c r="G148" s="37"/>
      <c r="H148" s="36">
        <f t="shared" si="10"/>
        <v>0</v>
      </c>
      <c r="I148" s="35">
        <v>0</v>
      </c>
      <c r="J148" s="35"/>
      <c r="K148" s="35"/>
      <c r="L148" s="34"/>
      <c r="M148" s="27"/>
    </row>
    <row r="149" spans="1:13" ht="24" hidden="1" x14ac:dyDescent="0.25">
      <c r="A149" s="74">
        <v>2355</v>
      </c>
      <c r="B149" s="78" t="s">
        <v>164</v>
      </c>
      <c r="C149" s="36">
        <f t="shared" si="9"/>
        <v>0</v>
      </c>
      <c r="D149" s="35"/>
      <c r="E149" s="35"/>
      <c r="F149" s="35"/>
      <c r="G149" s="37"/>
      <c r="H149" s="36">
        <f t="shared" si="10"/>
        <v>0</v>
      </c>
      <c r="I149" s="35">
        <v>0</v>
      </c>
      <c r="J149" s="35"/>
      <c r="K149" s="35"/>
      <c r="L149" s="34"/>
      <c r="M149" s="27"/>
    </row>
    <row r="150" spans="1:13" ht="24" hidden="1" x14ac:dyDescent="0.25">
      <c r="A150" s="74">
        <v>2359</v>
      </c>
      <c r="B150" s="78" t="s">
        <v>163</v>
      </c>
      <c r="C150" s="36">
        <f t="shared" si="9"/>
        <v>0</v>
      </c>
      <c r="D150" s="35"/>
      <c r="E150" s="35"/>
      <c r="F150" s="35"/>
      <c r="G150" s="37"/>
      <c r="H150" s="36">
        <f t="shared" si="10"/>
        <v>0</v>
      </c>
      <c r="I150" s="35">
        <v>0</v>
      </c>
      <c r="J150" s="35"/>
      <c r="K150" s="35"/>
      <c r="L150" s="34"/>
      <c r="M150" s="27"/>
    </row>
    <row r="151" spans="1:13" ht="24.75" hidden="1" customHeight="1" x14ac:dyDescent="0.25">
      <c r="A151" s="88">
        <v>2360</v>
      </c>
      <c r="B151" s="78" t="s">
        <v>162</v>
      </c>
      <c r="C151" s="36">
        <f t="shared" si="9"/>
        <v>0</v>
      </c>
      <c r="D151" s="76">
        <f>SUM(D152:D158)</f>
        <v>0</v>
      </c>
      <c r="E151" s="76">
        <f>SUM(E152:E158)</f>
        <v>0</v>
      </c>
      <c r="F151" s="76">
        <f>SUM(F152:F158)</f>
        <v>0</v>
      </c>
      <c r="G151" s="77">
        <f>SUM(G152:G158)</f>
        <v>0</v>
      </c>
      <c r="H151" s="36">
        <f t="shared" si="10"/>
        <v>0</v>
      </c>
      <c r="I151" s="76">
        <f>SUM(I152:I158)</f>
        <v>0</v>
      </c>
      <c r="J151" s="76">
        <f>SUM(J152:J158)</f>
        <v>0</v>
      </c>
      <c r="K151" s="76">
        <f>SUM(K152:K158)</f>
        <v>0</v>
      </c>
      <c r="L151" s="75">
        <f>SUM(L152:L158)</f>
        <v>0</v>
      </c>
    </row>
    <row r="152" spans="1:13" hidden="1" x14ac:dyDescent="0.25">
      <c r="A152" s="38">
        <v>2361</v>
      </c>
      <c r="B152" s="78" t="s">
        <v>161</v>
      </c>
      <c r="C152" s="36">
        <f t="shared" si="9"/>
        <v>0</v>
      </c>
      <c r="D152" s="35"/>
      <c r="E152" s="35"/>
      <c r="F152" s="35"/>
      <c r="G152" s="37"/>
      <c r="H152" s="36">
        <f t="shared" si="10"/>
        <v>0</v>
      </c>
      <c r="I152" s="35">
        <v>0</v>
      </c>
      <c r="J152" s="35"/>
      <c r="K152" s="35"/>
      <c r="L152" s="34"/>
      <c r="M152" s="27"/>
    </row>
    <row r="153" spans="1:13" ht="24" hidden="1" x14ac:dyDescent="0.25">
      <c r="A153" s="38">
        <v>2362</v>
      </c>
      <c r="B153" s="78" t="s">
        <v>160</v>
      </c>
      <c r="C153" s="36">
        <f t="shared" si="9"/>
        <v>0</v>
      </c>
      <c r="D153" s="35"/>
      <c r="E153" s="35"/>
      <c r="F153" s="35"/>
      <c r="G153" s="37"/>
      <c r="H153" s="36">
        <f t="shared" si="10"/>
        <v>0</v>
      </c>
      <c r="I153" s="35">
        <v>0</v>
      </c>
      <c r="J153" s="35"/>
      <c r="K153" s="35"/>
      <c r="L153" s="34"/>
      <c r="M153" s="27"/>
    </row>
    <row r="154" spans="1:13" hidden="1" x14ac:dyDescent="0.25">
      <c r="A154" s="38">
        <v>2363</v>
      </c>
      <c r="B154" s="78" t="s">
        <v>159</v>
      </c>
      <c r="C154" s="36">
        <f t="shared" si="9"/>
        <v>0</v>
      </c>
      <c r="D154" s="35"/>
      <c r="E154" s="35"/>
      <c r="F154" s="35"/>
      <c r="G154" s="37"/>
      <c r="H154" s="36">
        <f t="shared" si="10"/>
        <v>0</v>
      </c>
      <c r="I154" s="35">
        <v>0</v>
      </c>
      <c r="J154" s="35"/>
      <c r="K154" s="35"/>
      <c r="L154" s="34"/>
      <c r="M154" s="27"/>
    </row>
    <row r="155" spans="1:13" hidden="1" x14ac:dyDescent="0.25">
      <c r="A155" s="38">
        <v>2364</v>
      </c>
      <c r="B155" s="78" t="s">
        <v>158</v>
      </c>
      <c r="C155" s="36">
        <f t="shared" si="9"/>
        <v>0</v>
      </c>
      <c r="D155" s="35"/>
      <c r="E155" s="35"/>
      <c r="F155" s="35"/>
      <c r="G155" s="37"/>
      <c r="H155" s="36">
        <f t="shared" si="10"/>
        <v>0</v>
      </c>
      <c r="I155" s="35">
        <v>0</v>
      </c>
      <c r="J155" s="35"/>
      <c r="K155" s="35"/>
      <c r="L155" s="34"/>
      <c r="M155" s="27"/>
    </row>
    <row r="156" spans="1:13" ht="12.75" hidden="1" customHeight="1" x14ac:dyDescent="0.25">
      <c r="A156" s="38">
        <v>2365</v>
      </c>
      <c r="B156" s="78" t="s">
        <v>157</v>
      </c>
      <c r="C156" s="36">
        <f t="shared" si="9"/>
        <v>0</v>
      </c>
      <c r="D156" s="35"/>
      <c r="E156" s="35"/>
      <c r="F156" s="35"/>
      <c r="G156" s="37"/>
      <c r="H156" s="36">
        <f t="shared" si="10"/>
        <v>0</v>
      </c>
      <c r="I156" s="35">
        <v>0</v>
      </c>
      <c r="J156" s="35"/>
      <c r="K156" s="35"/>
      <c r="L156" s="34"/>
      <c r="M156" s="27"/>
    </row>
    <row r="157" spans="1:13" ht="36" hidden="1" x14ac:dyDescent="0.25">
      <c r="A157" s="38">
        <v>2366</v>
      </c>
      <c r="B157" s="78" t="s">
        <v>156</v>
      </c>
      <c r="C157" s="36">
        <f t="shared" si="9"/>
        <v>0</v>
      </c>
      <c r="D157" s="35"/>
      <c r="E157" s="35"/>
      <c r="F157" s="35"/>
      <c r="G157" s="37"/>
      <c r="H157" s="36">
        <f t="shared" si="10"/>
        <v>0</v>
      </c>
      <c r="I157" s="35">
        <v>0</v>
      </c>
      <c r="J157" s="35"/>
      <c r="K157" s="35"/>
      <c r="L157" s="34"/>
      <c r="M157" s="27"/>
    </row>
    <row r="158" spans="1:13" ht="48" hidden="1" x14ac:dyDescent="0.25">
      <c r="A158" s="38">
        <v>2369</v>
      </c>
      <c r="B158" s="78" t="s">
        <v>155</v>
      </c>
      <c r="C158" s="36">
        <f t="shared" si="9"/>
        <v>0</v>
      </c>
      <c r="D158" s="35"/>
      <c r="E158" s="35"/>
      <c r="F158" s="35"/>
      <c r="G158" s="37"/>
      <c r="H158" s="36">
        <f t="shared" si="10"/>
        <v>0</v>
      </c>
      <c r="I158" s="35">
        <v>0</v>
      </c>
      <c r="J158" s="35"/>
      <c r="K158" s="35"/>
      <c r="L158" s="34"/>
      <c r="M158" s="27"/>
    </row>
    <row r="159" spans="1:13" hidden="1" x14ac:dyDescent="0.25">
      <c r="A159" s="80">
        <v>2370</v>
      </c>
      <c r="B159" s="137" t="s">
        <v>154</v>
      </c>
      <c r="C159" s="134">
        <f t="shared" si="9"/>
        <v>0</v>
      </c>
      <c r="D159" s="133"/>
      <c r="E159" s="133"/>
      <c r="F159" s="133"/>
      <c r="G159" s="135"/>
      <c r="H159" s="134">
        <f t="shared" si="10"/>
        <v>0</v>
      </c>
      <c r="I159" s="133">
        <v>0</v>
      </c>
      <c r="J159" s="133"/>
      <c r="K159" s="133"/>
      <c r="L159" s="132"/>
      <c r="M159" s="27"/>
    </row>
    <row r="160" spans="1:13" hidden="1" x14ac:dyDescent="0.25">
      <c r="A160" s="80">
        <v>2380</v>
      </c>
      <c r="B160" s="137" t="s">
        <v>153</v>
      </c>
      <c r="C160" s="134">
        <f t="shared" si="9"/>
        <v>0</v>
      </c>
      <c r="D160" s="139">
        <f>SUM(D161:D162)</f>
        <v>0</v>
      </c>
      <c r="E160" s="139">
        <f>SUM(E161:E162)</f>
        <v>0</v>
      </c>
      <c r="F160" s="139">
        <f>SUM(F161:F162)</f>
        <v>0</v>
      </c>
      <c r="G160" s="140">
        <f>SUM(G161:G162)</f>
        <v>0</v>
      </c>
      <c r="H160" s="134">
        <f t="shared" si="10"/>
        <v>0</v>
      </c>
      <c r="I160" s="139">
        <f>SUM(I161:I162)</f>
        <v>0</v>
      </c>
      <c r="J160" s="139">
        <f>SUM(J161:J162)</f>
        <v>0</v>
      </c>
      <c r="K160" s="139">
        <f>SUM(K161:K162)</f>
        <v>0</v>
      </c>
      <c r="L160" s="138">
        <f>SUM(L161:L162)</f>
        <v>0</v>
      </c>
    </row>
    <row r="161" spans="1:13" hidden="1" x14ac:dyDescent="0.25">
      <c r="A161" s="163">
        <v>2381</v>
      </c>
      <c r="B161" s="79" t="s">
        <v>152</v>
      </c>
      <c r="C161" s="69">
        <f t="shared" ref="C161:C192" si="11">SUM(D161:G161)</f>
        <v>0</v>
      </c>
      <c r="D161" s="68"/>
      <c r="E161" s="68"/>
      <c r="F161" s="68"/>
      <c r="G161" s="70"/>
      <c r="H161" s="69">
        <f t="shared" ref="H161:H192" si="12">SUM(I161:L161)</f>
        <v>0</v>
      </c>
      <c r="I161" s="68">
        <v>0</v>
      </c>
      <c r="J161" s="68"/>
      <c r="K161" s="68"/>
      <c r="L161" s="67"/>
      <c r="M161" s="27"/>
    </row>
    <row r="162" spans="1:13" ht="24" hidden="1" x14ac:dyDescent="0.25">
      <c r="A162" s="38">
        <v>2389</v>
      </c>
      <c r="B162" s="78" t="s">
        <v>151</v>
      </c>
      <c r="C162" s="36">
        <f t="shared" si="11"/>
        <v>0</v>
      </c>
      <c r="D162" s="35"/>
      <c r="E162" s="35"/>
      <c r="F162" s="35"/>
      <c r="G162" s="37"/>
      <c r="H162" s="36">
        <f t="shared" si="12"/>
        <v>0</v>
      </c>
      <c r="I162" s="35">
        <v>0</v>
      </c>
      <c r="J162" s="35"/>
      <c r="K162" s="35"/>
      <c r="L162" s="34"/>
      <c r="M162" s="27"/>
    </row>
    <row r="163" spans="1:13" hidden="1" x14ac:dyDescent="0.25">
      <c r="A163" s="80">
        <v>2390</v>
      </c>
      <c r="B163" s="137" t="s">
        <v>150</v>
      </c>
      <c r="C163" s="134">
        <f t="shared" si="11"/>
        <v>0</v>
      </c>
      <c r="D163" s="133"/>
      <c r="E163" s="133"/>
      <c r="F163" s="133"/>
      <c r="G163" s="135"/>
      <c r="H163" s="134">
        <f t="shared" si="12"/>
        <v>0</v>
      </c>
      <c r="I163" s="133">
        <v>0</v>
      </c>
      <c r="J163" s="133"/>
      <c r="K163" s="133"/>
      <c r="L163" s="132"/>
      <c r="M163" s="27"/>
    </row>
    <row r="164" spans="1:13" hidden="1" x14ac:dyDescent="0.25">
      <c r="A164" s="97">
        <v>2400</v>
      </c>
      <c r="B164" s="96" t="s">
        <v>149</v>
      </c>
      <c r="C164" s="94">
        <f t="shared" si="11"/>
        <v>0</v>
      </c>
      <c r="D164" s="17"/>
      <c r="E164" s="17"/>
      <c r="F164" s="17"/>
      <c r="G164" s="19"/>
      <c r="H164" s="94">
        <f t="shared" si="12"/>
        <v>0</v>
      </c>
      <c r="I164" s="17">
        <v>0</v>
      </c>
      <c r="J164" s="17"/>
      <c r="K164" s="17"/>
      <c r="L164" s="16"/>
      <c r="M164" s="27"/>
    </row>
    <row r="165" spans="1:13" ht="24" hidden="1" x14ac:dyDescent="0.25">
      <c r="A165" s="97">
        <v>2500</v>
      </c>
      <c r="B165" s="96" t="s">
        <v>148</v>
      </c>
      <c r="C165" s="94">
        <f t="shared" si="11"/>
        <v>0</v>
      </c>
      <c r="D165" s="93">
        <f>SUM(D166,D171)</f>
        <v>0</v>
      </c>
      <c r="E165" s="93">
        <f>SUM(E166,E171)</f>
        <v>0</v>
      </c>
      <c r="F165" s="93">
        <f>SUM(F166,F171)</f>
        <v>0</v>
      </c>
      <c r="G165" s="93">
        <f>SUM(G166,G171)</f>
        <v>0</v>
      </c>
      <c r="H165" s="94">
        <f t="shared" si="12"/>
        <v>0</v>
      </c>
      <c r="I165" s="93">
        <f>SUM(I166,I171)</f>
        <v>0</v>
      </c>
      <c r="J165" s="93">
        <f>SUM(J166,J171)</f>
        <v>0</v>
      </c>
      <c r="K165" s="93">
        <f>SUM(K166,K171)</f>
        <v>0</v>
      </c>
      <c r="L165" s="92">
        <f>SUM(L166,L171)</f>
        <v>0</v>
      </c>
    </row>
    <row r="166" spans="1:13" ht="16.5" hidden="1" customHeight="1" x14ac:dyDescent="0.25">
      <c r="A166" s="91">
        <v>2510</v>
      </c>
      <c r="B166" s="79" t="s">
        <v>147</v>
      </c>
      <c r="C166" s="69">
        <f t="shared" si="11"/>
        <v>0</v>
      </c>
      <c r="D166" s="107">
        <f>SUM(D167:D170)</f>
        <v>0</v>
      </c>
      <c r="E166" s="107">
        <f>SUM(E167:E170)</f>
        <v>0</v>
      </c>
      <c r="F166" s="107">
        <f>SUM(F167:F170)</f>
        <v>0</v>
      </c>
      <c r="G166" s="107">
        <f>SUM(G167:G170)</f>
        <v>0</v>
      </c>
      <c r="H166" s="69">
        <f t="shared" si="12"/>
        <v>0</v>
      </c>
      <c r="I166" s="107">
        <f>SUM(I167:I170)</f>
        <v>0</v>
      </c>
      <c r="J166" s="107">
        <f>SUM(J167:J170)</f>
        <v>0</v>
      </c>
      <c r="K166" s="107">
        <f>SUM(K167:K170)</f>
        <v>0</v>
      </c>
      <c r="L166" s="106">
        <f>SUM(L167:L170)</f>
        <v>0</v>
      </c>
    </row>
    <row r="167" spans="1:13" ht="24" hidden="1" x14ac:dyDescent="0.25">
      <c r="A167" s="74">
        <v>2512</v>
      </c>
      <c r="B167" s="78" t="s">
        <v>146</v>
      </c>
      <c r="C167" s="36">
        <f t="shared" si="11"/>
        <v>0</v>
      </c>
      <c r="D167" s="35"/>
      <c r="E167" s="35"/>
      <c r="F167" s="35"/>
      <c r="G167" s="37"/>
      <c r="H167" s="36">
        <f t="shared" si="12"/>
        <v>0</v>
      </c>
      <c r="I167" s="35">
        <v>0</v>
      </c>
      <c r="J167" s="35"/>
      <c r="K167" s="35"/>
      <c r="L167" s="34"/>
      <c r="M167" s="27"/>
    </row>
    <row r="168" spans="1:13" ht="36" hidden="1" x14ac:dyDescent="0.25">
      <c r="A168" s="74">
        <v>2513</v>
      </c>
      <c r="B168" s="78" t="s">
        <v>145</v>
      </c>
      <c r="C168" s="36">
        <f t="shared" si="11"/>
        <v>0</v>
      </c>
      <c r="D168" s="35"/>
      <c r="E168" s="35"/>
      <c r="F168" s="35"/>
      <c r="G168" s="37"/>
      <c r="H168" s="36">
        <f t="shared" si="12"/>
        <v>0</v>
      </c>
      <c r="I168" s="35">
        <v>0</v>
      </c>
      <c r="J168" s="35"/>
      <c r="K168" s="35"/>
      <c r="L168" s="34"/>
      <c r="M168" s="27"/>
    </row>
    <row r="169" spans="1:13" ht="24" hidden="1" x14ac:dyDescent="0.25">
      <c r="A169" s="74">
        <v>2515</v>
      </c>
      <c r="B169" s="78" t="s">
        <v>144</v>
      </c>
      <c r="C169" s="36">
        <f t="shared" si="11"/>
        <v>0</v>
      </c>
      <c r="D169" s="35"/>
      <c r="E169" s="35"/>
      <c r="F169" s="35"/>
      <c r="G169" s="37"/>
      <c r="H169" s="36">
        <f t="shared" si="12"/>
        <v>0</v>
      </c>
      <c r="I169" s="35">
        <v>0</v>
      </c>
      <c r="J169" s="35"/>
      <c r="K169" s="35"/>
      <c r="L169" s="34"/>
      <c r="M169" s="27"/>
    </row>
    <row r="170" spans="1:13" ht="24" hidden="1" x14ac:dyDescent="0.25">
      <c r="A170" s="74">
        <v>2519</v>
      </c>
      <c r="B170" s="78" t="s">
        <v>143</v>
      </c>
      <c r="C170" s="36">
        <f t="shared" si="11"/>
        <v>0</v>
      </c>
      <c r="D170" s="35"/>
      <c r="E170" s="35"/>
      <c r="F170" s="35"/>
      <c r="G170" s="37"/>
      <c r="H170" s="36">
        <f t="shared" si="12"/>
        <v>0</v>
      </c>
      <c r="I170" s="35">
        <v>0</v>
      </c>
      <c r="J170" s="35"/>
      <c r="K170" s="35"/>
      <c r="L170" s="34"/>
      <c r="M170" s="27"/>
    </row>
    <row r="171" spans="1:13" ht="24" hidden="1" x14ac:dyDescent="0.25">
      <c r="A171" s="88">
        <v>2520</v>
      </c>
      <c r="B171" s="78" t="s">
        <v>142</v>
      </c>
      <c r="C171" s="36">
        <f t="shared" si="11"/>
        <v>0</v>
      </c>
      <c r="D171" s="35"/>
      <c r="E171" s="35"/>
      <c r="F171" s="35"/>
      <c r="G171" s="37"/>
      <c r="H171" s="36">
        <f t="shared" si="12"/>
        <v>0</v>
      </c>
      <c r="I171" s="35">
        <v>0</v>
      </c>
      <c r="J171" s="35"/>
      <c r="K171" s="35"/>
      <c r="L171" s="34"/>
      <c r="M171" s="27"/>
    </row>
    <row r="172" spans="1:13" s="158" customFormat="1" ht="48" hidden="1" x14ac:dyDescent="0.25">
      <c r="A172" s="147">
        <v>2800</v>
      </c>
      <c r="B172" s="79" t="s">
        <v>141</v>
      </c>
      <c r="C172" s="69">
        <f t="shared" si="11"/>
        <v>0</v>
      </c>
      <c r="D172" s="161"/>
      <c r="E172" s="161"/>
      <c r="F172" s="161"/>
      <c r="G172" s="162"/>
      <c r="H172" s="69">
        <f t="shared" si="12"/>
        <v>0</v>
      </c>
      <c r="I172" s="161">
        <v>0</v>
      </c>
      <c r="J172" s="161"/>
      <c r="K172" s="161"/>
      <c r="L172" s="160"/>
      <c r="M172" s="159"/>
    </row>
    <row r="173" spans="1:13" hidden="1" x14ac:dyDescent="0.25">
      <c r="A173" s="131">
        <v>3000</v>
      </c>
      <c r="B173" s="131" t="s">
        <v>140</v>
      </c>
      <c r="C173" s="128">
        <f t="shared" si="11"/>
        <v>0</v>
      </c>
      <c r="D173" s="127">
        <f>SUM(D174,D184)</f>
        <v>0</v>
      </c>
      <c r="E173" s="127">
        <f>SUM(E174,E184)</f>
        <v>0</v>
      </c>
      <c r="F173" s="127">
        <f>SUM(F174,F184)</f>
        <v>0</v>
      </c>
      <c r="G173" s="129">
        <f>SUM(G174,G184)</f>
        <v>0</v>
      </c>
      <c r="H173" s="128">
        <f t="shared" si="12"/>
        <v>0</v>
      </c>
      <c r="I173" s="127">
        <f>SUM(I174,I184)</f>
        <v>0</v>
      </c>
      <c r="J173" s="127">
        <f>SUM(J174,J184)</f>
        <v>0</v>
      </c>
      <c r="K173" s="127">
        <f>SUM(K174,K184)</f>
        <v>0</v>
      </c>
      <c r="L173" s="126">
        <f>SUM(L174,L184)</f>
        <v>0</v>
      </c>
    </row>
    <row r="174" spans="1:13" ht="24" hidden="1" x14ac:dyDescent="0.25">
      <c r="A174" s="97">
        <v>3200</v>
      </c>
      <c r="B174" s="124" t="s">
        <v>139</v>
      </c>
      <c r="C174" s="95">
        <f t="shared" si="11"/>
        <v>0</v>
      </c>
      <c r="D174" s="93">
        <f>SUM(D175,D179)</f>
        <v>0</v>
      </c>
      <c r="E174" s="93">
        <f>SUM(E175,E179)</f>
        <v>0</v>
      </c>
      <c r="F174" s="93">
        <f>SUM(F175,F179)</f>
        <v>0</v>
      </c>
      <c r="G174" s="93">
        <f>SUM(G175,G179)</f>
        <v>0</v>
      </c>
      <c r="H174" s="94">
        <f t="shared" si="12"/>
        <v>0</v>
      </c>
      <c r="I174" s="93">
        <f>SUM(I175,I179)</f>
        <v>0</v>
      </c>
      <c r="J174" s="93">
        <f>SUM(J175,J179)</f>
        <v>0</v>
      </c>
      <c r="K174" s="93">
        <f>SUM(K175,K179)</f>
        <v>0</v>
      </c>
      <c r="L174" s="92">
        <f>SUM(L175,L179)</f>
        <v>0</v>
      </c>
    </row>
    <row r="175" spans="1:13" ht="36" hidden="1" x14ac:dyDescent="0.25">
      <c r="A175" s="91">
        <v>3260</v>
      </c>
      <c r="B175" s="79" t="s">
        <v>138</v>
      </c>
      <c r="C175" s="69">
        <f t="shared" si="11"/>
        <v>0</v>
      </c>
      <c r="D175" s="107">
        <f>SUM(D176:D178)</f>
        <v>0</v>
      </c>
      <c r="E175" s="107">
        <f>SUM(E176:E178)</f>
        <v>0</v>
      </c>
      <c r="F175" s="107">
        <f>SUM(F176:F178)</f>
        <v>0</v>
      </c>
      <c r="G175" s="150">
        <f>SUM(G176:G178)</f>
        <v>0</v>
      </c>
      <c r="H175" s="69">
        <f t="shared" si="12"/>
        <v>0</v>
      </c>
      <c r="I175" s="107">
        <f>SUM(I176:I178)</f>
        <v>0</v>
      </c>
      <c r="J175" s="107">
        <f>SUM(J176:J178)</f>
        <v>0</v>
      </c>
      <c r="K175" s="107">
        <f>SUM(K176:K178)</f>
        <v>0</v>
      </c>
      <c r="L175" s="149">
        <f>SUM(L176:L178)</f>
        <v>0</v>
      </c>
    </row>
    <row r="176" spans="1:13" ht="24" hidden="1" x14ac:dyDescent="0.25">
      <c r="A176" s="74">
        <v>3261</v>
      </c>
      <c r="B176" s="78" t="s">
        <v>137</v>
      </c>
      <c r="C176" s="36">
        <f t="shared" si="11"/>
        <v>0</v>
      </c>
      <c r="D176" s="35"/>
      <c r="E176" s="35"/>
      <c r="F176" s="35"/>
      <c r="G176" s="37"/>
      <c r="H176" s="36">
        <f t="shared" si="12"/>
        <v>0</v>
      </c>
      <c r="I176" s="35">
        <v>0</v>
      </c>
      <c r="J176" s="35"/>
      <c r="K176" s="35"/>
      <c r="L176" s="34"/>
      <c r="M176" s="27"/>
    </row>
    <row r="177" spans="1:13" ht="36" hidden="1" x14ac:dyDescent="0.25">
      <c r="A177" s="74">
        <v>3262</v>
      </c>
      <c r="B177" s="78" t="s">
        <v>136</v>
      </c>
      <c r="C177" s="36">
        <f t="shared" si="11"/>
        <v>0</v>
      </c>
      <c r="D177" s="35"/>
      <c r="E177" s="35"/>
      <c r="F177" s="35"/>
      <c r="G177" s="37"/>
      <c r="H177" s="36">
        <f t="shared" si="12"/>
        <v>0</v>
      </c>
      <c r="I177" s="35">
        <v>0</v>
      </c>
      <c r="J177" s="35"/>
      <c r="K177" s="35"/>
      <c r="L177" s="34"/>
      <c r="M177" s="27"/>
    </row>
    <row r="178" spans="1:13" ht="24" hidden="1" x14ac:dyDescent="0.25">
      <c r="A178" s="74">
        <v>3263</v>
      </c>
      <c r="B178" s="78" t="s">
        <v>135</v>
      </c>
      <c r="C178" s="36">
        <f t="shared" si="11"/>
        <v>0</v>
      </c>
      <c r="D178" s="35"/>
      <c r="E178" s="35"/>
      <c r="F178" s="35"/>
      <c r="G178" s="37"/>
      <c r="H178" s="36">
        <f t="shared" si="12"/>
        <v>0</v>
      </c>
      <c r="I178" s="35">
        <v>0</v>
      </c>
      <c r="J178" s="35"/>
      <c r="K178" s="35"/>
      <c r="L178" s="34"/>
      <c r="M178" s="27"/>
    </row>
    <row r="179" spans="1:13" ht="84" hidden="1" x14ac:dyDescent="0.25">
      <c r="A179" s="91">
        <v>3290</v>
      </c>
      <c r="B179" s="79" t="s">
        <v>134</v>
      </c>
      <c r="C179" s="30">
        <f t="shared" si="11"/>
        <v>0</v>
      </c>
      <c r="D179" s="107">
        <f>SUM(D180:D183)</f>
        <v>0</v>
      </c>
      <c r="E179" s="107">
        <f>SUM(E180:E183)</f>
        <v>0</v>
      </c>
      <c r="F179" s="107">
        <f>SUM(F180:F183)</f>
        <v>0</v>
      </c>
      <c r="G179" s="107">
        <f>SUM(G180:G183)</f>
        <v>0</v>
      </c>
      <c r="H179" s="30">
        <f t="shared" si="12"/>
        <v>0</v>
      </c>
      <c r="I179" s="107">
        <f>SUM(I180:I183)</f>
        <v>0</v>
      </c>
      <c r="J179" s="107">
        <f>SUM(J180:J183)</f>
        <v>0</v>
      </c>
      <c r="K179" s="107">
        <f>SUM(K180:K183)</f>
        <v>0</v>
      </c>
      <c r="L179" s="117">
        <f>SUM(L180:L183)</f>
        <v>0</v>
      </c>
    </row>
    <row r="180" spans="1:13" ht="72" hidden="1" x14ac:dyDescent="0.25">
      <c r="A180" s="74">
        <v>3291</v>
      </c>
      <c r="B180" s="78" t="s">
        <v>133</v>
      </c>
      <c r="C180" s="36">
        <f t="shared" si="11"/>
        <v>0</v>
      </c>
      <c r="D180" s="35"/>
      <c r="E180" s="35"/>
      <c r="F180" s="35"/>
      <c r="G180" s="157"/>
      <c r="H180" s="36">
        <f t="shared" si="12"/>
        <v>0</v>
      </c>
      <c r="I180" s="35">
        <v>0</v>
      </c>
      <c r="J180" s="35"/>
      <c r="K180" s="35"/>
      <c r="L180" s="34"/>
      <c r="M180" s="27"/>
    </row>
    <row r="181" spans="1:13" ht="72" hidden="1" x14ac:dyDescent="0.25">
      <c r="A181" s="74">
        <v>3292</v>
      </c>
      <c r="B181" s="78" t="s">
        <v>132</v>
      </c>
      <c r="C181" s="36">
        <f t="shared" si="11"/>
        <v>0</v>
      </c>
      <c r="D181" s="35"/>
      <c r="E181" s="35"/>
      <c r="F181" s="35"/>
      <c r="G181" s="157"/>
      <c r="H181" s="36">
        <f t="shared" si="12"/>
        <v>0</v>
      </c>
      <c r="I181" s="35">
        <v>0</v>
      </c>
      <c r="J181" s="35"/>
      <c r="K181" s="35"/>
      <c r="L181" s="34"/>
      <c r="M181" s="27"/>
    </row>
    <row r="182" spans="1:13" ht="72" hidden="1" x14ac:dyDescent="0.25">
      <c r="A182" s="74">
        <v>3293</v>
      </c>
      <c r="B182" s="78" t="s">
        <v>131</v>
      </c>
      <c r="C182" s="36">
        <f t="shared" si="11"/>
        <v>0</v>
      </c>
      <c r="D182" s="35"/>
      <c r="E182" s="35"/>
      <c r="F182" s="35"/>
      <c r="G182" s="157"/>
      <c r="H182" s="36">
        <f t="shared" si="12"/>
        <v>0</v>
      </c>
      <c r="I182" s="35">
        <v>0</v>
      </c>
      <c r="J182" s="35"/>
      <c r="K182" s="35"/>
      <c r="L182" s="34"/>
      <c r="M182" s="27"/>
    </row>
    <row r="183" spans="1:13" ht="60" hidden="1" x14ac:dyDescent="0.25">
      <c r="A183" s="156">
        <v>3294</v>
      </c>
      <c r="B183" s="78" t="s">
        <v>130</v>
      </c>
      <c r="C183" s="30">
        <f t="shared" si="11"/>
        <v>0</v>
      </c>
      <c r="D183" s="29"/>
      <c r="E183" s="29"/>
      <c r="F183" s="29"/>
      <c r="G183" s="155"/>
      <c r="H183" s="30">
        <f t="shared" si="12"/>
        <v>0</v>
      </c>
      <c r="I183" s="29">
        <v>0</v>
      </c>
      <c r="J183" s="29"/>
      <c r="K183" s="29"/>
      <c r="L183" s="28"/>
      <c r="M183" s="27"/>
    </row>
    <row r="184" spans="1:13" ht="48" hidden="1" x14ac:dyDescent="0.25">
      <c r="A184" s="125">
        <v>3300</v>
      </c>
      <c r="B184" s="124" t="s">
        <v>129</v>
      </c>
      <c r="C184" s="122">
        <f t="shared" si="11"/>
        <v>0</v>
      </c>
      <c r="D184" s="121">
        <f>SUM(D185:D186)</f>
        <v>0</v>
      </c>
      <c r="E184" s="121">
        <f>SUM(E185:E186)</f>
        <v>0</v>
      </c>
      <c r="F184" s="121">
        <f>SUM(F185:F186)</f>
        <v>0</v>
      </c>
      <c r="G184" s="121">
        <f>SUM(G185:G186)</f>
        <v>0</v>
      </c>
      <c r="H184" s="122">
        <f t="shared" si="12"/>
        <v>0</v>
      </c>
      <c r="I184" s="121">
        <f>SUM(I185:I186)</f>
        <v>0</v>
      </c>
      <c r="J184" s="121">
        <f>SUM(J185:J186)</f>
        <v>0</v>
      </c>
      <c r="K184" s="121">
        <f>SUM(K185:K186)</f>
        <v>0</v>
      </c>
      <c r="L184" s="92">
        <f>SUM(L185:L186)</f>
        <v>0</v>
      </c>
    </row>
    <row r="185" spans="1:13" ht="48" hidden="1" x14ac:dyDescent="0.25">
      <c r="A185" s="154">
        <v>3310</v>
      </c>
      <c r="B185" s="137" t="s">
        <v>128</v>
      </c>
      <c r="C185" s="153">
        <f t="shared" si="11"/>
        <v>0</v>
      </c>
      <c r="D185" s="133"/>
      <c r="E185" s="133"/>
      <c r="F185" s="133"/>
      <c r="G185" s="135"/>
      <c r="H185" s="153">
        <f t="shared" si="12"/>
        <v>0</v>
      </c>
      <c r="I185" s="133">
        <v>0</v>
      </c>
      <c r="J185" s="133"/>
      <c r="K185" s="133"/>
      <c r="L185" s="132"/>
      <c r="M185" s="27"/>
    </row>
    <row r="186" spans="1:13" ht="60" hidden="1" x14ac:dyDescent="0.25">
      <c r="A186" s="114">
        <v>3320</v>
      </c>
      <c r="B186" s="79" t="s">
        <v>127</v>
      </c>
      <c r="C186" s="69">
        <f t="shared" si="11"/>
        <v>0</v>
      </c>
      <c r="D186" s="68"/>
      <c r="E186" s="68"/>
      <c r="F186" s="68"/>
      <c r="G186" s="70"/>
      <c r="H186" s="69">
        <f t="shared" si="12"/>
        <v>0</v>
      </c>
      <c r="I186" s="68">
        <v>0</v>
      </c>
      <c r="J186" s="68"/>
      <c r="K186" s="68"/>
      <c r="L186" s="67"/>
      <c r="M186" s="27"/>
    </row>
    <row r="187" spans="1:13" hidden="1" x14ac:dyDescent="0.25">
      <c r="A187" s="152">
        <v>4000</v>
      </c>
      <c r="B187" s="131" t="s">
        <v>126</v>
      </c>
      <c r="C187" s="128">
        <f t="shared" si="11"/>
        <v>0</v>
      </c>
      <c r="D187" s="127">
        <f>SUM(D188,D191)</f>
        <v>0</v>
      </c>
      <c r="E187" s="127">
        <f>SUM(E188,E191)</f>
        <v>0</v>
      </c>
      <c r="F187" s="127">
        <f>SUM(F188,F191)</f>
        <v>0</v>
      </c>
      <c r="G187" s="129">
        <f>SUM(G188,G191)</f>
        <v>0</v>
      </c>
      <c r="H187" s="128">
        <f t="shared" si="12"/>
        <v>0</v>
      </c>
      <c r="I187" s="127">
        <f>SUM(I188,I191)</f>
        <v>0</v>
      </c>
      <c r="J187" s="127">
        <f>SUM(J188,J191)</f>
        <v>0</v>
      </c>
      <c r="K187" s="127">
        <f>SUM(K188,K191)</f>
        <v>0</v>
      </c>
      <c r="L187" s="126">
        <f>SUM(L188,L191)</f>
        <v>0</v>
      </c>
    </row>
    <row r="188" spans="1:13" ht="24" hidden="1" x14ac:dyDescent="0.25">
      <c r="A188" s="151">
        <v>4200</v>
      </c>
      <c r="B188" s="96" t="s">
        <v>125</v>
      </c>
      <c r="C188" s="94">
        <f t="shared" si="11"/>
        <v>0</v>
      </c>
      <c r="D188" s="93">
        <f>SUM(D189,D190)</f>
        <v>0</v>
      </c>
      <c r="E188" s="93">
        <f>SUM(E189,E190)</f>
        <v>0</v>
      </c>
      <c r="F188" s="93">
        <f>SUM(F189,F190)</f>
        <v>0</v>
      </c>
      <c r="G188" s="142">
        <f>SUM(G189,G190)</f>
        <v>0</v>
      </c>
      <c r="H188" s="94">
        <f t="shared" si="12"/>
        <v>0</v>
      </c>
      <c r="I188" s="93">
        <f>SUM(I189,I190)</f>
        <v>0</v>
      </c>
      <c r="J188" s="93">
        <f>SUM(J189,J190)</f>
        <v>0</v>
      </c>
      <c r="K188" s="93">
        <f>SUM(K189,K190)</f>
        <v>0</v>
      </c>
      <c r="L188" s="141">
        <f>SUM(L189,L190)</f>
        <v>0</v>
      </c>
    </row>
    <row r="189" spans="1:13" ht="36" hidden="1" x14ac:dyDescent="0.25">
      <c r="A189" s="91">
        <v>4240</v>
      </c>
      <c r="B189" s="79" t="s">
        <v>124</v>
      </c>
      <c r="C189" s="69">
        <f t="shared" si="11"/>
        <v>0</v>
      </c>
      <c r="D189" s="68"/>
      <c r="E189" s="68"/>
      <c r="F189" s="68"/>
      <c r="G189" s="70"/>
      <c r="H189" s="69">
        <f t="shared" si="12"/>
        <v>0</v>
      </c>
      <c r="I189" s="68">
        <v>0</v>
      </c>
      <c r="J189" s="68"/>
      <c r="K189" s="68"/>
      <c r="L189" s="67"/>
      <c r="M189" s="27"/>
    </row>
    <row r="190" spans="1:13" ht="24" hidden="1" x14ac:dyDescent="0.25">
      <c r="A190" s="88">
        <v>4250</v>
      </c>
      <c r="B190" s="78" t="s">
        <v>123</v>
      </c>
      <c r="C190" s="36">
        <f t="shared" si="11"/>
        <v>0</v>
      </c>
      <c r="D190" s="35"/>
      <c r="E190" s="35"/>
      <c r="F190" s="35"/>
      <c r="G190" s="37"/>
      <c r="H190" s="36">
        <f t="shared" si="12"/>
        <v>0</v>
      </c>
      <c r="I190" s="35">
        <v>0</v>
      </c>
      <c r="J190" s="35"/>
      <c r="K190" s="35"/>
      <c r="L190" s="34"/>
      <c r="M190" s="27"/>
    </row>
    <row r="191" spans="1:13" hidden="1" x14ac:dyDescent="0.25">
      <c r="A191" s="97">
        <v>4300</v>
      </c>
      <c r="B191" s="96" t="s">
        <v>122</v>
      </c>
      <c r="C191" s="94">
        <f t="shared" si="11"/>
        <v>0</v>
      </c>
      <c r="D191" s="93">
        <f>SUM(D192)</f>
        <v>0</v>
      </c>
      <c r="E191" s="93">
        <f>SUM(E192)</f>
        <v>0</v>
      </c>
      <c r="F191" s="93">
        <f>SUM(F192)</f>
        <v>0</v>
      </c>
      <c r="G191" s="142">
        <f>SUM(G192)</f>
        <v>0</v>
      </c>
      <c r="H191" s="94">
        <f t="shared" si="12"/>
        <v>0</v>
      </c>
      <c r="I191" s="93">
        <f>SUM(I192)</f>
        <v>0</v>
      </c>
      <c r="J191" s="93">
        <f>SUM(J192)</f>
        <v>0</v>
      </c>
      <c r="K191" s="93">
        <f>SUM(K192)</f>
        <v>0</v>
      </c>
      <c r="L191" s="141">
        <f>SUM(L192)</f>
        <v>0</v>
      </c>
    </row>
    <row r="192" spans="1:13" ht="24" hidden="1" x14ac:dyDescent="0.25">
      <c r="A192" s="91">
        <v>4310</v>
      </c>
      <c r="B192" s="79" t="s">
        <v>121</v>
      </c>
      <c r="C192" s="69">
        <f t="shared" si="11"/>
        <v>0</v>
      </c>
      <c r="D192" s="107">
        <f>SUM(D193:D193)</f>
        <v>0</v>
      </c>
      <c r="E192" s="107">
        <f>SUM(E193:E193)</f>
        <v>0</v>
      </c>
      <c r="F192" s="107">
        <f>SUM(F193:F193)</f>
        <v>0</v>
      </c>
      <c r="G192" s="150">
        <f>SUM(G193:G193)</f>
        <v>0</v>
      </c>
      <c r="H192" s="69">
        <f t="shared" si="12"/>
        <v>0</v>
      </c>
      <c r="I192" s="107">
        <f>SUM(I193:I193)</f>
        <v>0</v>
      </c>
      <c r="J192" s="107">
        <f>SUM(J193:J193)</f>
        <v>0</v>
      </c>
      <c r="K192" s="107">
        <f>SUM(K193:K193)</f>
        <v>0</v>
      </c>
      <c r="L192" s="149">
        <f>SUM(L193:L193)</f>
        <v>0</v>
      </c>
    </row>
    <row r="193" spans="1:13" ht="36" hidden="1" x14ac:dyDescent="0.25">
      <c r="A193" s="74">
        <v>4311</v>
      </c>
      <c r="B193" s="78" t="s">
        <v>120</v>
      </c>
      <c r="C193" s="36">
        <f t="shared" ref="C193:C224" si="13">SUM(D193:G193)</f>
        <v>0</v>
      </c>
      <c r="D193" s="35"/>
      <c r="E193" s="35"/>
      <c r="F193" s="35"/>
      <c r="G193" s="37"/>
      <c r="H193" s="36">
        <f t="shared" ref="H193:H224" si="14">SUM(I193:L193)</f>
        <v>0</v>
      </c>
      <c r="I193" s="35">
        <v>0</v>
      </c>
      <c r="J193" s="35"/>
      <c r="K193" s="35"/>
      <c r="L193" s="34"/>
      <c r="M193" s="27"/>
    </row>
    <row r="194" spans="1:13" s="14" customFormat="1" ht="24" x14ac:dyDescent="0.25">
      <c r="A194" s="148"/>
      <c r="B194" s="147" t="s">
        <v>119</v>
      </c>
      <c r="C194" s="146">
        <f t="shared" si="13"/>
        <v>378616</v>
      </c>
      <c r="D194" s="145">
        <f>SUM(D195,D230,D268)</f>
        <v>378616</v>
      </c>
      <c r="E194" s="145">
        <f>SUM(E195,E230,E268)</f>
        <v>0</v>
      </c>
      <c r="F194" s="145">
        <f>SUM(F195,F230,F268)</f>
        <v>0</v>
      </c>
      <c r="G194" s="145">
        <f>SUM(G195,G230,G268)</f>
        <v>0</v>
      </c>
      <c r="H194" s="146">
        <f t="shared" si="14"/>
        <v>372216</v>
      </c>
      <c r="I194" s="145">
        <f>SUM(I195,I230,I268)</f>
        <v>372216</v>
      </c>
      <c r="J194" s="145">
        <f>SUM(J195,J230,J268)</f>
        <v>0</v>
      </c>
      <c r="K194" s="145">
        <f>SUM(K195,K230,K268)</f>
        <v>0</v>
      </c>
      <c r="L194" s="144">
        <f>SUM(L195,L230,L268)</f>
        <v>0</v>
      </c>
    </row>
    <row r="195" spans="1:13" hidden="1" x14ac:dyDescent="0.25">
      <c r="A195" s="131">
        <v>5000</v>
      </c>
      <c r="B195" s="131" t="s">
        <v>118</v>
      </c>
      <c r="C195" s="128">
        <f t="shared" si="13"/>
        <v>0</v>
      </c>
      <c r="D195" s="127">
        <f>D196+D204</f>
        <v>0</v>
      </c>
      <c r="E195" s="127">
        <f>E196+E204</f>
        <v>0</v>
      </c>
      <c r="F195" s="127">
        <f>F196+F204</f>
        <v>0</v>
      </c>
      <c r="G195" s="127">
        <f>G196+G204</f>
        <v>0</v>
      </c>
      <c r="H195" s="128">
        <f t="shared" si="14"/>
        <v>0</v>
      </c>
      <c r="I195" s="127">
        <f>I196+I204</f>
        <v>0</v>
      </c>
      <c r="J195" s="127">
        <f>J196+J204</f>
        <v>0</v>
      </c>
      <c r="K195" s="127">
        <f>K196+K204</f>
        <v>0</v>
      </c>
      <c r="L195" s="143">
        <f>L196+L204</f>
        <v>0</v>
      </c>
    </row>
    <row r="196" spans="1:13" hidden="1" x14ac:dyDescent="0.25">
      <c r="A196" s="97">
        <v>5100</v>
      </c>
      <c r="B196" s="96" t="s">
        <v>117</v>
      </c>
      <c r="C196" s="94">
        <f t="shared" si="13"/>
        <v>0</v>
      </c>
      <c r="D196" s="93">
        <f>D197+D198+D201+D202+D203</f>
        <v>0</v>
      </c>
      <c r="E196" s="93">
        <f>E197+E198+E201+E202+E203</f>
        <v>0</v>
      </c>
      <c r="F196" s="93">
        <f>F197+F198+F201+F202+F203</f>
        <v>0</v>
      </c>
      <c r="G196" s="142">
        <f>G197+G198+G201+G202+G203</f>
        <v>0</v>
      </c>
      <c r="H196" s="94">
        <f t="shared" si="14"/>
        <v>0</v>
      </c>
      <c r="I196" s="93">
        <f>I197+I198+I201+I202+I203</f>
        <v>0</v>
      </c>
      <c r="J196" s="93">
        <f>J197+J198+J201+J202+J203</f>
        <v>0</v>
      </c>
      <c r="K196" s="93">
        <f>K197+K198+K201+K202+K203</f>
        <v>0</v>
      </c>
      <c r="L196" s="141">
        <f>L197+L198+L201+L202+L203</f>
        <v>0</v>
      </c>
    </row>
    <row r="197" spans="1:13" hidden="1" x14ac:dyDescent="0.25">
      <c r="A197" s="91">
        <v>5110</v>
      </c>
      <c r="B197" s="79" t="s">
        <v>116</v>
      </c>
      <c r="C197" s="69">
        <f t="shared" si="13"/>
        <v>0</v>
      </c>
      <c r="D197" s="68"/>
      <c r="E197" s="68"/>
      <c r="F197" s="68"/>
      <c r="G197" s="70"/>
      <c r="H197" s="69">
        <f t="shared" si="14"/>
        <v>0</v>
      </c>
      <c r="I197" s="68">
        <v>0</v>
      </c>
      <c r="J197" s="68"/>
      <c r="K197" s="68"/>
      <c r="L197" s="67"/>
      <c r="M197" s="27"/>
    </row>
    <row r="198" spans="1:13" ht="24" hidden="1" x14ac:dyDescent="0.25">
      <c r="A198" s="88">
        <v>5120</v>
      </c>
      <c r="B198" s="78" t="s">
        <v>115</v>
      </c>
      <c r="C198" s="36">
        <f t="shared" si="13"/>
        <v>0</v>
      </c>
      <c r="D198" s="76">
        <f>D199+D200</f>
        <v>0</v>
      </c>
      <c r="E198" s="76">
        <f>E199+E200</f>
        <v>0</v>
      </c>
      <c r="F198" s="76">
        <f>F199+F200</f>
        <v>0</v>
      </c>
      <c r="G198" s="77">
        <f>G199+G200</f>
        <v>0</v>
      </c>
      <c r="H198" s="36">
        <f t="shared" si="14"/>
        <v>0</v>
      </c>
      <c r="I198" s="76">
        <f>I199+I200</f>
        <v>0</v>
      </c>
      <c r="J198" s="76">
        <f>J199+J200</f>
        <v>0</v>
      </c>
      <c r="K198" s="76">
        <f>K199+K200</f>
        <v>0</v>
      </c>
      <c r="L198" s="75">
        <f>L199+L200</f>
        <v>0</v>
      </c>
    </row>
    <row r="199" spans="1:13" hidden="1" x14ac:dyDescent="0.25">
      <c r="A199" s="74">
        <v>5121</v>
      </c>
      <c r="B199" s="78" t="s">
        <v>114</v>
      </c>
      <c r="C199" s="36">
        <f t="shared" si="13"/>
        <v>0</v>
      </c>
      <c r="D199" s="35"/>
      <c r="E199" s="35"/>
      <c r="F199" s="35"/>
      <c r="G199" s="37"/>
      <c r="H199" s="36">
        <f t="shared" si="14"/>
        <v>0</v>
      </c>
      <c r="I199" s="35">
        <v>0</v>
      </c>
      <c r="J199" s="35"/>
      <c r="K199" s="35"/>
      <c r="L199" s="34"/>
      <c r="M199" s="27"/>
    </row>
    <row r="200" spans="1:13" ht="24" hidden="1" x14ac:dyDescent="0.25">
      <c r="A200" s="74">
        <v>5129</v>
      </c>
      <c r="B200" s="78" t="s">
        <v>113</v>
      </c>
      <c r="C200" s="36">
        <f t="shared" si="13"/>
        <v>0</v>
      </c>
      <c r="D200" s="35"/>
      <c r="E200" s="35"/>
      <c r="F200" s="35"/>
      <c r="G200" s="37"/>
      <c r="H200" s="36">
        <f t="shared" si="14"/>
        <v>0</v>
      </c>
      <c r="I200" s="35">
        <v>0</v>
      </c>
      <c r="J200" s="35"/>
      <c r="K200" s="35"/>
      <c r="L200" s="34"/>
      <c r="M200" s="27"/>
    </row>
    <row r="201" spans="1:13" hidden="1" x14ac:dyDescent="0.25">
      <c r="A201" s="88">
        <v>5130</v>
      </c>
      <c r="B201" s="78" t="s">
        <v>112</v>
      </c>
      <c r="C201" s="36">
        <f t="shared" si="13"/>
        <v>0</v>
      </c>
      <c r="D201" s="35"/>
      <c r="E201" s="35"/>
      <c r="F201" s="35"/>
      <c r="G201" s="37"/>
      <c r="H201" s="36">
        <f t="shared" si="14"/>
        <v>0</v>
      </c>
      <c r="I201" s="35">
        <v>0</v>
      </c>
      <c r="J201" s="35"/>
      <c r="K201" s="35"/>
      <c r="L201" s="34"/>
      <c r="M201" s="27"/>
    </row>
    <row r="202" spans="1:13" hidden="1" x14ac:dyDescent="0.25">
      <c r="A202" s="88">
        <v>5140</v>
      </c>
      <c r="B202" s="78" t="s">
        <v>111</v>
      </c>
      <c r="C202" s="36">
        <f t="shared" si="13"/>
        <v>0</v>
      </c>
      <c r="D202" s="35"/>
      <c r="E202" s="35"/>
      <c r="F202" s="35"/>
      <c r="G202" s="37"/>
      <c r="H202" s="36">
        <f t="shared" si="14"/>
        <v>0</v>
      </c>
      <c r="I202" s="35">
        <v>0</v>
      </c>
      <c r="J202" s="35"/>
      <c r="K202" s="35"/>
      <c r="L202" s="34"/>
      <c r="M202" s="27"/>
    </row>
    <row r="203" spans="1:13" ht="24" hidden="1" x14ac:dyDescent="0.25">
      <c r="A203" s="88">
        <v>5170</v>
      </c>
      <c r="B203" s="78" t="s">
        <v>110</v>
      </c>
      <c r="C203" s="36">
        <f t="shared" si="13"/>
        <v>0</v>
      </c>
      <c r="D203" s="35"/>
      <c r="E203" s="35"/>
      <c r="F203" s="35"/>
      <c r="G203" s="37"/>
      <c r="H203" s="36">
        <f t="shared" si="14"/>
        <v>0</v>
      </c>
      <c r="I203" s="35">
        <v>0</v>
      </c>
      <c r="J203" s="35"/>
      <c r="K203" s="35"/>
      <c r="L203" s="34"/>
      <c r="M203" s="27"/>
    </row>
    <row r="204" spans="1:13" hidden="1" x14ac:dyDescent="0.25">
      <c r="A204" s="97">
        <v>5200</v>
      </c>
      <c r="B204" s="96" t="s">
        <v>109</v>
      </c>
      <c r="C204" s="94">
        <f t="shared" si="13"/>
        <v>0</v>
      </c>
      <c r="D204" s="93">
        <f>D205+D215+D216+D225+D226+D227+D229</f>
        <v>0</v>
      </c>
      <c r="E204" s="93">
        <f>E205+E215+E216+E225+E226+E227+E229</f>
        <v>0</v>
      </c>
      <c r="F204" s="93">
        <f>F205+F215+F216+F225+F226+F227+F229</f>
        <v>0</v>
      </c>
      <c r="G204" s="142">
        <f>G205+G215+G216+G225+G226+G227+G229</f>
        <v>0</v>
      </c>
      <c r="H204" s="94">
        <f t="shared" si="14"/>
        <v>0</v>
      </c>
      <c r="I204" s="93">
        <f>I205+I215+I216+I225+I226+I227+I229</f>
        <v>0</v>
      </c>
      <c r="J204" s="93">
        <f>J205+J215+J216+J225+J226+J227+J229</f>
        <v>0</v>
      </c>
      <c r="K204" s="93">
        <f>K205+K215+K216+K225+K226+K227+K229</f>
        <v>0</v>
      </c>
      <c r="L204" s="141">
        <f>L205+L215+L216+L225+L226+L227+L229</f>
        <v>0</v>
      </c>
    </row>
    <row r="205" spans="1:13" hidden="1" x14ac:dyDescent="0.25">
      <c r="A205" s="80">
        <v>5210</v>
      </c>
      <c r="B205" s="137" t="s">
        <v>108</v>
      </c>
      <c r="C205" s="134">
        <f t="shared" si="13"/>
        <v>0</v>
      </c>
      <c r="D205" s="139">
        <f>SUM(D206:D214)</f>
        <v>0</v>
      </c>
      <c r="E205" s="139">
        <f>SUM(E206:E214)</f>
        <v>0</v>
      </c>
      <c r="F205" s="139">
        <f>SUM(F206:F214)</f>
        <v>0</v>
      </c>
      <c r="G205" s="140">
        <f>SUM(G206:G214)</f>
        <v>0</v>
      </c>
      <c r="H205" s="134">
        <f t="shared" si="14"/>
        <v>0</v>
      </c>
      <c r="I205" s="139">
        <f>SUM(I206:I214)</f>
        <v>0</v>
      </c>
      <c r="J205" s="139">
        <f>SUM(J206:J214)</f>
        <v>0</v>
      </c>
      <c r="K205" s="139">
        <f>SUM(K206:K214)</f>
        <v>0</v>
      </c>
      <c r="L205" s="138">
        <f>SUM(L206:L214)</f>
        <v>0</v>
      </c>
    </row>
    <row r="206" spans="1:13" hidden="1" x14ac:dyDescent="0.25">
      <c r="A206" s="114">
        <v>5211</v>
      </c>
      <c r="B206" s="79" t="s">
        <v>107</v>
      </c>
      <c r="C206" s="69">
        <f t="shared" si="13"/>
        <v>0</v>
      </c>
      <c r="D206" s="68"/>
      <c r="E206" s="68"/>
      <c r="F206" s="68"/>
      <c r="G206" s="70"/>
      <c r="H206" s="69">
        <f t="shared" si="14"/>
        <v>0</v>
      </c>
      <c r="I206" s="68">
        <v>0</v>
      </c>
      <c r="J206" s="68"/>
      <c r="K206" s="68"/>
      <c r="L206" s="67"/>
      <c r="M206" s="27"/>
    </row>
    <row r="207" spans="1:13" hidden="1" x14ac:dyDescent="0.25">
      <c r="A207" s="74">
        <v>5212</v>
      </c>
      <c r="B207" s="78" t="s">
        <v>106</v>
      </c>
      <c r="C207" s="36">
        <f t="shared" si="13"/>
        <v>0</v>
      </c>
      <c r="D207" s="35"/>
      <c r="E207" s="35"/>
      <c r="F207" s="35"/>
      <c r="G207" s="37"/>
      <c r="H207" s="36">
        <f t="shared" si="14"/>
        <v>0</v>
      </c>
      <c r="I207" s="35">
        <v>0</v>
      </c>
      <c r="J207" s="35"/>
      <c r="K207" s="35"/>
      <c r="L207" s="34"/>
      <c r="M207" s="27"/>
    </row>
    <row r="208" spans="1:13" hidden="1" x14ac:dyDescent="0.25">
      <c r="A208" s="74">
        <v>5213</v>
      </c>
      <c r="B208" s="78" t="s">
        <v>105</v>
      </c>
      <c r="C208" s="36">
        <f t="shared" si="13"/>
        <v>0</v>
      </c>
      <c r="D208" s="35"/>
      <c r="E208" s="35"/>
      <c r="F208" s="35"/>
      <c r="G208" s="37"/>
      <c r="H208" s="36">
        <f t="shared" si="14"/>
        <v>0</v>
      </c>
      <c r="I208" s="35">
        <v>0</v>
      </c>
      <c r="J208" s="35"/>
      <c r="K208" s="35"/>
      <c r="L208" s="34"/>
      <c r="M208" s="27"/>
    </row>
    <row r="209" spans="1:13" hidden="1" x14ac:dyDescent="0.25">
      <c r="A209" s="74">
        <v>5214</v>
      </c>
      <c r="B209" s="78" t="s">
        <v>104</v>
      </c>
      <c r="C209" s="36">
        <f t="shared" si="13"/>
        <v>0</v>
      </c>
      <c r="D209" s="35"/>
      <c r="E209" s="35"/>
      <c r="F209" s="35"/>
      <c r="G209" s="37"/>
      <c r="H209" s="36">
        <f t="shared" si="14"/>
        <v>0</v>
      </c>
      <c r="I209" s="35">
        <v>0</v>
      </c>
      <c r="J209" s="35"/>
      <c r="K209" s="35"/>
      <c r="L209" s="34"/>
      <c r="M209" s="27"/>
    </row>
    <row r="210" spans="1:13" hidden="1" x14ac:dyDescent="0.25">
      <c r="A210" s="74">
        <v>5215</v>
      </c>
      <c r="B210" s="78" t="s">
        <v>103</v>
      </c>
      <c r="C210" s="36">
        <f t="shared" si="13"/>
        <v>0</v>
      </c>
      <c r="D210" s="35"/>
      <c r="E210" s="35"/>
      <c r="F210" s="35"/>
      <c r="G210" s="37"/>
      <c r="H210" s="36">
        <f t="shared" si="14"/>
        <v>0</v>
      </c>
      <c r="I210" s="35">
        <v>0</v>
      </c>
      <c r="J210" s="35"/>
      <c r="K210" s="35"/>
      <c r="L210" s="34"/>
      <c r="M210" s="27"/>
    </row>
    <row r="211" spans="1:13" ht="24" hidden="1" x14ac:dyDescent="0.25">
      <c r="A211" s="74">
        <v>5216</v>
      </c>
      <c r="B211" s="78" t="s">
        <v>102</v>
      </c>
      <c r="C211" s="36">
        <f t="shared" si="13"/>
        <v>0</v>
      </c>
      <c r="D211" s="35"/>
      <c r="E211" s="35"/>
      <c r="F211" s="35"/>
      <c r="G211" s="37"/>
      <c r="H211" s="36">
        <f t="shared" si="14"/>
        <v>0</v>
      </c>
      <c r="I211" s="35">
        <v>0</v>
      </c>
      <c r="J211" s="35"/>
      <c r="K211" s="35"/>
      <c r="L211" s="34"/>
      <c r="M211" s="27"/>
    </row>
    <row r="212" spans="1:13" hidden="1" x14ac:dyDescent="0.25">
      <c r="A212" s="74">
        <v>5217</v>
      </c>
      <c r="B212" s="78" t="s">
        <v>101</v>
      </c>
      <c r="C212" s="36">
        <f t="shared" si="13"/>
        <v>0</v>
      </c>
      <c r="D212" s="35"/>
      <c r="E212" s="35"/>
      <c r="F212" s="35"/>
      <c r="G212" s="37"/>
      <c r="H212" s="36">
        <f t="shared" si="14"/>
        <v>0</v>
      </c>
      <c r="I212" s="35">
        <v>0</v>
      </c>
      <c r="J212" s="35"/>
      <c r="K212" s="35"/>
      <c r="L212" s="34"/>
      <c r="M212" s="27"/>
    </row>
    <row r="213" spans="1:13" hidden="1" x14ac:dyDescent="0.25">
      <c r="A213" s="74">
        <v>5218</v>
      </c>
      <c r="B213" s="78" t="s">
        <v>100</v>
      </c>
      <c r="C213" s="36">
        <f t="shared" si="13"/>
        <v>0</v>
      </c>
      <c r="D213" s="35"/>
      <c r="E213" s="35"/>
      <c r="F213" s="35"/>
      <c r="G213" s="37"/>
      <c r="H213" s="36">
        <f t="shared" si="14"/>
        <v>0</v>
      </c>
      <c r="I213" s="35">
        <v>0</v>
      </c>
      <c r="J213" s="35"/>
      <c r="K213" s="35"/>
      <c r="L213" s="34"/>
      <c r="M213" s="27"/>
    </row>
    <row r="214" spans="1:13" hidden="1" x14ac:dyDescent="0.25">
      <c r="A214" s="74">
        <v>5219</v>
      </c>
      <c r="B214" s="78" t="s">
        <v>99</v>
      </c>
      <c r="C214" s="36">
        <f t="shared" si="13"/>
        <v>0</v>
      </c>
      <c r="D214" s="35"/>
      <c r="E214" s="35"/>
      <c r="F214" s="35"/>
      <c r="G214" s="37"/>
      <c r="H214" s="36">
        <f t="shared" si="14"/>
        <v>0</v>
      </c>
      <c r="I214" s="35">
        <v>0</v>
      </c>
      <c r="J214" s="35"/>
      <c r="K214" s="35"/>
      <c r="L214" s="34"/>
      <c r="M214" s="27"/>
    </row>
    <row r="215" spans="1:13" ht="13.5" hidden="1" customHeight="1" x14ac:dyDescent="0.25">
      <c r="A215" s="88">
        <v>5220</v>
      </c>
      <c r="B215" s="78" t="s">
        <v>98</v>
      </c>
      <c r="C215" s="36">
        <f t="shared" si="13"/>
        <v>0</v>
      </c>
      <c r="D215" s="35"/>
      <c r="E215" s="35"/>
      <c r="F215" s="35"/>
      <c r="G215" s="37"/>
      <c r="H215" s="36">
        <f t="shared" si="14"/>
        <v>0</v>
      </c>
      <c r="I215" s="35">
        <v>0</v>
      </c>
      <c r="J215" s="35"/>
      <c r="K215" s="35"/>
      <c r="L215" s="34"/>
      <c r="M215" s="27"/>
    </row>
    <row r="216" spans="1:13" hidden="1" x14ac:dyDescent="0.25">
      <c r="A216" s="88">
        <v>5230</v>
      </c>
      <c r="B216" s="78" t="s">
        <v>97</v>
      </c>
      <c r="C216" s="36">
        <f t="shared" si="13"/>
        <v>0</v>
      </c>
      <c r="D216" s="76">
        <f>SUM(D217:D224)</f>
        <v>0</v>
      </c>
      <c r="E216" s="76">
        <f>SUM(E217:E224)</f>
        <v>0</v>
      </c>
      <c r="F216" s="76">
        <f>SUM(F217:F224)</f>
        <v>0</v>
      </c>
      <c r="G216" s="77">
        <f>SUM(G217:G224)</f>
        <v>0</v>
      </c>
      <c r="H216" s="36">
        <f t="shared" si="14"/>
        <v>0</v>
      </c>
      <c r="I216" s="76">
        <f>SUM(I217:I224)</f>
        <v>0</v>
      </c>
      <c r="J216" s="76">
        <f>SUM(J217:J224)</f>
        <v>0</v>
      </c>
      <c r="K216" s="76">
        <f>SUM(K217:K224)</f>
        <v>0</v>
      </c>
      <c r="L216" s="75">
        <f>SUM(L217:L224)</f>
        <v>0</v>
      </c>
    </row>
    <row r="217" spans="1:13" hidden="1" x14ac:dyDescent="0.25">
      <c r="A217" s="74">
        <v>5231</v>
      </c>
      <c r="B217" s="78" t="s">
        <v>96</v>
      </c>
      <c r="C217" s="36">
        <f t="shared" si="13"/>
        <v>0</v>
      </c>
      <c r="D217" s="35"/>
      <c r="E217" s="35"/>
      <c r="F217" s="35"/>
      <c r="G217" s="37"/>
      <c r="H217" s="36">
        <f t="shared" si="14"/>
        <v>0</v>
      </c>
      <c r="I217" s="35">
        <v>0</v>
      </c>
      <c r="J217" s="35"/>
      <c r="K217" s="35"/>
      <c r="L217" s="34"/>
      <c r="M217" s="27"/>
    </row>
    <row r="218" spans="1:13" hidden="1" x14ac:dyDescent="0.25">
      <c r="A218" s="74">
        <v>5232</v>
      </c>
      <c r="B218" s="78" t="s">
        <v>95</v>
      </c>
      <c r="C218" s="36">
        <f t="shared" si="13"/>
        <v>0</v>
      </c>
      <c r="D218" s="35"/>
      <c r="E218" s="35"/>
      <c r="F218" s="35"/>
      <c r="G218" s="37"/>
      <c r="H218" s="36">
        <f t="shared" si="14"/>
        <v>0</v>
      </c>
      <c r="I218" s="35">
        <v>0</v>
      </c>
      <c r="J218" s="35"/>
      <c r="K218" s="35"/>
      <c r="L218" s="34"/>
      <c r="M218" s="27"/>
    </row>
    <row r="219" spans="1:13" hidden="1" x14ac:dyDescent="0.25">
      <c r="A219" s="74">
        <v>5233</v>
      </c>
      <c r="B219" s="78" t="s">
        <v>94</v>
      </c>
      <c r="C219" s="73">
        <f t="shared" si="13"/>
        <v>0</v>
      </c>
      <c r="D219" s="35"/>
      <c r="E219" s="35"/>
      <c r="F219" s="35"/>
      <c r="G219" s="37"/>
      <c r="H219" s="36">
        <f t="shared" si="14"/>
        <v>0</v>
      </c>
      <c r="I219" s="35">
        <v>0</v>
      </c>
      <c r="J219" s="35"/>
      <c r="K219" s="35"/>
      <c r="L219" s="34"/>
      <c r="M219" s="27"/>
    </row>
    <row r="220" spans="1:13" ht="24" hidden="1" x14ac:dyDescent="0.25">
      <c r="A220" s="74">
        <v>5234</v>
      </c>
      <c r="B220" s="78" t="s">
        <v>93</v>
      </c>
      <c r="C220" s="73">
        <f t="shared" si="13"/>
        <v>0</v>
      </c>
      <c r="D220" s="35"/>
      <c r="E220" s="35"/>
      <c r="F220" s="35"/>
      <c r="G220" s="37"/>
      <c r="H220" s="36">
        <f t="shared" si="14"/>
        <v>0</v>
      </c>
      <c r="I220" s="35">
        <v>0</v>
      </c>
      <c r="J220" s="35"/>
      <c r="K220" s="35"/>
      <c r="L220" s="34"/>
      <c r="M220" s="27"/>
    </row>
    <row r="221" spans="1:13" ht="14.25" hidden="1" customHeight="1" x14ac:dyDescent="0.25">
      <c r="A221" s="74">
        <v>5236</v>
      </c>
      <c r="B221" s="78" t="s">
        <v>92</v>
      </c>
      <c r="C221" s="73">
        <f t="shared" si="13"/>
        <v>0</v>
      </c>
      <c r="D221" s="35"/>
      <c r="E221" s="35"/>
      <c r="F221" s="35"/>
      <c r="G221" s="37"/>
      <c r="H221" s="36">
        <f t="shared" si="14"/>
        <v>0</v>
      </c>
      <c r="I221" s="35">
        <v>0</v>
      </c>
      <c r="J221" s="35"/>
      <c r="K221" s="35"/>
      <c r="L221" s="34"/>
      <c r="M221" s="27"/>
    </row>
    <row r="222" spans="1:13" ht="14.25" hidden="1" customHeight="1" x14ac:dyDescent="0.25">
      <c r="A222" s="74">
        <v>5237</v>
      </c>
      <c r="B222" s="78" t="s">
        <v>91</v>
      </c>
      <c r="C222" s="73">
        <f t="shared" si="13"/>
        <v>0</v>
      </c>
      <c r="D222" s="35"/>
      <c r="E222" s="35"/>
      <c r="F222" s="35"/>
      <c r="G222" s="37"/>
      <c r="H222" s="36">
        <f t="shared" si="14"/>
        <v>0</v>
      </c>
      <c r="I222" s="35">
        <v>0</v>
      </c>
      <c r="J222" s="35"/>
      <c r="K222" s="35"/>
      <c r="L222" s="34"/>
      <c r="M222" s="27"/>
    </row>
    <row r="223" spans="1:13" ht="24" hidden="1" x14ac:dyDescent="0.25">
      <c r="A223" s="74">
        <v>5238</v>
      </c>
      <c r="B223" s="78" t="s">
        <v>90</v>
      </c>
      <c r="C223" s="73">
        <f t="shared" si="13"/>
        <v>0</v>
      </c>
      <c r="D223" s="35"/>
      <c r="E223" s="35"/>
      <c r="F223" s="35"/>
      <c r="G223" s="37"/>
      <c r="H223" s="36">
        <f t="shared" si="14"/>
        <v>0</v>
      </c>
      <c r="I223" s="35">
        <v>0</v>
      </c>
      <c r="J223" s="35"/>
      <c r="K223" s="35"/>
      <c r="L223" s="34"/>
      <c r="M223" s="27"/>
    </row>
    <row r="224" spans="1:13" ht="24" hidden="1" x14ac:dyDescent="0.25">
      <c r="A224" s="74">
        <v>5239</v>
      </c>
      <c r="B224" s="78" t="s">
        <v>89</v>
      </c>
      <c r="C224" s="73">
        <f t="shared" si="13"/>
        <v>0</v>
      </c>
      <c r="D224" s="35"/>
      <c r="E224" s="35"/>
      <c r="F224" s="35"/>
      <c r="G224" s="37"/>
      <c r="H224" s="36">
        <f t="shared" si="14"/>
        <v>0</v>
      </c>
      <c r="I224" s="35">
        <v>0</v>
      </c>
      <c r="J224" s="35"/>
      <c r="K224" s="35"/>
      <c r="L224" s="34"/>
      <c r="M224" s="27"/>
    </row>
    <row r="225" spans="1:13" ht="24" hidden="1" x14ac:dyDescent="0.25">
      <c r="A225" s="88">
        <v>5240</v>
      </c>
      <c r="B225" s="78" t="s">
        <v>88</v>
      </c>
      <c r="C225" s="73">
        <f t="shared" ref="C225:C256" si="15">SUM(D225:G225)</f>
        <v>0</v>
      </c>
      <c r="D225" s="35"/>
      <c r="E225" s="35"/>
      <c r="F225" s="35"/>
      <c r="G225" s="37"/>
      <c r="H225" s="36">
        <f t="shared" ref="H225:H256" si="16">SUM(I225:L225)</f>
        <v>0</v>
      </c>
      <c r="I225" s="35">
        <v>0</v>
      </c>
      <c r="J225" s="35"/>
      <c r="K225" s="35"/>
      <c r="L225" s="34"/>
      <c r="M225" s="27"/>
    </row>
    <row r="226" spans="1:13" hidden="1" x14ac:dyDescent="0.25">
      <c r="A226" s="88">
        <v>5250</v>
      </c>
      <c r="B226" s="78" t="s">
        <v>87</v>
      </c>
      <c r="C226" s="73">
        <f t="shared" si="15"/>
        <v>0</v>
      </c>
      <c r="D226" s="35"/>
      <c r="E226" s="35"/>
      <c r="F226" s="35"/>
      <c r="G226" s="37"/>
      <c r="H226" s="36">
        <f t="shared" si="16"/>
        <v>0</v>
      </c>
      <c r="I226" s="35">
        <v>0</v>
      </c>
      <c r="J226" s="35"/>
      <c r="K226" s="35"/>
      <c r="L226" s="34"/>
      <c r="M226" s="27"/>
    </row>
    <row r="227" spans="1:13" hidden="1" x14ac:dyDescent="0.25">
      <c r="A227" s="88">
        <v>5260</v>
      </c>
      <c r="B227" s="78" t="s">
        <v>86</v>
      </c>
      <c r="C227" s="73">
        <f t="shared" si="15"/>
        <v>0</v>
      </c>
      <c r="D227" s="76">
        <f>SUM(D228)</f>
        <v>0</v>
      </c>
      <c r="E227" s="76">
        <f>SUM(E228)</f>
        <v>0</v>
      </c>
      <c r="F227" s="76">
        <f>SUM(F228)</f>
        <v>0</v>
      </c>
      <c r="G227" s="77">
        <f>SUM(G228)</f>
        <v>0</v>
      </c>
      <c r="H227" s="36">
        <f t="shared" si="16"/>
        <v>0</v>
      </c>
      <c r="I227" s="76">
        <f>SUM(I228)</f>
        <v>0</v>
      </c>
      <c r="J227" s="76">
        <f>SUM(J228)</f>
        <v>0</v>
      </c>
      <c r="K227" s="76">
        <f>SUM(K228)</f>
        <v>0</v>
      </c>
      <c r="L227" s="75">
        <f>SUM(L228)</f>
        <v>0</v>
      </c>
    </row>
    <row r="228" spans="1:13" ht="24" hidden="1" x14ac:dyDescent="0.25">
      <c r="A228" s="74">
        <v>5269</v>
      </c>
      <c r="B228" s="78" t="s">
        <v>85</v>
      </c>
      <c r="C228" s="73">
        <f t="shared" si="15"/>
        <v>0</v>
      </c>
      <c r="D228" s="35"/>
      <c r="E228" s="35"/>
      <c r="F228" s="35"/>
      <c r="G228" s="37"/>
      <c r="H228" s="36">
        <f t="shared" si="16"/>
        <v>0</v>
      </c>
      <c r="I228" s="35">
        <v>0</v>
      </c>
      <c r="J228" s="35"/>
      <c r="K228" s="35"/>
      <c r="L228" s="34"/>
      <c r="M228" s="27"/>
    </row>
    <row r="229" spans="1:13" ht="24" hidden="1" x14ac:dyDescent="0.25">
      <c r="A229" s="80">
        <v>5270</v>
      </c>
      <c r="B229" s="137" t="s">
        <v>84</v>
      </c>
      <c r="C229" s="136">
        <f t="shared" si="15"/>
        <v>0</v>
      </c>
      <c r="D229" s="133"/>
      <c r="E229" s="133"/>
      <c r="F229" s="133"/>
      <c r="G229" s="135"/>
      <c r="H229" s="134">
        <f t="shared" si="16"/>
        <v>0</v>
      </c>
      <c r="I229" s="133">
        <v>0</v>
      </c>
      <c r="J229" s="133"/>
      <c r="K229" s="133"/>
      <c r="L229" s="132"/>
      <c r="M229" s="27"/>
    </row>
    <row r="230" spans="1:13" x14ac:dyDescent="0.25">
      <c r="A230" s="131">
        <v>6000</v>
      </c>
      <c r="B230" s="131" t="s">
        <v>83</v>
      </c>
      <c r="C230" s="130">
        <f t="shared" si="15"/>
        <v>378616</v>
      </c>
      <c r="D230" s="127">
        <f>D231+D251+D258</f>
        <v>378616</v>
      </c>
      <c r="E230" s="127">
        <f>E231+E251+E258</f>
        <v>0</v>
      </c>
      <c r="F230" s="127">
        <f>F231+F251+F258</f>
        <v>0</v>
      </c>
      <c r="G230" s="129">
        <f>G231+G251+G258</f>
        <v>0</v>
      </c>
      <c r="H230" s="128">
        <f t="shared" si="16"/>
        <v>372216</v>
      </c>
      <c r="I230" s="127">
        <f>I231+I251+I258</f>
        <v>372216</v>
      </c>
      <c r="J230" s="127">
        <f>J231+J251+J258</f>
        <v>0</v>
      </c>
      <c r="K230" s="127">
        <f>K231+K251+K258</f>
        <v>0</v>
      </c>
      <c r="L230" s="126">
        <f>L231+L251+L258</f>
        <v>0</v>
      </c>
    </row>
    <row r="231" spans="1:13" ht="14.25" hidden="1" customHeight="1" x14ac:dyDescent="0.25">
      <c r="A231" s="125">
        <v>6200</v>
      </c>
      <c r="B231" s="124" t="s">
        <v>82</v>
      </c>
      <c r="C231" s="123">
        <f t="shared" si="15"/>
        <v>0</v>
      </c>
      <c r="D231" s="121">
        <f>SUM(D232,D233,D235,D238,D244,D245,D246)</f>
        <v>0</v>
      </c>
      <c r="E231" s="121">
        <f>SUM(E232,E233,E235,E238,E244,E245,E246)</f>
        <v>0</v>
      </c>
      <c r="F231" s="121">
        <f>SUM(F232,F233,F235,F238,F244,F245,F246)</f>
        <v>0</v>
      </c>
      <c r="G231" s="121">
        <f>SUM(G232,G233,G235,G238,G244,G245,G246)</f>
        <v>0</v>
      </c>
      <c r="H231" s="122">
        <f t="shared" si="16"/>
        <v>0</v>
      </c>
      <c r="I231" s="121">
        <f>SUM(I232,I233,I235,I238,I244,I245,I246)</f>
        <v>0</v>
      </c>
      <c r="J231" s="121">
        <f>SUM(J232,J233,J235,J238,J244,J245,J246)</f>
        <v>0</v>
      </c>
      <c r="K231" s="121">
        <f>SUM(K232,K233,K235,K238,K244,K245,K246)</f>
        <v>0</v>
      </c>
      <c r="L231" s="92">
        <f>SUM(L232,L233,L235,L238,L244,L245,L246)</f>
        <v>0</v>
      </c>
    </row>
    <row r="232" spans="1:13" ht="24" hidden="1" x14ac:dyDescent="0.25">
      <c r="A232" s="91">
        <v>6220</v>
      </c>
      <c r="B232" s="79" t="s">
        <v>81</v>
      </c>
      <c r="C232" s="71">
        <f t="shared" si="15"/>
        <v>0</v>
      </c>
      <c r="D232" s="68"/>
      <c r="E232" s="68"/>
      <c r="F232" s="68"/>
      <c r="G232" s="120"/>
      <c r="H232" s="119">
        <f t="shared" si="16"/>
        <v>0</v>
      </c>
      <c r="I232" s="68">
        <v>0</v>
      </c>
      <c r="J232" s="68"/>
      <c r="K232" s="68"/>
      <c r="L232" s="67"/>
      <c r="M232" s="27"/>
    </row>
    <row r="233" spans="1:13" hidden="1" x14ac:dyDescent="0.25">
      <c r="A233" s="88">
        <v>6230</v>
      </c>
      <c r="B233" s="78" t="s">
        <v>80</v>
      </c>
      <c r="C233" s="73">
        <f t="shared" si="15"/>
        <v>0</v>
      </c>
      <c r="D233" s="76">
        <f>SUM(D234)</f>
        <v>0</v>
      </c>
      <c r="E233" s="76">
        <f>SUM(E234)</f>
        <v>0</v>
      </c>
      <c r="F233" s="76">
        <f>SUM(F234)</f>
        <v>0</v>
      </c>
      <c r="G233" s="77">
        <f>SUM(G234)</f>
        <v>0</v>
      </c>
      <c r="H233" s="103">
        <f t="shared" si="16"/>
        <v>0</v>
      </c>
      <c r="I233" s="76">
        <f>SUM(I234)</f>
        <v>0</v>
      </c>
      <c r="J233" s="76">
        <f>SUM(J234)</f>
        <v>0</v>
      </c>
      <c r="K233" s="76">
        <f>SUM(K234)</f>
        <v>0</v>
      </c>
      <c r="L233" s="75">
        <f>SUM(L234)</f>
        <v>0</v>
      </c>
    </row>
    <row r="234" spans="1:13" ht="24" hidden="1" x14ac:dyDescent="0.25">
      <c r="A234" s="74">
        <v>6239</v>
      </c>
      <c r="B234" s="79" t="s">
        <v>79</v>
      </c>
      <c r="C234" s="73">
        <f t="shared" si="15"/>
        <v>0</v>
      </c>
      <c r="D234" s="68"/>
      <c r="E234" s="68"/>
      <c r="F234" s="68"/>
      <c r="G234" s="70"/>
      <c r="H234" s="103">
        <f t="shared" si="16"/>
        <v>0</v>
      </c>
      <c r="I234" s="68">
        <v>0</v>
      </c>
      <c r="J234" s="68"/>
      <c r="K234" s="68"/>
      <c r="L234" s="67"/>
      <c r="M234" s="27"/>
    </row>
    <row r="235" spans="1:13" ht="24" hidden="1" x14ac:dyDescent="0.25">
      <c r="A235" s="88">
        <v>6240</v>
      </c>
      <c r="B235" s="78" t="s">
        <v>78</v>
      </c>
      <c r="C235" s="73">
        <f t="shared" si="15"/>
        <v>0</v>
      </c>
      <c r="D235" s="76">
        <f>SUM(D236:D237)</f>
        <v>0</v>
      </c>
      <c r="E235" s="76">
        <f>SUM(E236:E237)</f>
        <v>0</v>
      </c>
      <c r="F235" s="76">
        <f>SUM(F236:F237)</f>
        <v>0</v>
      </c>
      <c r="G235" s="77">
        <f>SUM(G236:G237)</f>
        <v>0</v>
      </c>
      <c r="H235" s="103">
        <f t="shared" si="16"/>
        <v>0</v>
      </c>
      <c r="I235" s="76">
        <f>SUM(I236:I237)</f>
        <v>0</v>
      </c>
      <c r="J235" s="76">
        <f>SUM(J236:J237)</f>
        <v>0</v>
      </c>
      <c r="K235" s="76">
        <f>SUM(K236:K237)</f>
        <v>0</v>
      </c>
      <c r="L235" s="75">
        <f>SUM(L236:L237)</f>
        <v>0</v>
      </c>
    </row>
    <row r="236" spans="1:13" hidden="1" x14ac:dyDescent="0.25">
      <c r="A236" s="74">
        <v>6241</v>
      </c>
      <c r="B236" s="78" t="s">
        <v>77</v>
      </c>
      <c r="C236" s="73">
        <f t="shared" si="15"/>
        <v>0</v>
      </c>
      <c r="D236" s="35"/>
      <c r="E236" s="35"/>
      <c r="F236" s="35"/>
      <c r="G236" s="37"/>
      <c r="H236" s="103">
        <f t="shared" si="16"/>
        <v>0</v>
      </c>
      <c r="I236" s="35">
        <v>0</v>
      </c>
      <c r="J236" s="35"/>
      <c r="K236" s="35"/>
      <c r="L236" s="34"/>
      <c r="M236" s="27"/>
    </row>
    <row r="237" spans="1:13" hidden="1" x14ac:dyDescent="0.25">
      <c r="A237" s="74">
        <v>6242</v>
      </c>
      <c r="B237" s="78" t="s">
        <v>76</v>
      </c>
      <c r="C237" s="73">
        <f t="shared" si="15"/>
        <v>0</v>
      </c>
      <c r="D237" s="35"/>
      <c r="E237" s="35"/>
      <c r="F237" s="35"/>
      <c r="G237" s="37"/>
      <c r="H237" s="103">
        <f t="shared" si="16"/>
        <v>0</v>
      </c>
      <c r="I237" s="35">
        <v>0</v>
      </c>
      <c r="J237" s="35"/>
      <c r="K237" s="35"/>
      <c r="L237" s="34"/>
      <c r="M237" s="27"/>
    </row>
    <row r="238" spans="1:13" ht="25.5" hidden="1" customHeight="1" x14ac:dyDescent="0.25">
      <c r="A238" s="88">
        <v>6250</v>
      </c>
      <c r="B238" s="78" t="s">
        <v>75</v>
      </c>
      <c r="C238" s="73">
        <f t="shared" si="15"/>
        <v>0</v>
      </c>
      <c r="D238" s="76">
        <f>SUM(D239:D243)</f>
        <v>0</v>
      </c>
      <c r="E238" s="76">
        <f>SUM(E239:E243)</f>
        <v>0</v>
      </c>
      <c r="F238" s="76">
        <f>SUM(F239:F243)</f>
        <v>0</v>
      </c>
      <c r="G238" s="77">
        <f>SUM(G239:G243)</f>
        <v>0</v>
      </c>
      <c r="H238" s="103">
        <f t="shared" si="16"/>
        <v>0</v>
      </c>
      <c r="I238" s="76">
        <f>SUM(I239:I243)</f>
        <v>0</v>
      </c>
      <c r="J238" s="76">
        <f>SUM(J239:J243)</f>
        <v>0</v>
      </c>
      <c r="K238" s="76">
        <f>SUM(K239:K243)</f>
        <v>0</v>
      </c>
      <c r="L238" s="75">
        <f>SUM(L239:L243)</f>
        <v>0</v>
      </c>
    </row>
    <row r="239" spans="1:13" ht="14.25" hidden="1" customHeight="1" x14ac:dyDescent="0.25">
      <c r="A239" s="74">
        <v>6252</v>
      </c>
      <c r="B239" s="78" t="s">
        <v>74</v>
      </c>
      <c r="C239" s="73">
        <f t="shared" si="15"/>
        <v>0</v>
      </c>
      <c r="D239" s="35"/>
      <c r="E239" s="35"/>
      <c r="F239" s="35"/>
      <c r="G239" s="37"/>
      <c r="H239" s="103">
        <f t="shared" si="16"/>
        <v>0</v>
      </c>
      <c r="I239" s="35">
        <v>0</v>
      </c>
      <c r="J239" s="35"/>
      <c r="K239" s="35"/>
      <c r="L239" s="34"/>
      <c r="M239" s="27"/>
    </row>
    <row r="240" spans="1:13" ht="14.25" hidden="1" customHeight="1" x14ac:dyDescent="0.25">
      <c r="A240" s="74">
        <v>6253</v>
      </c>
      <c r="B240" s="78" t="s">
        <v>73</v>
      </c>
      <c r="C240" s="73">
        <f t="shared" si="15"/>
        <v>0</v>
      </c>
      <c r="D240" s="35"/>
      <c r="E240" s="35"/>
      <c r="F240" s="35"/>
      <c r="G240" s="37"/>
      <c r="H240" s="103">
        <f t="shared" si="16"/>
        <v>0</v>
      </c>
      <c r="I240" s="35">
        <v>0</v>
      </c>
      <c r="J240" s="35"/>
      <c r="K240" s="35"/>
      <c r="L240" s="34"/>
      <c r="M240" s="27"/>
    </row>
    <row r="241" spans="1:13" ht="24" hidden="1" x14ac:dyDescent="0.25">
      <c r="A241" s="74">
        <v>6254</v>
      </c>
      <c r="B241" s="78" t="s">
        <v>72</v>
      </c>
      <c r="C241" s="73">
        <f t="shared" si="15"/>
        <v>0</v>
      </c>
      <c r="D241" s="35"/>
      <c r="E241" s="35"/>
      <c r="F241" s="35"/>
      <c r="G241" s="37"/>
      <c r="H241" s="103">
        <f t="shared" si="16"/>
        <v>0</v>
      </c>
      <c r="I241" s="35">
        <v>0</v>
      </c>
      <c r="J241" s="35"/>
      <c r="K241" s="35"/>
      <c r="L241" s="34"/>
      <c r="M241" s="27"/>
    </row>
    <row r="242" spans="1:13" ht="24" hidden="1" x14ac:dyDescent="0.25">
      <c r="A242" s="74">
        <v>6255</v>
      </c>
      <c r="B242" s="78" t="s">
        <v>71</v>
      </c>
      <c r="C242" s="73">
        <f t="shared" si="15"/>
        <v>0</v>
      </c>
      <c r="D242" s="35"/>
      <c r="E242" s="35"/>
      <c r="F242" s="35"/>
      <c r="G242" s="37"/>
      <c r="H242" s="103">
        <f t="shared" si="16"/>
        <v>0</v>
      </c>
      <c r="I242" s="35">
        <v>0</v>
      </c>
      <c r="J242" s="35"/>
      <c r="K242" s="35"/>
      <c r="L242" s="34"/>
      <c r="M242" s="27"/>
    </row>
    <row r="243" spans="1:13" hidden="1" x14ac:dyDescent="0.25">
      <c r="A243" s="74">
        <v>6259</v>
      </c>
      <c r="B243" s="78" t="s">
        <v>70</v>
      </c>
      <c r="C243" s="73">
        <f t="shared" si="15"/>
        <v>0</v>
      </c>
      <c r="D243" s="35"/>
      <c r="E243" s="35"/>
      <c r="F243" s="35"/>
      <c r="G243" s="37"/>
      <c r="H243" s="103">
        <f t="shared" si="16"/>
        <v>0</v>
      </c>
      <c r="I243" s="35">
        <v>0</v>
      </c>
      <c r="J243" s="35"/>
      <c r="K243" s="35"/>
      <c r="L243" s="34"/>
      <c r="M243" s="27"/>
    </row>
    <row r="244" spans="1:13" ht="24" hidden="1" x14ac:dyDescent="0.25">
      <c r="A244" s="88">
        <v>6260</v>
      </c>
      <c r="B244" s="78" t="s">
        <v>69</v>
      </c>
      <c r="C244" s="73">
        <f t="shared" si="15"/>
        <v>0</v>
      </c>
      <c r="D244" s="35"/>
      <c r="E244" s="35"/>
      <c r="F244" s="35"/>
      <c r="G244" s="37"/>
      <c r="H244" s="103">
        <f t="shared" si="16"/>
        <v>0</v>
      </c>
      <c r="I244" s="35">
        <v>0</v>
      </c>
      <c r="J244" s="35"/>
      <c r="K244" s="35"/>
      <c r="L244" s="34"/>
      <c r="M244" s="27"/>
    </row>
    <row r="245" spans="1:13" hidden="1" x14ac:dyDescent="0.25">
      <c r="A245" s="88">
        <v>6270</v>
      </c>
      <c r="B245" s="78" t="s">
        <v>68</v>
      </c>
      <c r="C245" s="73">
        <f t="shared" si="15"/>
        <v>0</v>
      </c>
      <c r="D245" s="35"/>
      <c r="E245" s="35"/>
      <c r="F245" s="35"/>
      <c r="G245" s="37"/>
      <c r="H245" s="103">
        <f t="shared" si="16"/>
        <v>0</v>
      </c>
      <c r="I245" s="35">
        <v>0</v>
      </c>
      <c r="J245" s="35"/>
      <c r="K245" s="35"/>
      <c r="L245" s="34"/>
      <c r="M245" s="27"/>
    </row>
    <row r="246" spans="1:13" ht="24" hidden="1" x14ac:dyDescent="0.25">
      <c r="A246" s="91">
        <v>6290</v>
      </c>
      <c r="B246" s="79" t="s">
        <v>67</v>
      </c>
      <c r="C246" s="110">
        <f t="shared" si="15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118">
        <f>SUM(G247:G250)</f>
        <v>0</v>
      </c>
      <c r="H246" s="110">
        <f t="shared" si="16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17">
        <f>SUM(L247:L250)</f>
        <v>0</v>
      </c>
    </row>
    <row r="247" spans="1:13" hidden="1" x14ac:dyDescent="0.25">
      <c r="A247" s="74">
        <v>6291</v>
      </c>
      <c r="B247" s="78" t="s">
        <v>66</v>
      </c>
      <c r="C247" s="73">
        <f t="shared" si="15"/>
        <v>0</v>
      </c>
      <c r="D247" s="35"/>
      <c r="E247" s="35"/>
      <c r="F247" s="35"/>
      <c r="G247" s="111"/>
      <c r="H247" s="73">
        <f t="shared" si="16"/>
        <v>0</v>
      </c>
      <c r="I247" s="35">
        <v>0</v>
      </c>
      <c r="J247" s="35"/>
      <c r="K247" s="35"/>
      <c r="L247" s="34"/>
      <c r="M247" s="27"/>
    </row>
    <row r="248" spans="1:13" hidden="1" x14ac:dyDescent="0.25">
      <c r="A248" s="74">
        <v>6292</v>
      </c>
      <c r="B248" s="78" t="s">
        <v>65</v>
      </c>
      <c r="C248" s="73">
        <f t="shared" si="15"/>
        <v>0</v>
      </c>
      <c r="D248" s="35"/>
      <c r="E248" s="35"/>
      <c r="F248" s="35"/>
      <c r="G248" s="111"/>
      <c r="H248" s="73">
        <f t="shared" si="16"/>
        <v>0</v>
      </c>
      <c r="I248" s="35">
        <v>0</v>
      </c>
      <c r="J248" s="35"/>
      <c r="K248" s="35"/>
      <c r="L248" s="34"/>
      <c r="M248" s="27"/>
    </row>
    <row r="249" spans="1:13" ht="72" hidden="1" x14ac:dyDescent="0.25">
      <c r="A249" s="74">
        <v>6296</v>
      </c>
      <c r="B249" s="78" t="s">
        <v>64</v>
      </c>
      <c r="C249" s="73">
        <f t="shared" si="15"/>
        <v>0</v>
      </c>
      <c r="D249" s="35"/>
      <c r="E249" s="35"/>
      <c r="F249" s="35"/>
      <c r="G249" s="111"/>
      <c r="H249" s="73">
        <f t="shared" si="16"/>
        <v>0</v>
      </c>
      <c r="I249" s="35">
        <v>0</v>
      </c>
      <c r="J249" s="35"/>
      <c r="K249" s="35"/>
      <c r="L249" s="34"/>
      <c r="M249" s="27"/>
    </row>
    <row r="250" spans="1:13" ht="39.75" hidden="1" customHeight="1" x14ac:dyDescent="0.25">
      <c r="A250" s="74">
        <v>6299</v>
      </c>
      <c r="B250" s="78" t="s">
        <v>63</v>
      </c>
      <c r="C250" s="73">
        <f t="shared" si="15"/>
        <v>0</v>
      </c>
      <c r="D250" s="35"/>
      <c r="E250" s="35"/>
      <c r="F250" s="35"/>
      <c r="G250" s="111"/>
      <c r="H250" s="73">
        <f t="shared" si="16"/>
        <v>0</v>
      </c>
      <c r="I250" s="35">
        <v>0</v>
      </c>
      <c r="J250" s="35"/>
      <c r="K250" s="35"/>
      <c r="L250" s="34"/>
      <c r="M250" s="27"/>
    </row>
    <row r="251" spans="1:13" hidden="1" x14ac:dyDescent="0.25">
      <c r="A251" s="97">
        <v>6300</v>
      </c>
      <c r="B251" s="96" t="s">
        <v>62</v>
      </c>
      <c r="C251" s="95">
        <f t="shared" si="15"/>
        <v>0</v>
      </c>
      <c r="D251" s="93">
        <f>SUM(D252,D256,D257)</f>
        <v>0</v>
      </c>
      <c r="E251" s="93">
        <f>SUM(E252,E256,E257)</f>
        <v>0</v>
      </c>
      <c r="F251" s="93">
        <f>SUM(F252,F256,F257)</f>
        <v>0</v>
      </c>
      <c r="G251" s="93">
        <f>SUM(G252,G256,G257)</f>
        <v>0</v>
      </c>
      <c r="H251" s="94">
        <f t="shared" si="16"/>
        <v>0</v>
      </c>
      <c r="I251" s="93">
        <f>SUM(I252,I256,I257)</f>
        <v>0</v>
      </c>
      <c r="J251" s="93">
        <f>SUM(J252,J256,J257)</f>
        <v>0</v>
      </c>
      <c r="K251" s="93">
        <f>SUM(K252,K256,K257)</f>
        <v>0</v>
      </c>
      <c r="L251" s="109">
        <f>SUM(L252,L256,L257)</f>
        <v>0</v>
      </c>
    </row>
    <row r="252" spans="1:13" ht="24" hidden="1" x14ac:dyDescent="0.25">
      <c r="A252" s="91">
        <v>6320</v>
      </c>
      <c r="B252" s="79" t="s">
        <v>61</v>
      </c>
      <c r="C252" s="110">
        <f t="shared" si="15"/>
        <v>0</v>
      </c>
      <c r="D252" s="107">
        <f>SUM(D253:D255)</f>
        <v>0</v>
      </c>
      <c r="E252" s="107">
        <f>SUM(E253:E255)</f>
        <v>0</v>
      </c>
      <c r="F252" s="107">
        <f>SUM(F253:F255)</f>
        <v>0</v>
      </c>
      <c r="G252" s="116">
        <f>SUM(G253:G255)</f>
        <v>0</v>
      </c>
      <c r="H252" s="110">
        <f t="shared" si="16"/>
        <v>0</v>
      </c>
      <c r="I252" s="107">
        <f>SUM(I253:I255)</f>
        <v>0</v>
      </c>
      <c r="J252" s="107">
        <f>SUM(J253:J255)</f>
        <v>0</v>
      </c>
      <c r="K252" s="107">
        <f>SUM(K253:K255)</f>
        <v>0</v>
      </c>
      <c r="L252" s="115">
        <f>SUM(L253:L255)</f>
        <v>0</v>
      </c>
    </row>
    <row r="253" spans="1:13" hidden="1" x14ac:dyDescent="0.25">
      <c r="A253" s="74">
        <v>6322</v>
      </c>
      <c r="B253" s="78" t="s">
        <v>60</v>
      </c>
      <c r="C253" s="73">
        <f t="shared" si="15"/>
        <v>0</v>
      </c>
      <c r="D253" s="35"/>
      <c r="E253" s="35"/>
      <c r="F253" s="35"/>
      <c r="G253" s="111"/>
      <c r="H253" s="73">
        <f t="shared" si="16"/>
        <v>0</v>
      </c>
      <c r="I253" s="35">
        <v>0</v>
      </c>
      <c r="J253" s="35"/>
      <c r="K253" s="35"/>
      <c r="L253" s="34"/>
      <c r="M253" s="27"/>
    </row>
    <row r="254" spans="1:13" ht="24" hidden="1" x14ac:dyDescent="0.25">
      <c r="A254" s="74">
        <v>6323</v>
      </c>
      <c r="B254" s="78" t="s">
        <v>59</v>
      </c>
      <c r="C254" s="73">
        <f t="shared" si="15"/>
        <v>0</v>
      </c>
      <c r="D254" s="35"/>
      <c r="E254" s="35"/>
      <c r="F254" s="35"/>
      <c r="G254" s="111"/>
      <c r="H254" s="73">
        <f t="shared" si="16"/>
        <v>0</v>
      </c>
      <c r="I254" s="35">
        <v>0</v>
      </c>
      <c r="J254" s="35"/>
      <c r="K254" s="35"/>
      <c r="L254" s="34"/>
      <c r="M254" s="27"/>
    </row>
    <row r="255" spans="1:13" ht="24" hidden="1" x14ac:dyDescent="0.25">
      <c r="A255" s="114">
        <v>6324</v>
      </c>
      <c r="B255" s="79" t="s">
        <v>58</v>
      </c>
      <c r="C255" s="71">
        <f t="shared" si="15"/>
        <v>0</v>
      </c>
      <c r="D255" s="68"/>
      <c r="E255" s="68"/>
      <c r="F255" s="68"/>
      <c r="G255" s="113"/>
      <c r="H255" s="71">
        <f t="shared" si="16"/>
        <v>0</v>
      </c>
      <c r="I255" s="68">
        <v>0</v>
      </c>
      <c r="J255" s="68"/>
      <c r="K255" s="68"/>
      <c r="L255" s="67"/>
      <c r="M255" s="27"/>
    </row>
    <row r="256" spans="1:13" ht="24" hidden="1" x14ac:dyDescent="0.25">
      <c r="A256" s="87">
        <v>6330</v>
      </c>
      <c r="B256" s="112" t="s">
        <v>57</v>
      </c>
      <c r="C256" s="110">
        <f t="shared" si="15"/>
        <v>0</v>
      </c>
      <c r="D256" s="29"/>
      <c r="E256" s="29"/>
      <c r="F256" s="29"/>
      <c r="G256" s="111"/>
      <c r="H256" s="110">
        <f t="shared" si="16"/>
        <v>0</v>
      </c>
      <c r="I256" s="29">
        <v>0</v>
      </c>
      <c r="J256" s="29"/>
      <c r="K256" s="29"/>
      <c r="L256" s="28"/>
      <c r="M256" s="27"/>
    </row>
    <row r="257" spans="1:13" hidden="1" x14ac:dyDescent="0.25">
      <c r="A257" s="88">
        <v>6360</v>
      </c>
      <c r="B257" s="78" t="s">
        <v>56</v>
      </c>
      <c r="C257" s="73">
        <f t="shared" ref="C257:C283" si="17">SUM(D257:G257)</f>
        <v>0</v>
      </c>
      <c r="D257" s="35"/>
      <c r="E257" s="35"/>
      <c r="F257" s="35"/>
      <c r="G257" s="37"/>
      <c r="H257" s="103">
        <f t="shared" ref="H257:H283" si="18">SUM(I257:L257)</f>
        <v>0</v>
      </c>
      <c r="I257" s="35">
        <v>0</v>
      </c>
      <c r="J257" s="35"/>
      <c r="K257" s="35"/>
      <c r="L257" s="34"/>
      <c r="M257" s="27"/>
    </row>
    <row r="258" spans="1:13" ht="36" x14ac:dyDescent="0.25">
      <c r="A258" s="97">
        <v>6400</v>
      </c>
      <c r="B258" s="96" t="s">
        <v>55</v>
      </c>
      <c r="C258" s="95">
        <f t="shared" si="17"/>
        <v>378616</v>
      </c>
      <c r="D258" s="93">
        <f>SUM(D259,D263)</f>
        <v>378616</v>
      </c>
      <c r="E258" s="93">
        <f>SUM(E259,E263)</f>
        <v>0</v>
      </c>
      <c r="F258" s="93">
        <f>SUM(F259,F263)</f>
        <v>0</v>
      </c>
      <c r="G258" s="93">
        <f>SUM(G259,G263)</f>
        <v>0</v>
      </c>
      <c r="H258" s="94">
        <f t="shared" si="18"/>
        <v>372216</v>
      </c>
      <c r="I258" s="93">
        <f>SUM(I259,I263)</f>
        <v>372216</v>
      </c>
      <c r="J258" s="93">
        <f>SUM(J259,J263)</f>
        <v>0</v>
      </c>
      <c r="K258" s="93">
        <f>SUM(K259,K263)</f>
        <v>0</v>
      </c>
      <c r="L258" s="109">
        <f>SUM(L259,L263)</f>
        <v>0</v>
      </c>
    </row>
    <row r="259" spans="1:13" ht="24" hidden="1" x14ac:dyDescent="0.25">
      <c r="A259" s="91">
        <v>6410</v>
      </c>
      <c r="B259" s="79" t="s">
        <v>54</v>
      </c>
      <c r="C259" s="71">
        <f t="shared" si="17"/>
        <v>0</v>
      </c>
      <c r="D259" s="107">
        <f>SUM(D260:D262)</f>
        <v>0</v>
      </c>
      <c r="E259" s="107">
        <f>SUM(E260:E262)</f>
        <v>0</v>
      </c>
      <c r="F259" s="107">
        <f>SUM(F260:F262)</f>
        <v>0</v>
      </c>
      <c r="G259" s="108">
        <f>SUM(G260:G262)</f>
        <v>0</v>
      </c>
      <c r="H259" s="71">
        <f t="shared" si="18"/>
        <v>0</v>
      </c>
      <c r="I259" s="107">
        <f>SUM(I260:I262)</f>
        <v>0</v>
      </c>
      <c r="J259" s="107">
        <f>SUM(J260:J262)</f>
        <v>0</v>
      </c>
      <c r="K259" s="107">
        <f>SUM(K260:K262)</f>
        <v>0</v>
      </c>
      <c r="L259" s="106">
        <f>SUM(L260:L262)</f>
        <v>0</v>
      </c>
    </row>
    <row r="260" spans="1:13" hidden="1" x14ac:dyDescent="0.25">
      <c r="A260" s="74">
        <v>6411</v>
      </c>
      <c r="B260" s="39" t="s">
        <v>53</v>
      </c>
      <c r="C260" s="73">
        <f t="shared" si="17"/>
        <v>0</v>
      </c>
      <c r="D260" s="35"/>
      <c r="E260" s="35"/>
      <c r="F260" s="35"/>
      <c r="G260" s="37"/>
      <c r="H260" s="103">
        <f t="shared" si="18"/>
        <v>0</v>
      </c>
      <c r="I260" s="35">
        <v>0</v>
      </c>
      <c r="J260" s="35"/>
      <c r="K260" s="35"/>
      <c r="L260" s="34"/>
      <c r="M260" s="27"/>
    </row>
    <row r="261" spans="1:13" ht="36" hidden="1" x14ac:dyDescent="0.25">
      <c r="A261" s="74">
        <v>6412</v>
      </c>
      <c r="B261" s="78" t="s">
        <v>52</v>
      </c>
      <c r="C261" s="73">
        <f t="shared" si="17"/>
        <v>0</v>
      </c>
      <c r="D261" s="35"/>
      <c r="E261" s="35"/>
      <c r="F261" s="35"/>
      <c r="G261" s="37"/>
      <c r="H261" s="103">
        <f t="shared" si="18"/>
        <v>0</v>
      </c>
      <c r="I261" s="35">
        <v>0</v>
      </c>
      <c r="J261" s="35"/>
      <c r="K261" s="35"/>
      <c r="L261" s="34"/>
      <c r="M261" s="27"/>
    </row>
    <row r="262" spans="1:13" ht="36" hidden="1" x14ac:dyDescent="0.25">
      <c r="A262" s="74">
        <v>6419</v>
      </c>
      <c r="B262" s="78" t="s">
        <v>51</v>
      </c>
      <c r="C262" s="73">
        <f t="shared" si="17"/>
        <v>0</v>
      </c>
      <c r="D262" s="35"/>
      <c r="E262" s="35"/>
      <c r="F262" s="35"/>
      <c r="G262" s="37"/>
      <c r="H262" s="103">
        <f t="shared" si="18"/>
        <v>0</v>
      </c>
      <c r="I262" s="35">
        <v>0</v>
      </c>
      <c r="J262" s="35"/>
      <c r="K262" s="35"/>
      <c r="L262" s="34"/>
      <c r="M262" s="27"/>
    </row>
    <row r="263" spans="1:13" ht="36" x14ac:dyDescent="0.25">
      <c r="A263" s="88">
        <v>6420</v>
      </c>
      <c r="B263" s="78" t="s">
        <v>50</v>
      </c>
      <c r="C263" s="73">
        <f t="shared" si="17"/>
        <v>378616</v>
      </c>
      <c r="D263" s="76">
        <f>SUM(D264:D267)</f>
        <v>378616</v>
      </c>
      <c r="E263" s="76">
        <f>SUM(E264:E267)</f>
        <v>0</v>
      </c>
      <c r="F263" s="76">
        <f>SUM(F264:F267)</f>
        <v>0</v>
      </c>
      <c r="G263" s="105">
        <f>SUM(G264:G267)</f>
        <v>0</v>
      </c>
      <c r="H263" s="73">
        <f t="shared" si="18"/>
        <v>372216</v>
      </c>
      <c r="I263" s="76">
        <f>SUM(I264:I267)</f>
        <v>372216</v>
      </c>
      <c r="J263" s="76">
        <f>SUM(J264:J267)</f>
        <v>0</v>
      </c>
      <c r="K263" s="76">
        <f>SUM(K264:K267)</f>
        <v>0</v>
      </c>
      <c r="L263" s="104">
        <f>SUM(L264:L267)</f>
        <v>0</v>
      </c>
    </row>
    <row r="264" spans="1:13" hidden="1" x14ac:dyDescent="0.25">
      <c r="A264" s="74">
        <v>6421</v>
      </c>
      <c r="B264" s="78" t="s">
        <v>49</v>
      </c>
      <c r="C264" s="73">
        <f t="shared" si="17"/>
        <v>0</v>
      </c>
      <c r="D264" s="35"/>
      <c r="E264" s="35"/>
      <c r="F264" s="35"/>
      <c r="G264" s="37"/>
      <c r="H264" s="103">
        <f t="shared" si="18"/>
        <v>0</v>
      </c>
      <c r="I264" s="35">
        <v>0</v>
      </c>
      <c r="J264" s="35"/>
      <c r="K264" s="35"/>
      <c r="L264" s="34"/>
      <c r="M264" s="27"/>
    </row>
    <row r="265" spans="1:13" hidden="1" x14ac:dyDescent="0.25">
      <c r="A265" s="74">
        <v>6422</v>
      </c>
      <c r="B265" s="78" t="s">
        <v>48</v>
      </c>
      <c r="C265" s="73">
        <f t="shared" si="17"/>
        <v>0</v>
      </c>
      <c r="D265" s="35"/>
      <c r="E265" s="35"/>
      <c r="F265" s="35"/>
      <c r="G265" s="37"/>
      <c r="H265" s="103">
        <f t="shared" si="18"/>
        <v>0</v>
      </c>
      <c r="I265" s="35">
        <v>0</v>
      </c>
      <c r="J265" s="35"/>
      <c r="K265" s="35"/>
      <c r="L265" s="34"/>
      <c r="M265" s="27"/>
    </row>
    <row r="266" spans="1:13" ht="24" x14ac:dyDescent="0.25">
      <c r="A266" s="74">
        <v>6423</v>
      </c>
      <c r="B266" s="78" t="s">
        <v>47</v>
      </c>
      <c r="C266" s="73">
        <f t="shared" si="17"/>
        <v>378616</v>
      </c>
      <c r="D266" s="35">
        <f>362016+12000+4600</f>
        <v>378616</v>
      </c>
      <c r="E266" s="35"/>
      <c r="F266" s="35"/>
      <c r="G266" s="37"/>
      <c r="H266" s="103">
        <f t="shared" si="18"/>
        <v>372216</v>
      </c>
      <c r="I266" s="35">
        <v>372216</v>
      </c>
      <c r="J266" s="35"/>
      <c r="K266" s="35"/>
      <c r="L266" s="34"/>
      <c r="M266" s="27"/>
    </row>
    <row r="267" spans="1:13" ht="36" hidden="1" x14ac:dyDescent="0.25">
      <c r="A267" s="74">
        <v>6424</v>
      </c>
      <c r="B267" s="78" t="s">
        <v>46</v>
      </c>
      <c r="C267" s="73">
        <f t="shared" si="17"/>
        <v>0</v>
      </c>
      <c r="D267" s="35"/>
      <c r="E267" s="35"/>
      <c r="F267" s="35"/>
      <c r="G267" s="37"/>
      <c r="H267" s="103">
        <f t="shared" si="18"/>
        <v>0</v>
      </c>
      <c r="I267" s="35">
        <v>0</v>
      </c>
      <c r="J267" s="35"/>
      <c r="K267" s="35"/>
      <c r="L267" s="34"/>
      <c r="M267" s="90"/>
    </row>
    <row r="268" spans="1:13" ht="36" hidden="1" x14ac:dyDescent="0.25">
      <c r="A268" s="102">
        <v>7000</v>
      </c>
      <c r="B268" s="102" t="s">
        <v>45</v>
      </c>
      <c r="C268" s="101">
        <f t="shared" si="17"/>
        <v>0</v>
      </c>
      <c r="D268" s="99">
        <f>SUM(D269,D279)</f>
        <v>0</v>
      </c>
      <c r="E268" s="99">
        <f>SUM(E269,E279)</f>
        <v>0</v>
      </c>
      <c r="F268" s="99">
        <f>SUM(F269,F279)</f>
        <v>0</v>
      </c>
      <c r="G268" s="99">
        <f>SUM(G269,G279)</f>
        <v>0</v>
      </c>
      <c r="H268" s="100">
        <f t="shared" si="18"/>
        <v>0</v>
      </c>
      <c r="I268" s="99">
        <f>SUM(I269,I279)</f>
        <v>0</v>
      </c>
      <c r="J268" s="99">
        <f>SUM(J269,J279)</f>
        <v>0</v>
      </c>
      <c r="K268" s="99">
        <f>SUM(K269,K279)</f>
        <v>0</v>
      </c>
      <c r="L268" s="98">
        <f>SUM(L269,L279)</f>
        <v>0</v>
      </c>
    </row>
    <row r="269" spans="1:13" ht="24" hidden="1" x14ac:dyDescent="0.25">
      <c r="A269" s="97">
        <v>7200</v>
      </c>
      <c r="B269" s="96" t="s">
        <v>44</v>
      </c>
      <c r="C269" s="95">
        <f t="shared" si="17"/>
        <v>0</v>
      </c>
      <c r="D269" s="93">
        <f>SUM(D270,D271,D274,D275,D278)</f>
        <v>0</v>
      </c>
      <c r="E269" s="93">
        <f>SUM(E270,E271,E274,E275,E278)</f>
        <v>0</v>
      </c>
      <c r="F269" s="93">
        <f>SUM(F270,F271,F274,F275,F278)</f>
        <v>0</v>
      </c>
      <c r="G269" s="93">
        <f>SUM(G270,G271,G274,G275,G278)</f>
        <v>0</v>
      </c>
      <c r="H269" s="94">
        <f t="shared" si="18"/>
        <v>0</v>
      </c>
      <c r="I269" s="93">
        <f>SUM(I270,I271,I274,I275,I278)</f>
        <v>0</v>
      </c>
      <c r="J269" s="93">
        <f>SUM(J270,J271,J274,J275,J278)</f>
        <v>0</v>
      </c>
      <c r="K269" s="93">
        <f>SUM(K270,K271,K274,K275,K278)</f>
        <v>0</v>
      </c>
      <c r="L269" s="92">
        <f>SUM(L270,L271,L274,L275,L278)</f>
        <v>0</v>
      </c>
    </row>
    <row r="270" spans="1:13" ht="24" hidden="1" x14ac:dyDescent="0.25">
      <c r="A270" s="91">
        <v>7210</v>
      </c>
      <c r="B270" s="79" t="s">
        <v>43</v>
      </c>
      <c r="C270" s="71">
        <f t="shared" si="17"/>
        <v>0</v>
      </c>
      <c r="D270" s="68"/>
      <c r="E270" s="68"/>
      <c r="F270" s="68"/>
      <c r="G270" s="70"/>
      <c r="H270" s="69">
        <f t="shared" si="18"/>
        <v>0</v>
      </c>
      <c r="I270" s="68">
        <v>0</v>
      </c>
      <c r="J270" s="68"/>
      <c r="K270" s="68"/>
      <c r="L270" s="67"/>
      <c r="M270" s="27"/>
    </row>
    <row r="271" spans="1:13" s="89" customFormat="1" ht="36" hidden="1" x14ac:dyDescent="0.25">
      <c r="A271" s="88">
        <v>7220</v>
      </c>
      <c r="B271" s="78" t="s">
        <v>42</v>
      </c>
      <c r="C271" s="73">
        <f t="shared" si="17"/>
        <v>0</v>
      </c>
      <c r="D271" s="76">
        <f>SUM(D272:D273)</f>
        <v>0</v>
      </c>
      <c r="E271" s="76">
        <f>SUM(E272:E273)</f>
        <v>0</v>
      </c>
      <c r="F271" s="76">
        <f>SUM(F272:F273)</f>
        <v>0</v>
      </c>
      <c r="G271" s="76">
        <f>SUM(G272:G273)</f>
        <v>0</v>
      </c>
      <c r="H271" s="36">
        <f t="shared" si="18"/>
        <v>0</v>
      </c>
      <c r="I271" s="76">
        <f>SUM(I272:I273)</f>
        <v>0</v>
      </c>
      <c r="J271" s="76">
        <f>SUM(J272:J273)</f>
        <v>0</v>
      </c>
      <c r="K271" s="76">
        <f>SUM(K272:K273)</f>
        <v>0</v>
      </c>
      <c r="L271" s="75">
        <f>SUM(L272:L273)</f>
        <v>0</v>
      </c>
    </row>
    <row r="272" spans="1:13" s="89" customFormat="1" ht="36" hidden="1" x14ac:dyDescent="0.25">
      <c r="A272" s="74">
        <v>7221</v>
      </c>
      <c r="B272" s="78" t="s">
        <v>41</v>
      </c>
      <c r="C272" s="73">
        <f t="shared" si="17"/>
        <v>0</v>
      </c>
      <c r="D272" s="35"/>
      <c r="E272" s="35"/>
      <c r="F272" s="35"/>
      <c r="G272" s="37"/>
      <c r="H272" s="36">
        <f t="shared" si="18"/>
        <v>0</v>
      </c>
      <c r="I272" s="35">
        <v>0</v>
      </c>
      <c r="J272" s="35"/>
      <c r="K272" s="35"/>
      <c r="L272" s="34"/>
      <c r="M272" s="90"/>
    </row>
    <row r="273" spans="1:13" s="89" customFormat="1" ht="36" hidden="1" x14ac:dyDescent="0.25">
      <c r="A273" s="74">
        <v>7222</v>
      </c>
      <c r="B273" s="78" t="s">
        <v>40</v>
      </c>
      <c r="C273" s="73">
        <f t="shared" si="17"/>
        <v>0</v>
      </c>
      <c r="D273" s="35"/>
      <c r="E273" s="35"/>
      <c r="F273" s="35"/>
      <c r="G273" s="37"/>
      <c r="H273" s="36">
        <f t="shared" si="18"/>
        <v>0</v>
      </c>
      <c r="I273" s="35">
        <v>0</v>
      </c>
      <c r="J273" s="35"/>
      <c r="K273" s="35"/>
      <c r="L273" s="34"/>
      <c r="M273" s="90"/>
    </row>
    <row r="274" spans="1:13" ht="24" hidden="1" x14ac:dyDescent="0.25">
      <c r="A274" s="88">
        <v>7230</v>
      </c>
      <c r="B274" s="78" t="s">
        <v>39</v>
      </c>
      <c r="C274" s="73">
        <f t="shared" si="17"/>
        <v>0</v>
      </c>
      <c r="D274" s="35"/>
      <c r="E274" s="35"/>
      <c r="F274" s="35"/>
      <c r="G274" s="37"/>
      <c r="H274" s="36">
        <f t="shared" si="18"/>
        <v>0</v>
      </c>
      <c r="I274" s="35">
        <v>0</v>
      </c>
      <c r="J274" s="35"/>
      <c r="K274" s="35"/>
      <c r="L274" s="34"/>
      <c r="M274" s="27"/>
    </row>
    <row r="275" spans="1:13" ht="24" hidden="1" x14ac:dyDescent="0.25">
      <c r="A275" s="88">
        <v>7240</v>
      </c>
      <c r="B275" s="78" t="s">
        <v>38</v>
      </c>
      <c r="C275" s="73">
        <f t="shared" si="17"/>
        <v>0</v>
      </c>
      <c r="D275" s="76">
        <f>SUM(D276:D277)</f>
        <v>0</v>
      </c>
      <c r="E275" s="76">
        <f>SUM(E276:E277)</f>
        <v>0</v>
      </c>
      <c r="F275" s="76">
        <f>SUM(F276:F277)</f>
        <v>0</v>
      </c>
      <c r="G275" s="77">
        <f>SUM(G276:G277)</f>
        <v>0</v>
      </c>
      <c r="H275" s="36">
        <f t="shared" si="18"/>
        <v>0</v>
      </c>
      <c r="I275" s="76">
        <f>SUM(I276:I277)</f>
        <v>0</v>
      </c>
      <c r="J275" s="76">
        <f>SUM(J276:J277)</f>
        <v>0</v>
      </c>
      <c r="K275" s="76">
        <f>SUM(K276:K277)</f>
        <v>0</v>
      </c>
      <c r="L275" s="75">
        <f>SUM(L276:L277)</f>
        <v>0</v>
      </c>
    </row>
    <row r="276" spans="1:13" ht="48" hidden="1" x14ac:dyDescent="0.25">
      <c r="A276" s="74">
        <v>7245</v>
      </c>
      <c r="B276" s="78" t="s">
        <v>37</v>
      </c>
      <c r="C276" s="73">
        <f t="shared" si="17"/>
        <v>0</v>
      </c>
      <c r="D276" s="35"/>
      <c r="E276" s="35"/>
      <c r="F276" s="35"/>
      <c r="G276" s="37"/>
      <c r="H276" s="36">
        <f t="shared" si="18"/>
        <v>0</v>
      </c>
      <c r="I276" s="35">
        <v>0</v>
      </c>
      <c r="J276" s="35"/>
      <c r="K276" s="35"/>
      <c r="L276" s="34"/>
      <c r="M276" s="27"/>
    </row>
    <row r="277" spans="1:13" ht="96" hidden="1" x14ac:dyDescent="0.25">
      <c r="A277" s="74">
        <v>7246</v>
      </c>
      <c r="B277" s="78" t="s">
        <v>36</v>
      </c>
      <c r="C277" s="73">
        <f t="shared" si="17"/>
        <v>0</v>
      </c>
      <c r="D277" s="35"/>
      <c r="E277" s="35"/>
      <c r="F277" s="35"/>
      <c r="G277" s="37"/>
      <c r="H277" s="36">
        <f t="shared" si="18"/>
        <v>0</v>
      </c>
      <c r="I277" s="35">
        <v>0</v>
      </c>
      <c r="J277" s="35"/>
      <c r="K277" s="35"/>
      <c r="L277" s="34"/>
      <c r="M277" s="27"/>
    </row>
    <row r="278" spans="1:13" ht="24" hidden="1" x14ac:dyDescent="0.25">
      <c r="A278" s="87">
        <v>7260</v>
      </c>
      <c r="B278" s="79" t="s">
        <v>35</v>
      </c>
      <c r="C278" s="71">
        <f t="shared" si="17"/>
        <v>0</v>
      </c>
      <c r="D278" s="68"/>
      <c r="E278" s="68"/>
      <c r="F278" s="68"/>
      <c r="G278" s="70"/>
      <c r="H278" s="69">
        <f t="shared" si="18"/>
        <v>0</v>
      </c>
      <c r="I278" s="68">
        <v>0</v>
      </c>
      <c r="J278" s="68"/>
      <c r="K278" s="68"/>
      <c r="L278" s="67"/>
      <c r="M278" s="27"/>
    </row>
    <row r="279" spans="1:13" hidden="1" x14ac:dyDescent="0.25">
      <c r="A279" s="86">
        <v>7700</v>
      </c>
      <c r="B279" s="85" t="s">
        <v>34</v>
      </c>
      <c r="C279" s="83">
        <f t="shared" si="17"/>
        <v>0</v>
      </c>
      <c r="D279" s="82">
        <f>D280</f>
        <v>0</v>
      </c>
      <c r="E279" s="82">
        <f>E280</f>
        <v>0</v>
      </c>
      <c r="F279" s="82">
        <f>F280</f>
        <v>0</v>
      </c>
      <c r="G279" s="84">
        <f>G280</f>
        <v>0</v>
      </c>
      <c r="H279" s="83">
        <f t="shared" si="18"/>
        <v>0</v>
      </c>
      <c r="I279" s="82">
        <f>I280</f>
        <v>0</v>
      </c>
      <c r="J279" s="82">
        <f>J280</f>
        <v>0</v>
      </c>
      <c r="K279" s="82">
        <f>K280</f>
        <v>0</v>
      </c>
      <c r="L279" s="81">
        <f>L280</f>
        <v>0</v>
      </c>
    </row>
    <row r="280" spans="1:13" hidden="1" x14ac:dyDescent="0.25">
      <c r="A280" s="80">
        <v>7720</v>
      </c>
      <c r="B280" s="79" t="s">
        <v>33</v>
      </c>
      <c r="C280" s="42">
        <f t="shared" si="17"/>
        <v>0</v>
      </c>
      <c r="D280" s="41"/>
      <c r="E280" s="41"/>
      <c r="F280" s="41"/>
      <c r="G280" s="43"/>
      <c r="H280" s="42">
        <f t="shared" si="18"/>
        <v>0</v>
      </c>
      <c r="I280" s="41">
        <v>0</v>
      </c>
      <c r="J280" s="41"/>
      <c r="K280" s="41"/>
      <c r="L280" s="40"/>
      <c r="M280" s="27"/>
    </row>
    <row r="281" spans="1:13" hidden="1" x14ac:dyDescent="0.25">
      <c r="A281" s="39"/>
      <c r="B281" s="78" t="s">
        <v>32</v>
      </c>
      <c r="C281" s="73">
        <f t="shared" si="17"/>
        <v>0</v>
      </c>
      <c r="D281" s="76">
        <f>SUM(D282:D283)</f>
        <v>0</v>
      </c>
      <c r="E281" s="76">
        <f>SUM(E282:E283)</f>
        <v>0</v>
      </c>
      <c r="F281" s="76">
        <f>SUM(F282:F283)</f>
        <v>0</v>
      </c>
      <c r="G281" s="77">
        <f>SUM(G282:G283)</f>
        <v>0</v>
      </c>
      <c r="H281" s="36">
        <f t="shared" si="18"/>
        <v>0</v>
      </c>
      <c r="I281" s="76">
        <f>SUM(I282:I283)</f>
        <v>0</v>
      </c>
      <c r="J281" s="76">
        <f>SUM(J282:J283)</f>
        <v>0</v>
      </c>
      <c r="K281" s="76">
        <f>SUM(K282:K283)</f>
        <v>0</v>
      </c>
      <c r="L281" s="75">
        <f>SUM(L282:L283)</f>
        <v>0</v>
      </c>
    </row>
    <row r="282" spans="1:13" hidden="1" x14ac:dyDescent="0.25">
      <c r="A282" s="39" t="s">
        <v>31</v>
      </c>
      <c r="B282" s="74" t="s">
        <v>30</v>
      </c>
      <c r="C282" s="73">
        <f t="shared" si="17"/>
        <v>0</v>
      </c>
      <c r="D282" s="35"/>
      <c r="E282" s="35"/>
      <c r="F282" s="35"/>
      <c r="G282" s="37"/>
      <c r="H282" s="36">
        <f t="shared" si="18"/>
        <v>0</v>
      </c>
      <c r="I282" s="35"/>
      <c r="J282" s="35"/>
      <c r="K282" s="35"/>
      <c r="L282" s="34"/>
      <c r="M282" s="27"/>
    </row>
    <row r="283" spans="1:13" ht="24" hidden="1" x14ac:dyDescent="0.25">
      <c r="A283" s="39" t="s">
        <v>29</v>
      </c>
      <c r="B283" s="72" t="s">
        <v>28</v>
      </c>
      <c r="C283" s="71">
        <f t="shared" si="17"/>
        <v>0</v>
      </c>
      <c r="D283" s="68"/>
      <c r="E283" s="68"/>
      <c r="F283" s="68"/>
      <c r="G283" s="70"/>
      <c r="H283" s="69">
        <f t="shared" si="18"/>
        <v>0</v>
      </c>
      <c r="I283" s="68"/>
      <c r="J283" s="68"/>
      <c r="K283" s="68"/>
      <c r="L283" s="67"/>
      <c r="M283" s="27"/>
    </row>
    <row r="284" spans="1:13" ht="12.75" thickBot="1" x14ac:dyDescent="0.3">
      <c r="A284" s="66"/>
      <c r="B284" s="66" t="s">
        <v>27</v>
      </c>
      <c r="C284" s="63">
        <f t="shared" ref="C284:L284" si="19">SUM(C281,C268,C230,C195,C187,C173,C75,C53)</f>
        <v>378616</v>
      </c>
      <c r="D284" s="63">
        <f t="shared" si="19"/>
        <v>378616</v>
      </c>
      <c r="E284" s="63">
        <f t="shared" si="19"/>
        <v>0</v>
      </c>
      <c r="F284" s="63">
        <f t="shared" si="19"/>
        <v>0</v>
      </c>
      <c r="G284" s="65">
        <f t="shared" si="19"/>
        <v>0</v>
      </c>
      <c r="H284" s="64">
        <f t="shared" si="19"/>
        <v>372216</v>
      </c>
      <c r="I284" s="63">
        <f t="shared" si="19"/>
        <v>372216</v>
      </c>
      <c r="J284" s="63">
        <f t="shared" si="19"/>
        <v>0</v>
      </c>
      <c r="K284" s="63">
        <f t="shared" si="19"/>
        <v>0</v>
      </c>
      <c r="L284" s="62">
        <f t="shared" si="19"/>
        <v>0</v>
      </c>
    </row>
    <row r="285" spans="1:13" s="14" customFormat="1" ht="13.5" hidden="1" thickTop="1" thickBot="1" x14ac:dyDescent="0.3">
      <c r="A285" s="291" t="s">
        <v>26</v>
      </c>
      <c r="B285" s="292"/>
      <c r="C285" s="60">
        <f>SUM(D285:G285)</f>
        <v>0</v>
      </c>
      <c r="D285" s="59">
        <f>SUM(D25,D26,D42)-D51</f>
        <v>0</v>
      </c>
      <c r="E285" s="59">
        <f>SUM(E25,E26,E42)-E51</f>
        <v>0</v>
      </c>
      <c r="F285" s="59">
        <f>(F27+F43)-F51</f>
        <v>0</v>
      </c>
      <c r="G285" s="61">
        <f>G45-G51</f>
        <v>0</v>
      </c>
      <c r="H285" s="60">
        <f>SUM(I285:L285)</f>
        <v>0</v>
      </c>
      <c r="I285" s="59">
        <f>SUM(I25,I26,I42)-I51</f>
        <v>0</v>
      </c>
      <c r="J285" s="59">
        <f>SUM(J25,J26,J42)-J51</f>
        <v>0</v>
      </c>
      <c r="K285" s="59">
        <f>(K27+K43)-K51</f>
        <v>0</v>
      </c>
      <c r="L285" s="58">
        <f>L45-L51</f>
        <v>0</v>
      </c>
    </row>
    <row r="286" spans="1:13" s="14" customFormat="1" ht="12.75" hidden="1" thickTop="1" x14ac:dyDescent="0.25">
      <c r="A286" s="285" t="s">
        <v>25</v>
      </c>
      <c r="B286" s="286"/>
      <c r="C286" s="50">
        <f t="shared" ref="C286:L286" si="20">SUM(C287,C288)-C295+C296</f>
        <v>0</v>
      </c>
      <c r="D286" s="47">
        <f t="shared" si="20"/>
        <v>0</v>
      </c>
      <c r="E286" s="47">
        <f t="shared" si="20"/>
        <v>0</v>
      </c>
      <c r="F286" s="47">
        <f t="shared" si="20"/>
        <v>0</v>
      </c>
      <c r="G286" s="57">
        <f t="shared" si="20"/>
        <v>0</v>
      </c>
      <c r="H286" s="48">
        <f t="shared" si="20"/>
        <v>0</v>
      </c>
      <c r="I286" s="47">
        <f t="shared" si="20"/>
        <v>0</v>
      </c>
      <c r="J286" s="47">
        <f t="shared" si="20"/>
        <v>0</v>
      </c>
      <c r="K286" s="47">
        <f t="shared" si="20"/>
        <v>0</v>
      </c>
      <c r="L286" s="46">
        <f t="shared" si="20"/>
        <v>0</v>
      </c>
    </row>
    <row r="287" spans="1:13" s="14" customFormat="1" ht="13.5" hidden="1" thickTop="1" thickBot="1" x14ac:dyDescent="0.3">
      <c r="A287" s="56" t="s">
        <v>24</v>
      </c>
      <c r="B287" s="56" t="s">
        <v>23</v>
      </c>
      <c r="C287" s="55">
        <f t="shared" ref="C287:L287" si="21">C22-C281</f>
        <v>0</v>
      </c>
      <c r="D287" s="52">
        <f t="shared" si="21"/>
        <v>0</v>
      </c>
      <c r="E287" s="52">
        <f t="shared" si="21"/>
        <v>0</v>
      </c>
      <c r="F287" s="52">
        <f t="shared" si="21"/>
        <v>0</v>
      </c>
      <c r="G287" s="54">
        <f t="shared" si="21"/>
        <v>0</v>
      </c>
      <c r="H287" s="53">
        <f t="shared" si="21"/>
        <v>0</v>
      </c>
      <c r="I287" s="52">
        <f t="shared" si="21"/>
        <v>0</v>
      </c>
      <c r="J287" s="52">
        <f t="shared" si="21"/>
        <v>0</v>
      </c>
      <c r="K287" s="52">
        <f t="shared" si="21"/>
        <v>0</v>
      </c>
      <c r="L287" s="51">
        <f t="shared" si="21"/>
        <v>0</v>
      </c>
    </row>
    <row r="288" spans="1:13" s="14" customFormat="1" ht="12.75" hidden="1" thickTop="1" x14ac:dyDescent="0.25">
      <c r="A288" s="21" t="s">
        <v>22</v>
      </c>
      <c r="B288" s="21" t="s">
        <v>21</v>
      </c>
      <c r="C288" s="50">
        <f t="shared" ref="C288:L288" si="22">SUM(C289,C291,C293)-SUM(C290,C292,C294)</f>
        <v>0</v>
      </c>
      <c r="D288" s="47">
        <f t="shared" si="22"/>
        <v>0</v>
      </c>
      <c r="E288" s="47">
        <f t="shared" si="22"/>
        <v>0</v>
      </c>
      <c r="F288" s="47">
        <f t="shared" si="22"/>
        <v>0</v>
      </c>
      <c r="G288" s="49">
        <f t="shared" si="22"/>
        <v>0</v>
      </c>
      <c r="H288" s="48">
        <f t="shared" si="22"/>
        <v>0</v>
      </c>
      <c r="I288" s="47">
        <f t="shared" si="22"/>
        <v>0</v>
      </c>
      <c r="J288" s="47">
        <f t="shared" si="22"/>
        <v>0</v>
      </c>
      <c r="K288" s="47">
        <f t="shared" si="22"/>
        <v>0</v>
      </c>
      <c r="L288" s="46">
        <f t="shared" si="22"/>
        <v>0</v>
      </c>
    </row>
    <row r="289" spans="1:13" ht="12.75" hidden="1" thickTop="1" x14ac:dyDescent="0.25">
      <c r="A289" s="45" t="s">
        <v>20</v>
      </c>
      <c r="B289" s="44" t="s">
        <v>19</v>
      </c>
      <c r="C289" s="42">
        <f t="shared" ref="C289:C296" si="23">SUM(D289:G289)</f>
        <v>0</v>
      </c>
      <c r="D289" s="41"/>
      <c r="E289" s="41"/>
      <c r="F289" s="41"/>
      <c r="G289" s="43"/>
      <c r="H289" s="42">
        <f t="shared" ref="H289:H296" si="24">SUM(I289:L289)</f>
        <v>0</v>
      </c>
      <c r="I289" s="41"/>
      <c r="J289" s="41"/>
      <c r="K289" s="41"/>
      <c r="L289" s="40"/>
      <c r="M289" s="27"/>
    </row>
    <row r="290" spans="1:13" ht="24.75" hidden="1" thickTop="1" x14ac:dyDescent="0.25">
      <c r="A290" s="39" t="s">
        <v>18</v>
      </c>
      <c r="B290" s="38" t="s">
        <v>17</v>
      </c>
      <c r="C290" s="36">
        <f t="shared" si="23"/>
        <v>0</v>
      </c>
      <c r="D290" s="35"/>
      <c r="E290" s="35"/>
      <c r="F290" s="35"/>
      <c r="G290" s="37"/>
      <c r="H290" s="36">
        <f t="shared" si="24"/>
        <v>0</v>
      </c>
      <c r="I290" s="35"/>
      <c r="J290" s="35"/>
      <c r="K290" s="35"/>
      <c r="L290" s="34"/>
      <c r="M290" s="27"/>
    </row>
    <row r="291" spans="1:13" ht="12.75" hidden="1" thickTop="1" x14ac:dyDescent="0.25">
      <c r="A291" s="39" t="s">
        <v>16</v>
      </c>
      <c r="B291" s="38" t="s">
        <v>15</v>
      </c>
      <c r="C291" s="36">
        <f t="shared" si="23"/>
        <v>0</v>
      </c>
      <c r="D291" s="35"/>
      <c r="E291" s="35"/>
      <c r="F291" s="35"/>
      <c r="G291" s="37"/>
      <c r="H291" s="36">
        <f t="shared" si="24"/>
        <v>0</v>
      </c>
      <c r="I291" s="35"/>
      <c r="J291" s="35"/>
      <c r="K291" s="35"/>
      <c r="L291" s="34"/>
      <c r="M291" s="27"/>
    </row>
    <row r="292" spans="1:13" ht="24.75" hidden="1" thickTop="1" x14ac:dyDescent="0.25">
      <c r="A292" s="39" t="s">
        <v>14</v>
      </c>
      <c r="B292" s="38" t="s">
        <v>13</v>
      </c>
      <c r="C292" s="36">
        <f t="shared" si="23"/>
        <v>0</v>
      </c>
      <c r="D292" s="35"/>
      <c r="E292" s="35"/>
      <c r="F292" s="35"/>
      <c r="G292" s="37"/>
      <c r="H292" s="36">
        <f t="shared" si="24"/>
        <v>0</v>
      </c>
      <c r="I292" s="35"/>
      <c r="J292" s="35"/>
      <c r="K292" s="35"/>
      <c r="L292" s="34"/>
      <c r="M292" s="27"/>
    </row>
    <row r="293" spans="1:13" ht="12.75" hidden="1" thickTop="1" x14ac:dyDescent="0.25">
      <c r="A293" s="39" t="s">
        <v>12</v>
      </c>
      <c r="B293" s="38" t="s">
        <v>11</v>
      </c>
      <c r="C293" s="36">
        <f t="shared" si="23"/>
        <v>0</v>
      </c>
      <c r="D293" s="35"/>
      <c r="E293" s="35"/>
      <c r="F293" s="35"/>
      <c r="G293" s="37"/>
      <c r="H293" s="36">
        <f t="shared" si="24"/>
        <v>0</v>
      </c>
      <c r="I293" s="35"/>
      <c r="J293" s="35"/>
      <c r="K293" s="35"/>
      <c r="L293" s="34"/>
      <c r="M293" s="27"/>
    </row>
    <row r="294" spans="1:13" ht="24.75" hidden="1" thickTop="1" x14ac:dyDescent="0.25">
      <c r="A294" s="33" t="s">
        <v>10</v>
      </c>
      <c r="B294" s="32" t="s">
        <v>9</v>
      </c>
      <c r="C294" s="30">
        <f t="shared" si="23"/>
        <v>0</v>
      </c>
      <c r="D294" s="29"/>
      <c r="E294" s="29"/>
      <c r="F294" s="29"/>
      <c r="G294" s="31"/>
      <c r="H294" s="30">
        <f t="shared" si="24"/>
        <v>0</v>
      </c>
      <c r="I294" s="29"/>
      <c r="J294" s="29"/>
      <c r="K294" s="29"/>
      <c r="L294" s="28"/>
      <c r="M294" s="27"/>
    </row>
    <row r="295" spans="1:13" s="14" customFormat="1" ht="13.5" hidden="1" thickTop="1" thickBot="1" x14ac:dyDescent="0.3">
      <c r="A295" s="26" t="s">
        <v>8</v>
      </c>
      <c r="B295" s="26" t="s">
        <v>7</v>
      </c>
      <c r="C295" s="24">
        <f t="shared" si="23"/>
        <v>0</v>
      </c>
      <c r="D295" s="23"/>
      <c r="E295" s="23"/>
      <c r="F295" s="23"/>
      <c r="G295" s="25"/>
      <c r="H295" s="24">
        <f t="shared" si="24"/>
        <v>0</v>
      </c>
      <c r="I295" s="23"/>
      <c r="J295" s="23"/>
      <c r="K295" s="23"/>
      <c r="L295" s="22"/>
      <c r="M295" s="15"/>
    </row>
    <row r="296" spans="1:13" s="14" customFormat="1" ht="48.75" hidden="1" thickTop="1" x14ac:dyDescent="0.25">
      <c r="A296" s="21" t="s">
        <v>6</v>
      </c>
      <c r="B296" s="20" t="s">
        <v>5</v>
      </c>
      <c r="C296" s="18">
        <f t="shared" si="23"/>
        <v>0</v>
      </c>
      <c r="D296" s="17"/>
      <c r="E296" s="17"/>
      <c r="F296" s="17"/>
      <c r="G296" s="19"/>
      <c r="H296" s="18">
        <f t="shared" si="24"/>
        <v>0</v>
      </c>
      <c r="I296" s="17"/>
      <c r="J296" s="17"/>
      <c r="K296" s="17"/>
      <c r="L296" s="16"/>
      <c r="M296" s="15"/>
    </row>
    <row r="297" spans="1:13" ht="12.75" thickTop="1" x14ac:dyDescent="0.2">
      <c r="A297" s="13" t="s">
        <v>4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1"/>
    </row>
    <row r="298" spans="1:13" x14ac:dyDescent="0.25">
      <c r="A298" s="9" t="s">
        <v>358</v>
      </c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7"/>
    </row>
    <row r="299" spans="1:13" x14ac:dyDescent="0.25">
      <c r="A299" s="311" t="s">
        <v>326</v>
      </c>
      <c r="B299" s="312"/>
      <c r="C299" s="313"/>
      <c r="D299" s="313"/>
      <c r="E299" s="313"/>
      <c r="F299" s="313"/>
      <c r="G299" s="313"/>
      <c r="H299" s="312"/>
      <c r="I299" s="312"/>
      <c r="J299" s="312"/>
      <c r="K299" s="312"/>
      <c r="L299" s="314"/>
    </row>
    <row r="300" spans="1:13" x14ac:dyDescent="0.25">
      <c r="A300" s="311"/>
      <c r="B300" s="312"/>
      <c r="C300" s="313"/>
      <c r="D300" s="313"/>
      <c r="E300" s="313"/>
      <c r="F300" s="313"/>
      <c r="G300" s="313"/>
      <c r="H300" s="312"/>
      <c r="I300" s="312"/>
      <c r="J300" s="312"/>
      <c r="K300" s="312"/>
      <c r="L300" s="314"/>
    </row>
    <row r="301" spans="1:13" ht="12.75" hidden="1" customHeight="1" x14ac:dyDescent="0.25">
      <c r="A301" s="9" t="s">
        <v>3</v>
      </c>
      <c r="B301" s="10"/>
      <c r="C301" s="8" t="s">
        <v>325</v>
      </c>
      <c r="D301" s="8"/>
      <c r="E301" s="8"/>
      <c r="F301" s="8"/>
      <c r="G301" s="8"/>
      <c r="H301" s="8"/>
      <c r="I301" s="8"/>
      <c r="J301" s="8"/>
      <c r="K301" s="8"/>
      <c r="L301" s="7"/>
    </row>
    <row r="302" spans="1:13" hidden="1" x14ac:dyDescent="0.25">
      <c r="A302" s="9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7"/>
    </row>
    <row r="303" spans="1:13" hidden="1" x14ac:dyDescent="0.25">
      <c r="A303" s="9" t="s">
        <v>1</v>
      </c>
      <c r="B303" s="10"/>
      <c r="C303" s="8" t="s">
        <v>325</v>
      </c>
      <c r="D303" s="8"/>
      <c r="E303" s="8"/>
      <c r="F303" s="8"/>
      <c r="G303" s="8"/>
      <c r="H303" s="8"/>
      <c r="I303" s="8"/>
      <c r="J303" s="8"/>
      <c r="K303" s="8"/>
      <c r="L303" s="7"/>
    </row>
    <row r="304" spans="1:13" ht="12.75" thickBot="1" x14ac:dyDescent="0.3">
      <c r="A304" s="6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4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">
      <c r="A312" s="1"/>
      <c r="B312" s="1"/>
      <c r="C312" s="3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">
      <c r="A313" s="1"/>
      <c r="B313" s="1"/>
      <c r="C313" s="3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">
      <c r="A314" s="1"/>
      <c r="B314" s="1"/>
      <c r="C314" s="3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</sheetData>
  <sheetProtection algorithmName="SHA-512" hashValue="K0urBrGMOsLACf1Ll0KRBxBX3463HL6tzs3t2UTbmiB9gl0gkppJ6Ks9/DYX28/1gCLZhaXyGdBelvJ1P0jLHQ==" saltValue="H9M08t8iCieYbWlhOqUe5A==" spinCount="100000" sheet="1" objects="1" scenarios="1" formatCells="0" formatColumns="0" formatRows="0"/>
  <autoFilter ref="A19:M299">
    <filterColumn colId="7">
      <filters>
        <filter val="372 216"/>
      </filters>
    </filterColumn>
  </autoFilter>
  <mergeCells count="30">
    <mergeCell ref="K17:K18"/>
    <mergeCell ref="L17:L18"/>
    <mergeCell ref="A285:B285"/>
    <mergeCell ref="E17:E18"/>
    <mergeCell ref="F17:F18"/>
    <mergeCell ref="G17:G18"/>
    <mergeCell ref="H17:H18"/>
    <mergeCell ref="I17:I18"/>
    <mergeCell ref="J17:J18"/>
    <mergeCell ref="A1:L1"/>
    <mergeCell ref="A2:L2"/>
    <mergeCell ref="C3:L3"/>
    <mergeCell ref="C4:L4"/>
    <mergeCell ref="C5:L5"/>
    <mergeCell ref="C6:L6"/>
    <mergeCell ref="C7:L7"/>
    <mergeCell ref="C10:L10"/>
    <mergeCell ref="C11:L11"/>
    <mergeCell ref="A299:L300"/>
    <mergeCell ref="C12:L12"/>
    <mergeCell ref="C13:L13"/>
    <mergeCell ref="C8:L8"/>
    <mergeCell ref="A286:B286"/>
    <mergeCell ref="A16:A18"/>
    <mergeCell ref="B16:B18"/>
    <mergeCell ref="C16:G16"/>
    <mergeCell ref="H16:L16"/>
    <mergeCell ref="C17:C18"/>
    <mergeCell ref="D17:D18"/>
    <mergeCell ref="C14:L14"/>
  </mergeCells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&amp;L&amp;"Times New Roman,Regular"&amp;10&amp;D; &amp;T&amp;R&amp;"Times New Roman,Regular"&amp;10&amp;P (&amp;N)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M323"/>
  <sheetViews>
    <sheetView showGridLines="0" view="pageLayout" zoomScaleNormal="100" workbookViewId="0">
      <selection activeCell="C11" sqref="C11:L11"/>
    </sheetView>
  </sheetViews>
  <sheetFormatPr defaultRowHeight="12" x14ac:dyDescent="0.25"/>
  <cols>
    <col min="1" max="1" width="10.85546875" style="2" customWidth="1"/>
    <col min="2" max="2" width="28" style="2" customWidth="1"/>
    <col min="3" max="3" width="9.7109375" style="2" hidden="1" customWidth="1"/>
    <col min="4" max="4" width="9.5703125" style="2" hidden="1" customWidth="1"/>
    <col min="5" max="6" width="8.7109375" style="2" hidden="1" customWidth="1"/>
    <col min="7" max="7" width="8.28515625" style="2" hidden="1" customWidth="1"/>
    <col min="8" max="11" width="8.7109375" style="2" customWidth="1"/>
    <col min="12" max="12" width="7.5703125" style="2" customWidth="1"/>
    <col min="13" max="13" width="0" style="1" hidden="1" customWidth="1"/>
    <col min="14" max="16384" width="9.140625" style="1"/>
  </cols>
  <sheetData>
    <row r="1" spans="1:12" x14ac:dyDescent="0.25">
      <c r="A1" s="281" t="s">
        <v>390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35.25" customHeight="1" x14ac:dyDescent="0.25">
      <c r="A2" s="282" t="s">
        <v>320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/>
    </row>
    <row r="3" spans="1:12" ht="12.75" customHeight="1" x14ac:dyDescent="0.25">
      <c r="A3" s="266" t="s">
        <v>319</v>
      </c>
      <c r="B3" s="265"/>
      <c r="C3" s="277" t="s">
        <v>334</v>
      </c>
      <c r="D3" s="277"/>
      <c r="E3" s="277"/>
      <c r="F3" s="277"/>
      <c r="G3" s="277"/>
      <c r="H3" s="277"/>
      <c r="I3" s="277"/>
      <c r="J3" s="277"/>
      <c r="K3" s="277"/>
      <c r="L3" s="278"/>
    </row>
    <row r="4" spans="1:12" ht="12.75" customHeight="1" x14ac:dyDescent="0.25">
      <c r="A4" s="266" t="s">
        <v>317</v>
      </c>
      <c r="B4" s="265"/>
      <c r="C4" s="277" t="s">
        <v>333</v>
      </c>
      <c r="D4" s="277"/>
      <c r="E4" s="277"/>
      <c r="F4" s="277"/>
      <c r="G4" s="277"/>
      <c r="H4" s="277"/>
      <c r="I4" s="277"/>
      <c r="J4" s="277"/>
      <c r="K4" s="277"/>
      <c r="L4" s="278"/>
    </row>
    <row r="5" spans="1:12" ht="12.75" customHeight="1" x14ac:dyDescent="0.25">
      <c r="A5" s="261" t="s">
        <v>315</v>
      </c>
      <c r="B5" s="260"/>
      <c r="C5" s="275" t="s">
        <v>332</v>
      </c>
      <c r="D5" s="275"/>
      <c r="E5" s="275"/>
      <c r="F5" s="275"/>
      <c r="G5" s="275"/>
      <c r="H5" s="275"/>
      <c r="I5" s="275"/>
      <c r="J5" s="275"/>
      <c r="K5" s="275"/>
      <c r="L5" s="276"/>
    </row>
    <row r="6" spans="1:12" ht="12.75" customHeight="1" x14ac:dyDescent="0.25">
      <c r="A6" s="261" t="s">
        <v>313</v>
      </c>
      <c r="B6" s="260"/>
      <c r="C6" s="275" t="s">
        <v>389</v>
      </c>
      <c r="D6" s="275"/>
      <c r="E6" s="275"/>
      <c r="F6" s="275"/>
      <c r="G6" s="275"/>
      <c r="H6" s="275"/>
      <c r="I6" s="275"/>
      <c r="J6" s="275"/>
      <c r="K6" s="275"/>
      <c r="L6" s="276"/>
    </row>
    <row r="7" spans="1:12" ht="23.25" customHeight="1" x14ac:dyDescent="0.25">
      <c r="A7" s="261" t="s">
        <v>311</v>
      </c>
      <c r="B7" s="260"/>
      <c r="C7" s="277" t="s">
        <v>388</v>
      </c>
      <c r="D7" s="277"/>
      <c r="E7" s="277"/>
      <c r="F7" s="277"/>
      <c r="G7" s="277"/>
      <c r="H7" s="277"/>
      <c r="I7" s="277"/>
      <c r="J7" s="277"/>
      <c r="K7" s="277"/>
      <c r="L7" s="278"/>
    </row>
    <row r="8" spans="1:12" x14ac:dyDescent="0.25">
      <c r="A8" s="261" t="s">
        <v>309</v>
      </c>
      <c r="B8" s="260"/>
      <c r="C8" s="315" t="s">
        <v>338</v>
      </c>
      <c r="D8" s="315"/>
      <c r="E8" s="315"/>
      <c r="F8" s="315"/>
      <c r="G8" s="315"/>
      <c r="H8" s="315"/>
      <c r="I8" s="315"/>
      <c r="J8" s="315"/>
      <c r="K8" s="315"/>
      <c r="L8" s="316"/>
    </row>
    <row r="9" spans="1:12" ht="12.75" customHeight="1" x14ac:dyDescent="0.25">
      <c r="A9" s="262" t="s">
        <v>308</v>
      </c>
      <c r="B9" s="260"/>
      <c r="C9" s="10"/>
      <c r="D9" s="10"/>
      <c r="E9" s="10"/>
      <c r="F9" s="10"/>
      <c r="G9" s="10"/>
      <c r="H9" s="10"/>
      <c r="I9" s="10"/>
      <c r="J9" s="10"/>
      <c r="K9" s="10"/>
      <c r="L9" s="267"/>
    </row>
    <row r="10" spans="1:12" ht="12.75" customHeight="1" x14ac:dyDescent="0.25">
      <c r="A10" s="261"/>
      <c r="B10" s="260" t="s">
        <v>307</v>
      </c>
      <c r="C10" s="279" t="s">
        <v>328</v>
      </c>
      <c r="D10" s="279"/>
      <c r="E10" s="279"/>
      <c r="F10" s="279"/>
      <c r="G10" s="279"/>
      <c r="H10" s="279"/>
      <c r="I10" s="279"/>
      <c r="J10" s="279"/>
      <c r="K10" s="279"/>
      <c r="L10" s="280"/>
    </row>
    <row r="11" spans="1:12" ht="12.75" customHeight="1" x14ac:dyDescent="0.25">
      <c r="A11" s="261"/>
      <c r="B11" s="260" t="s">
        <v>305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6"/>
    </row>
    <row r="12" spans="1:12" ht="12.75" customHeight="1" x14ac:dyDescent="0.25">
      <c r="A12" s="261"/>
      <c r="B12" s="260" t="s">
        <v>304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80"/>
    </row>
    <row r="13" spans="1:12" ht="12.75" customHeight="1" x14ac:dyDescent="0.25">
      <c r="A13" s="261"/>
      <c r="B13" s="260" t="s">
        <v>303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6"/>
    </row>
    <row r="14" spans="1:12" ht="12.75" customHeight="1" x14ac:dyDescent="0.25">
      <c r="A14" s="261"/>
      <c r="B14" s="260" t="s">
        <v>302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6"/>
    </row>
    <row r="15" spans="1:12" ht="12.75" customHeight="1" x14ac:dyDescent="0.25">
      <c r="A15" s="259"/>
      <c r="B15" s="258"/>
      <c r="C15" s="257"/>
      <c r="D15" s="257"/>
      <c r="E15" s="257"/>
      <c r="F15" s="257"/>
      <c r="G15" s="257"/>
      <c r="H15" s="257"/>
      <c r="I15" s="257"/>
      <c r="J15" s="257"/>
      <c r="K15" s="257"/>
      <c r="L15" s="256"/>
    </row>
    <row r="16" spans="1:12" s="255" customFormat="1" ht="12.75" customHeight="1" x14ac:dyDescent="0.25">
      <c r="A16" s="293" t="s">
        <v>301</v>
      </c>
      <c r="B16" s="296" t="s">
        <v>300</v>
      </c>
      <c r="C16" s="298" t="s">
        <v>299</v>
      </c>
      <c r="D16" s="299"/>
      <c r="E16" s="299"/>
      <c r="F16" s="299"/>
      <c r="G16" s="300"/>
      <c r="H16" s="298" t="s">
        <v>298</v>
      </c>
      <c r="I16" s="299"/>
      <c r="J16" s="299"/>
      <c r="K16" s="299"/>
      <c r="L16" s="301"/>
    </row>
    <row r="17" spans="1:12" s="255" customFormat="1" ht="12.75" customHeight="1" x14ac:dyDescent="0.25">
      <c r="A17" s="294"/>
      <c r="B17" s="297"/>
      <c r="C17" s="287" t="s">
        <v>297</v>
      </c>
      <c r="D17" s="302" t="s">
        <v>296</v>
      </c>
      <c r="E17" s="304" t="s">
        <v>295</v>
      </c>
      <c r="F17" s="306" t="s">
        <v>294</v>
      </c>
      <c r="G17" s="310" t="s">
        <v>293</v>
      </c>
      <c r="H17" s="287" t="s">
        <v>297</v>
      </c>
      <c r="I17" s="302" t="s">
        <v>296</v>
      </c>
      <c r="J17" s="304" t="s">
        <v>295</v>
      </c>
      <c r="K17" s="306" t="s">
        <v>294</v>
      </c>
      <c r="L17" s="289" t="s">
        <v>293</v>
      </c>
    </row>
    <row r="18" spans="1:12" s="249" customFormat="1" ht="61.5" customHeight="1" thickBot="1" x14ac:dyDescent="0.3">
      <c r="A18" s="295"/>
      <c r="B18" s="297"/>
      <c r="C18" s="287"/>
      <c r="D18" s="308"/>
      <c r="E18" s="309"/>
      <c r="F18" s="307"/>
      <c r="G18" s="310"/>
      <c r="H18" s="288"/>
      <c r="I18" s="303"/>
      <c r="J18" s="305"/>
      <c r="K18" s="307"/>
      <c r="L18" s="290"/>
    </row>
    <row r="19" spans="1:12" s="249" customFormat="1" ht="9.75" customHeight="1" thickTop="1" x14ac:dyDescent="0.25">
      <c r="A19" s="254" t="s">
        <v>292</v>
      </c>
      <c r="B19" s="254">
        <v>2</v>
      </c>
      <c r="C19" s="252">
        <v>3</v>
      </c>
      <c r="D19" s="251">
        <v>4</v>
      </c>
      <c r="E19" s="251">
        <v>5</v>
      </c>
      <c r="F19" s="251">
        <v>6</v>
      </c>
      <c r="G19" s="253">
        <v>7</v>
      </c>
      <c r="H19" s="252">
        <v>8</v>
      </c>
      <c r="I19" s="251">
        <v>9</v>
      </c>
      <c r="J19" s="251">
        <v>10</v>
      </c>
      <c r="K19" s="251">
        <v>11</v>
      </c>
      <c r="L19" s="250">
        <v>12</v>
      </c>
    </row>
    <row r="20" spans="1:12" s="14" customFormat="1" x14ac:dyDescent="0.25">
      <c r="A20" s="168"/>
      <c r="B20" s="147" t="s">
        <v>291</v>
      </c>
      <c r="C20" s="247"/>
      <c r="D20" s="246"/>
      <c r="E20" s="246"/>
      <c r="F20" s="246"/>
      <c r="G20" s="248"/>
      <c r="H20" s="247"/>
      <c r="I20" s="246"/>
      <c r="J20" s="246"/>
      <c r="K20" s="246"/>
      <c r="L20" s="245"/>
    </row>
    <row r="21" spans="1:12" s="14" customFormat="1" ht="12.75" thickBot="1" x14ac:dyDescent="0.3">
      <c r="A21" s="177"/>
      <c r="B21" s="244" t="s">
        <v>290</v>
      </c>
      <c r="C21" s="242">
        <f t="shared" ref="C21:C47" si="0">SUM(D21:G21)</f>
        <v>469697</v>
      </c>
      <c r="D21" s="241">
        <f>SUM(D22,D25,D26,D42,D43)</f>
        <v>469697</v>
      </c>
      <c r="E21" s="241">
        <f>SUM(E22,E25,E43)</f>
        <v>0</v>
      </c>
      <c r="F21" s="241">
        <f>SUM(F22,F27,F43)</f>
        <v>0</v>
      </c>
      <c r="G21" s="243">
        <f>SUM(G22,G45)</f>
        <v>0</v>
      </c>
      <c r="H21" s="242">
        <f t="shared" ref="H21:H47" si="1">SUM(I21:L21)</f>
        <v>445830</v>
      </c>
      <c r="I21" s="241">
        <f>SUM(I22,I25,I26,I42,I43)</f>
        <v>445830</v>
      </c>
      <c r="J21" s="241">
        <f>SUM(J22,J25,J43)</f>
        <v>0</v>
      </c>
      <c r="K21" s="241">
        <f>SUM(K22,K27,K43)</f>
        <v>0</v>
      </c>
      <c r="L21" s="240">
        <f>SUM(L22,L45)</f>
        <v>0</v>
      </c>
    </row>
    <row r="22" spans="1:12" ht="12.75" hidden="1" thickTop="1" x14ac:dyDescent="0.25">
      <c r="A22" s="239"/>
      <c r="B22" s="238" t="s">
        <v>289</v>
      </c>
      <c r="C22" s="236">
        <f t="shared" si="0"/>
        <v>0</v>
      </c>
      <c r="D22" s="235">
        <f>SUM(D23:D24)</f>
        <v>0</v>
      </c>
      <c r="E22" s="235">
        <f>SUM(E23:E24)</f>
        <v>0</v>
      </c>
      <c r="F22" s="235">
        <f>SUM(F23:F24)</f>
        <v>0</v>
      </c>
      <c r="G22" s="237">
        <f>SUM(G23:G24)</f>
        <v>0</v>
      </c>
      <c r="H22" s="236">
        <f t="shared" si="1"/>
        <v>0</v>
      </c>
      <c r="I22" s="235">
        <f>SUM(I23:I24)</f>
        <v>0</v>
      </c>
      <c r="J22" s="235">
        <f>SUM(J23:J24)</f>
        <v>0</v>
      </c>
      <c r="K22" s="235">
        <f>SUM(K23:K24)</f>
        <v>0</v>
      </c>
      <c r="L22" s="234">
        <f>SUM(L23:L24)</f>
        <v>0</v>
      </c>
    </row>
    <row r="23" spans="1:12" ht="12.75" hidden="1" thickTop="1" x14ac:dyDescent="0.25">
      <c r="A23" s="163"/>
      <c r="B23" s="114" t="s">
        <v>288</v>
      </c>
      <c r="C23" s="233">
        <f t="shared" si="0"/>
        <v>0</v>
      </c>
      <c r="D23" s="161"/>
      <c r="E23" s="161"/>
      <c r="F23" s="161"/>
      <c r="G23" s="162"/>
      <c r="H23" s="233">
        <f t="shared" si="1"/>
        <v>0</v>
      </c>
      <c r="I23" s="161"/>
      <c r="J23" s="161"/>
      <c r="K23" s="161"/>
      <c r="L23" s="160"/>
    </row>
    <row r="24" spans="1:12" ht="12.75" hidden="1" thickTop="1" x14ac:dyDescent="0.25">
      <c r="A24" s="38"/>
      <c r="B24" s="74" t="s">
        <v>287</v>
      </c>
      <c r="C24" s="231">
        <f t="shared" si="0"/>
        <v>0</v>
      </c>
      <c r="D24" s="230"/>
      <c r="E24" s="230"/>
      <c r="F24" s="230"/>
      <c r="G24" s="232"/>
      <c r="H24" s="231">
        <f t="shared" si="1"/>
        <v>0</v>
      </c>
      <c r="I24" s="230"/>
      <c r="J24" s="230"/>
      <c r="K24" s="230"/>
      <c r="L24" s="229"/>
    </row>
    <row r="25" spans="1:12" s="14" customFormat="1" ht="25.5" thickTop="1" thickBot="1" x14ac:dyDescent="0.3">
      <c r="A25" s="228">
        <v>19300</v>
      </c>
      <c r="B25" s="228" t="s">
        <v>286</v>
      </c>
      <c r="C25" s="226">
        <f t="shared" si="0"/>
        <v>469697</v>
      </c>
      <c r="D25" s="225">
        <f>D50</f>
        <v>469697</v>
      </c>
      <c r="E25" s="225"/>
      <c r="F25" s="224" t="s">
        <v>263</v>
      </c>
      <c r="G25" s="227" t="s">
        <v>263</v>
      </c>
      <c r="H25" s="226">
        <f t="shared" si="1"/>
        <v>445830</v>
      </c>
      <c r="I25" s="225">
        <f>I51</f>
        <v>445830</v>
      </c>
      <c r="J25" s="225">
        <f>J51</f>
        <v>0</v>
      </c>
      <c r="K25" s="224" t="s">
        <v>263</v>
      </c>
      <c r="L25" s="223" t="s">
        <v>263</v>
      </c>
    </row>
    <row r="26" spans="1:12" s="14" customFormat="1" ht="24.75" hidden="1" thickTop="1" x14ac:dyDescent="0.25">
      <c r="A26" s="97"/>
      <c r="B26" s="97" t="s">
        <v>285</v>
      </c>
      <c r="C26" s="94">
        <f t="shared" si="0"/>
        <v>0</v>
      </c>
      <c r="D26" s="209"/>
      <c r="E26" s="196" t="s">
        <v>263</v>
      </c>
      <c r="F26" s="196" t="s">
        <v>263</v>
      </c>
      <c r="G26" s="207" t="s">
        <v>263</v>
      </c>
      <c r="H26" s="94">
        <f t="shared" si="1"/>
        <v>0</v>
      </c>
      <c r="I26" s="222"/>
      <c r="J26" s="196" t="s">
        <v>263</v>
      </c>
      <c r="K26" s="196" t="s">
        <v>263</v>
      </c>
      <c r="L26" s="204" t="s">
        <v>263</v>
      </c>
    </row>
    <row r="27" spans="1:12" s="14" customFormat="1" ht="36.75" hidden="1" thickTop="1" x14ac:dyDescent="0.25">
      <c r="A27" s="97">
        <v>21300</v>
      </c>
      <c r="B27" s="97" t="s">
        <v>284</v>
      </c>
      <c r="C27" s="94">
        <f t="shared" si="0"/>
        <v>0</v>
      </c>
      <c r="D27" s="196" t="s">
        <v>263</v>
      </c>
      <c r="E27" s="196" t="s">
        <v>263</v>
      </c>
      <c r="F27" s="93">
        <f>SUM(F28,F32,F34,F37)</f>
        <v>0</v>
      </c>
      <c r="G27" s="207" t="s">
        <v>263</v>
      </c>
      <c r="H27" s="94">
        <f t="shared" si="1"/>
        <v>0</v>
      </c>
      <c r="I27" s="196" t="s">
        <v>263</v>
      </c>
      <c r="J27" s="196" t="s">
        <v>263</v>
      </c>
      <c r="K27" s="93">
        <f>SUM(K28,K32,K34,K37)</f>
        <v>0</v>
      </c>
      <c r="L27" s="204" t="s">
        <v>263</v>
      </c>
    </row>
    <row r="28" spans="1:12" s="14" customFormat="1" ht="24.75" hidden="1" thickTop="1" x14ac:dyDescent="0.25">
      <c r="A28" s="210">
        <v>21350</v>
      </c>
      <c r="B28" s="97" t="s">
        <v>283</v>
      </c>
      <c r="C28" s="94">
        <f t="shared" si="0"/>
        <v>0</v>
      </c>
      <c r="D28" s="196" t="s">
        <v>263</v>
      </c>
      <c r="E28" s="196" t="s">
        <v>263</v>
      </c>
      <c r="F28" s="93">
        <f>SUM(F29:F31)</f>
        <v>0</v>
      </c>
      <c r="G28" s="207" t="s">
        <v>263</v>
      </c>
      <c r="H28" s="94">
        <f t="shared" si="1"/>
        <v>0</v>
      </c>
      <c r="I28" s="196" t="s">
        <v>263</v>
      </c>
      <c r="J28" s="196" t="s">
        <v>263</v>
      </c>
      <c r="K28" s="93">
        <f>SUM(K29:K31)</f>
        <v>0</v>
      </c>
      <c r="L28" s="204" t="s">
        <v>263</v>
      </c>
    </row>
    <row r="29" spans="1:12" ht="12.75" hidden="1" thickTop="1" x14ac:dyDescent="0.25">
      <c r="A29" s="163">
        <v>21351</v>
      </c>
      <c r="B29" s="79" t="s">
        <v>282</v>
      </c>
      <c r="C29" s="69">
        <f t="shared" si="0"/>
        <v>0</v>
      </c>
      <c r="D29" s="215" t="s">
        <v>263</v>
      </c>
      <c r="E29" s="215" t="s">
        <v>263</v>
      </c>
      <c r="F29" s="68"/>
      <c r="G29" s="216" t="s">
        <v>263</v>
      </c>
      <c r="H29" s="69">
        <f t="shared" si="1"/>
        <v>0</v>
      </c>
      <c r="I29" s="215" t="s">
        <v>263</v>
      </c>
      <c r="J29" s="215" t="s">
        <v>263</v>
      </c>
      <c r="K29" s="68"/>
      <c r="L29" s="214" t="s">
        <v>263</v>
      </c>
    </row>
    <row r="30" spans="1:12" ht="12.75" hidden="1" thickTop="1" x14ac:dyDescent="0.25">
      <c r="A30" s="38">
        <v>21352</v>
      </c>
      <c r="B30" s="78" t="s">
        <v>281</v>
      </c>
      <c r="C30" s="36">
        <f t="shared" si="0"/>
        <v>0</v>
      </c>
      <c r="D30" s="212" t="s">
        <v>263</v>
      </c>
      <c r="E30" s="212" t="s">
        <v>263</v>
      </c>
      <c r="F30" s="35"/>
      <c r="G30" s="213" t="s">
        <v>263</v>
      </c>
      <c r="H30" s="36">
        <f t="shared" si="1"/>
        <v>0</v>
      </c>
      <c r="I30" s="212" t="s">
        <v>263</v>
      </c>
      <c r="J30" s="212" t="s">
        <v>263</v>
      </c>
      <c r="K30" s="35"/>
      <c r="L30" s="211" t="s">
        <v>263</v>
      </c>
    </row>
    <row r="31" spans="1:12" ht="24.75" hidden="1" thickTop="1" x14ac:dyDescent="0.25">
      <c r="A31" s="38">
        <v>21359</v>
      </c>
      <c r="B31" s="78" t="s">
        <v>280</v>
      </c>
      <c r="C31" s="36">
        <f t="shared" si="0"/>
        <v>0</v>
      </c>
      <c r="D31" s="212" t="s">
        <v>263</v>
      </c>
      <c r="E31" s="212" t="s">
        <v>263</v>
      </c>
      <c r="F31" s="35"/>
      <c r="G31" s="213" t="s">
        <v>263</v>
      </c>
      <c r="H31" s="36">
        <f t="shared" si="1"/>
        <v>0</v>
      </c>
      <c r="I31" s="212" t="s">
        <v>263</v>
      </c>
      <c r="J31" s="212" t="s">
        <v>263</v>
      </c>
      <c r="K31" s="35"/>
      <c r="L31" s="211" t="s">
        <v>263</v>
      </c>
    </row>
    <row r="32" spans="1:12" s="14" customFormat="1" ht="36.75" hidden="1" thickTop="1" x14ac:dyDescent="0.25">
      <c r="A32" s="210">
        <v>21370</v>
      </c>
      <c r="B32" s="97" t="s">
        <v>279</v>
      </c>
      <c r="C32" s="94">
        <f t="shared" si="0"/>
        <v>0</v>
      </c>
      <c r="D32" s="196" t="s">
        <v>263</v>
      </c>
      <c r="E32" s="196" t="s">
        <v>263</v>
      </c>
      <c r="F32" s="93">
        <f>SUM(F33)</f>
        <v>0</v>
      </c>
      <c r="G32" s="207" t="s">
        <v>263</v>
      </c>
      <c r="H32" s="94">
        <f t="shared" si="1"/>
        <v>0</v>
      </c>
      <c r="I32" s="196" t="s">
        <v>263</v>
      </c>
      <c r="J32" s="196" t="s">
        <v>263</v>
      </c>
      <c r="K32" s="93">
        <f>SUM(K33)</f>
        <v>0</v>
      </c>
      <c r="L32" s="204" t="s">
        <v>263</v>
      </c>
    </row>
    <row r="33" spans="1:12" ht="36.75" hidden="1" thickTop="1" x14ac:dyDescent="0.25">
      <c r="A33" s="221">
        <v>21379</v>
      </c>
      <c r="B33" s="220" t="s">
        <v>278</v>
      </c>
      <c r="C33" s="42">
        <f t="shared" si="0"/>
        <v>0</v>
      </c>
      <c r="D33" s="218" t="s">
        <v>263</v>
      </c>
      <c r="E33" s="218" t="s">
        <v>263</v>
      </c>
      <c r="F33" s="41"/>
      <c r="G33" s="219" t="s">
        <v>263</v>
      </c>
      <c r="H33" s="42">
        <f t="shared" si="1"/>
        <v>0</v>
      </c>
      <c r="I33" s="218" t="s">
        <v>263</v>
      </c>
      <c r="J33" s="218" t="s">
        <v>263</v>
      </c>
      <c r="K33" s="41"/>
      <c r="L33" s="217" t="s">
        <v>263</v>
      </c>
    </row>
    <row r="34" spans="1:12" s="14" customFormat="1" ht="12.75" hidden="1" thickTop="1" x14ac:dyDescent="0.25">
      <c r="A34" s="210">
        <v>21380</v>
      </c>
      <c r="B34" s="97" t="s">
        <v>277</v>
      </c>
      <c r="C34" s="94">
        <f t="shared" si="0"/>
        <v>0</v>
      </c>
      <c r="D34" s="196" t="s">
        <v>263</v>
      </c>
      <c r="E34" s="196" t="s">
        <v>263</v>
      </c>
      <c r="F34" s="93">
        <f>SUM(F35:F36)</f>
        <v>0</v>
      </c>
      <c r="G34" s="207" t="s">
        <v>263</v>
      </c>
      <c r="H34" s="94">
        <f t="shared" si="1"/>
        <v>0</v>
      </c>
      <c r="I34" s="196" t="s">
        <v>263</v>
      </c>
      <c r="J34" s="196" t="s">
        <v>263</v>
      </c>
      <c r="K34" s="93">
        <f>SUM(K35:K36)</f>
        <v>0</v>
      </c>
      <c r="L34" s="204" t="s">
        <v>263</v>
      </c>
    </row>
    <row r="35" spans="1:12" ht="12.75" hidden="1" thickTop="1" x14ac:dyDescent="0.25">
      <c r="A35" s="114">
        <v>21381</v>
      </c>
      <c r="B35" s="79" t="s">
        <v>276</v>
      </c>
      <c r="C35" s="69">
        <f t="shared" si="0"/>
        <v>0</v>
      </c>
      <c r="D35" s="215" t="s">
        <v>263</v>
      </c>
      <c r="E35" s="215" t="s">
        <v>263</v>
      </c>
      <c r="F35" s="68"/>
      <c r="G35" s="216" t="s">
        <v>263</v>
      </c>
      <c r="H35" s="69">
        <f t="shared" si="1"/>
        <v>0</v>
      </c>
      <c r="I35" s="215" t="s">
        <v>263</v>
      </c>
      <c r="J35" s="215" t="s">
        <v>263</v>
      </c>
      <c r="K35" s="68"/>
      <c r="L35" s="214" t="s">
        <v>263</v>
      </c>
    </row>
    <row r="36" spans="1:12" ht="24.75" hidden="1" thickTop="1" x14ac:dyDescent="0.25">
      <c r="A36" s="74">
        <v>21383</v>
      </c>
      <c r="B36" s="78" t="s">
        <v>275</v>
      </c>
      <c r="C36" s="36">
        <f t="shared" si="0"/>
        <v>0</v>
      </c>
      <c r="D36" s="212" t="s">
        <v>263</v>
      </c>
      <c r="E36" s="212" t="s">
        <v>263</v>
      </c>
      <c r="F36" s="35"/>
      <c r="G36" s="213" t="s">
        <v>263</v>
      </c>
      <c r="H36" s="36">
        <f t="shared" si="1"/>
        <v>0</v>
      </c>
      <c r="I36" s="212" t="s">
        <v>263</v>
      </c>
      <c r="J36" s="212" t="s">
        <v>263</v>
      </c>
      <c r="K36" s="35"/>
      <c r="L36" s="211" t="s">
        <v>263</v>
      </c>
    </row>
    <row r="37" spans="1:12" s="14" customFormat="1" ht="24.75" hidden="1" thickTop="1" x14ac:dyDescent="0.25">
      <c r="A37" s="210">
        <v>21390</v>
      </c>
      <c r="B37" s="97" t="s">
        <v>274</v>
      </c>
      <c r="C37" s="94">
        <f t="shared" si="0"/>
        <v>0</v>
      </c>
      <c r="D37" s="196" t="s">
        <v>263</v>
      </c>
      <c r="E37" s="196" t="s">
        <v>263</v>
      </c>
      <c r="F37" s="93">
        <f>SUM(F38:F41)</f>
        <v>0</v>
      </c>
      <c r="G37" s="207" t="s">
        <v>263</v>
      </c>
      <c r="H37" s="94">
        <f t="shared" si="1"/>
        <v>0</v>
      </c>
      <c r="I37" s="196" t="s">
        <v>263</v>
      </c>
      <c r="J37" s="196" t="s">
        <v>263</v>
      </c>
      <c r="K37" s="93">
        <f>SUM(K38:K41)</f>
        <v>0</v>
      </c>
      <c r="L37" s="204" t="s">
        <v>263</v>
      </c>
    </row>
    <row r="38" spans="1:12" ht="24.75" hidden="1" thickTop="1" x14ac:dyDescent="0.25">
      <c r="A38" s="114">
        <v>21391</v>
      </c>
      <c r="B38" s="79" t="s">
        <v>273</v>
      </c>
      <c r="C38" s="69">
        <f t="shared" si="0"/>
        <v>0</v>
      </c>
      <c r="D38" s="215" t="s">
        <v>263</v>
      </c>
      <c r="E38" s="215" t="s">
        <v>263</v>
      </c>
      <c r="F38" s="68"/>
      <c r="G38" s="216" t="s">
        <v>263</v>
      </c>
      <c r="H38" s="69">
        <f t="shared" si="1"/>
        <v>0</v>
      </c>
      <c r="I38" s="215" t="s">
        <v>263</v>
      </c>
      <c r="J38" s="215" t="s">
        <v>263</v>
      </c>
      <c r="K38" s="68"/>
      <c r="L38" s="214" t="s">
        <v>263</v>
      </c>
    </row>
    <row r="39" spans="1:12" ht="12.75" hidden="1" thickTop="1" x14ac:dyDescent="0.25">
      <c r="A39" s="74">
        <v>21393</v>
      </c>
      <c r="B39" s="78" t="s">
        <v>272</v>
      </c>
      <c r="C39" s="36">
        <f t="shared" si="0"/>
        <v>0</v>
      </c>
      <c r="D39" s="212" t="s">
        <v>263</v>
      </c>
      <c r="E39" s="212" t="s">
        <v>263</v>
      </c>
      <c r="F39" s="35"/>
      <c r="G39" s="213" t="s">
        <v>263</v>
      </c>
      <c r="H39" s="36">
        <f t="shared" si="1"/>
        <v>0</v>
      </c>
      <c r="I39" s="212" t="s">
        <v>263</v>
      </c>
      <c r="J39" s="212" t="s">
        <v>263</v>
      </c>
      <c r="K39" s="35"/>
      <c r="L39" s="211" t="s">
        <v>263</v>
      </c>
    </row>
    <row r="40" spans="1:12" ht="12.75" hidden="1" thickTop="1" x14ac:dyDescent="0.25">
      <c r="A40" s="74">
        <v>21395</v>
      </c>
      <c r="B40" s="78" t="s">
        <v>271</v>
      </c>
      <c r="C40" s="36">
        <f t="shared" si="0"/>
        <v>0</v>
      </c>
      <c r="D40" s="212" t="s">
        <v>263</v>
      </c>
      <c r="E40" s="212" t="s">
        <v>263</v>
      </c>
      <c r="F40" s="35"/>
      <c r="G40" s="213" t="s">
        <v>263</v>
      </c>
      <c r="H40" s="36">
        <f t="shared" si="1"/>
        <v>0</v>
      </c>
      <c r="I40" s="212" t="s">
        <v>263</v>
      </c>
      <c r="J40" s="212" t="s">
        <v>263</v>
      </c>
      <c r="K40" s="35"/>
      <c r="L40" s="211" t="s">
        <v>263</v>
      </c>
    </row>
    <row r="41" spans="1:12" ht="24.75" hidden="1" thickTop="1" x14ac:dyDescent="0.25">
      <c r="A41" s="74">
        <v>21399</v>
      </c>
      <c r="B41" s="78" t="s">
        <v>270</v>
      </c>
      <c r="C41" s="36">
        <f t="shared" si="0"/>
        <v>0</v>
      </c>
      <c r="D41" s="212" t="s">
        <v>263</v>
      </c>
      <c r="E41" s="212" t="s">
        <v>263</v>
      </c>
      <c r="F41" s="35"/>
      <c r="G41" s="213" t="s">
        <v>263</v>
      </c>
      <c r="H41" s="36">
        <f t="shared" si="1"/>
        <v>0</v>
      </c>
      <c r="I41" s="212" t="s">
        <v>263</v>
      </c>
      <c r="J41" s="212" t="s">
        <v>263</v>
      </c>
      <c r="K41" s="35"/>
      <c r="L41" s="211" t="s">
        <v>263</v>
      </c>
    </row>
    <row r="42" spans="1:12" s="14" customFormat="1" ht="36.75" hidden="1" customHeight="1" x14ac:dyDescent="0.25">
      <c r="A42" s="210">
        <v>21420</v>
      </c>
      <c r="B42" s="97" t="s">
        <v>269</v>
      </c>
      <c r="C42" s="94">
        <f t="shared" si="0"/>
        <v>0</v>
      </c>
      <c r="D42" s="209"/>
      <c r="E42" s="196" t="s">
        <v>263</v>
      </c>
      <c r="F42" s="196" t="s">
        <v>263</v>
      </c>
      <c r="G42" s="207" t="s">
        <v>263</v>
      </c>
      <c r="H42" s="206">
        <f t="shared" si="1"/>
        <v>0</v>
      </c>
      <c r="I42" s="209"/>
      <c r="J42" s="196" t="s">
        <v>263</v>
      </c>
      <c r="K42" s="196" t="s">
        <v>263</v>
      </c>
      <c r="L42" s="204" t="s">
        <v>263</v>
      </c>
    </row>
    <row r="43" spans="1:12" s="14" customFormat="1" ht="24.75" hidden="1" thickTop="1" x14ac:dyDescent="0.25">
      <c r="A43" s="208">
        <v>21490</v>
      </c>
      <c r="B43" s="125" t="s">
        <v>268</v>
      </c>
      <c r="C43" s="94">
        <f t="shared" si="0"/>
        <v>0</v>
      </c>
      <c r="D43" s="205">
        <f>D44</f>
        <v>0</v>
      </c>
      <c r="E43" s="205">
        <f>E44</f>
        <v>0</v>
      </c>
      <c r="F43" s="205">
        <f>F44</f>
        <v>0</v>
      </c>
      <c r="G43" s="207" t="s">
        <v>263</v>
      </c>
      <c r="H43" s="206">
        <f t="shared" si="1"/>
        <v>0</v>
      </c>
      <c r="I43" s="205">
        <f>I44</f>
        <v>0</v>
      </c>
      <c r="J43" s="205">
        <f>J44</f>
        <v>0</v>
      </c>
      <c r="K43" s="205">
        <f>K44</f>
        <v>0</v>
      </c>
      <c r="L43" s="204" t="s">
        <v>263</v>
      </c>
    </row>
    <row r="44" spans="1:12" s="14" customFormat="1" ht="24.75" hidden="1" thickTop="1" x14ac:dyDescent="0.25">
      <c r="A44" s="74">
        <v>21499</v>
      </c>
      <c r="B44" s="78" t="s">
        <v>267</v>
      </c>
      <c r="C44" s="42">
        <f t="shared" si="0"/>
        <v>0</v>
      </c>
      <c r="D44" s="203"/>
      <c r="E44" s="202"/>
      <c r="F44" s="202"/>
      <c r="G44" s="201" t="s">
        <v>263</v>
      </c>
      <c r="H44" s="200">
        <f t="shared" si="1"/>
        <v>0</v>
      </c>
      <c r="I44" s="161"/>
      <c r="J44" s="199"/>
      <c r="K44" s="199"/>
      <c r="L44" s="198" t="s">
        <v>263</v>
      </c>
    </row>
    <row r="45" spans="1:12" ht="24.75" hidden="1" thickTop="1" x14ac:dyDescent="0.25">
      <c r="A45" s="197">
        <v>23000</v>
      </c>
      <c r="B45" s="86" t="s">
        <v>266</v>
      </c>
      <c r="C45" s="194">
        <f t="shared" si="0"/>
        <v>0</v>
      </c>
      <c r="D45" s="196" t="s">
        <v>263</v>
      </c>
      <c r="E45" s="196" t="s">
        <v>263</v>
      </c>
      <c r="F45" s="196" t="s">
        <v>263</v>
      </c>
      <c r="G45" s="195">
        <f>SUM(G46:G47)</f>
        <v>0</v>
      </c>
      <c r="H45" s="194">
        <f t="shared" si="1"/>
        <v>0</v>
      </c>
      <c r="I45" s="193" t="s">
        <v>263</v>
      </c>
      <c r="J45" s="193" t="s">
        <v>263</v>
      </c>
      <c r="K45" s="193" t="s">
        <v>263</v>
      </c>
      <c r="L45" s="192">
        <f>SUM(L46:L47)</f>
        <v>0</v>
      </c>
    </row>
    <row r="46" spans="1:12" ht="24.75" hidden="1" thickTop="1" x14ac:dyDescent="0.25">
      <c r="A46" s="154">
        <v>23410</v>
      </c>
      <c r="B46" s="137" t="s">
        <v>265</v>
      </c>
      <c r="C46" s="191">
        <f t="shared" si="0"/>
        <v>0</v>
      </c>
      <c r="D46" s="186" t="s">
        <v>263</v>
      </c>
      <c r="E46" s="186" t="s">
        <v>263</v>
      </c>
      <c r="F46" s="186" t="s">
        <v>263</v>
      </c>
      <c r="G46" s="190"/>
      <c r="H46" s="191">
        <f t="shared" si="1"/>
        <v>0</v>
      </c>
      <c r="I46" s="186" t="s">
        <v>263</v>
      </c>
      <c r="J46" s="186" t="s">
        <v>263</v>
      </c>
      <c r="K46" s="186" t="s">
        <v>263</v>
      </c>
      <c r="L46" s="188"/>
    </row>
    <row r="47" spans="1:12" ht="24.75" hidden="1" thickTop="1" x14ac:dyDescent="0.25">
      <c r="A47" s="154">
        <v>23510</v>
      </c>
      <c r="B47" s="137" t="s">
        <v>264</v>
      </c>
      <c r="C47" s="189">
        <f t="shared" si="0"/>
        <v>0</v>
      </c>
      <c r="D47" s="186" t="s">
        <v>263</v>
      </c>
      <c r="E47" s="186" t="s">
        <v>263</v>
      </c>
      <c r="F47" s="186" t="s">
        <v>263</v>
      </c>
      <c r="G47" s="190"/>
      <c r="H47" s="189">
        <f t="shared" si="1"/>
        <v>0</v>
      </c>
      <c r="I47" s="186" t="s">
        <v>263</v>
      </c>
      <c r="J47" s="186" t="s">
        <v>263</v>
      </c>
      <c r="K47" s="186" t="s">
        <v>263</v>
      </c>
      <c r="L47" s="188"/>
    </row>
    <row r="48" spans="1:12" ht="12.75" thickTop="1" x14ac:dyDescent="0.25">
      <c r="A48" s="44"/>
      <c r="B48" s="137"/>
      <c r="C48" s="134"/>
      <c r="D48" s="186"/>
      <c r="E48" s="186"/>
      <c r="F48" s="185"/>
      <c r="G48" s="187"/>
      <c r="H48" s="134"/>
      <c r="I48" s="186"/>
      <c r="J48" s="186"/>
      <c r="K48" s="185"/>
      <c r="L48" s="184"/>
    </row>
    <row r="49" spans="1:13" s="14" customFormat="1" x14ac:dyDescent="0.25">
      <c r="A49" s="183"/>
      <c r="B49" s="182" t="s">
        <v>262</v>
      </c>
      <c r="C49" s="180"/>
      <c r="D49" s="179"/>
      <c r="E49" s="179"/>
      <c r="F49" s="179"/>
      <c r="G49" s="181"/>
      <c r="H49" s="180"/>
      <c r="I49" s="179"/>
      <c r="J49" s="179"/>
      <c r="K49" s="179"/>
      <c r="L49" s="178"/>
    </row>
    <row r="50" spans="1:13" s="14" customFormat="1" ht="12.75" thickBot="1" x14ac:dyDescent="0.3">
      <c r="A50" s="56"/>
      <c r="B50" s="177" t="s">
        <v>261</v>
      </c>
      <c r="C50" s="176">
        <f t="shared" ref="C50:C81" si="2">SUM(D50:G50)</f>
        <v>469697</v>
      </c>
      <c r="D50" s="52">
        <f>SUM(D51,D281)</f>
        <v>469697</v>
      </c>
      <c r="E50" s="52">
        <f>SUM(E51,E281)</f>
        <v>0</v>
      </c>
      <c r="F50" s="52">
        <f>SUM(F51,F281)</f>
        <v>0</v>
      </c>
      <c r="G50" s="54">
        <f>SUM(G51,G281)</f>
        <v>0</v>
      </c>
      <c r="H50" s="176">
        <f t="shared" ref="H50:H81" si="3">SUM(I50:L50)</f>
        <v>445830</v>
      </c>
      <c r="I50" s="52">
        <f>SUM(I51,I281)</f>
        <v>445830</v>
      </c>
      <c r="J50" s="52">
        <f>SUM(J51,J281)</f>
        <v>0</v>
      </c>
      <c r="K50" s="52">
        <f>SUM(K51,K281)</f>
        <v>0</v>
      </c>
      <c r="L50" s="51">
        <f>SUM(L51,L281)</f>
        <v>0</v>
      </c>
    </row>
    <row r="51" spans="1:13" s="14" customFormat="1" ht="36.75" thickTop="1" x14ac:dyDescent="0.25">
      <c r="A51" s="175"/>
      <c r="B51" s="174" t="s">
        <v>260</v>
      </c>
      <c r="C51" s="172">
        <f t="shared" si="2"/>
        <v>469697</v>
      </c>
      <c r="D51" s="171">
        <f>SUM(D52,D194)</f>
        <v>469697</v>
      </c>
      <c r="E51" s="171">
        <f>SUM(E52,E194)</f>
        <v>0</v>
      </c>
      <c r="F51" s="171">
        <f>SUM(F52,F194)</f>
        <v>0</v>
      </c>
      <c r="G51" s="173">
        <f>SUM(G52,G194)</f>
        <v>0</v>
      </c>
      <c r="H51" s="172">
        <f t="shared" si="3"/>
        <v>445830</v>
      </c>
      <c r="I51" s="171">
        <f>SUM(I52,I194)</f>
        <v>445830</v>
      </c>
      <c r="J51" s="171">
        <f>SUM(J52,J194)</f>
        <v>0</v>
      </c>
      <c r="K51" s="171">
        <f>SUM(K52,K194)</f>
        <v>0</v>
      </c>
      <c r="L51" s="170">
        <f>SUM(L52,L194)</f>
        <v>0</v>
      </c>
    </row>
    <row r="52" spans="1:13" s="14" customFormat="1" ht="24" x14ac:dyDescent="0.25">
      <c r="A52" s="169"/>
      <c r="B52" s="168" t="s">
        <v>259</v>
      </c>
      <c r="C52" s="146">
        <f t="shared" si="2"/>
        <v>6000</v>
      </c>
      <c r="D52" s="145">
        <f>SUM(D53,D75,D173,D187)</f>
        <v>6000</v>
      </c>
      <c r="E52" s="145">
        <f>SUM(E53,E75,E173,E187)</f>
        <v>0</v>
      </c>
      <c r="F52" s="145">
        <f>SUM(F53,F75,F173,F187)</f>
        <v>0</v>
      </c>
      <c r="G52" s="167">
        <f>SUM(G53,G75,G173,G187)</f>
        <v>0</v>
      </c>
      <c r="H52" s="146">
        <f t="shared" si="3"/>
        <v>6000</v>
      </c>
      <c r="I52" s="145">
        <f>SUM(I53,I75,I173,I187)</f>
        <v>6000</v>
      </c>
      <c r="J52" s="145">
        <f>SUM(J53,J75,J173,J187)</f>
        <v>0</v>
      </c>
      <c r="K52" s="145">
        <f>SUM(K53,K75,K173,K187)</f>
        <v>0</v>
      </c>
      <c r="L52" s="166">
        <f>SUM(L53,L75,L173,L187)</f>
        <v>0</v>
      </c>
    </row>
    <row r="53" spans="1:13" s="14" customFormat="1" hidden="1" x14ac:dyDescent="0.25">
      <c r="A53" s="131">
        <v>1000</v>
      </c>
      <c r="B53" s="131" t="s">
        <v>258</v>
      </c>
      <c r="C53" s="128">
        <f t="shared" si="2"/>
        <v>0</v>
      </c>
      <c r="D53" s="127">
        <f>SUM(D54,D67)</f>
        <v>0</v>
      </c>
      <c r="E53" s="127">
        <f>SUM(E54,E67)</f>
        <v>0</v>
      </c>
      <c r="F53" s="127">
        <f>SUM(F54,F67)</f>
        <v>0</v>
      </c>
      <c r="G53" s="129">
        <f>SUM(G54,G67)</f>
        <v>0</v>
      </c>
      <c r="H53" s="128">
        <f t="shared" si="3"/>
        <v>0</v>
      </c>
      <c r="I53" s="127">
        <f>SUM(I54,I67)</f>
        <v>0</v>
      </c>
      <c r="J53" s="127">
        <f>SUM(J54,J67)</f>
        <v>0</v>
      </c>
      <c r="K53" s="127">
        <f>SUM(K54,K67)</f>
        <v>0</v>
      </c>
      <c r="L53" s="126">
        <f>SUM(L54,L67)</f>
        <v>0</v>
      </c>
    </row>
    <row r="54" spans="1:13" hidden="1" x14ac:dyDescent="0.25">
      <c r="A54" s="97">
        <v>1100</v>
      </c>
      <c r="B54" s="96" t="s">
        <v>257</v>
      </c>
      <c r="C54" s="94">
        <f t="shared" si="2"/>
        <v>0</v>
      </c>
      <c r="D54" s="93">
        <f>SUM(D55,D58,D66)</f>
        <v>0</v>
      </c>
      <c r="E54" s="93">
        <f>SUM(E55,E58,E66)</f>
        <v>0</v>
      </c>
      <c r="F54" s="93">
        <f>SUM(F55,F58,F66)</f>
        <v>0</v>
      </c>
      <c r="G54" s="165">
        <f>SUM(G55,G58,G66)</f>
        <v>0</v>
      </c>
      <c r="H54" s="94">
        <f t="shared" si="3"/>
        <v>0</v>
      </c>
      <c r="I54" s="93">
        <f>SUM(I55,I58,I66)</f>
        <v>0</v>
      </c>
      <c r="J54" s="93">
        <f>SUM(J55,J58,J66)</f>
        <v>0</v>
      </c>
      <c r="K54" s="93">
        <f>SUM(K55,K58,K66)</f>
        <v>0</v>
      </c>
      <c r="L54" s="92">
        <f>SUM(L55,L58,L66)</f>
        <v>0</v>
      </c>
    </row>
    <row r="55" spans="1:13" hidden="1" x14ac:dyDescent="0.25">
      <c r="A55" s="80">
        <v>1110</v>
      </c>
      <c r="B55" s="137" t="s">
        <v>256</v>
      </c>
      <c r="C55" s="134">
        <f t="shared" si="2"/>
        <v>0</v>
      </c>
      <c r="D55" s="139">
        <f>SUM(D56:D57)</f>
        <v>0</v>
      </c>
      <c r="E55" s="139">
        <f>SUM(E56:E57)</f>
        <v>0</v>
      </c>
      <c r="F55" s="139">
        <f>SUM(F56:F57)</f>
        <v>0</v>
      </c>
      <c r="G55" s="140">
        <f>SUM(G56:G57)</f>
        <v>0</v>
      </c>
      <c r="H55" s="134">
        <f t="shared" si="3"/>
        <v>0</v>
      </c>
      <c r="I55" s="139">
        <f>SUM(I56:I57)</f>
        <v>0</v>
      </c>
      <c r="J55" s="139">
        <f>SUM(J56:J57)</f>
        <v>0</v>
      </c>
      <c r="K55" s="139">
        <f>SUM(K56:K57)</f>
        <v>0</v>
      </c>
      <c r="L55" s="138">
        <f>SUM(L56:L57)</f>
        <v>0</v>
      </c>
    </row>
    <row r="56" spans="1:13" hidden="1" x14ac:dyDescent="0.25">
      <c r="A56" s="114">
        <v>1111</v>
      </c>
      <c r="B56" s="79" t="s">
        <v>255</v>
      </c>
      <c r="C56" s="69">
        <f t="shared" si="2"/>
        <v>0</v>
      </c>
      <c r="D56" s="68"/>
      <c r="E56" s="68"/>
      <c r="F56" s="68"/>
      <c r="G56" s="70"/>
      <c r="H56" s="69">
        <f t="shared" si="3"/>
        <v>0</v>
      </c>
      <c r="I56" s="68">
        <v>0</v>
      </c>
      <c r="J56" s="68"/>
      <c r="K56" s="68"/>
      <c r="L56" s="67"/>
      <c r="M56" s="27"/>
    </row>
    <row r="57" spans="1:13" ht="24" hidden="1" customHeight="1" x14ac:dyDescent="0.25">
      <c r="A57" s="74">
        <v>1119</v>
      </c>
      <c r="B57" s="78" t="s">
        <v>254</v>
      </c>
      <c r="C57" s="36">
        <f t="shared" si="2"/>
        <v>0</v>
      </c>
      <c r="D57" s="35"/>
      <c r="E57" s="35"/>
      <c r="F57" s="35"/>
      <c r="G57" s="37"/>
      <c r="H57" s="36">
        <f t="shared" si="3"/>
        <v>0</v>
      </c>
      <c r="I57" s="35">
        <v>0</v>
      </c>
      <c r="J57" s="35"/>
      <c r="K57" s="35"/>
      <c r="L57" s="34"/>
      <c r="M57" s="27"/>
    </row>
    <row r="58" spans="1:13" ht="23.25" hidden="1" customHeight="1" x14ac:dyDescent="0.25">
      <c r="A58" s="88">
        <v>1140</v>
      </c>
      <c r="B58" s="78" t="s">
        <v>253</v>
      </c>
      <c r="C58" s="36">
        <f t="shared" si="2"/>
        <v>0</v>
      </c>
      <c r="D58" s="76">
        <f>SUM(D59:D65)</f>
        <v>0</v>
      </c>
      <c r="E58" s="76">
        <f>SUM(E59:E65)</f>
        <v>0</v>
      </c>
      <c r="F58" s="76">
        <f>SUM(F59:F65)</f>
        <v>0</v>
      </c>
      <c r="G58" s="77">
        <f>SUM(G59:G65)</f>
        <v>0</v>
      </c>
      <c r="H58" s="36">
        <f t="shared" si="3"/>
        <v>0</v>
      </c>
      <c r="I58" s="76">
        <f>SUM(I59:I65)</f>
        <v>0</v>
      </c>
      <c r="J58" s="76">
        <f>SUM(J59:J65)</f>
        <v>0</v>
      </c>
      <c r="K58" s="76">
        <f>SUM(K59:K65)</f>
        <v>0</v>
      </c>
      <c r="L58" s="75">
        <f>SUM(L59:L65)</f>
        <v>0</v>
      </c>
    </row>
    <row r="59" spans="1:13" hidden="1" x14ac:dyDescent="0.25">
      <c r="A59" s="74">
        <v>1141</v>
      </c>
      <c r="B59" s="78" t="s">
        <v>252</v>
      </c>
      <c r="C59" s="36">
        <f t="shared" si="2"/>
        <v>0</v>
      </c>
      <c r="D59" s="35"/>
      <c r="E59" s="35"/>
      <c r="F59" s="35"/>
      <c r="G59" s="37"/>
      <c r="H59" s="36">
        <f t="shared" si="3"/>
        <v>0</v>
      </c>
      <c r="I59" s="35">
        <v>0</v>
      </c>
      <c r="J59" s="35"/>
      <c r="K59" s="35"/>
      <c r="L59" s="34"/>
      <c r="M59" s="27"/>
    </row>
    <row r="60" spans="1:13" ht="24.75" hidden="1" customHeight="1" x14ac:dyDescent="0.25">
      <c r="A60" s="74">
        <v>1142</v>
      </c>
      <c r="B60" s="78" t="s">
        <v>251</v>
      </c>
      <c r="C60" s="36">
        <f t="shared" si="2"/>
        <v>0</v>
      </c>
      <c r="D60" s="35"/>
      <c r="E60" s="35"/>
      <c r="F60" s="35"/>
      <c r="G60" s="37"/>
      <c r="H60" s="36">
        <f t="shared" si="3"/>
        <v>0</v>
      </c>
      <c r="I60" s="35">
        <v>0</v>
      </c>
      <c r="J60" s="35"/>
      <c r="K60" s="35"/>
      <c r="L60" s="34"/>
      <c r="M60" s="27"/>
    </row>
    <row r="61" spans="1:13" ht="24" hidden="1" x14ac:dyDescent="0.25">
      <c r="A61" s="74">
        <v>1145</v>
      </c>
      <c r="B61" s="78" t="s">
        <v>250</v>
      </c>
      <c r="C61" s="36">
        <f t="shared" si="2"/>
        <v>0</v>
      </c>
      <c r="D61" s="35"/>
      <c r="E61" s="35"/>
      <c r="F61" s="35"/>
      <c r="G61" s="37"/>
      <c r="H61" s="36">
        <f t="shared" si="3"/>
        <v>0</v>
      </c>
      <c r="I61" s="35">
        <v>0</v>
      </c>
      <c r="J61" s="35"/>
      <c r="K61" s="35"/>
      <c r="L61" s="34"/>
      <c r="M61" s="27"/>
    </row>
    <row r="62" spans="1:13" ht="27.75" hidden="1" customHeight="1" x14ac:dyDescent="0.25">
      <c r="A62" s="74">
        <v>1146</v>
      </c>
      <c r="B62" s="78" t="s">
        <v>249</v>
      </c>
      <c r="C62" s="36">
        <f t="shared" si="2"/>
        <v>0</v>
      </c>
      <c r="D62" s="35"/>
      <c r="E62" s="35"/>
      <c r="F62" s="35"/>
      <c r="G62" s="37"/>
      <c r="H62" s="36">
        <f t="shared" si="3"/>
        <v>0</v>
      </c>
      <c r="I62" s="35">
        <v>0</v>
      </c>
      <c r="J62" s="35"/>
      <c r="K62" s="35"/>
      <c r="L62" s="34"/>
      <c r="M62" s="27"/>
    </row>
    <row r="63" spans="1:13" hidden="1" x14ac:dyDescent="0.25">
      <c r="A63" s="74">
        <v>1147</v>
      </c>
      <c r="B63" s="78" t="s">
        <v>248</v>
      </c>
      <c r="C63" s="36">
        <f t="shared" si="2"/>
        <v>0</v>
      </c>
      <c r="D63" s="35"/>
      <c r="E63" s="35"/>
      <c r="F63" s="35"/>
      <c r="G63" s="37"/>
      <c r="H63" s="36">
        <f t="shared" si="3"/>
        <v>0</v>
      </c>
      <c r="I63" s="35">
        <v>0</v>
      </c>
      <c r="J63" s="35"/>
      <c r="K63" s="35"/>
      <c r="L63" s="34"/>
      <c r="M63" s="27"/>
    </row>
    <row r="64" spans="1:13" hidden="1" x14ac:dyDescent="0.25">
      <c r="A64" s="74">
        <v>1148</v>
      </c>
      <c r="B64" s="78" t="s">
        <v>247</v>
      </c>
      <c r="C64" s="36">
        <f t="shared" si="2"/>
        <v>0</v>
      </c>
      <c r="D64" s="35"/>
      <c r="E64" s="35"/>
      <c r="F64" s="35"/>
      <c r="G64" s="37"/>
      <c r="H64" s="36">
        <f t="shared" si="3"/>
        <v>0</v>
      </c>
      <c r="I64" s="35">
        <v>0</v>
      </c>
      <c r="J64" s="35"/>
      <c r="K64" s="35"/>
      <c r="L64" s="34"/>
      <c r="M64" s="27"/>
    </row>
    <row r="65" spans="1:13" ht="36" hidden="1" x14ac:dyDescent="0.25">
      <c r="A65" s="74">
        <v>1149</v>
      </c>
      <c r="B65" s="78" t="s">
        <v>246</v>
      </c>
      <c r="C65" s="36">
        <f t="shared" si="2"/>
        <v>0</v>
      </c>
      <c r="D65" s="35"/>
      <c r="E65" s="35"/>
      <c r="F65" s="35"/>
      <c r="G65" s="37"/>
      <c r="H65" s="36">
        <f t="shared" si="3"/>
        <v>0</v>
      </c>
      <c r="I65" s="35">
        <v>0</v>
      </c>
      <c r="J65" s="35"/>
      <c r="K65" s="35"/>
      <c r="L65" s="34"/>
      <c r="M65" s="27"/>
    </row>
    <row r="66" spans="1:13" ht="36" hidden="1" x14ac:dyDescent="0.25">
      <c r="A66" s="80">
        <v>1150</v>
      </c>
      <c r="B66" s="137" t="s">
        <v>245</v>
      </c>
      <c r="C66" s="134">
        <f t="shared" si="2"/>
        <v>0</v>
      </c>
      <c r="D66" s="133"/>
      <c r="E66" s="133"/>
      <c r="F66" s="133"/>
      <c r="G66" s="135"/>
      <c r="H66" s="134">
        <f t="shared" si="3"/>
        <v>0</v>
      </c>
      <c r="I66" s="133">
        <v>0</v>
      </c>
      <c r="J66" s="133"/>
      <c r="K66" s="133"/>
      <c r="L66" s="132"/>
      <c r="M66" s="27"/>
    </row>
    <row r="67" spans="1:13" ht="36" hidden="1" x14ac:dyDescent="0.25">
      <c r="A67" s="97">
        <v>1200</v>
      </c>
      <c r="B67" s="96" t="s">
        <v>244</v>
      </c>
      <c r="C67" s="94">
        <f t="shared" si="2"/>
        <v>0</v>
      </c>
      <c r="D67" s="93">
        <f>SUM(D68:D69)</f>
        <v>0</v>
      </c>
      <c r="E67" s="93">
        <f>SUM(E68:E69)</f>
        <v>0</v>
      </c>
      <c r="F67" s="93">
        <f>SUM(F68:F69)</f>
        <v>0</v>
      </c>
      <c r="G67" s="142">
        <f>SUM(G68:G69)</f>
        <v>0</v>
      </c>
      <c r="H67" s="94">
        <f t="shared" si="3"/>
        <v>0</v>
      </c>
      <c r="I67" s="93">
        <f>SUM(I68:I69)</f>
        <v>0</v>
      </c>
      <c r="J67" s="93">
        <f>SUM(J68:J69)</f>
        <v>0</v>
      </c>
      <c r="K67" s="93">
        <f>SUM(K68:K69)</f>
        <v>0</v>
      </c>
      <c r="L67" s="141">
        <f>SUM(L68:L69)</f>
        <v>0</v>
      </c>
    </row>
    <row r="68" spans="1:13" ht="24" hidden="1" x14ac:dyDescent="0.25">
      <c r="A68" s="91">
        <v>1210</v>
      </c>
      <c r="B68" s="79" t="s">
        <v>243</v>
      </c>
      <c r="C68" s="69">
        <f t="shared" si="2"/>
        <v>0</v>
      </c>
      <c r="D68" s="68"/>
      <c r="E68" s="68"/>
      <c r="F68" s="68"/>
      <c r="G68" s="70"/>
      <c r="H68" s="69">
        <f t="shared" si="3"/>
        <v>0</v>
      </c>
      <c r="I68" s="68">
        <v>0</v>
      </c>
      <c r="J68" s="68"/>
      <c r="K68" s="68"/>
      <c r="L68" s="67"/>
      <c r="M68" s="27"/>
    </row>
    <row r="69" spans="1:13" ht="24" hidden="1" x14ac:dyDescent="0.25">
      <c r="A69" s="88">
        <v>1220</v>
      </c>
      <c r="B69" s="78" t="s">
        <v>242</v>
      </c>
      <c r="C69" s="36">
        <f t="shared" si="2"/>
        <v>0</v>
      </c>
      <c r="D69" s="76">
        <f>SUM(D70:D74)</f>
        <v>0</v>
      </c>
      <c r="E69" s="76">
        <f>SUM(E70:E74)</f>
        <v>0</v>
      </c>
      <c r="F69" s="76">
        <f>SUM(F70:F74)</f>
        <v>0</v>
      </c>
      <c r="G69" s="77">
        <f>SUM(G70:G74)</f>
        <v>0</v>
      </c>
      <c r="H69" s="36">
        <f t="shared" si="3"/>
        <v>0</v>
      </c>
      <c r="I69" s="76">
        <f>SUM(I70:I74)</f>
        <v>0</v>
      </c>
      <c r="J69" s="76">
        <f>SUM(J70:J74)</f>
        <v>0</v>
      </c>
      <c r="K69" s="76">
        <f>SUM(K70:K74)</f>
        <v>0</v>
      </c>
      <c r="L69" s="75">
        <f>SUM(L70:L74)</f>
        <v>0</v>
      </c>
    </row>
    <row r="70" spans="1:13" ht="60" hidden="1" x14ac:dyDescent="0.25">
      <c r="A70" s="74">
        <v>1221</v>
      </c>
      <c r="B70" s="78" t="s">
        <v>241</v>
      </c>
      <c r="C70" s="36">
        <f t="shared" si="2"/>
        <v>0</v>
      </c>
      <c r="D70" s="35"/>
      <c r="E70" s="35"/>
      <c r="F70" s="35"/>
      <c r="G70" s="37"/>
      <c r="H70" s="36">
        <f t="shared" si="3"/>
        <v>0</v>
      </c>
      <c r="I70" s="35">
        <v>0</v>
      </c>
      <c r="J70" s="35"/>
      <c r="K70" s="35"/>
      <c r="L70" s="34"/>
      <c r="M70" s="27"/>
    </row>
    <row r="71" spans="1:13" hidden="1" x14ac:dyDescent="0.25">
      <c r="A71" s="74">
        <v>1223</v>
      </c>
      <c r="B71" s="78" t="s">
        <v>240</v>
      </c>
      <c r="C71" s="36">
        <f t="shared" si="2"/>
        <v>0</v>
      </c>
      <c r="D71" s="35"/>
      <c r="E71" s="35"/>
      <c r="F71" s="35"/>
      <c r="G71" s="37"/>
      <c r="H71" s="36">
        <f t="shared" si="3"/>
        <v>0</v>
      </c>
      <c r="I71" s="35">
        <v>0</v>
      </c>
      <c r="J71" s="35"/>
      <c r="K71" s="35"/>
      <c r="L71" s="34"/>
      <c r="M71" s="27"/>
    </row>
    <row r="72" spans="1:13" hidden="1" x14ac:dyDescent="0.25">
      <c r="A72" s="74">
        <v>1225</v>
      </c>
      <c r="B72" s="78" t="s">
        <v>239</v>
      </c>
      <c r="C72" s="36">
        <f t="shared" si="2"/>
        <v>0</v>
      </c>
      <c r="D72" s="35"/>
      <c r="E72" s="35"/>
      <c r="F72" s="35"/>
      <c r="G72" s="37"/>
      <c r="H72" s="36">
        <f t="shared" si="3"/>
        <v>0</v>
      </c>
      <c r="I72" s="35">
        <v>0</v>
      </c>
      <c r="J72" s="35"/>
      <c r="K72" s="35"/>
      <c r="L72" s="34"/>
      <c r="M72" s="27"/>
    </row>
    <row r="73" spans="1:13" ht="36" hidden="1" x14ac:dyDescent="0.25">
      <c r="A73" s="74">
        <v>1227</v>
      </c>
      <c r="B73" s="78" t="s">
        <v>238</v>
      </c>
      <c r="C73" s="36">
        <f t="shared" si="2"/>
        <v>0</v>
      </c>
      <c r="D73" s="35"/>
      <c r="E73" s="35"/>
      <c r="F73" s="35"/>
      <c r="G73" s="37"/>
      <c r="H73" s="36">
        <f t="shared" si="3"/>
        <v>0</v>
      </c>
      <c r="I73" s="35">
        <v>0</v>
      </c>
      <c r="J73" s="35"/>
      <c r="K73" s="35"/>
      <c r="L73" s="34"/>
      <c r="M73" s="27"/>
    </row>
    <row r="74" spans="1:13" ht="60" hidden="1" x14ac:dyDescent="0.25">
      <c r="A74" s="74">
        <v>1228</v>
      </c>
      <c r="B74" s="78" t="s">
        <v>237</v>
      </c>
      <c r="C74" s="36">
        <f t="shared" si="2"/>
        <v>0</v>
      </c>
      <c r="D74" s="35"/>
      <c r="E74" s="35"/>
      <c r="F74" s="35"/>
      <c r="G74" s="37"/>
      <c r="H74" s="36">
        <f t="shared" si="3"/>
        <v>0</v>
      </c>
      <c r="I74" s="35">
        <v>0</v>
      </c>
      <c r="J74" s="35"/>
      <c r="K74" s="35"/>
      <c r="L74" s="34"/>
      <c r="M74" s="27"/>
    </row>
    <row r="75" spans="1:13" x14ac:dyDescent="0.25">
      <c r="A75" s="131">
        <v>2000</v>
      </c>
      <c r="B75" s="131" t="s">
        <v>236</v>
      </c>
      <c r="C75" s="128">
        <f t="shared" si="2"/>
        <v>6000</v>
      </c>
      <c r="D75" s="127">
        <f>SUM(D76,D83,D130,D164,D165,D172)</f>
        <v>6000</v>
      </c>
      <c r="E75" s="127">
        <f>SUM(E76,E83,E130,E164,E165,E172)</f>
        <v>0</v>
      </c>
      <c r="F75" s="127">
        <f>SUM(F76,F83,F130,F164,F165,F172)</f>
        <v>0</v>
      </c>
      <c r="G75" s="129">
        <f>SUM(G76,G83,G130,G164,G165,G172)</f>
        <v>0</v>
      </c>
      <c r="H75" s="128">
        <f t="shared" si="3"/>
        <v>6000</v>
      </c>
      <c r="I75" s="127">
        <f>SUM(I76,I83,I130,I164,I165,I172)</f>
        <v>6000</v>
      </c>
      <c r="J75" s="127">
        <f>SUM(J76,J83,J130,J164,J165,J172)</f>
        <v>0</v>
      </c>
      <c r="K75" s="127">
        <f>SUM(K76,K83,K130,K164,K165,K172)</f>
        <v>0</v>
      </c>
      <c r="L75" s="126">
        <f>SUM(L76,L83,L130,L164,L165,L172)</f>
        <v>0</v>
      </c>
    </row>
    <row r="76" spans="1:13" ht="24" hidden="1" x14ac:dyDescent="0.25">
      <c r="A76" s="97">
        <v>2100</v>
      </c>
      <c r="B76" s="96" t="s">
        <v>235</v>
      </c>
      <c r="C76" s="94">
        <f t="shared" si="2"/>
        <v>0</v>
      </c>
      <c r="D76" s="93">
        <f>SUM(D77,D80)</f>
        <v>0</v>
      </c>
      <c r="E76" s="93">
        <f>SUM(E77,E80)</f>
        <v>0</v>
      </c>
      <c r="F76" s="93">
        <f>SUM(F77,F80)</f>
        <v>0</v>
      </c>
      <c r="G76" s="142">
        <f>SUM(G77,G80)</f>
        <v>0</v>
      </c>
      <c r="H76" s="94">
        <f t="shared" si="3"/>
        <v>0</v>
      </c>
      <c r="I76" s="93">
        <f>SUM(I77,I80)</f>
        <v>0</v>
      </c>
      <c r="J76" s="93">
        <f>SUM(J77,J80)</f>
        <v>0</v>
      </c>
      <c r="K76" s="93">
        <f>SUM(K77,K80)</f>
        <v>0</v>
      </c>
      <c r="L76" s="141">
        <f>SUM(L77,L80)</f>
        <v>0</v>
      </c>
    </row>
    <row r="77" spans="1:13" ht="24" hidden="1" x14ac:dyDescent="0.25">
      <c r="A77" s="91">
        <v>2110</v>
      </c>
      <c r="B77" s="79" t="s">
        <v>234</v>
      </c>
      <c r="C77" s="69">
        <f t="shared" si="2"/>
        <v>0</v>
      </c>
      <c r="D77" s="107">
        <f>SUM(D78:D79)</f>
        <v>0</v>
      </c>
      <c r="E77" s="107">
        <f>SUM(E78:E79)</f>
        <v>0</v>
      </c>
      <c r="F77" s="107">
        <f>SUM(F78:F79)</f>
        <v>0</v>
      </c>
      <c r="G77" s="150">
        <f>SUM(G78:G79)</f>
        <v>0</v>
      </c>
      <c r="H77" s="69">
        <f t="shared" si="3"/>
        <v>0</v>
      </c>
      <c r="I77" s="107">
        <f>SUM(I78:I79)</f>
        <v>0</v>
      </c>
      <c r="J77" s="107">
        <f>SUM(J78:J79)</f>
        <v>0</v>
      </c>
      <c r="K77" s="107">
        <f>SUM(K78:K79)</f>
        <v>0</v>
      </c>
      <c r="L77" s="149">
        <f>SUM(L78:L79)</f>
        <v>0</v>
      </c>
    </row>
    <row r="78" spans="1:13" hidden="1" x14ac:dyDescent="0.25">
      <c r="A78" s="74">
        <v>2111</v>
      </c>
      <c r="B78" s="78" t="s">
        <v>232</v>
      </c>
      <c r="C78" s="36">
        <f t="shared" si="2"/>
        <v>0</v>
      </c>
      <c r="D78" s="35"/>
      <c r="E78" s="35"/>
      <c r="F78" s="35"/>
      <c r="G78" s="37"/>
      <c r="H78" s="36">
        <f t="shared" si="3"/>
        <v>0</v>
      </c>
      <c r="I78" s="35">
        <v>0</v>
      </c>
      <c r="J78" s="35"/>
      <c r="K78" s="35"/>
      <c r="L78" s="34"/>
      <c r="M78" s="27"/>
    </row>
    <row r="79" spans="1:13" ht="24" hidden="1" x14ac:dyDescent="0.25">
      <c r="A79" s="74">
        <v>2112</v>
      </c>
      <c r="B79" s="78" t="s">
        <v>231</v>
      </c>
      <c r="C79" s="36">
        <f t="shared" si="2"/>
        <v>0</v>
      </c>
      <c r="D79" s="35"/>
      <c r="E79" s="35"/>
      <c r="F79" s="35"/>
      <c r="G79" s="37"/>
      <c r="H79" s="36">
        <f t="shared" si="3"/>
        <v>0</v>
      </c>
      <c r="I79" s="35">
        <v>0</v>
      </c>
      <c r="J79" s="35"/>
      <c r="K79" s="35"/>
      <c r="L79" s="34"/>
      <c r="M79" s="27"/>
    </row>
    <row r="80" spans="1:13" ht="24" hidden="1" x14ac:dyDescent="0.25">
      <c r="A80" s="88">
        <v>2120</v>
      </c>
      <c r="B80" s="78" t="s">
        <v>233</v>
      </c>
      <c r="C80" s="36">
        <f t="shared" si="2"/>
        <v>0</v>
      </c>
      <c r="D80" s="76">
        <f>SUM(D81:D82)</f>
        <v>0</v>
      </c>
      <c r="E80" s="76">
        <f>SUM(E81:E82)</f>
        <v>0</v>
      </c>
      <c r="F80" s="76">
        <f>SUM(F81:F82)</f>
        <v>0</v>
      </c>
      <c r="G80" s="77">
        <f>SUM(G81:G82)</f>
        <v>0</v>
      </c>
      <c r="H80" s="36">
        <f t="shared" si="3"/>
        <v>0</v>
      </c>
      <c r="I80" s="76">
        <f>SUM(I81:I82)</f>
        <v>0</v>
      </c>
      <c r="J80" s="76">
        <f>SUM(J81:J82)</f>
        <v>0</v>
      </c>
      <c r="K80" s="76">
        <f>SUM(K81:K82)</f>
        <v>0</v>
      </c>
      <c r="L80" s="75">
        <f>SUM(L81:L82)</f>
        <v>0</v>
      </c>
    </row>
    <row r="81" spans="1:13" hidden="1" x14ac:dyDescent="0.25">
      <c r="A81" s="74">
        <v>2121</v>
      </c>
      <c r="B81" s="78" t="s">
        <v>232</v>
      </c>
      <c r="C81" s="36">
        <f t="shared" si="2"/>
        <v>0</v>
      </c>
      <c r="D81" s="35"/>
      <c r="E81" s="35"/>
      <c r="F81" s="35"/>
      <c r="G81" s="37"/>
      <c r="H81" s="36">
        <f t="shared" si="3"/>
        <v>0</v>
      </c>
      <c r="I81" s="35">
        <v>0</v>
      </c>
      <c r="J81" s="35"/>
      <c r="K81" s="35"/>
      <c r="L81" s="34"/>
      <c r="M81" s="27"/>
    </row>
    <row r="82" spans="1:13" ht="24" hidden="1" x14ac:dyDescent="0.25">
      <c r="A82" s="74">
        <v>2122</v>
      </c>
      <c r="B82" s="78" t="s">
        <v>231</v>
      </c>
      <c r="C82" s="36">
        <f t="shared" ref="C82:C113" si="4">SUM(D82:G82)</f>
        <v>0</v>
      </c>
      <c r="D82" s="35"/>
      <c r="E82" s="35"/>
      <c r="F82" s="35"/>
      <c r="G82" s="37"/>
      <c r="H82" s="36">
        <f t="shared" ref="H82:H113" si="5">SUM(I82:L82)</f>
        <v>0</v>
      </c>
      <c r="I82" s="35">
        <v>0</v>
      </c>
      <c r="J82" s="35"/>
      <c r="K82" s="35"/>
      <c r="L82" s="34"/>
      <c r="M82" s="27"/>
    </row>
    <row r="83" spans="1:13" x14ac:dyDescent="0.25">
      <c r="A83" s="97">
        <v>2200</v>
      </c>
      <c r="B83" s="96" t="s">
        <v>230</v>
      </c>
      <c r="C83" s="94">
        <f t="shared" si="4"/>
        <v>6000</v>
      </c>
      <c r="D83" s="93">
        <f>SUM(D84,D89,D95,D103,D112,D116,D122,D128)</f>
        <v>6000</v>
      </c>
      <c r="E83" s="93">
        <f>SUM(E84,E89,E95,E103,E112,E116,E122,E128)</f>
        <v>0</v>
      </c>
      <c r="F83" s="93">
        <f>SUM(F84,F89,F95,F103,F112,F116,F122,F128)</f>
        <v>0</v>
      </c>
      <c r="G83" s="142">
        <f>SUM(G84,G89,G95,G103,G112,G116,G122,G128)</f>
        <v>0</v>
      </c>
      <c r="H83" s="94">
        <f t="shared" si="5"/>
        <v>6000</v>
      </c>
      <c r="I83" s="93">
        <f>SUM(I84,I89,I95,I103,I112,I116,I122,I128)</f>
        <v>6000</v>
      </c>
      <c r="J83" s="93">
        <f>SUM(J84,J89,J95,J103,J112,J116,J122,J128)</f>
        <v>0</v>
      </c>
      <c r="K83" s="93">
        <f>SUM(K84,K89,K95,K103,K112,K116,K122,K128)</f>
        <v>0</v>
      </c>
      <c r="L83" s="109">
        <f>SUM(L84,L89,L95,L103,L112,L116,L122,L128)</f>
        <v>0</v>
      </c>
    </row>
    <row r="84" spans="1:13" ht="24" hidden="1" x14ac:dyDescent="0.25">
      <c r="A84" s="80">
        <v>2210</v>
      </c>
      <c r="B84" s="137" t="s">
        <v>229</v>
      </c>
      <c r="C84" s="134">
        <f t="shared" si="4"/>
        <v>0</v>
      </c>
      <c r="D84" s="139">
        <f>SUM(D85:D88)</f>
        <v>0</v>
      </c>
      <c r="E84" s="139">
        <f>SUM(E85:E88)</f>
        <v>0</v>
      </c>
      <c r="F84" s="139">
        <f>SUM(F85:F88)</f>
        <v>0</v>
      </c>
      <c r="G84" s="139">
        <f>SUM(G85:G88)</f>
        <v>0</v>
      </c>
      <c r="H84" s="134">
        <f t="shared" si="5"/>
        <v>0</v>
      </c>
      <c r="I84" s="139">
        <f>SUM(I85:I88)</f>
        <v>0</v>
      </c>
      <c r="J84" s="139">
        <f>SUM(J85:J88)</f>
        <v>0</v>
      </c>
      <c r="K84" s="139">
        <f>SUM(K85:K88)</f>
        <v>0</v>
      </c>
      <c r="L84" s="138">
        <f>SUM(L85:L88)</f>
        <v>0</v>
      </c>
    </row>
    <row r="85" spans="1:13" ht="24" hidden="1" x14ac:dyDescent="0.25">
      <c r="A85" s="114">
        <v>2211</v>
      </c>
      <c r="B85" s="79" t="s">
        <v>228</v>
      </c>
      <c r="C85" s="69">
        <f t="shared" si="4"/>
        <v>0</v>
      </c>
      <c r="D85" s="68"/>
      <c r="E85" s="68"/>
      <c r="F85" s="68"/>
      <c r="G85" s="70"/>
      <c r="H85" s="69">
        <f t="shared" si="5"/>
        <v>0</v>
      </c>
      <c r="I85" s="68">
        <v>0</v>
      </c>
      <c r="J85" s="68"/>
      <c r="K85" s="68"/>
      <c r="L85" s="67"/>
      <c r="M85" s="27"/>
    </row>
    <row r="86" spans="1:13" ht="36" hidden="1" x14ac:dyDescent="0.25">
      <c r="A86" s="74">
        <v>2212</v>
      </c>
      <c r="B86" s="78" t="s">
        <v>227</v>
      </c>
      <c r="C86" s="36">
        <f t="shared" si="4"/>
        <v>0</v>
      </c>
      <c r="D86" s="35"/>
      <c r="E86" s="35"/>
      <c r="F86" s="35"/>
      <c r="G86" s="37"/>
      <c r="H86" s="36">
        <f t="shared" si="5"/>
        <v>0</v>
      </c>
      <c r="I86" s="35">
        <v>0</v>
      </c>
      <c r="J86" s="35"/>
      <c r="K86" s="35"/>
      <c r="L86" s="34"/>
      <c r="M86" s="27"/>
    </row>
    <row r="87" spans="1:13" ht="24" hidden="1" x14ac:dyDescent="0.25">
      <c r="A87" s="74">
        <v>2214</v>
      </c>
      <c r="B87" s="78" t="s">
        <v>226</v>
      </c>
      <c r="C87" s="36">
        <f t="shared" si="4"/>
        <v>0</v>
      </c>
      <c r="D87" s="35"/>
      <c r="E87" s="35"/>
      <c r="F87" s="35"/>
      <c r="G87" s="37"/>
      <c r="H87" s="36">
        <f t="shared" si="5"/>
        <v>0</v>
      </c>
      <c r="I87" s="35">
        <v>0</v>
      </c>
      <c r="J87" s="35"/>
      <c r="K87" s="35"/>
      <c r="L87" s="34"/>
      <c r="M87" s="27"/>
    </row>
    <row r="88" spans="1:13" hidden="1" x14ac:dyDescent="0.25">
      <c r="A88" s="74">
        <v>2219</v>
      </c>
      <c r="B88" s="78" t="s">
        <v>225</v>
      </c>
      <c r="C88" s="36">
        <f t="shared" si="4"/>
        <v>0</v>
      </c>
      <c r="D88" s="35"/>
      <c r="E88" s="35"/>
      <c r="F88" s="35"/>
      <c r="G88" s="37"/>
      <c r="H88" s="36">
        <f t="shared" si="5"/>
        <v>0</v>
      </c>
      <c r="I88" s="35">
        <v>0</v>
      </c>
      <c r="J88" s="35"/>
      <c r="K88" s="35"/>
      <c r="L88" s="34"/>
      <c r="M88" s="27"/>
    </row>
    <row r="89" spans="1:13" ht="24" hidden="1" x14ac:dyDescent="0.25">
      <c r="A89" s="88">
        <v>2220</v>
      </c>
      <c r="B89" s="78" t="s">
        <v>224</v>
      </c>
      <c r="C89" s="36">
        <f t="shared" si="4"/>
        <v>0</v>
      </c>
      <c r="D89" s="76">
        <f>SUM(D90:D94)</f>
        <v>0</v>
      </c>
      <c r="E89" s="76">
        <f>SUM(E90:E94)</f>
        <v>0</v>
      </c>
      <c r="F89" s="76">
        <f>SUM(F90:F94)</f>
        <v>0</v>
      </c>
      <c r="G89" s="77">
        <f>SUM(G90:G94)</f>
        <v>0</v>
      </c>
      <c r="H89" s="36">
        <f t="shared" si="5"/>
        <v>0</v>
      </c>
      <c r="I89" s="76">
        <f>SUM(I90:I94)</f>
        <v>0</v>
      </c>
      <c r="J89" s="76">
        <f>SUM(J90:J94)</f>
        <v>0</v>
      </c>
      <c r="K89" s="76">
        <f>SUM(K90:K94)</f>
        <v>0</v>
      </c>
      <c r="L89" s="75">
        <f>SUM(L90:L94)</f>
        <v>0</v>
      </c>
    </row>
    <row r="90" spans="1:13" hidden="1" x14ac:dyDescent="0.25">
      <c r="A90" s="74">
        <v>2221</v>
      </c>
      <c r="B90" s="78" t="s">
        <v>223</v>
      </c>
      <c r="C90" s="36">
        <f t="shared" si="4"/>
        <v>0</v>
      </c>
      <c r="D90" s="35"/>
      <c r="E90" s="35"/>
      <c r="F90" s="35"/>
      <c r="G90" s="37"/>
      <c r="H90" s="36">
        <f t="shared" si="5"/>
        <v>0</v>
      </c>
      <c r="I90" s="35">
        <v>0</v>
      </c>
      <c r="J90" s="35"/>
      <c r="K90" s="35"/>
      <c r="L90" s="34"/>
      <c r="M90" s="27"/>
    </row>
    <row r="91" spans="1:13" hidden="1" x14ac:dyDescent="0.25">
      <c r="A91" s="74">
        <v>2222</v>
      </c>
      <c r="B91" s="78" t="s">
        <v>222</v>
      </c>
      <c r="C91" s="36">
        <f t="shared" si="4"/>
        <v>0</v>
      </c>
      <c r="D91" s="35"/>
      <c r="E91" s="35"/>
      <c r="F91" s="35"/>
      <c r="G91" s="37"/>
      <c r="H91" s="36">
        <f t="shared" si="5"/>
        <v>0</v>
      </c>
      <c r="I91" s="35">
        <v>0</v>
      </c>
      <c r="J91" s="35"/>
      <c r="K91" s="35"/>
      <c r="L91" s="34"/>
      <c r="M91" s="27"/>
    </row>
    <row r="92" spans="1:13" hidden="1" x14ac:dyDescent="0.25">
      <c r="A92" s="74">
        <v>2223</v>
      </c>
      <c r="B92" s="78" t="s">
        <v>221</v>
      </c>
      <c r="C92" s="36">
        <f t="shared" si="4"/>
        <v>0</v>
      </c>
      <c r="D92" s="35"/>
      <c r="E92" s="35"/>
      <c r="F92" s="35"/>
      <c r="G92" s="37"/>
      <c r="H92" s="36">
        <f t="shared" si="5"/>
        <v>0</v>
      </c>
      <c r="I92" s="35">
        <v>0</v>
      </c>
      <c r="J92" s="35"/>
      <c r="K92" s="35"/>
      <c r="L92" s="34"/>
      <c r="M92" s="27"/>
    </row>
    <row r="93" spans="1:13" ht="48" hidden="1" x14ac:dyDescent="0.25">
      <c r="A93" s="74">
        <v>2224</v>
      </c>
      <c r="B93" s="78" t="s">
        <v>220</v>
      </c>
      <c r="C93" s="36">
        <f t="shared" si="4"/>
        <v>0</v>
      </c>
      <c r="D93" s="35"/>
      <c r="E93" s="35"/>
      <c r="F93" s="35"/>
      <c r="G93" s="37"/>
      <c r="H93" s="36">
        <f t="shared" si="5"/>
        <v>0</v>
      </c>
      <c r="I93" s="35">
        <v>0</v>
      </c>
      <c r="J93" s="35"/>
      <c r="K93" s="35"/>
      <c r="L93" s="34"/>
      <c r="M93" s="27"/>
    </row>
    <row r="94" spans="1:13" ht="24" hidden="1" x14ac:dyDescent="0.25">
      <c r="A94" s="74">
        <v>2229</v>
      </c>
      <c r="B94" s="78" t="s">
        <v>219</v>
      </c>
      <c r="C94" s="36">
        <f t="shared" si="4"/>
        <v>0</v>
      </c>
      <c r="D94" s="35"/>
      <c r="E94" s="35"/>
      <c r="F94" s="35"/>
      <c r="G94" s="37"/>
      <c r="H94" s="36">
        <f t="shared" si="5"/>
        <v>0</v>
      </c>
      <c r="I94" s="35">
        <v>0</v>
      </c>
      <c r="J94" s="35"/>
      <c r="K94" s="35"/>
      <c r="L94" s="34"/>
      <c r="M94" s="27"/>
    </row>
    <row r="95" spans="1:13" ht="36" hidden="1" x14ac:dyDescent="0.25">
      <c r="A95" s="88">
        <v>2230</v>
      </c>
      <c r="B95" s="78" t="s">
        <v>218</v>
      </c>
      <c r="C95" s="36">
        <f t="shared" si="4"/>
        <v>0</v>
      </c>
      <c r="D95" s="76">
        <f>SUM(D96:D102)</f>
        <v>0</v>
      </c>
      <c r="E95" s="76">
        <f>SUM(E96:E102)</f>
        <v>0</v>
      </c>
      <c r="F95" s="76">
        <f>SUM(F96:F102)</f>
        <v>0</v>
      </c>
      <c r="G95" s="77">
        <f>SUM(G96:G102)</f>
        <v>0</v>
      </c>
      <c r="H95" s="36">
        <f t="shared" si="5"/>
        <v>0</v>
      </c>
      <c r="I95" s="76">
        <f>SUM(I96:I102)</f>
        <v>0</v>
      </c>
      <c r="J95" s="76">
        <f>SUM(J96:J102)</f>
        <v>0</v>
      </c>
      <c r="K95" s="76">
        <f>SUM(K96:K102)</f>
        <v>0</v>
      </c>
      <c r="L95" s="75">
        <f>SUM(L96:L102)</f>
        <v>0</v>
      </c>
    </row>
    <row r="96" spans="1:13" ht="24" hidden="1" x14ac:dyDescent="0.25">
      <c r="A96" s="74">
        <v>2231</v>
      </c>
      <c r="B96" s="78" t="s">
        <v>217</v>
      </c>
      <c r="C96" s="36">
        <f t="shared" si="4"/>
        <v>0</v>
      </c>
      <c r="D96" s="35"/>
      <c r="E96" s="35"/>
      <c r="F96" s="35"/>
      <c r="G96" s="37"/>
      <c r="H96" s="36">
        <f t="shared" si="5"/>
        <v>0</v>
      </c>
      <c r="I96" s="35">
        <v>0</v>
      </c>
      <c r="J96" s="35"/>
      <c r="K96" s="35"/>
      <c r="L96" s="34"/>
      <c r="M96" s="27"/>
    </row>
    <row r="97" spans="1:13" ht="36" hidden="1" x14ac:dyDescent="0.25">
      <c r="A97" s="74">
        <v>2232</v>
      </c>
      <c r="B97" s="78" t="s">
        <v>216</v>
      </c>
      <c r="C97" s="36">
        <f t="shared" si="4"/>
        <v>0</v>
      </c>
      <c r="D97" s="35"/>
      <c r="E97" s="35"/>
      <c r="F97" s="35"/>
      <c r="G97" s="37"/>
      <c r="H97" s="36">
        <f t="shared" si="5"/>
        <v>0</v>
      </c>
      <c r="I97" s="35">
        <v>0</v>
      </c>
      <c r="J97" s="35"/>
      <c r="K97" s="35"/>
      <c r="L97" s="34"/>
      <c r="M97" s="27"/>
    </row>
    <row r="98" spans="1:13" ht="24" hidden="1" x14ac:dyDescent="0.25">
      <c r="A98" s="114">
        <v>2233</v>
      </c>
      <c r="B98" s="79" t="s">
        <v>215</v>
      </c>
      <c r="C98" s="69">
        <f t="shared" si="4"/>
        <v>0</v>
      </c>
      <c r="D98" s="68"/>
      <c r="E98" s="68"/>
      <c r="F98" s="68"/>
      <c r="G98" s="70"/>
      <c r="H98" s="69">
        <f t="shared" si="5"/>
        <v>0</v>
      </c>
      <c r="I98" s="68">
        <v>0</v>
      </c>
      <c r="J98" s="68"/>
      <c r="K98" s="68"/>
      <c r="L98" s="67"/>
      <c r="M98" s="27"/>
    </row>
    <row r="99" spans="1:13" ht="36" hidden="1" x14ac:dyDescent="0.25">
      <c r="A99" s="74">
        <v>2234</v>
      </c>
      <c r="B99" s="78" t="s">
        <v>214</v>
      </c>
      <c r="C99" s="36">
        <f t="shared" si="4"/>
        <v>0</v>
      </c>
      <c r="D99" s="35"/>
      <c r="E99" s="35"/>
      <c r="F99" s="35"/>
      <c r="G99" s="37"/>
      <c r="H99" s="36">
        <f t="shared" si="5"/>
        <v>0</v>
      </c>
      <c r="I99" s="35">
        <v>0</v>
      </c>
      <c r="J99" s="35"/>
      <c r="K99" s="35"/>
      <c r="L99" s="34"/>
      <c r="M99" s="27"/>
    </row>
    <row r="100" spans="1:13" ht="24" hidden="1" x14ac:dyDescent="0.25">
      <c r="A100" s="74">
        <v>2235</v>
      </c>
      <c r="B100" s="78" t="s">
        <v>213</v>
      </c>
      <c r="C100" s="36">
        <f t="shared" si="4"/>
        <v>0</v>
      </c>
      <c r="D100" s="35"/>
      <c r="E100" s="35"/>
      <c r="F100" s="35"/>
      <c r="G100" s="37"/>
      <c r="H100" s="36">
        <f t="shared" si="5"/>
        <v>0</v>
      </c>
      <c r="I100" s="35">
        <v>0</v>
      </c>
      <c r="J100" s="35"/>
      <c r="K100" s="35"/>
      <c r="L100" s="34"/>
      <c r="M100" s="27"/>
    </row>
    <row r="101" spans="1:13" hidden="1" x14ac:dyDescent="0.25">
      <c r="A101" s="74">
        <v>2236</v>
      </c>
      <c r="B101" s="78" t="s">
        <v>212</v>
      </c>
      <c r="C101" s="36">
        <f t="shared" si="4"/>
        <v>0</v>
      </c>
      <c r="D101" s="35"/>
      <c r="E101" s="35"/>
      <c r="F101" s="35"/>
      <c r="G101" s="37"/>
      <c r="H101" s="36">
        <f t="shared" si="5"/>
        <v>0</v>
      </c>
      <c r="I101" s="35">
        <v>0</v>
      </c>
      <c r="J101" s="35"/>
      <c r="K101" s="35"/>
      <c r="L101" s="34"/>
      <c r="M101" s="27"/>
    </row>
    <row r="102" spans="1:13" ht="24" hidden="1" x14ac:dyDescent="0.25">
      <c r="A102" s="74">
        <v>2239</v>
      </c>
      <c r="B102" s="78" t="s">
        <v>211</v>
      </c>
      <c r="C102" s="36">
        <f t="shared" si="4"/>
        <v>0</v>
      </c>
      <c r="D102" s="35"/>
      <c r="E102" s="35"/>
      <c r="F102" s="35"/>
      <c r="G102" s="37"/>
      <c r="H102" s="36">
        <f t="shared" si="5"/>
        <v>0</v>
      </c>
      <c r="I102" s="35">
        <v>0</v>
      </c>
      <c r="J102" s="35"/>
      <c r="K102" s="35"/>
      <c r="L102" s="34"/>
      <c r="M102" s="27"/>
    </row>
    <row r="103" spans="1:13" ht="36" hidden="1" x14ac:dyDescent="0.25">
      <c r="A103" s="88">
        <v>2240</v>
      </c>
      <c r="B103" s="78" t="s">
        <v>210</v>
      </c>
      <c r="C103" s="36">
        <f t="shared" si="4"/>
        <v>0</v>
      </c>
      <c r="D103" s="76">
        <f>SUM(D104:D111)</f>
        <v>0</v>
      </c>
      <c r="E103" s="76">
        <f>SUM(E104:E111)</f>
        <v>0</v>
      </c>
      <c r="F103" s="76">
        <f>SUM(F104:F111)</f>
        <v>0</v>
      </c>
      <c r="G103" s="77">
        <f>SUM(G104:G111)</f>
        <v>0</v>
      </c>
      <c r="H103" s="36">
        <f t="shared" si="5"/>
        <v>0</v>
      </c>
      <c r="I103" s="76">
        <f>SUM(I104:I111)</f>
        <v>0</v>
      </c>
      <c r="J103" s="76">
        <f>SUM(J104:J111)</f>
        <v>0</v>
      </c>
      <c r="K103" s="76">
        <f>SUM(K104:K111)</f>
        <v>0</v>
      </c>
      <c r="L103" s="75">
        <f>SUM(L104:L111)</f>
        <v>0</v>
      </c>
    </row>
    <row r="104" spans="1:13" hidden="1" x14ac:dyDescent="0.25">
      <c r="A104" s="74">
        <v>2241</v>
      </c>
      <c r="B104" s="78" t="s">
        <v>209</v>
      </c>
      <c r="C104" s="36">
        <f t="shared" si="4"/>
        <v>0</v>
      </c>
      <c r="D104" s="35"/>
      <c r="E104" s="35"/>
      <c r="F104" s="35"/>
      <c r="G104" s="37"/>
      <c r="H104" s="36">
        <f t="shared" si="5"/>
        <v>0</v>
      </c>
      <c r="I104" s="35">
        <v>0</v>
      </c>
      <c r="J104" s="35"/>
      <c r="K104" s="35"/>
      <c r="L104" s="34"/>
      <c r="M104" s="27"/>
    </row>
    <row r="105" spans="1:13" ht="24" hidden="1" x14ac:dyDescent="0.25">
      <c r="A105" s="74">
        <v>2242</v>
      </c>
      <c r="B105" s="78" t="s">
        <v>208</v>
      </c>
      <c r="C105" s="36">
        <f t="shared" si="4"/>
        <v>0</v>
      </c>
      <c r="D105" s="35"/>
      <c r="E105" s="35"/>
      <c r="F105" s="35"/>
      <c r="G105" s="37"/>
      <c r="H105" s="36">
        <f t="shared" si="5"/>
        <v>0</v>
      </c>
      <c r="I105" s="35">
        <v>0</v>
      </c>
      <c r="J105" s="35"/>
      <c r="K105" s="35"/>
      <c r="L105" s="34"/>
      <c r="M105" s="27"/>
    </row>
    <row r="106" spans="1:13" ht="24" hidden="1" x14ac:dyDescent="0.25">
      <c r="A106" s="74">
        <v>2243</v>
      </c>
      <c r="B106" s="78" t="s">
        <v>207</v>
      </c>
      <c r="C106" s="36">
        <f t="shared" si="4"/>
        <v>0</v>
      </c>
      <c r="D106" s="35"/>
      <c r="E106" s="35"/>
      <c r="F106" s="35"/>
      <c r="G106" s="37"/>
      <c r="H106" s="36">
        <f t="shared" si="5"/>
        <v>0</v>
      </c>
      <c r="I106" s="35">
        <v>0</v>
      </c>
      <c r="J106" s="35"/>
      <c r="K106" s="35"/>
      <c r="L106" s="34"/>
      <c r="M106" s="27"/>
    </row>
    <row r="107" spans="1:13" hidden="1" x14ac:dyDescent="0.25">
      <c r="A107" s="74">
        <v>2244</v>
      </c>
      <c r="B107" s="78" t="s">
        <v>206</v>
      </c>
      <c r="C107" s="36">
        <f t="shared" si="4"/>
        <v>0</v>
      </c>
      <c r="D107" s="35"/>
      <c r="E107" s="35"/>
      <c r="F107" s="35"/>
      <c r="G107" s="37"/>
      <c r="H107" s="36">
        <f t="shared" si="5"/>
        <v>0</v>
      </c>
      <c r="I107" s="35">
        <v>0</v>
      </c>
      <c r="J107" s="35"/>
      <c r="K107" s="35"/>
      <c r="L107" s="34"/>
      <c r="M107" s="27"/>
    </row>
    <row r="108" spans="1:13" ht="24" hidden="1" x14ac:dyDescent="0.25">
      <c r="A108" s="74">
        <v>2246</v>
      </c>
      <c r="B108" s="78" t="s">
        <v>205</v>
      </c>
      <c r="C108" s="36">
        <f t="shared" si="4"/>
        <v>0</v>
      </c>
      <c r="D108" s="35"/>
      <c r="E108" s="35"/>
      <c r="F108" s="35"/>
      <c r="G108" s="37"/>
      <c r="H108" s="36">
        <f t="shared" si="5"/>
        <v>0</v>
      </c>
      <c r="I108" s="35">
        <v>0</v>
      </c>
      <c r="J108" s="35"/>
      <c r="K108" s="35"/>
      <c r="L108" s="34"/>
      <c r="M108" s="27"/>
    </row>
    <row r="109" spans="1:13" hidden="1" x14ac:dyDescent="0.25">
      <c r="A109" s="74">
        <v>2247</v>
      </c>
      <c r="B109" s="78" t="s">
        <v>204</v>
      </c>
      <c r="C109" s="36">
        <f t="shared" si="4"/>
        <v>0</v>
      </c>
      <c r="D109" s="35"/>
      <c r="E109" s="35"/>
      <c r="F109" s="35"/>
      <c r="G109" s="37"/>
      <c r="H109" s="36">
        <f t="shared" si="5"/>
        <v>0</v>
      </c>
      <c r="I109" s="35">
        <v>0</v>
      </c>
      <c r="J109" s="35"/>
      <c r="K109" s="35"/>
      <c r="L109" s="34"/>
      <c r="M109" s="27"/>
    </row>
    <row r="110" spans="1:13" ht="24" hidden="1" x14ac:dyDescent="0.25">
      <c r="A110" s="74">
        <v>2248</v>
      </c>
      <c r="B110" s="78" t="s">
        <v>203</v>
      </c>
      <c r="C110" s="36">
        <f t="shared" si="4"/>
        <v>0</v>
      </c>
      <c r="D110" s="35"/>
      <c r="E110" s="35"/>
      <c r="F110" s="35"/>
      <c r="G110" s="37"/>
      <c r="H110" s="36">
        <f t="shared" si="5"/>
        <v>0</v>
      </c>
      <c r="I110" s="35">
        <v>0</v>
      </c>
      <c r="J110" s="35"/>
      <c r="K110" s="35"/>
      <c r="L110" s="34"/>
      <c r="M110" s="27"/>
    </row>
    <row r="111" spans="1:13" ht="24" hidden="1" x14ac:dyDescent="0.25">
      <c r="A111" s="74">
        <v>2249</v>
      </c>
      <c r="B111" s="78" t="s">
        <v>202</v>
      </c>
      <c r="C111" s="36">
        <f t="shared" si="4"/>
        <v>0</v>
      </c>
      <c r="D111" s="35"/>
      <c r="E111" s="35"/>
      <c r="F111" s="35"/>
      <c r="G111" s="37"/>
      <c r="H111" s="36">
        <f t="shared" si="5"/>
        <v>0</v>
      </c>
      <c r="I111" s="35">
        <v>0</v>
      </c>
      <c r="J111" s="35"/>
      <c r="K111" s="35"/>
      <c r="L111" s="34"/>
      <c r="M111" s="27"/>
    </row>
    <row r="112" spans="1:13" hidden="1" x14ac:dyDescent="0.25">
      <c r="A112" s="88">
        <v>2250</v>
      </c>
      <c r="B112" s="78" t="s">
        <v>201</v>
      </c>
      <c r="C112" s="36">
        <f t="shared" si="4"/>
        <v>0</v>
      </c>
      <c r="D112" s="76">
        <f>SUM(D113:D115)</f>
        <v>0</v>
      </c>
      <c r="E112" s="76">
        <f>SUM(E113:E115)</f>
        <v>0</v>
      </c>
      <c r="F112" s="76">
        <f>SUM(F113:F115)</f>
        <v>0</v>
      </c>
      <c r="G112" s="164">
        <f>SUM(G113:G115)</f>
        <v>0</v>
      </c>
      <c r="H112" s="36">
        <f t="shared" si="5"/>
        <v>0</v>
      </c>
      <c r="I112" s="76">
        <f>SUM(I113:I115)</f>
        <v>0</v>
      </c>
      <c r="J112" s="76">
        <f>SUM(J113:J115)</f>
        <v>0</v>
      </c>
      <c r="K112" s="76">
        <f>SUM(K113:K115)</f>
        <v>0</v>
      </c>
      <c r="L112" s="75">
        <f>SUM(L113:L115)</f>
        <v>0</v>
      </c>
    </row>
    <row r="113" spans="1:13" hidden="1" x14ac:dyDescent="0.25">
      <c r="A113" s="74">
        <v>2251</v>
      </c>
      <c r="B113" s="78" t="s">
        <v>200</v>
      </c>
      <c r="C113" s="36">
        <f t="shared" si="4"/>
        <v>0</v>
      </c>
      <c r="D113" s="35"/>
      <c r="E113" s="35"/>
      <c r="F113" s="35"/>
      <c r="G113" s="37"/>
      <c r="H113" s="36">
        <f t="shared" si="5"/>
        <v>0</v>
      </c>
      <c r="I113" s="35">
        <v>0</v>
      </c>
      <c r="J113" s="35"/>
      <c r="K113" s="35"/>
      <c r="L113" s="34"/>
      <c r="M113" s="27"/>
    </row>
    <row r="114" spans="1:13" ht="24" hidden="1" x14ac:dyDescent="0.25">
      <c r="A114" s="74">
        <v>2252</v>
      </c>
      <c r="B114" s="78" t="s">
        <v>199</v>
      </c>
      <c r="C114" s="36">
        <f t="shared" ref="C114:C127" si="6">SUM(D114:G114)</f>
        <v>0</v>
      </c>
      <c r="D114" s="35"/>
      <c r="E114" s="35"/>
      <c r="F114" s="35"/>
      <c r="G114" s="37"/>
      <c r="H114" s="36">
        <f t="shared" ref="H114:H127" si="7">SUM(I114:L114)</f>
        <v>0</v>
      </c>
      <c r="I114" s="35">
        <v>0</v>
      </c>
      <c r="J114" s="35"/>
      <c r="K114" s="35"/>
      <c r="L114" s="34"/>
      <c r="M114" s="27"/>
    </row>
    <row r="115" spans="1:13" ht="24" hidden="1" x14ac:dyDescent="0.25">
      <c r="A115" s="74">
        <v>2259</v>
      </c>
      <c r="B115" s="78" t="s">
        <v>198</v>
      </c>
      <c r="C115" s="36">
        <f t="shared" si="6"/>
        <v>0</v>
      </c>
      <c r="D115" s="35"/>
      <c r="E115" s="35"/>
      <c r="F115" s="35"/>
      <c r="G115" s="37"/>
      <c r="H115" s="36">
        <f t="shared" si="7"/>
        <v>0</v>
      </c>
      <c r="I115" s="35">
        <v>0</v>
      </c>
      <c r="J115" s="35"/>
      <c r="K115" s="35"/>
      <c r="L115" s="34"/>
      <c r="M115" s="27"/>
    </row>
    <row r="116" spans="1:13" hidden="1" x14ac:dyDescent="0.25">
      <c r="A116" s="88">
        <v>2260</v>
      </c>
      <c r="B116" s="78" t="s">
        <v>197</v>
      </c>
      <c r="C116" s="36">
        <f t="shared" si="6"/>
        <v>0</v>
      </c>
      <c r="D116" s="76">
        <f>SUM(D117:D121)</f>
        <v>0</v>
      </c>
      <c r="E116" s="76">
        <f>SUM(E117:E121)</f>
        <v>0</v>
      </c>
      <c r="F116" s="76">
        <f>SUM(F117:F121)</f>
        <v>0</v>
      </c>
      <c r="G116" s="77">
        <f>SUM(G117:G121)</f>
        <v>0</v>
      </c>
      <c r="H116" s="36">
        <f t="shared" si="7"/>
        <v>0</v>
      </c>
      <c r="I116" s="76">
        <f>SUM(I117:I121)</f>
        <v>0</v>
      </c>
      <c r="J116" s="76">
        <f>SUM(J117:J121)</f>
        <v>0</v>
      </c>
      <c r="K116" s="76">
        <f>SUM(K117:K121)</f>
        <v>0</v>
      </c>
      <c r="L116" s="75">
        <f>SUM(L117:L121)</f>
        <v>0</v>
      </c>
    </row>
    <row r="117" spans="1:13" hidden="1" x14ac:dyDescent="0.25">
      <c r="A117" s="74">
        <v>2261</v>
      </c>
      <c r="B117" s="78" t="s">
        <v>196</v>
      </c>
      <c r="C117" s="36">
        <f t="shared" si="6"/>
        <v>0</v>
      </c>
      <c r="D117" s="35"/>
      <c r="E117" s="35"/>
      <c r="F117" s="35"/>
      <c r="G117" s="37"/>
      <c r="H117" s="36">
        <f t="shared" si="7"/>
        <v>0</v>
      </c>
      <c r="I117" s="35">
        <v>0</v>
      </c>
      <c r="J117" s="35"/>
      <c r="K117" s="35"/>
      <c r="L117" s="34"/>
      <c r="M117" s="27"/>
    </row>
    <row r="118" spans="1:13" hidden="1" x14ac:dyDescent="0.25">
      <c r="A118" s="74">
        <v>2262</v>
      </c>
      <c r="B118" s="78" t="s">
        <v>195</v>
      </c>
      <c r="C118" s="36">
        <f t="shared" si="6"/>
        <v>0</v>
      </c>
      <c r="D118" s="35"/>
      <c r="E118" s="35"/>
      <c r="F118" s="35"/>
      <c r="G118" s="37"/>
      <c r="H118" s="36">
        <f t="shared" si="7"/>
        <v>0</v>
      </c>
      <c r="I118" s="35">
        <v>0</v>
      </c>
      <c r="J118" s="35"/>
      <c r="K118" s="35"/>
      <c r="L118" s="34"/>
      <c r="M118" s="27"/>
    </row>
    <row r="119" spans="1:13" hidden="1" x14ac:dyDescent="0.25">
      <c r="A119" s="74">
        <v>2263</v>
      </c>
      <c r="B119" s="78" t="s">
        <v>194</v>
      </c>
      <c r="C119" s="36">
        <f t="shared" si="6"/>
        <v>0</v>
      </c>
      <c r="D119" s="35"/>
      <c r="E119" s="35"/>
      <c r="F119" s="35"/>
      <c r="G119" s="37"/>
      <c r="H119" s="36">
        <f t="shared" si="7"/>
        <v>0</v>
      </c>
      <c r="I119" s="35">
        <v>0</v>
      </c>
      <c r="J119" s="35"/>
      <c r="K119" s="35"/>
      <c r="L119" s="34"/>
      <c r="M119" s="27"/>
    </row>
    <row r="120" spans="1:13" ht="24" hidden="1" x14ac:dyDescent="0.25">
      <c r="A120" s="74">
        <v>2264</v>
      </c>
      <c r="B120" s="78" t="s">
        <v>193</v>
      </c>
      <c r="C120" s="36">
        <f t="shared" si="6"/>
        <v>0</v>
      </c>
      <c r="D120" s="35"/>
      <c r="E120" s="35"/>
      <c r="F120" s="35"/>
      <c r="G120" s="37"/>
      <c r="H120" s="36">
        <f t="shared" si="7"/>
        <v>0</v>
      </c>
      <c r="I120" s="35">
        <v>0</v>
      </c>
      <c r="J120" s="35"/>
      <c r="K120" s="35"/>
      <c r="L120" s="34"/>
      <c r="M120" s="27"/>
    </row>
    <row r="121" spans="1:13" hidden="1" x14ac:dyDescent="0.25">
      <c r="A121" s="74">
        <v>2269</v>
      </c>
      <c r="B121" s="78" t="s">
        <v>192</v>
      </c>
      <c r="C121" s="36">
        <f t="shared" si="6"/>
        <v>0</v>
      </c>
      <c r="D121" s="35"/>
      <c r="E121" s="35"/>
      <c r="F121" s="35"/>
      <c r="G121" s="37"/>
      <c r="H121" s="36">
        <f t="shared" si="7"/>
        <v>0</v>
      </c>
      <c r="I121" s="35">
        <v>0</v>
      </c>
      <c r="J121" s="35"/>
      <c r="K121" s="35"/>
      <c r="L121" s="34"/>
      <c r="M121" s="27"/>
    </row>
    <row r="122" spans="1:13" x14ac:dyDescent="0.25">
      <c r="A122" s="88">
        <v>2270</v>
      </c>
      <c r="B122" s="78" t="s">
        <v>191</v>
      </c>
      <c r="C122" s="36">
        <f t="shared" si="6"/>
        <v>6000</v>
      </c>
      <c r="D122" s="76">
        <f>SUM(D123:D127)</f>
        <v>6000</v>
      </c>
      <c r="E122" s="76">
        <f>SUM(E123:E127)</f>
        <v>0</v>
      </c>
      <c r="F122" s="76">
        <f>SUM(F123:F127)</f>
        <v>0</v>
      </c>
      <c r="G122" s="77">
        <f>SUM(G123:G127)</f>
        <v>0</v>
      </c>
      <c r="H122" s="36">
        <f t="shared" si="7"/>
        <v>6000</v>
      </c>
      <c r="I122" s="76">
        <f>SUM(I123:I127)</f>
        <v>6000</v>
      </c>
      <c r="J122" s="76">
        <f>SUM(J123:J127)</f>
        <v>0</v>
      </c>
      <c r="K122" s="76">
        <f>SUM(K123:K127)</f>
        <v>0</v>
      </c>
      <c r="L122" s="75">
        <f>SUM(L123:L127)</f>
        <v>0</v>
      </c>
    </row>
    <row r="123" spans="1:13" hidden="1" x14ac:dyDescent="0.25">
      <c r="A123" s="74">
        <v>2272</v>
      </c>
      <c r="B123" s="1" t="s">
        <v>190</v>
      </c>
      <c r="C123" s="36">
        <f t="shared" si="6"/>
        <v>0</v>
      </c>
      <c r="D123" s="35"/>
      <c r="E123" s="35"/>
      <c r="F123" s="35"/>
      <c r="G123" s="37"/>
      <c r="H123" s="36">
        <f t="shared" si="7"/>
        <v>0</v>
      </c>
      <c r="I123" s="35">
        <v>0</v>
      </c>
      <c r="J123" s="35"/>
      <c r="K123" s="35"/>
      <c r="L123" s="34"/>
      <c r="M123" s="27"/>
    </row>
    <row r="124" spans="1:13" ht="24" hidden="1" x14ac:dyDescent="0.25">
      <c r="A124" s="74">
        <v>2275</v>
      </c>
      <c r="B124" s="78" t="s">
        <v>189</v>
      </c>
      <c r="C124" s="36">
        <f t="shared" si="6"/>
        <v>0</v>
      </c>
      <c r="D124" s="35"/>
      <c r="E124" s="35"/>
      <c r="F124" s="35"/>
      <c r="G124" s="37"/>
      <c r="H124" s="36">
        <f t="shared" si="7"/>
        <v>0</v>
      </c>
      <c r="I124" s="35">
        <v>0</v>
      </c>
      <c r="J124" s="35"/>
      <c r="K124" s="35"/>
      <c r="L124" s="34"/>
      <c r="M124" s="27"/>
    </row>
    <row r="125" spans="1:13" ht="36" hidden="1" x14ac:dyDescent="0.25">
      <c r="A125" s="74">
        <v>2276</v>
      </c>
      <c r="B125" s="78" t="s">
        <v>188</v>
      </c>
      <c r="C125" s="36">
        <f t="shared" si="6"/>
        <v>0</v>
      </c>
      <c r="D125" s="35"/>
      <c r="E125" s="35"/>
      <c r="F125" s="35"/>
      <c r="G125" s="37"/>
      <c r="H125" s="36">
        <f t="shared" si="7"/>
        <v>0</v>
      </c>
      <c r="I125" s="35">
        <v>0</v>
      </c>
      <c r="J125" s="35"/>
      <c r="K125" s="35"/>
      <c r="L125" s="34"/>
      <c r="M125" s="27"/>
    </row>
    <row r="126" spans="1:13" ht="24" hidden="1" customHeight="1" x14ac:dyDescent="0.25">
      <c r="A126" s="74">
        <v>2278</v>
      </c>
      <c r="B126" s="78" t="s">
        <v>187</v>
      </c>
      <c r="C126" s="36">
        <f t="shared" si="6"/>
        <v>0</v>
      </c>
      <c r="D126" s="35"/>
      <c r="E126" s="35"/>
      <c r="F126" s="35"/>
      <c r="G126" s="37"/>
      <c r="H126" s="36">
        <f t="shared" si="7"/>
        <v>0</v>
      </c>
      <c r="I126" s="35">
        <v>0</v>
      </c>
      <c r="J126" s="35"/>
      <c r="K126" s="35"/>
      <c r="L126" s="34"/>
      <c r="M126" s="27"/>
    </row>
    <row r="127" spans="1:13" ht="24" x14ac:dyDescent="0.25">
      <c r="A127" s="74">
        <v>2279</v>
      </c>
      <c r="B127" s="78" t="s">
        <v>186</v>
      </c>
      <c r="C127" s="36">
        <f t="shared" si="6"/>
        <v>6000</v>
      </c>
      <c r="D127" s="35">
        <v>6000</v>
      </c>
      <c r="E127" s="35"/>
      <c r="F127" s="35"/>
      <c r="G127" s="37"/>
      <c r="H127" s="36">
        <f t="shared" si="7"/>
        <v>6000</v>
      </c>
      <c r="I127" s="35">
        <v>6000</v>
      </c>
      <c r="J127" s="35"/>
      <c r="K127" s="35"/>
      <c r="L127" s="34"/>
      <c r="M127" s="27"/>
    </row>
    <row r="128" spans="1:13" ht="24" hidden="1" x14ac:dyDescent="0.25">
      <c r="A128" s="91">
        <v>2280</v>
      </c>
      <c r="B128" s="79" t="s">
        <v>185</v>
      </c>
      <c r="C128" s="69">
        <f t="shared" ref="C128:L128" si="8">SUM(C129)</f>
        <v>0</v>
      </c>
      <c r="D128" s="107">
        <f t="shared" si="8"/>
        <v>0</v>
      </c>
      <c r="E128" s="107">
        <f t="shared" si="8"/>
        <v>0</v>
      </c>
      <c r="F128" s="107">
        <f t="shared" si="8"/>
        <v>0</v>
      </c>
      <c r="G128" s="107">
        <f t="shared" si="8"/>
        <v>0</v>
      </c>
      <c r="H128" s="69">
        <f t="shared" si="8"/>
        <v>0</v>
      </c>
      <c r="I128" s="107">
        <f t="shared" si="8"/>
        <v>0</v>
      </c>
      <c r="J128" s="107">
        <f t="shared" si="8"/>
        <v>0</v>
      </c>
      <c r="K128" s="107">
        <f t="shared" si="8"/>
        <v>0</v>
      </c>
      <c r="L128" s="104">
        <f t="shared" si="8"/>
        <v>0</v>
      </c>
    </row>
    <row r="129" spans="1:13" ht="24" hidden="1" x14ac:dyDescent="0.25">
      <c r="A129" s="74">
        <v>2283</v>
      </c>
      <c r="B129" s="78" t="s">
        <v>184</v>
      </c>
      <c r="C129" s="36">
        <f t="shared" ref="C129:C160" si="9">SUM(D129:G129)</f>
        <v>0</v>
      </c>
      <c r="D129" s="35"/>
      <c r="E129" s="35"/>
      <c r="F129" s="35"/>
      <c r="G129" s="37"/>
      <c r="H129" s="36">
        <f t="shared" ref="H129:H160" si="10">SUM(I129:L129)</f>
        <v>0</v>
      </c>
      <c r="I129" s="35">
        <v>0</v>
      </c>
      <c r="J129" s="35"/>
      <c r="K129" s="35"/>
      <c r="L129" s="34"/>
      <c r="M129" s="27"/>
    </row>
    <row r="130" spans="1:13" ht="38.25" hidden="1" customHeight="1" x14ac:dyDescent="0.25">
      <c r="A130" s="97">
        <v>2300</v>
      </c>
      <c r="B130" s="96" t="s">
        <v>183</v>
      </c>
      <c r="C130" s="94">
        <f t="shared" si="9"/>
        <v>0</v>
      </c>
      <c r="D130" s="93">
        <f>SUM(D131,D136,D140,D141,D144,D151,D159,D160,D163)</f>
        <v>0</v>
      </c>
      <c r="E130" s="93">
        <f>SUM(E131,E136,E140,E141,E144,E151,E159,E160,E163)</f>
        <v>0</v>
      </c>
      <c r="F130" s="93">
        <f>SUM(F131,F136,F140,F141,F144,F151,F159,F160,F163)</f>
        <v>0</v>
      </c>
      <c r="G130" s="142">
        <f>SUM(G131,G136,G140,G141,G144,G151,G159,G160,G163)</f>
        <v>0</v>
      </c>
      <c r="H130" s="94">
        <f t="shared" si="10"/>
        <v>0</v>
      </c>
      <c r="I130" s="93">
        <f>SUM(I131,I136,I140,I141,I144,I151,I159,I160,I163)</f>
        <v>0</v>
      </c>
      <c r="J130" s="93">
        <f>SUM(J131,J136,J140,J141,J144,J151,J159,J160,J163)</f>
        <v>0</v>
      </c>
      <c r="K130" s="93">
        <f>SUM(K131,K136,K140,K141,K144,K151,K159,K160,K163)</f>
        <v>0</v>
      </c>
      <c r="L130" s="141">
        <f>SUM(L131,L136,L140,L141,L144,L151,L159,L160,L163)</f>
        <v>0</v>
      </c>
    </row>
    <row r="131" spans="1:13" ht="24" hidden="1" x14ac:dyDescent="0.25">
      <c r="A131" s="91">
        <v>2310</v>
      </c>
      <c r="B131" s="79" t="s">
        <v>182</v>
      </c>
      <c r="C131" s="69">
        <f t="shared" si="9"/>
        <v>0</v>
      </c>
      <c r="D131" s="107">
        <f>SUM(D132:D135)</f>
        <v>0</v>
      </c>
      <c r="E131" s="107">
        <f>SUM(E132:E135)</f>
        <v>0</v>
      </c>
      <c r="F131" s="107">
        <f>SUM(F132:F135)</f>
        <v>0</v>
      </c>
      <c r="G131" s="150">
        <f>SUM(G132:G135)</f>
        <v>0</v>
      </c>
      <c r="H131" s="69">
        <f t="shared" si="10"/>
        <v>0</v>
      </c>
      <c r="I131" s="107">
        <f>SUM(I132:I135)</f>
        <v>0</v>
      </c>
      <c r="J131" s="107">
        <f>SUM(J132:J135)</f>
        <v>0</v>
      </c>
      <c r="K131" s="107">
        <f>SUM(K132:K135)</f>
        <v>0</v>
      </c>
      <c r="L131" s="149">
        <f>SUM(L132:L135)</f>
        <v>0</v>
      </c>
    </row>
    <row r="132" spans="1:13" hidden="1" x14ac:dyDescent="0.25">
      <c r="A132" s="74">
        <v>2311</v>
      </c>
      <c r="B132" s="78" t="s">
        <v>181</v>
      </c>
      <c r="C132" s="36">
        <f t="shared" si="9"/>
        <v>0</v>
      </c>
      <c r="D132" s="35"/>
      <c r="E132" s="35"/>
      <c r="F132" s="35"/>
      <c r="G132" s="37"/>
      <c r="H132" s="36">
        <f t="shared" si="10"/>
        <v>0</v>
      </c>
      <c r="I132" s="35">
        <v>0</v>
      </c>
      <c r="J132" s="35"/>
      <c r="K132" s="35"/>
      <c r="L132" s="34"/>
      <c r="M132" s="27"/>
    </row>
    <row r="133" spans="1:13" hidden="1" x14ac:dyDescent="0.25">
      <c r="A133" s="74">
        <v>2312</v>
      </c>
      <c r="B133" s="78" t="s">
        <v>180</v>
      </c>
      <c r="C133" s="36">
        <f t="shared" si="9"/>
        <v>0</v>
      </c>
      <c r="D133" s="35"/>
      <c r="E133" s="35"/>
      <c r="F133" s="35"/>
      <c r="G133" s="37"/>
      <c r="H133" s="36">
        <f t="shared" si="10"/>
        <v>0</v>
      </c>
      <c r="I133" s="35">
        <v>0</v>
      </c>
      <c r="J133" s="35"/>
      <c r="K133" s="35"/>
      <c r="L133" s="34"/>
      <c r="M133" s="27"/>
    </row>
    <row r="134" spans="1:13" hidden="1" x14ac:dyDescent="0.25">
      <c r="A134" s="74">
        <v>2313</v>
      </c>
      <c r="B134" s="78" t="s">
        <v>179</v>
      </c>
      <c r="C134" s="36">
        <f t="shared" si="9"/>
        <v>0</v>
      </c>
      <c r="D134" s="35"/>
      <c r="E134" s="35"/>
      <c r="F134" s="35"/>
      <c r="G134" s="37"/>
      <c r="H134" s="36">
        <f t="shared" si="10"/>
        <v>0</v>
      </c>
      <c r="I134" s="35">
        <v>0</v>
      </c>
      <c r="J134" s="35"/>
      <c r="K134" s="35"/>
      <c r="L134" s="34"/>
      <c r="M134" s="27"/>
    </row>
    <row r="135" spans="1:13" ht="36" hidden="1" x14ac:dyDescent="0.25">
      <c r="A135" s="74">
        <v>2314</v>
      </c>
      <c r="B135" s="78" t="s">
        <v>178</v>
      </c>
      <c r="C135" s="36">
        <f t="shared" si="9"/>
        <v>0</v>
      </c>
      <c r="D135" s="35"/>
      <c r="E135" s="35"/>
      <c r="F135" s="35"/>
      <c r="G135" s="37"/>
      <c r="H135" s="36">
        <f t="shared" si="10"/>
        <v>0</v>
      </c>
      <c r="I135" s="35">
        <v>0</v>
      </c>
      <c r="J135" s="35"/>
      <c r="K135" s="35"/>
      <c r="L135" s="34"/>
      <c r="M135" s="27"/>
    </row>
    <row r="136" spans="1:13" hidden="1" x14ac:dyDescent="0.25">
      <c r="A136" s="88">
        <v>2320</v>
      </c>
      <c r="B136" s="78" t="s">
        <v>177</v>
      </c>
      <c r="C136" s="36">
        <f t="shared" si="9"/>
        <v>0</v>
      </c>
      <c r="D136" s="76">
        <f>SUM(D137:D139)</f>
        <v>0</v>
      </c>
      <c r="E136" s="76">
        <f>SUM(E137:E139)</f>
        <v>0</v>
      </c>
      <c r="F136" s="76">
        <f>SUM(F137:F139)</f>
        <v>0</v>
      </c>
      <c r="G136" s="77">
        <f>SUM(G137:G139)</f>
        <v>0</v>
      </c>
      <c r="H136" s="36">
        <f t="shared" si="10"/>
        <v>0</v>
      </c>
      <c r="I136" s="76">
        <f>SUM(I137:I139)</f>
        <v>0</v>
      </c>
      <c r="J136" s="76">
        <f>SUM(J137:J139)</f>
        <v>0</v>
      </c>
      <c r="K136" s="76">
        <f>SUM(K137:K139)</f>
        <v>0</v>
      </c>
      <c r="L136" s="75">
        <f>SUM(L137:L139)</f>
        <v>0</v>
      </c>
    </row>
    <row r="137" spans="1:13" hidden="1" x14ac:dyDescent="0.25">
      <c r="A137" s="74">
        <v>2321</v>
      </c>
      <c r="B137" s="78" t="s">
        <v>176</v>
      </c>
      <c r="C137" s="36">
        <f t="shared" si="9"/>
        <v>0</v>
      </c>
      <c r="D137" s="35"/>
      <c r="E137" s="35"/>
      <c r="F137" s="35"/>
      <c r="G137" s="37"/>
      <c r="H137" s="36">
        <f t="shared" si="10"/>
        <v>0</v>
      </c>
      <c r="I137" s="35">
        <v>0</v>
      </c>
      <c r="J137" s="35"/>
      <c r="K137" s="35"/>
      <c r="L137" s="34"/>
      <c r="M137" s="27"/>
    </row>
    <row r="138" spans="1:13" hidden="1" x14ac:dyDescent="0.25">
      <c r="A138" s="74">
        <v>2322</v>
      </c>
      <c r="B138" s="78" t="s">
        <v>175</v>
      </c>
      <c r="C138" s="36">
        <f t="shared" si="9"/>
        <v>0</v>
      </c>
      <c r="D138" s="35"/>
      <c r="E138" s="35"/>
      <c r="F138" s="35"/>
      <c r="G138" s="37"/>
      <c r="H138" s="36">
        <f t="shared" si="10"/>
        <v>0</v>
      </c>
      <c r="I138" s="35">
        <v>0</v>
      </c>
      <c r="J138" s="35"/>
      <c r="K138" s="35"/>
      <c r="L138" s="34"/>
      <c r="M138" s="27"/>
    </row>
    <row r="139" spans="1:13" ht="10.5" hidden="1" customHeight="1" x14ac:dyDescent="0.25">
      <c r="A139" s="74">
        <v>2329</v>
      </c>
      <c r="B139" s="78" t="s">
        <v>174</v>
      </c>
      <c r="C139" s="36">
        <f t="shared" si="9"/>
        <v>0</v>
      </c>
      <c r="D139" s="35"/>
      <c r="E139" s="35"/>
      <c r="F139" s="35"/>
      <c r="G139" s="37"/>
      <c r="H139" s="36">
        <f t="shared" si="10"/>
        <v>0</v>
      </c>
      <c r="I139" s="35">
        <v>0</v>
      </c>
      <c r="J139" s="35"/>
      <c r="K139" s="35"/>
      <c r="L139" s="34"/>
      <c r="M139" s="27"/>
    </row>
    <row r="140" spans="1:13" hidden="1" x14ac:dyDescent="0.25">
      <c r="A140" s="88">
        <v>2330</v>
      </c>
      <c r="B140" s="78" t="s">
        <v>173</v>
      </c>
      <c r="C140" s="36">
        <f t="shared" si="9"/>
        <v>0</v>
      </c>
      <c r="D140" s="35"/>
      <c r="E140" s="35"/>
      <c r="F140" s="35"/>
      <c r="G140" s="37"/>
      <c r="H140" s="36">
        <f t="shared" si="10"/>
        <v>0</v>
      </c>
      <c r="I140" s="35">
        <v>0</v>
      </c>
      <c r="J140" s="35"/>
      <c r="K140" s="35"/>
      <c r="L140" s="34"/>
      <c r="M140" s="27"/>
    </row>
    <row r="141" spans="1:13" ht="48" hidden="1" x14ac:dyDescent="0.25">
      <c r="A141" s="88">
        <v>2340</v>
      </c>
      <c r="B141" s="78" t="s">
        <v>172</v>
      </c>
      <c r="C141" s="36">
        <f t="shared" si="9"/>
        <v>0</v>
      </c>
      <c r="D141" s="76">
        <f>SUM(D142:D143)</f>
        <v>0</v>
      </c>
      <c r="E141" s="76">
        <f>SUM(E142:E143)</f>
        <v>0</v>
      </c>
      <c r="F141" s="76">
        <f>SUM(F142:F143)</f>
        <v>0</v>
      </c>
      <c r="G141" s="77">
        <f>SUM(G142:G143)</f>
        <v>0</v>
      </c>
      <c r="H141" s="36">
        <f t="shared" si="10"/>
        <v>0</v>
      </c>
      <c r="I141" s="76">
        <f>SUM(I142:I143)</f>
        <v>0</v>
      </c>
      <c r="J141" s="76">
        <f>SUM(J142:J143)</f>
        <v>0</v>
      </c>
      <c r="K141" s="76">
        <f>SUM(K142:K143)</f>
        <v>0</v>
      </c>
      <c r="L141" s="75">
        <f>SUM(L142:L143)</f>
        <v>0</v>
      </c>
    </row>
    <row r="142" spans="1:13" hidden="1" x14ac:dyDescent="0.25">
      <c r="A142" s="74">
        <v>2341</v>
      </c>
      <c r="B142" s="78" t="s">
        <v>171</v>
      </c>
      <c r="C142" s="36">
        <f t="shared" si="9"/>
        <v>0</v>
      </c>
      <c r="D142" s="35"/>
      <c r="E142" s="35"/>
      <c r="F142" s="35"/>
      <c r="G142" s="37"/>
      <c r="H142" s="36">
        <f t="shared" si="10"/>
        <v>0</v>
      </c>
      <c r="I142" s="35">
        <v>0</v>
      </c>
      <c r="J142" s="35"/>
      <c r="K142" s="35"/>
      <c r="L142" s="34"/>
      <c r="M142" s="27"/>
    </row>
    <row r="143" spans="1:13" ht="24" hidden="1" x14ac:dyDescent="0.25">
      <c r="A143" s="74">
        <v>2344</v>
      </c>
      <c r="B143" s="78" t="s">
        <v>170</v>
      </c>
      <c r="C143" s="36">
        <f t="shared" si="9"/>
        <v>0</v>
      </c>
      <c r="D143" s="35"/>
      <c r="E143" s="35"/>
      <c r="F143" s="35"/>
      <c r="G143" s="37"/>
      <c r="H143" s="36">
        <f t="shared" si="10"/>
        <v>0</v>
      </c>
      <c r="I143" s="35">
        <v>0</v>
      </c>
      <c r="J143" s="35"/>
      <c r="K143" s="35"/>
      <c r="L143" s="34"/>
      <c r="M143" s="27"/>
    </row>
    <row r="144" spans="1:13" ht="24" hidden="1" x14ac:dyDescent="0.25">
      <c r="A144" s="80">
        <v>2350</v>
      </c>
      <c r="B144" s="137" t="s">
        <v>169</v>
      </c>
      <c r="C144" s="134">
        <f t="shared" si="9"/>
        <v>0</v>
      </c>
      <c r="D144" s="139">
        <f>SUM(D145:D150)</f>
        <v>0</v>
      </c>
      <c r="E144" s="139">
        <f>SUM(E145:E150)</f>
        <v>0</v>
      </c>
      <c r="F144" s="139">
        <f>SUM(F145:F150)</f>
        <v>0</v>
      </c>
      <c r="G144" s="140">
        <f>SUM(G145:G150)</f>
        <v>0</v>
      </c>
      <c r="H144" s="134">
        <f t="shared" si="10"/>
        <v>0</v>
      </c>
      <c r="I144" s="139">
        <f>SUM(I145:I150)</f>
        <v>0</v>
      </c>
      <c r="J144" s="139">
        <f>SUM(J145:J150)</f>
        <v>0</v>
      </c>
      <c r="K144" s="139">
        <f>SUM(K145:K150)</f>
        <v>0</v>
      </c>
      <c r="L144" s="138">
        <f>SUM(L145:L150)</f>
        <v>0</v>
      </c>
    </row>
    <row r="145" spans="1:13" hidden="1" x14ac:dyDescent="0.25">
      <c r="A145" s="114">
        <v>2351</v>
      </c>
      <c r="B145" s="79" t="s">
        <v>168</v>
      </c>
      <c r="C145" s="69">
        <f t="shared" si="9"/>
        <v>0</v>
      </c>
      <c r="D145" s="68"/>
      <c r="E145" s="68"/>
      <c r="F145" s="68"/>
      <c r="G145" s="70"/>
      <c r="H145" s="69">
        <f t="shared" si="10"/>
        <v>0</v>
      </c>
      <c r="I145" s="68">
        <v>0</v>
      </c>
      <c r="J145" s="68"/>
      <c r="K145" s="68"/>
      <c r="L145" s="67"/>
      <c r="M145" s="27"/>
    </row>
    <row r="146" spans="1:13" hidden="1" x14ac:dyDescent="0.25">
      <c r="A146" s="74">
        <v>2352</v>
      </c>
      <c r="B146" s="78" t="s">
        <v>167</v>
      </c>
      <c r="C146" s="36">
        <f t="shared" si="9"/>
        <v>0</v>
      </c>
      <c r="D146" s="35"/>
      <c r="E146" s="35"/>
      <c r="F146" s="35"/>
      <c r="G146" s="37"/>
      <c r="H146" s="36">
        <f t="shared" si="10"/>
        <v>0</v>
      </c>
      <c r="I146" s="35">
        <v>0</v>
      </c>
      <c r="J146" s="35"/>
      <c r="K146" s="35"/>
      <c r="L146" s="34"/>
      <c r="M146" s="27"/>
    </row>
    <row r="147" spans="1:13" ht="24" hidden="1" x14ac:dyDescent="0.25">
      <c r="A147" s="74">
        <v>2353</v>
      </c>
      <c r="B147" s="78" t="s">
        <v>166</v>
      </c>
      <c r="C147" s="36">
        <f t="shared" si="9"/>
        <v>0</v>
      </c>
      <c r="D147" s="35"/>
      <c r="E147" s="35"/>
      <c r="F147" s="35"/>
      <c r="G147" s="37"/>
      <c r="H147" s="36">
        <f t="shared" si="10"/>
        <v>0</v>
      </c>
      <c r="I147" s="35">
        <v>0</v>
      </c>
      <c r="J147" s="35"/>
      <c r="K147" s="35"/>
      <c r="L147" s="34"/>
      <c r="M147" s="27"/>
    </row>
    <row r="148" spans="1:13" ht="24" hidden="1" x14ac:dyDescent="0.25">
      <c r="A148" s="74">
        <v>2354</v>
      </c>
      <c r="B148" s="78" t="s">
        <v>165</v>
      </c>
      <c r="C148" s="36">
        <f t="shared" si="9"/>
        <v>0</v>
      </c>
      <c r="D148" s="35"/>
      <c r="E148" s="35"/>
      <c r="F148" s="35"/>
      <c r="G148" s="37"/>
      <c r="H148" s="36">
        <f t="shared" si="10"/>
        <v>0</v>
      </c>
      <c r="I148" s="35">
        <v>0</v>
      </c>
      <c r="J148" s="35"/>
      <c r="K148" s="35"/>
      <c r="L148" s="34"/>
      <c r="M148" s="27"/>
    </row>
    <row r="149" spans="1:13" ht="24" hidden="1" x14ac:dyDescent="0.25">
      <c r="A149" s="74">
        <v>2355</v>
      </c>
      <c r="B149" s="78" t="s">
        <v>164</v>
      </c>
      <c r="C149" s="36">
        <f t="shared" si="9"/>
        <v>0</v>
      </c>
      <c r="D149" s="35"/>
      <c r="E149" s="35"/>
      <c r="F149" s="35"/>
      <c r="G149" s="37"/>
      <c r="H149" s="36">
        <f t="shared" si="10"/>
        <v>0</v>
      </c>
      <c r="I149" s="35">
        <v>0</v>
      </c>
      <c r="J149" s="35"/>
      <c r="K149" s="35"/>
      <c r="L149" s="34"/>
      <c r="M149" s="27"/>
    </row>
    <row r="150" spans="1:13" ht="24" hidden="1" x14ac:dyDescent="0.25">
      <c r="A150" s="74">
        <v>2359</v>
      </c>
      <c r="B150" s="78" t="s">
        <v>163</v>
      </c>
      <c r="C150" s="36">
        <f t="shared" si="9"/>
        <v>0</v>
      </c>
      <c r="D150" s="35"/>
      <c r="E150" s="35"/>
      <c r="F150" s="35"/>
      <c r="G150" s="37"/>
      <c r="H150" s="36">
        <f t="shared" si="10"/>
        <v>0</v>
      </c>
      <c r="I150" s="35">
        <v>0</v>
      </c>
      <c r="J150" s="35"/>
      <c r="K150" s="35"/>
      <c r="L150" s="34"/>
      <c r="M150" s="27"/>
    </row>
    <row r="151" spans="1:13" ht="24.75" hidden="1" customHeight="1" x14ac:dyDescent="0.25">
      <c r="A151" s="88">
        <v>2360</v>
      </c>
      <c r="B151" s="78" t="s">
        <v>162</v>
      </c>
      <c r="C151" s="36">
        <f t="shared" si="9"/>
        <v>0</v>
      </c>
      <c r="D151" s="76">
        <f>SUM(D152:D158)</f>
        <v>0</v>
      </c>
      <c r="E151" s="76">
        <f>SUM(E152:E158)</f>
        <v>0</v>
      </c>
      <c r="F151" s="76">
        <f>SUM(F152:F158)</f>
        <v>0</v>
      </c>
      <c r="G151" s="77">
        <f>SUM(G152:G158)</f>
        <v>0</v>
      </c>
      <c r="H151" s="36">
        <f t="shared" si="10"/>
        <v>0</v>
      </c>
      <c r="I151" s="76">
        <f>SUM(I152:I158)</f>
        <v>0</v>
      </c>
      <c r="J151" s="76">
        <f>SUM(J152:J158)</f>
        <v>0</v>
      </c>
      <c r="K151" s="76">
        <f>SUM(K152:K158)</f>
        <v>0</v>
      </c>
      <c r="L151" s="75">
        <f>SUM(L152:L158)</f>
        <v>0</v>
      </c>
    </row>
    <row r="152" spans="1:13" hidden="1" x14ac:dyDescent="0.25">
      <c r="A152" s="38">
        <v>2361</v>
      </c>
      <c r="B152" s="78" t="s">
        <v>161</v>
      </c>
      <c r="C152" s="36">
        <f t="shared" si="9"/>
        <v>0</v>
      </c>
      <c r="D152" s="35"/>
      <c r="E152" s="35"/>
      <c r="F152" s="35"/>
      <c r="G152" s="37"/>
      <c r="H152" s="36">
        <f t="shared" si="10"/>
        <v>0</v>
      </c>
      <c r="I152" s="35">
        <v>0</v>
      </c>
      <c r="J152" s="35"/>
      <c r="K152" s="35"/>
      <c r="L152" s="34"/>
      <c r="M152" s="27"/>
    </row>
    <row r="153" spans="1:13" ht="24" hidden="1" x14ac:dyDescent="0.25">
      <c r="A153" s="38">
        <v>2362</v>
      </c>
      <c r="B153" s="78" t="s">
        <v>160</v>
      </c>
      <c r="C153" s="36">
        <f t="shared" si="9"/>
        <v>0</v>
      </c>
      <c r="D153" s="35"/>
      <c r="E153" s="35"/>
      <c r="F153" s="35"/>
      <c r="G153" s="37"/>
      <c r="H153" s="36">
        <f t="shared" si="10"/>
        <v>0</v>
      </c>
      <c r="I153" s="35">
        <v>0</v>
      </c>
      <c r="J153" s="35"/>
      <c r="K153" s="35"/>
      <c r="L153" s="34"/>
      <c r="M153" s="27"/>
    </row>
    <row r="154" spans="1:13" hidden="1" x14ac:dyDescent="0.25">
      <c r="A154" s="38">
        <v>2363</v>
      </c>
      <c r="B154" s="78" t="s">
        <v>159</v>
      </c>
      <c r="C154" s="36">
        <f t="shared" si="9"/>
        <v>0</v>
      </c>
      <c r="D154" s="35"/>
      <c r="E154" s="35"/>
      <c r="F154" s="35"/>
      <c r="G154" s="37"/>
      <c r="H154" s="36">
        <f t="shared" si="10"/>
        <v>0</v>
      </c>
      <c r="I154" s="35">
        <v>0</v>
      </c>
      <c r="J154" s="35"/>
      <c r="K154" s="35"/>
      <c r="L154" s="34"/>
      <c r="M154" s="27"/>
    </row>
    <row r="155" spans="1:13" hidden="1" x14ac:dyDescent="0.25">
      <c r="A155" s="38">
        <v>2364</v>
      </c>
      <c r="B155" s="78" t="s">
        <v>158</v>
      </c>
      <c r="C155" s="36">
        <f t="shared" si="9"/>
        <v>0</v>
      </c>
      <c r="D155" s="35"/>
      <c r="E155" s="35"/>
      <c r="F155" s="35"/>
      <c r="G155" s="37"/>
      <c r="H155" s="36">
        <f t="shared" si="10"/>
        <v>0</v>
      </c>
      <c r="I155" s="35">
        <v>0</v>
      </c>
      <c r="J155" s="35"/>
      <c r="K155" s="35"/>
      <c r="L155" s="34"/>
      <c r="M155" s="27"/>
    </row>
    <row r="156" spans="1:13" ht="12.75" hidden="1" customHeight="1" x14ac:dyDescent="0.25">
      <c r="A156" s="38">
        <v>2365</v>
      </c>
      <c r="B156" s="78" t="s">
        <v>157</v>
      </c>
      <c r="C156" s="36">
        <f t="shared" si="9"/>
        <v>0</v>
      </c>
      <c r="D156" s="35"/>
      <c r="E156" s="35"/>
      <c r="F156" s="35"/>
      <c r="G156" s="37"/>
      <c r="H156" s="36">
        <f t="shared" si="10"/>
        <v>0</v>
      </c>
      <c r="I156" s="35">
        <v>0</v>
      </c>
      <c r="J156" s="35"/>
      <c r="K156" s="35"/>
      <c r="L156" s="34"/>
      <c r="M156" s="27"/>
    </row>
    <row r="157" spans="1:13" ht="36" hidden="1" x14ac:dyDescent="0.25">
      <c r="A157" s="38">
        <v>2366</v>
      </c>
      <c r="B157" s="78" t="s">
        <v>156</v>
      </c>
      <c r="C157" s="36">
        <f t="shared" si="9"/>
        <v>0</v>
      </c>
      <c r="D157" s="35"/>
      <c r="E157" s="35"/>
      <c r="F157" s="35"/>
      <c r="G157" s="37"/>
      <c r="H157" s="36">
        <f t="shared" si="10"/>
        <v>0</v>
      </c>
      <c r="I157" s="35">
        <v>0</v>
      </c>
      <c r="J157" s="35"/>
      <c r="K157" s="35"/>
      <c r="L157" s="34"/>
      <c r="M157" s="27"/>
    </row>
    <row r="158" spans="1:13" ht="48" hidden="1" x14ac:dyDescent="0.25">
      <c r="A158" s="38">
        <v>2369</v>
      </c>
      <c r="B158" s="78" t="s">
        <v>155</v>
      </c>
      <c r="C158" s="36">
        <f t="shared" si="9"/>
        <v>0</v>
      </c>
      <c r="D158" s="35"/>
      <c r="E158" s="35"/>
      <c r="F158" s="35"/>
      <c r="G158" s="37"/>
      <c r="H158" s="36">
        <f t="shared" si="10"/>
        <v>0</v>
      </c>
      <c r="I158" s="35">
        <v>0</v>
      </c>
      <c r="J158" s="35"/>
      <c r="K158" s="35"/>
      <c r="L158" s="34"/>
      <c r="M158" s="27"/>
    </row>
    <row r="159" spans="1:13" hidden="1" x14ac:dyDescent="0.25">
      <c r="A159" s="80">
        <v>2370</v>
      </c>
      <c r="B159" s="137" t="s">
        <v>154</v>
      </c>
      <c r="C159" s="134">
        <f t="shared" si="9"/>
        <v>0</v>
      </c>
      <c r="D159" s="133"/>
      <c r="E159" s="133"/>
      <c r="F159" s="133"/>
      <c r="G159" s="135"/>
      <c r="H159" s="134">
        <f t="shared" si="10"/>
        <v>0</v>
      </c>
      <c r="I159" s="133">
        <v>0</v>
      </c>
      <c r="J159" s="133"/>
      <c r="K159" s="133"/>
      <c r="L159" s="132"/>
      <c r="M159" s="27"/>
    </row>
    <row r="160" spans="1:13" hidden="1" x14ac:dyDescent="0.25">
      <c r="A160" s="80">
        <v>2380</v>
      </c>
      <c r="B160" s="137" t="s">
        <v>153</v>
      </c>
      <c r="C160" s="134">
        <f t="shared" si="9"/>
        <v>0</v>
      </c>
      <c r="D160" s="139">
        <f>SUM(D161:D162)</f>
        <v>0</v>
      </c>
      <c r="E160" s="139">
        <f>SUM(E161:E162)</f>
        <v>0</v>
      </c>
      <c r="F160" s="139">
        <f>SUM(F161:F162)</f>
        <v>0</v>
      </c>
      <c r="G160" s="140">
        <f>SUM(G161:G162)</f>
        <v>0</v>
      </c>
      <c r="H160" s="134">
        <f t="shared" si="10"/>
        <v>0</v>
      </c>
      <c r="I160" s="139">
        <f>SUM(I161:I162)</f>
        <v>0</v>
      </c>
      <c r="J160" s="139">
        <f>SUM(J161:J162)</f>
        <v>0</v>
      </c>
      <c r="K160" s="139">
        <f>SUM(K161:K162)</f>
        <v>0</v>
      </c>
      <c r="L160" s="138">
        <f>SUM(L161:L162)</f>
        <v>0</v>
      </c>
    </row>
    <row r="161" spans="1:13" hidden="1" x14ac:dyDescent="0.25">
      <c r="A161" s="163">
        <v>2381</v>
      </c>
      <c r="B161" s="79" t="s">
        <v>152</v>
      </c>
      <c r="C161" s="69">
        <f t="shared" ref="C161:C192" si="11">SUM(D161:G161)</f>
        <v>0</v>
      </c>
      <c r="D161" s="68"/>
      <c r="E161" s="68"/>
      <c r="F161" s="68"/>
      <c r="G161" s="70"/>
      <c r="H161" s="69">
        <f t="shared" ref="H161:H192" si="12">SUM(I161:L161)</f>
        <v>0</v>
      </c>
      <c r="I161" s="68">
        <v>0</v>
      </c>
      <c r="J161" s="68"/>
      <c r="K161" s="68"/>
      <c r="L161" s="67"/>
      <c r="M161" s="27"/>
    </row>
    <row r="162" spans="1:13" ht="24" hidden="1" x14ac:dyDescent="0.25">
      <c r="A162" s="38">
        <v>2389</v>
      </c>
      <c r="B162" s="78" t="s">
        <v>151</v>
      </c>
      <c r="C162" s="36">
        <f t="shared" si="11"/>
        <v>0</v>
      </c>
      <c r="D162" s="35"/>
      <c r="E162" s="35"/>
      <c r="F162" s="35"/>
      <c r="G162" s="37"/>
      <c r="H162" s="36">
        <f t="shared" si="12"/>
        <v>0</v>
      </c>
      <c r="I162" s="35">
        <v>0</v>
      </c>
      <c r="J162" s="35"/>
      <c r="K162" s="35"/>
      <c r="L162" s="34"/>
      <c r="M162" s="27"/>
    </row>
    <row r="163" spans="1:13" hidden="1" x14ac:dyDescent="0.25">
      <c r="A163" s="80">
        <v>2390</v>
      </c>
      <c r="B163" s="137" t="s">
        <v>150</v>
      </c>
      <c r="C163" s="134">
        <f t="shared" si="11"/>
        <v>0</v>
      </c>
      <c r="D163" s="133"/>
      <c r="E163" s="133"/>
      <c r="F163" s="133"/>
      <c r="G163" s="135"/>
      <c r="H163" s="134">
        <f t="shared" si="12"/>
        <v>0</v>
      </c>
      <c r="I163" s="133">
        <v>0</v>
      </c>
      <c r="J163" s="133"/>
      <c r="K163" s="133"/>
      <c r="L163" s="132"/>
      <c r="M163" s="27"/>
    </row>
    <row r="164" spans="1:13" hidden="1" x14ac:dyDescent="0.25">
      <c r="A164" s="97">
        <v>2400</v>
      </c>
      <c r="B164" s="96" t="s">
        <v>149</v>
      </c>
      <c r="C164" s="94">
        <f t="shared" si="11"/>
        <v>0</v>
      </c>
      <c r="D164" s="17"/>
      <c r="E164" s="17"/>
      <c r="F164" s="17"/>
      <c r="G164" s="19"/>
      <c r="H164" s="94">
        <f t="shared" si="12"/>
        <v>0</v>
      </c>
      <c r="I164" s="17">
        <v>0</v>
      </c>
      <c r="J164" s="17"/>
      <c r="K164" s="17"/>
      <c r="L164" s="16"/>
      <c r="M164" s="27"/>
    </row>
    <row r="165" spans="1:13" ht="24" hidden="1" x14ac:dyDescent="0.25">
      <c r="A165" s="97">
        <v>2500</v>
      </c>
      <c r="B165" s="96" t="s">
        <v>148</v>
      </c>
      <c r="C165" s="94">
        <f t="shared" si="11"/>
        <v>0</v>
      </c>
      <c r="D165" s="93">
        <f>SUM(D166,D171)</f>
        <v>0</v>
      </c>
      <c r="E165" s="93">
        <f>SUM(E166,E171)</f>
        <v>0</v>
      </c>
      <c r="F165" s="93">
        <f>SUM(F166,F171)</f>
        <v>0</v>
      </c>
      <c r="G165" s="93">
        <f>SUM(G166,G171)</f>
        <v>0</v>
      </c>
      <c r="H165" s="94">
        <f t="shared" si="12"/>
        <v>0</v>
      </c>
      <c r="I165" s="93">
        <f>SUM(I166,I171)</f>
        <v>0</v>
      </c>
      <c r="J165" s="93">
        <f>SUM(J166,J171)</f>
        <v>0</v>
      </c>
      <c r="K165" s="93">
        <f>SUM(K166,K171)</f>
        <v>0</v>
      </c>
      <c r="L165" s="92">
        <f>SUM(L166,L171)</f>
        <v>0</v>
      </c>
    </row>
    <row r="166" spans="1:13" ht="16.5" hidden="1" customHeight="1" x14ac:dyDescent="0.25">
      <c r="A166" s="91">
        <v>2510</v>
      </c>
      <c r="B166" s="79" t="s">
        <v>147</v>
      </c>
      <c r="C166" s="69">
        <f t="shared" si="11"/>
        <v>0</v>
      </c>
      <c r="D166" s="107">
        <f>SUM(D167:D170)</f>
        <v>0</v>
      </c>
      <c r="E166" s="107">
        <f>SUM(E167:E170)</f>
        <v>0</v>
      </c>
      <c r="F166" s="107">
        <f>SUM(F167:F170)</f>
        <v>0</v>
      </c>
      <c r="G166" s="107">
        <f>SUM(G167:G170)</f>
        <v>0</v>
      </c>
      <c r="H166" s="69">
        <f t="shared" si="12"/>
        <v>0</v>
      </c>
      <c r="I166" s="107">
        <f>SUM(I167:I170)</f>
        <v>0</v>
      </c>
      <c r="J166" s="107">
        <f>SUM(J167:J170)</f>
        <v>0</v>
      </c>
      <c r="K166" s="107">
        <f>SUM(K167:K170)</f>
        <v>0</v>
      </c>
      <c r="L166" s="106">
        <f>SUM(L167:L170)</f>
        <v>0</v>
      </c>
    </row>
    <row r="167" spans="1:13" ht="24" hidden="1" x14ac:dyDescent="0.25">
      <c r="A167" s="74">
        <v>2512</v>
      </c>
      <c r="B167" s="78" t="s">
        <v>146</v>
      </c>
      <c r="C167" s="36">
        <f t="shared" si="11"/>
        <v>0</v>
      </c>
      <c r="D167" s="35"/>
      <c r="E167" s="35"/>
      <c r="F167" s="35"/>
      <c r="G167" s="37"/>
      <c r="H167" s="36">
        <f t="shared" si="12"/>
        <v>0</v>
      </c>
      <c r="I167" s="35">
        <v>0</v>
      </c>
      <c r="J167" s="35"/>
      <c r="K167" s="35"/>
      <c r="L167" s="34"/>
      <c r="M167" s="27"/>
    </row>
    <row r="168" spans="1:13" ht="36" hidden="1" x14ac:dyDescent="0.25">
      <c r="A168" s="74">
        <v>2513</v>
      </c>
      <c r="B168" s="78" t="s">
        <v>145</v>
      </c>
      <c r="C168" s="36">
        <f t="shared" si="11"/>
        <v>0</v>
      </c>
      <c r="D168" s="35"/>
      <c r="E168" s="35"/>
      <c r="F168" s="35"/>
      <c r="G168" s="37"/>
      <c r="H168" s="36">
        <f t="shared" si="12"/>
        <v>0</v>
      </c>
      <c r="I168" s="35">
        <v>0</v>
      </c>
      <c r="J168" s="35"/>
      <c r="K168" s="35"/>
      <c r="L168" s="34"/>
      <c r="M168" s="27"/>
    </row>
    <row r="169" spans="1:13" ht="24" hidden="1" x14ac:dyDescent="0.25">
      <c r="A169" s="74">
        <v>2515</v>
      </c>
      <c r="B169" s="78" t="s">
        <v>144</v>
      </c>
      <c r="C169" s="36">
        <f t="shared" si="11"/>
        <v>0</v>
      </c>
      <c r="D169" s="35"/>
      <c r="E169" s="35"/>
      <c r="F169" s="35"/>
      <c r="G169" s="37"/>
      <c r="H169" s="36">
        <f t="shared" si="12"/>
        <v>0</v>
      </c>
      <c r="I169" s="35">
        <v>0</v>
      </c>
      <c r="J169" s="35"/>
      <c r="K169" s="35"/>
      <c r="L169" s="34"/>
      <c r="M169" s="27"/>
    </row>
    <row r="170" spans="1:13" ht="24" hidden="1" x14ac:dyDescent="0.25">
      <c r="A170" s="74">
        <v>2519</v>
      </c>
      <c r="B170" s="78" t="s">
        <v>143</v>
      </c>
      <c r="C170" s="36">
        <f t="shared" si="11"/>
        <v>0</v>
      </c>
      <c r="D170" s="35"/>
      <c r="E170" s="35"/>
      <c r="F170" s="35"/>
      <c r="G170" s="37"/>
      <c r="H170" s="36">
        <f t="shared" si="12"/>
        <v>0</v>
      </c>
      <c r="I170" s="35">
        <v>0</v>
      </c>
      <c r="J170" s="35"/>
      <c r="K170" s="35"/>
      <c r="L170" s="34"/>
      <c r="M170" s="27"/>
    </row>
    <row r="171" spans="1:13" ht="24" hidden="1" x14ac:dyDescent="0.25">
      <c r="A171" s="88">
        <v>2520</v>
      </c>
      <c r="B171" s="78" t="s">
        <v>142</v>
      </c>
      <c r="C171" s="36">
        <f t="shared" si="11"/>
        <v>0</v>
      </c>
      <c r="D171" s="35"/>
      <c r="E171" s="35"/>
      <c r="F171" s="35"/>
      <c r="G171" s="37"/>
      <c r="H171" s="36">
        <f t="shared" si="12"/>
        <v>0</v>
      </c>
      <c r="I171" s="35">
        <v>0</v>
      </c>
      <c r="J171" s="35"/>
      <c r="K171" s="35"/>
      <c r="L171" s="34"/>
      <c r="M171" s="27"/>
    </row>
    <row r="172" spans="1:13" s="158" customFormat="1" ht="48" hidden="1" x14ac:dyDescent="0.25">
      <c r="A172" s="147">
        <v>2800</v>
      </c>
      <c r="B172" s="79" t="s">
        <v>141</v>
      </c>
      <c r="C172" s="69">
        <f t="shared" si="11"/>
        <v>0</v>
      </c>
      <c r="D172" s="161"/>
      <c r="E172" s="161"/>
      <c r="F172" s="161"/>
      <c r="G172" s="162"/>
      <c r="H172" s="69">
        <f t="shared" si="12"/>
        <v>0</v>
      </c>
      <c r="I172" s="161">
        <v>0</v>
      </c>
      <c r="J172" s="161"/>
      <c r="K172" s="161"/>
      <c r="L172" s="160"/>
      <c r="M172" s="159"/>
    </row>
    <row r="173" spans="1:13" hidden="1" x14ac:dyDescent="0.25">
      <c r="A173" s="131">
        <v>3000</v>
      </c>
      <c r="B173" s="131" t="s">
        <v>140</v>
      </c>
      <c r="C173" s="128">
        <f t="shared" si="11"/>
        <v>0</v>
      </c>
      <c r="D173" s="127">
        <f>SUM(D174,D184)</f>
        <v>0</v>
      </c>
      <c r="E173" s="127">
        <f>SUM(E174,E184)</f>
        <v>0</v>
      </c>
      <c r="F173" s="127">
        <f>SUM(F174,F184)</f>
        <v>0</v>
      </c>
      <c r="G173" s="129">
        <f>SUM(G174,G184)</f>
        <v>0</v>
      </c>
      <c r="H173" s="128">
        <f t="shared" si="12"/>
        <v>0</v>
      </c>
      <c r="I173" s="127">
        <f>SUM(I174,I184)</f>
        <v>0</v>
      </c>
      <c r="J173" s="127">
        <f>SUM(J174,J184)</f>
        <v>0</v>
      </c>
      <c r="K173" s="127">
        <f>SUM(K174,K184)</f>
        <v>0</v>
      </c>
      <c r="L173" s="126">
        <f>SUM(L174,L184)</f>
        <v>0</v>
      </c>
    </row>
    <row r="174" spans="1:13" ht="24" hidden="1" x14ac:dyDescent="0.25">
      <c r="A174" s="97">
        <v>3200</v>
      </c>
      <c r="B174" s="124" t="s">
        <v>139</v>
      </c>
      <c r="C174" s="95">
        <f t="shared" si="11"/>
        <v>0</v>
      </c>
      <c r="D174" s="93">
        <f>SUM(D175,D179)</f>
        <v>0</v>
      </c>
      <c r="E174" s="93">
        <f>SUM(E175,E179)</f>
        <v>0</v>
      </c>
      <c r="F174" s="93">
        <f>SUM(F175,F179)</f>
        <v>0</v>
      </c>
      <c r="G174" s="93">
        <f>SUM(G175,G179)</f>
        <v>0</v>
      </c>
      <c r="H174" s="94">
        <f t="shared" si="12"/>
        <v>0</v>
      </c>
      <c r="I174" s="93">
        <f>SUM(I175,I179)</f>
        <v>0</v>
      </c>
      <c r="J174" s="93">
        <f>SUM(J175,J179)</f>
        <v>0</v>
      </c>
      <c r="K174" s="93">
        <f>SUM(K175,K179)</f>
        <v>0</v>
      </c>
      <c r="L174" s="92">
        <f>SUM(L175,L179)</f>
        <v>0</v>
      </c>
    </row>
    <row r="175" spans="1:13" ht="36" hidden="1" x14ac:dyDescent="0.25">
      <c r="A175" s="91">
        <v>3260</v>
      </c>
      <c r="B175" s="79" t="s">
        <v>138</v>
      </c>
      <c r="C175" s="69">
        <f t="shared" si="11"/>
        <v>0</v>
      </c>
      <c r="D175" s="107">
        <f>SUM(D176:D178)</f>
        <v>0</v>
      </c>
      <c r="E175" s="107">
        <f>SUM(E176:E178)</f>
        <v>0</v>
      </c>
      <c r="F175" s="107">
        <f>SUM(F176:F178)</f>
        <v>0</v>
      </c>
      <c r="G175" s="150">
        <f>SUM(G176:G178)</f>
        <v>0</v>
      </c>
      <c r="H175" s="69">
        <f t="shared" si="12"/>
        <v>0</v>
      </c>
      <c r="I175" s="107">
        <f>SUM(I176:I178)</f>
        <v>0</v>
      </c>
      <c r="J175" s="107">
        <f>SUM(J176:J178)</f>
        <v>0</v>
      </c>
      <c r="K175" s="107">
        <f>SUM(K176:K178)</f>
        <v>0</v>
      </c>
      <c r="L175" s="149">
        <f>SUM(L176:L178)</f>
        <v>0</v>
      </c>
    </row>
    <row r="176" spans="1:13" ht="24" hidden="1" x14ac:dyDescent="0.25">
      <c r="A176" s="74">
        <v>3261</v>
      </c>
      <c r="B176" s="78" t="s">
        <v>137</v>
      </c>
      <c r="C176" s="36">
        <f t="shared" si="11"/>
        <v>0</v>
      </c>
      <c r="D176" s="35"/>
      <c r="E176" s="35"/>
      <c r="F176" s="35"/>
      <c r="G176" s="37"/>
      <c r="H176" s="36">
        <f t="shared" si="12"/>
        <v>0</v>
      </c>
      <c r="I176" s="35">
        <v>0</v>
      </c>
      <c r="J176" s="35"/>
      <c r="K176" s="35"/>
      <c r="L176" s="34"/>
      <c r="M176" s="27"/>
    </row>
    <row r="177" spans="1:13" ht="36" hidden="1" x14ac:dyDescent="0.25">
      <c r="A177" s="74">
        <v>3262</v>
      </c>
      <c r="B177" s="78" t="s">
        <v>136</v>
      </c>
      <c r="C177" s="36">
        <f t="shared" si="11"/>
        <v>0</v>
      </c>
      <c r="D177" s="35"/>
      <c r="E177" s="35"/>
      <c r="F177" s="35"/>
      <c r="G177" s="37"/>
      <c r="H177" s="36">
        <f t="shared" si="12"/>
        <v>0</v>
      </c>
      <c r="I177" s="35">
        <v>0</v>
      </c>
      <c r="J177" s="35"/>
      <c r="K177" s="35"/>
      <c r="L177" s="34"/>
      <c r="M177" s="27"/>
    </row>
    <row r="178" spans="1:13" ht="24" hidden="1" x14ac:dyDescent="0.25">
      <c r="A178" s="74">
        <v>3263</v>
      </c>
      <c r="B178" s="78" t="s">
        <v>135</v>
      </c>
      <c r="C178" s="36">
        <f t="shared" si="11"/>
        <v>0</v>
      </c>
      <c r="D178" s="35"/>
      <c r="E178" s="35"/>
      <c r="F178" s="35"/>
      <c r="G178" s="37"/>
      <c r="H178" s="36">
        <f t="shared" si="12"/>
        <v>0</v>
      </c>
      <c r="I178" s="35">
        <v>0</v>
      </c>
      <c r="J178" s="35"/>
      <c r="K178" s="35"/>
      <c r="L178" s="34"/>
      <c r="M178" s="27"/>
    </row>
    <row r="179" spans="1:13" ht="84" hidden="1" x14ac:dyDescent="0.25">
      <c r="A179" s="91">
        <v>3290</v>
      </c>
      <c r="B179" s="79" t="s">
        <v>134</v>
      </c>
      <c r="C179" s="30">
        <f t="shared" si="11"/>
        <v>0</v>
      </c>
      <c r="D179" s="107">
        <f>SUM(D180:D183)</f>
        <v>0</v>
      </c>
      <c r="E179" s="107">
        <f>SUM(E180:E183)</f>
        <v>0</v>
      </c>
      <c r="F179" s="107">
        <f>SUM(F180:F183)</f>
        <v>0</v>
      </c>
      <c r="G179" s="107">
        <f>SUM(G180:G183)</f>
        <v>0</v>
      </c>
      <c r="H179" s="30">
        <f t="shared" si="12"/>
        <v>0</v>
      </c>
      <c r="I179" s="107">
        <f>SUM(I180:I183)</f>
        <v>0</v>
      </c>
      <c r="J179" s="107">
        <f>SUM(J180:J183)</f>
        <v>0</v>
      </c>
      <c r="K179" s="107">
        <f>SUM(K180:K183)</f>
        <v>0</v>
      </c>
      <c r="L179" s="117">
        <f>SUM(L180:L183)</f>
        <v>0</v>
      </c>
    </row>
    <row r="180" spans="1:13" ht="72" hidden="1" x14ac:dyDescent="0.25">
      <c r="A180" s="74">
        <v>3291</v>
      </c>
      <c r="B180" s="78" t="s">
        <v>133</v>
      </c>
      <c r="C180" s="36">
        <f t="shared" si="11"/>
        <v>0</v>
      </c>
      <c r="D180" s="35"/>
      <c r="E180" s="35"/>
      <c r="F180" s="35"/>
      <c r="G180" s="157"/>
      <c r="H180" s="36">
        <f t="shared" si="12"/>
        <v>0</v>
      </c>
      <c r="I180" s="35">
        <v>0</v>
      </c>
      <c r="J180" s="35"/>
      <c r="K180" s="35"/>
      <c r="L180" s="34"/>
      <c r="M180" s="27"/>
    </row>
    <row r="181" spans="1:13" ht="72" hidden="1" x14ac:dyDescent="0.25">
      <c r="A181" s="74">
        <v>3292</v>
      </c>
      <c r="B181" s="78" t="s">
        <v>132</v>
      </c>
      <c r="C181" s="36">
        <f t="shared" si="11"/>
        <v>0</v>
      </c>
      <c r="D181" s="35"/>
      <c r="E181" s="35"/>
      <c r="F181" s="35"/>
      <c r="G181" s="157"/>
      <c r="H181" s="36">
        <f t="shared" si="12"/>
        <v>0</v>
      </c>
      <c r="I181" s="35">
        <v>0</v>
      </c>
      <c r="J181" s="35"/>
      <c r="K181" s="35"/>
      <c r="L181" s="34"/>
      <c r="M181" s="27"/>
    </row>
    <row r="182" spans="1:13" ht="72" hidden="1" x14ac:dyDescent="0.25">
      <c r="A182" s="74">
        <v>3293</v>
      </c>
      <c r="B182" s="78" t="s">
        <v>131</v>
      </c>
      <c r="C182" s="36">
        <f t="shared" si="11"/>
        <v>0</v>
      </c>
      <c r="D182" s="35"/>
      <c r="E182" s="35"/>
      <c r="F182" s="35"/>
      <c r="G182" s="157"/>
      <c r="H182" s="36">
        <f t="shared" si="12"/>
        <v>0</v>
      </c>
      <c r="I182" s="35">
        <v>0</v>
      </c>
      <c r="J182" s="35"/>
      <c r="K182" s="35"/>
      <c r="L182" s="34"/>
      <c r="M182" s="27"/>
    </row>
    <row r="183" spans="1:13" ht="60" hidden="1" x14ac:dyDescent="0.25">
      <c r="A183" s="156">
        <v>3294</v>
      </c>
      <c r="B183" s="78" t="s">
        <v>130</v>
      </c>
      <c r="C183" s="30">
        <f t="shared" si="11"/>
        <v>0</v>
      </c>
      <c r="D183" s="29"/>
      <c r="E183" s="29"/>
      <c r="F183" s="29"/>
      <c r="G183" s="155"/>
      <c r="H183" s="30">
        <f t="shared" si="12"/>
        <v>0</v>
      </c>
      <c r="I183" s="29">
        <v>0</v>
      </c>
      <c r="J183" s="29"/>
      <c r="K183" s="29"/>
      <c r="L183" s="28"/>
      <c r="M183" s="27"/>
    </row>
    <row r="184" spans="1:13" ht="48" hidden="1" x14ac:dyDescent="0.25">
      <c r="A184" s="125">
        <v>3300</v>
      </c>
      <c r="B184" s="124" t="s">
        <v>129</v>
      </c>
      <c r="C184" s="122">
        <f t="shared" si="11"/>
        <v>0</v>
      </c>
      <c r="D184" s="121">
        <f>SUM(D185:D186)</f>
        <v>0</v>
      </c>
      <c r="E184" s="121">
        <f>SUM(E185:E186)</f>
        <v>0</v>
      </c>
      <c r="F184" s="121">
        <f>SUM(F185:F186)</f>
        <v>0</v>
      </c>
      <c r="G184" s="121">
        <f>SUM(G185:G186)</f>
        <v>0</v>
      </c>
      <c r="H184" s="122">
        <f t="shared" si="12"/>
        <v>0</v>
      </c>
      <c r="I184" s="121">
        <f>SUM(I185:I186)</f>
        <v>0</v>
      </c>
      <c r="J184" s="121">
        <f>SUM(J185:J186)</f>
        <v>0</v>
      </c>
      <c r="K184" s="121">
        <f>SUM(K185:K186)</f>
        <v>0</v>
      </c>
      <c r="L184" s="92">
        <f>SUM(L185:L186)</f>
        <v>0</v>
      </c>
    </row>
    <row r="185" spans="1:13" ht="48" hidden="1" x14ac:dyDescent="0.25">
      <c r="A185" s="154">
        <v>3310</v>
      </c>
      <c r="B185" s="137" t="s">
        <v>128</v>
      </c>
      <c r="C185" s="153">
        <f t="shared" si="11"/>
        <v>0</v>
      </c>
      <c r="D185" s="133"/>
      <c r="E185" s="133"/>
      <c r="F185" s="133"/>
      <c r="G185" s="135"/>
      <c r="H185" s="153">
        <f t="shared" si="12"/>
        <v>0</v>
      </c>
      <c r="I185" s="133">
        <v>0</v>
      </c>
      <c r="J185" s="133"/>
      <c r="K185" s="133"/>
      <c r="L185" s="132"/>
      <c r="M185" s="27"/>
    </row>
    <row r="186" spans="1:13" ht="60" hidden="1" x14ac:dyDescent="0.25">
      <c r="A186" s="114">
        <v>3320</v>
      </c>
      <c r="B186" s="79" t="s">
        <v>127</v>
      </c>
      <c r="C186" s="69">
        <f t="shared" si="11"/>
        <v>0</v>
      </c>
      <c r="D186" s="68"/>
      <c r="E186" s="68"/>
      <c r="F186" s="68"/>
      <c r="G186" s="70"/>
      <c r="H186" s="69">
        <f t="shared" si="12"/>
        <v>0</v>
      </c>
      <c r="I186" s="68">
        <v>0</v>
      </c>
      <c r="J186" s="68"/>
      <c r="K186" s="68"/>
      <c r="L186" s="67"/>
      <c r="M186" s="27"/>
    </row>
    <row r="187" spans="1:13" hidden="1" x14ac:dyDescent="0.25">
      <c r="A187" s="152">
        <v>4000</v>
      </c>
      <c r="B187" s="131" t="s">
        <v>126</v>
      </c>
      <c r="C187" s="128">
        <f t="shared" si="11"/>
        <v>0</v>
      </c>
      <c r="D187" s="127">
        <f>SUM(D188,D191)</f>
        <v>0</v>
      </c>
      <c r="E187" s="127">
        <f>SUM(E188,E191)</f>
        <v>0</v>
      </c>
      <c r="F187" s="127">
        <f>SUM(F188,F191)</f>
        <v>0</v>
      </c>
      <c r="G187" s="129">
        <f>SUM(G188,G191)</f>
        <v>0</v>
      </c>
      <c r="H187" s="128">
        <f t="shared" si="12"/>
        <v>0</v>
      </c>
      <c r="I187" s="127">
        <f>SUM(I188,I191)</f>
        <v>0</v>
      </c>
      <c r="J187" s="127">
        <f>SUM(J188,J191)</f>
        <v>0</v>
      </c>
      <c r="K187" s="127">
        <f>SUM(K188,K191)</f>
        <v>0</v>
      </c>
      <c r="L187" s="126">
        <f>SUM(L188,L191)</f>
        <v>0</v>
      </c>
    </row>
    <row r="188" spans="1:13" ht="24" hidden="1" x14ac:dyDescent="0.25">
      <c r="A188" s="151">
        <v>4200</v>
      </c>
      <c r="B188" s="96" t="s">
        <v>125</v>
      </c>
      <c r="C188" s="94">
        <f t="shared" si="11"/>
        <v>0</v>
      </c>
      <c r="D188" s="93">
        <f>SUM(D189,D190)</f>
        <v>0</v>
      </c>
      <c r="E188" s="93">
        <f>SUM(E189,E190)</f>
        <v>0</v>
      </c>
      <c r="F188" s="93">
        <f>SUM(F189,F190)</f>
        <v>0</v>
      </c>
      <c r="G188" s="142">
        <f>SUM(G189,G190)</f>
        <v>0</v>
      </c>
      <c r="H188" s="94">
        <f t="shared" si="12"/>
        <v>0</v>
      </c>
      <c r="I188" s="93">
        <f>SUM(I189,I190)</f>
        <v>0</v>
      </c>
      <c r="J188" s="93">
        <f>SUM(J189,J190)</f>
        <v>0</v>
      </c>
      <c r="K188" s="93">
        <f>SUM(K189,K190)</f>
        <v>0</v>
      </c>
      <c r="L188" s="141">
        <f>SUM(L189,L190)</f>
        <v>0</v>
      </c>
    </row>
    <row r="189" spans="1:13" ht="36" hidden="1" x14ac:dyDescent="0.25">
      <c r="A189" s="91">
        <v>4240</v>
      </c>
      <c r="B189" s="79" t="s">
        <v>124</v>
      </c>
      <c r="C189" s="69">
        <f t="shared" si="11"/>
        <v>0</v>
      </c>
      <c r="D189" s="68"/>
      <c r="E189" s="68"/>
      <c r="F189" s="68"/>
      <c r="G189" s="70"/>
      <c r="H189" s="69">
        <f t="shared" si="12"/>
        <v>0</v>
      </c>
      <c r="I189" s="68">
        <v>0</v>
      </c>
      <c r="J189" s="68"/>
      <c r="K189" s="68"/>
      <c r="L189" s="67"/>
      <c r="M189" s="27"/>
    </row>
    <row r="190" spans="1:13" ht="24" hidden="1" x14ac:dyDescent="0.25">
      <c r="A190" s="88">
        <v>4250</v>
      </c>
      <c r="B190" s="78" t="s">
        <v>123</v>
      </c>
      <c r="C190" s="36">
        <f t="shared" si="11"/>
        <v>0</v>
      </c>
      <c r="D190" s="35"/>
      <c r="E190" s="35"/>
      <c r="F190" s="35"/>
      <c r="G190" s="37"/>
      <c r="H190" s="36">
        <f t="shared" si="12"/>
        <v>0</v>
      </c>
      <c r="I190" s="35">
        <v>0</v>
      </c>
      <c r="J190" s="35"/>
      <c r="K190" s="35"/>
      <c r="L190" s="34"/>
      <c r="M190" s="27"/>
    </row>
    <row r="191" spans="1:13" hidden="1" x14ac:dyDescent="0.25">
      <c r="A191" s="97">
        <v>4300</v>
      </c>
      <c r="B191" s="96" t="s">
        <v>122</v>
      </c>
      <c r="C191" s="94">
        <f t="shared" si="11"/>
        <v>0</v>
      </c>
      <c r="D191" s="93">
        <f>SUM(D192)</f>
        <v>0</v>
      </c>
      <c r="E191" s="93">
        <f>SUM(E192)</f>
        <v>0</v>
      </c>
      <c r="F191" s="93">
        <f>SUM(F192)</f>
        <v>0</v>
      </c>
      <c r="G191" s="142">
        <f>SUM(G192)</f>
        <v>0</v>
      </c>
      <c r="H191" s="94">
        <f t="shared" si="12"/>
        <v>0</v>
      </c>
      <c r="I191" s="93">
        <f>SUM(I192)</f>
        <v>0</v>
      </c>
      <c r="J191" s="93">
        <f>SUM(J192)</f>
        <v>0</v>
      </c>
      <c r="K191" s="93">
        <f>SUM(K192)</f>
        <v>0</v>
      </c>
      <c r="L191" s="141">
        <f>SUM(L192)</f>
        <v>0</v>
      </c>
    </row>
    <row r="192" spans="1:13" ht="24" hidden="1" x14ac:dyDescent="0.25">
      <c r="A192" s="91">
        <v>4310</v>
      </c>
      <c r="B192" s="79" t="s">
        <v>121</v>
      </c>
      <c r="C192" s="69">
        <f t="shared" si="11"/>
        <v>0</v>
      </c>
      <c r="D192" s="107">
        <f>SUM(D193:D193)</f>
        <v>0</v>
      </c>
      <c r="E192" s="107">
        <f>SUM(E193:E193)</f>
        <v>0</v>
      </c>
      <c r="F192" s="107">
        <f>SUM(F193:F193)</f>
        <v>0</v>
      </c>
      <c r="G192" s="150">
        <f>SUM(G193:G193)</f>
        <v>0</v>
      </c>
      <c r="H192" s="69">
        <f t="shared" si="12"/>
        <v>0</v>
      </c>
      <c r="I192" s="107">
        <f>SUM(I193:I193)</f>
        <v>0</v>
      </c>
      <c r="J192" s="107">
        <f>SUM(J193:J193)</f>
        <v>0</v>
      </c>
      <c r="K192" s="107">
        <f>SUM(K193:K193)</f>
        <v>0</v>
      </c>
      <c r="L192" s="149">
        <f>SUM(L193:L193)</f>
        <v>0</v>
      </c>
    </row>
    <row r="193" spans="1:13" ht="36" hidden="1" x14ac:dyDescent="0.25">
      <c r="A193" s="74">
        <v>4311</v>
      </c>
      <c r="B193" s="78" t="s">
        <v>120</v>
      </c>
      <c r="C193" s="36">
        <f t="shared" ref="C193:C224" si="13">SUM(D193:G193)</f>
        <v>0</v>
      </c>
      <c r="D193" s="35"/>
      <c r="E193" s="35"/>
      <c r="F193" s="35"/>
      <c r="G193" s="37"/>
      <c r="H193" s="36">
        <f t="shared" ref="H193:H224" si="14">SUM(I193:L193)</f>
        <v>0</v>
      </c>
      <c r="I193" s="35">
        <v>0</v>
      </c>
      <c r="J193" s="35"/>
      <c r="K193" s="35"/>
      <c r="L193" s="34"/>
      <c r="M193" s="27"/>
    </row>
    <row r="194" spans="1:13" s="14" customFormat="1" ht="24" x14ac:dyDescent="0.25">
      <c r="A194" s="148"/>
      <c r="B194" s="147" t="s">
        <v>119</v>
      </c>
      <c r="C194" s="146">
        <f t="shared" si="13"/>
        <v>463697</v>
      </c>
      <c r="D194" s="145">
        <f>SUM(D195,D230,D268)</f>
        <v>463697</v>
      </c>
      <c r="E194" s="145">
        <f>SUM(E195,E230,E268)</f>
        <v>0</v>
      </c>
      <c r="F194" s="145">
        <f>SUM(F195,F230,F268)</f>
        <v>0</v>
      </c>
      <c r="G194" s="145">
        <f>SUM(G195,G230,G268)</f>
        <v>0</v>
      </c>
      <c r="H194" s="146">
        <f t="shared" si="14"/>
        <v>439830</v>
      </c>
      <c r="I194" s="145">
        <f>SUM(I195,I230,I268)</f>
        <v>439830</v>
      </c>
      <c r="J194" s="145">
        <f>SUM(J195,J230,J268)</f>
        <v>0</v>
      </c>
      <c r="K194" s="145">
        <f>SUM(K195,K230,K268)</f>
        <v>0</v>
      </c>
      <c r="L194" s="144">
        <f>SUM(L195,L230,L268)</f>
        <v>0</v>
      </c>
    </row>
    <row r="195" spans="1:13" hidden="1" x14ac:dyDescent="0.25">
      <c r="A195" s="131">
        <v>5000</v>
      </c>
      <c r="B195" s="131" t="s">
        <v>118</v>
      </c>
      <c r="C195" s="128">
        <f t="shared" si="13"/>
        <v>0</v>
      </c>
      <c r="D195" s="127">
        <f>D196+D204</f>
        <v>0</v>
      </c>
      <c r="E195" s="127">
        <f>E196+E204</f>
        <v>0</v>
      </c>
      <c r="F195" s="127">
        <f>F196+F204</f>
        <v>0</v>
      </c>
      <c r="G195" s="127">
        <f>G196+G204</f>
        <v>0</v>
      </c>
      <c r="H195" s="128">
        <f t="shared" si="14"/>
        <v>0</v>
      </c>
      <c r="I195" s="127">
        <f>I196+I204</f>
        <v>0</v>
      </c>
      <c r="J195" s="127">
        <f>J196+J204</f>
        <v>0</v>
      </c>
      <c r="K195" s="127">
        <f>K196+K204</f>
        <v>0</v>
      </c>
      <c r="L195" s="143">
        <f>L196+L204</f>
        <v>0</v>
      </c>
    </row>
    <row r="196" spans="1:13" hidden="1" x14ac:dyDescent="0.25">
      <c r="A196" s="97">
        <v>5100</v>
      </c>
      <c r="B196" s="96" t="s">
        <v>117</v>
      </c>
      <c r="C196" s="94">
        <f t="shared" si="13"/>
        <v>0</v>
      </c>
      <c r="D196" s="93">
        <f>D197+D198+D201+D202+D203</f>
        <v>0</v>
      </c>
      <c r="E196" s="93">
        <f>E197+E198+E201+E202+E203</f>
        <v>0</v>
      </c>
      <c r="F196" s="93">
        <f>F197+F198+F201+F202+F203</f>
        <v>0</v>
      </c>
      <c r="G196" s="142">
        <f>G197+G198+G201+G202+G203</f>
        <v>0</v>
      </c>
      <c r="H196" s="94">
        <f t="shared" si="14"/>
        <v>0</v>
      </c>
      <c r="I196" s="93">
        <f>I197+I198+I201+I202+I203</f>
        <v>0</v>
      </c>
      <c r="J196" s="93">
        <f>J197+J198+J201+J202+J203</f>
        <v>0</v>
      </c>
      <c r="K196" s="93">
        <f>K197+K198+K201+K202+K203</f>
        <v>0</v>
      </c>
      <c r="L196" s="141">
        <f>L197+L198+L201+L202+L203</f>
        <v>0</v>
      </c>
    </row>
    <row r="197" spans="1:13" hidden="1" x14ac:dyDescent="0.25">
      <c r="A197" s="91">
        <v>5110</v>
      </c>
      <c r="B197" s="79" t="s">
        <v>116</v>
      </c>
      <c r="C197" s="69">
        <f t="shared" si="13"/>
        <v>0</v>
      </c>
      <c r="D197" s="68"/>
      <c r="E197" s="68"/>
      <c r="F197" s="68"/>
      <c r="G197" s="70"/>
      <c r="H197" s="69">
        <f t="shared" si="14"/>
        <v>0</v>
      </c>
      <c r="I197" s="68">
        <v>0</v>
      </c>
      <c r="J197" s="68"/>
      <c r="K197" s="68"/>
      <c r="L197" s="67"/>
      <c r="M197" s="27"/>
    </row>
    <row r="198" spans="1:13" ht="24" hidden="1" x14ac:dyDescent="0.25">
      <c r="A198" s="88">
        <v>5120</v>
      </c>
      <c r="B198" s="78" t="s">
        <v>115</v>
      </c>
      <c r="C198" s="36">
        <f t="shared" si="13"/>
        <v>0</v>
      </c>
      <c r="D198" s="76">
        <f>D199+D200</f>
        <v>0</v>
      </c>
      <c r="E198" s="76">
        <f>E199+E200</f>
        <v>0</v>
      </c>
      <c r="F198" s="76">
        <f>F199+F200</f>
        <v>0</v>
      </c>
      <c r="G198" s="77">
        <f>G199+G200</f>
        <v>0</v>
      </c>
      <c r="H198" s="36">
        <f t="shared" si="14"/>
        <v>0</v>
      </c>
      <c r="I198" s="76">
        <f>I199+I200</f>
        <v>0</v>
      </c>
      <c r="J198" s="76">
        <f>J199+J200</f>
        <v>0</v>
      </c>
      <c r="K198" s="76">
        <f>K199+K200</f>
        <v>0</v>
      </c>
      <c r="L198" s="75">
        <f>L199+L200</f>
        <v>0</v>
      </c>
    </row>
    <row r="199" spans="1:13" hidden="1" x14ac:dyDescent="0.25">
      <c r="A199" s="74">
        <v>5121</v>
      </c>
      <c r="B199" s="78" t="s">
        <v>114</v>
      </c>
      <c r="C199" s="36">
        <f t="shared" si="13"/>
        <v>0</v>
      </c>
      <c r="D199" s="35"/>
      <c r="E199" s="35"/>
      <c r="F199" s="35"/>
      <c r="G199" s="37"/>
      <c r="H199" s="36">
        <f t="shared" si="14"/>
        <v>0</v>
      </c>
      <c r="I199" s="35">
        <v>0</v>
      </c>
      <c r="J199" s="35"/>
      <c r="K199" s="35"/>
      <c r="L199" s="34"/>
      <c r="M199" s="27"/>
    </row>
    <row r="200" spans="1:13" ht="24" hidden="1" x14ac:dyDescent="0.25">
      <c r="A200" s="74">
        <v>5129</v>
      </c>
      <c r="B200" s="78" t="s">
        <v>113</v>
      </c>
      <c r="C200" s="36">
        <f t="shared" si="13"/>
        <v>0</v>
      </c>
      <c r="D200" s="35"/>
      <c r="E200" s="35"/>
      <c r="F200" s="35"/>
      <c r="G200" s="37"/>
      <c r="H200" s="36">
        <f t="shared" si="14"/>
        <v>0</v>
      </c>
      <c r="I200" s="35">
        <v>0</v>
      </c>
      <c r="J200" s="35"/>
      <c r="K200" s="35"/>
      <c r="L200" s="34"/>
      <c r="M200" s="27"/>
    </row>
    <row r="201" spans="1:13" hidden="1" x14ac:dyDescent="0.25">
      <c r="A201" s="88">
        <v>5130</v>
      </c>
      <c r="B201" s="78" t="s">
        <v>112</v>
      </c>
      <c r="C201" s="36">
        <f t="shared" si="13"/>
        <v>0</v>
      </c>
      <c r="D201" s="35"/>
      <c r="E201" s="35"/>
      <c r="F201" s="35"/>
      <c r="G201" s="37"/>
      <c r="H201" s="36">
        <f t="shared" si="14"/>
        <v>0</v>
      </c>
      <c r="I201" s="35">
        <v>0</v>
      </c>
      <c r="J201" s="35"/>
      <c r="K201" s="35"/>
      <c r="L201" s="34"/>
      <c r="M201" s="27"/>
    </row>
    <row r="202" spans="1:13" hidden="1" x14ac:dyDescent="0.25">
      <c r="A202" s="88">
        <v>5140</v>
      </c>
      <c r="B202" s="78" t="s">
        <v>111</v>
      </c>
      <c r="C202" s="36">
        <f t="shared" si="13"/>
        <v>0</v>
      </c>
      <c r="D202" s="35"/>
      <c r="E202" s="35"/>
      <c r="F202" s="35"/>
      <c r="G202" s="37"/>
      <c r="H202" s="36">
        <f t="shared" si="14"/>
        <v>0</v>
      </c>
      <c r="I202" s="35">
        <v>0</v>
      </c>
      <c r="J202" s="35"/>
      <c r="K202" s="35"/>
      <c r="L202" s="34"/>
      <c r="M202" s="27"/>
    </row>
    <row r="203" spans="1:13" ht="24" hidden="1" x14ac:dyDescent="0.25">
      <c r="A203" s="88">
        <v>5170</v>
      </c>
      <c r="B203" s="78" t="s">
        <v>110</v>
      </c>
      <c r="C203" s="36">
        <f t="shared" si="13"/>
        <v>0</v>
      </c>
      <c r="D203" s="35"/>
      <c r="E203" s="35"/>
      <c r="F203" s="35"/>
      <c r="G203" s="37"/>
      <c r="H203" s="36">
        <f t="shared" si="14"/>
        <v>0</v>
      </c>
      <c r="I203" s="35">
        <v>0</v>
      </c>
      <c r="J203" s="35"/>
      <c r="K203" s="35"/>
      <c r="L203" s="34"/>
      <c r="M203" s="27"/>
    </row>
    <row r="204" spans="1:13" hidden="1" x14ac:dyDescent="0.25">
      <c r="A204" s="97">
        <v>5200</v>
      </c>
      <c r="B204" s="96" t="s">
        <v>109</v>
      </c>
      <c r="C204" s="94">
        <f t="shared" si="13"/>
        <v>0</v>
      </c>
      <c r="D204" s="93">
        <f>D205+D215+D216+D225+D226+D227+D229</f>
        <v>0</v>
      </c>
      <c r="E204" s="93">
        <f>E205+E215+E216+E225+E226+E227+E229</f>
        <v>0</v>
      </c>
      <c r="F204" s="93">
        <f>F205+F215+F216+F225+F226+F227+F229</f>
        <v>0</v>
      </c>
      <c r="G204" s="142">
        <f>G205+G215+G216+G225+G226+G227+G229</f>
        <v>0</v>
      </c>
      <c r="H204" s="94">
        <f t="shared" si="14"/>
        <v>0</v>
      </c>
      <c r="I204" s="93">
        <f>I205+I215+I216+I225+I226+I227+I229</f>
        <v>0</v>
      </c>
      <c r="J204" s="93">
        <f>J205+J215+J216+J225+J226+J227+J229</f>
        <v>0</v>
      </c>
      <c r="K204" s="93">
        <f>K205+K215+K216+K225+K226+K227+K229</f>
        <v>0</v>
      </c>
      <c r="L204" s="141">
        <f>L205+L215+L216+L225+L226+L227+L229</f>
        <v>0</v>
      </c>
    </row>
    <row r="205" spans="1:13" hidden="1" x14ac:dyDescent="0.25">
      <c r="A205" s="80">
        <v>5210</v>
      </c>
      <c r="B205" s="137" t="s">
        <v>108</v>
      </c>
      <c r="C205" s="134">
        <f t="shared" si="13"/>
        <v>0</v>
      </c>
      <c r="D205" s="139">
        <f>SUM(D206:D214)</f>
        <v>0</v>
      </c>
      <c r="E205" s="139">
        <f>SUM(E206:E214)</f>
        <v>0</v>
      </c>
      <c r="F205" s="139">
        <f>SUM(F206:F214)</f>
        <v>0</v>
      </c>
      <c r="G205" s="140">
        <f>SUM(G206:G214)</f>
        <v>0</v>
      </c>
      <c r="H205" s="134">
        <f t="shared" si="14"/>
        <v>0</v>
      </c>
      <c r="I205" s="139">
        <f>SUM(I206:I214)</f>
        <v>0</v>
      </c>
      <c r="J205" s="139">
        <f>SUM(J206:J214)</f>
        <v>0</v>
      </c>
      <c r="K205" s="139">
        <f>SUM(K206:K214)</f>
        <v>0</v>
      </c>
      <c r="L205" s="138">
        <f>SUM(L206:L214)</f>
        <v>0</v>
      </c>
    </row>
    <row r="206" spans="1:13" hidden="1" x14ac:dyDescent="0.25">
      <c r="A206" s="114">
        <v>5211</v>
      </c>
      <c r="B206" s="79" t="s">
        <v>107</v>
      </c>
      <c r="C206" s="69">
        <f t="shared" si="13"/>
        <v>0</v>
      </c>
      <c r="D206" s="68"/>
      <c r="E206" s="68"/>
      <c r="F206" s="68"/>
      <c r="G206" s="70"/>
      <c r="H206" s="69">
        <f t="shared" si="14"/>
        <v>0</v>
      </c>
      <c r="I206" s="68">
        <v>0</v>
      </c>
      <c r="J206" s="68"/>
      <c r="K206" s="68"/>
      <c r="L206" s="67"/>
      <c r="M206" s="27"/>
    </row>
    <row r="207" spans="1:13" hidden="1" x14ac:dyDescent="0.25">
      <c r="A207" s="74">
        <v>5212</v>
      </c>
      <c r="B207" s="78" t="s">
        <v>106</v>
      </c>
      <c r="C207" s="36">
        <f t="shared" si="13"/>
        <v>0</v>
      </c>
      <c r="D207" s="35"/>
      <c r="E207" s="35"/>
      <c r="F207" s="35"/>
      <c r="G207" s="37"/>
      <c r="H207" s="36">
        <f t="shared" si="14"/>
        <v>0</v>
      </c>
      <c r="I207" s="35">
        <v>0</v>
      </c>
      <c r="J207" s="35"/>
      <c r="K207" s="35"/>
      <c r="L207" s="34"/>
      <c r="M207" s="27"/>
    </row>
    <row r="208" spans="1:13" hidden="1" x14ac:dyDescent="0.25">
      <c r="A208" s="74">
        <v>5213</v>
      </c>
      <c r="B208" s="78" t="s">
        <v>105</v>
      </c>
      <c r="C208" s="36">
        <f t="shared" si="13"/>
        <v>0</v>
      </c>
      <c r="D208" s="35"/>
      <c r="E208" s="35"/>
      <c r="F208" s="35"/>
      <c r="G208" s="37"/>
      <c r="H208" s="36">
        <f t="shared" si="14"/>
        <v>0</v>
      </c>
      <c r="I208" s="35">
        <v>0</v>
      </c>
      <c r="J208" s="35"/>
      <c r="K208" s="35"/>
      <c r="L208" s="34"/>
      <c r="M208" s="27"/>
    </row>
    <row r="209" spans="1:13" hidden="1" x14ac:dyDescent="0.25">
      <c r="A209" s="74">
        <v>5214</v>
      </c>
      <c r="B209" s="78" t="s">
        <v>104</v>
      </c>
      <c r="C209" s="36">
        <f t="shared" si="13"/>
        <v>0</v>
      </c>
      <c r="D209" s="35"/>
      <c r="E209" s="35"/>
      <c r="F209" s="35"/>
      <c r="G209" s="37"/>
      <c r="H209" s="36">
        <f t="shared" si="14"/>
        <v>0</v>
      </c>
      <c r="I209" s="35">
        <v>0</v>
      </c>
      <c r="J209" s="35"/>
      <c r="K209" s="35"/>
      <c r="L209" s="34"/>
      <c r="M209" s="27"/>
    </row>
    <row r="210" spans="1:13" hidden="1" x14ac:dyDescent="0.25">
      <c r="A210" s="74">
        <v>5215</v>
      </c>
      <c r="B210" s="78" t="s">
        <v>103</v>
      </c>
      <c r="C210" s="36">
        <f t="shared" si="13"/>
        <v>0</v>
      </c>
      <c r="D210" s="35"/>
      <c r="E210" s="35"/>
      <c r="F210" s="35"/>
      <c r="G210" s="37"/>
      <c r="H210" s="36">
        <f t="shared" si="14"/>
        <v>0</v>
      </c>
      <c r="I210" s="35">
        <v>0</v>
      </c>
      <c r="J210" s="35"/>
      <c r="K210" s="35"/>
      <c r="L210" s="34"/>
      <c r="M210" s="27"/>
    </row>
    <row r="211" spans="1:13" ht="24" hidden="1" x14ac:dyDescent="0.25">
      <c r="A211" s="74">
        <v>5216</v>
      </c>
      <c r="B211" s="78" t="s">
        <v>102</v>
      </c>
      <c r="C211" s="36">
        <f t="shared" si="13"/>
        <v>0</v>
      </c>
      <c r="D211" s="35"/>
      <c r="E211" s="35"/>
      <c r="F211" s="35"/>
      <c r="G211" s="37"/>
      <c r="H211" s="36">
        <f t="shared" si="14"/>
        <v>0</v>
      </c>
      <c r="I211" s="35">
        <v>0</v>
      </c>
      <c r="J211" s="35"/>
      <c r="K211" s="35"/>
      <c r="L211" s="34"/>
      <c r="M211" s="27"/>
    </row>
    <row r="212" spans="1:13" hidden="1" x14ac:dyDescent="0.25">
      <c r="A212" s="74">
        <v>5217</v>
      </c>
      <c r="B212" s="78" t="s">
        <v>101</v>
      </c>
      <c r="C212" s="36">
        <f t="shared" si="13"/>
        <v>0</v>
      </c>
      <c r="D212" s="35"/>
      <c r="E212" s="35"/>
      <c r="F212" s="35"/>
      <c r="G212" s="37"/>
      <c r="H212" s="36">
        <f t="shared" si="14"/>
        <v>0</v>
      </c>
      <c r="I212" s="35">
        <v>0</v>
      </c>
      <c r="J212" s="35"/>
      <c r="K212" s="35"/>
      <c r="L212" s="34"/>
      <c r="M212" s="27"/>
    </row>
    <row r="213" spans="1:13" hidden="1" x14ac:dyDescent="0.25">
      <c r="A213" s="74">
        <v>5218</v>
      </c>
      <c r="B213" s="78" t="s">
        <v>100</v>
      </c>
      <c r="C213" s="36">
        <f t="shared" si="13"/>
        <v>0</v>
      </c>
      <c r="D213" s="35"/>
      <c r="E213" s="35"/>
      <c r="F213" s="35"/>
      <c r="G213" s="37"/>
      <c r="H213" s="36">
        <f t="shared" si="14"/>
        <v>0</v>
      </c>
      <c r="I213" s="35">
        <v>0</v>
      </c>
      <c r="J213" s="35"/>
      <c r="K213" s="35"/>
      <c r="L213" s="34"/>
      <c r="M213" s="27"/>
    </row>
    <row r="214" spans="1:13" hidden="1" x14ac:dyDescent="0.25">
      <c r="A214" s="74">
        <v>5219</v>
      </c>
      <c r="B214" s="78" t="s">
        <v>99</v>
      </c>
      <c r="C214" s="36">
        <f t="shared" si="13"/>
        <v>0</v>
      </c>
      <c r="D214" s="35"/>
      <c r="E214" s="35"/>
      <c r="F214" s="35"/>
      <c r="G214" s="37"/>
      <c r="H214" s="36">
        <f t="shared" si="14"/>
        <v>0</v>
      </c>
      <c r="I214" s="35">
        <v>0</v>
      </c>
      <c r="J214" s="35"/>
      <c r="K214" s="35"/>
      <c r="L214" s="34"/>
      <c r="M214" s="27"/>
    </row>
    <row r="215" spans="1:13" ht="13.5" hidden="1" customHeight="1" x14ac:dyDescent="0.25">
      <c r="A215" s="88">
        <v>5220</v>
      </c>
      <c r="B215" s="78" t="s">
        <v>98</v>
      </c>
      <c r="C215" s="36">
        <f t="shared" si="13"/>
        <v>0</v>
      </c>
      <c r="D215" s="35"/>
      <c r="E215" s="35"/>
      <c r="F215" s="35"/>
      <c r="G215" s="37"/>
      <c r="H215" s="36">
        <f t="shared" si="14"/>
        <v>0</v>
      </c>
      <c r="I215" s="35">
        <v>0</v>
      </c>
      <c r="J215" s="35"/>
      <c r="K215" s="35"/>
      <c r="L215" s="34"/>
      <c r="M215" s="27"/>
    </row>
    <row r="216" spans="1:13" hidden="1" x14ac:dyDescent="0.25">
      <c r="A216" s="88">
        <v>5230</v>
      </c>
      <c r="B216" s="78" t="s">
        <v>97</v>
      </c>
      <c r="C216" s="36">
        <f t="shared" si="13"/>
        <v>0</v>
      </c>
      <c r="D216" s="76">
        <f>SUM(D217:D224)</f>
        <v>0</v>
      </c>
      <c r="E216" s="76">
        <f>SUM(E217:E224)</f>
        <v>0</v>
      </c>
      <c r="F216" s="76">
        <f>SUM(F217:F224)</f>
        <v>0</v>
      </c>
      <c r="G216" s="77">
        <f>SUM(G217:G224)</f>
        <v>0</v>
      </c>
      <c r="H216" s="36">
        <f t="shared" si="14"/>
        <v>0</v>
      </c>
      <c r="I216" s="76">
        <f>SUM(I217:I224)</f>
        <v>0</v>
      </c>
      <c r="J216" s="76">
        <f>SUM(J217:J224)</f>
        <v>0</v>
      </c>
      <c r="K216" s="76">
        <f>SUM(K217:K224)</f>
        <v>0</v>
      </c>
      <c r="L216" s="75">
        <f>SUM(L217:L224)</f>
        <v>0</v>
      </c>
    </row>
    <row r="217" spans="1:13" hidden="1" x14ac:dyDescent="0.25">
      <c r="A217" s="74">
        <v>5231</v>
      </c>
      <c r="B217" s="78" t="s">
        <v>96</v>
      </c>
      <c r="C217" s="36">
        <f t="shared" si="13"/>
        <v>0</v>
      </c>
      <c r="D217" s="35"/>
      <c r="E217" s="35"/>
      <c r="F217" s="35"/>
      <c r="G217" s="37"/>
      <c r="H217" s="36">
        <f t="shared" si="14"/>
        <v>0</v>
      </c>
      <c r="I217" s="35">
        <v>0</v>
      </c>
      <c r="J217" s="35"/>
      <c r="K217" s="35"/>
      <c r="L217" s="34"/>
      <c r="M217" s="27"/>
    </row>
    <row r="218" spans="1:13" hidden="1" x14ac:dyDescent="0.25">
      <c r="A218" s="74">
        <v>5232</v>
      </c>
      <c r="B218" s="78" t="s">
        <v>95</v>
      </c>
      <c r="C218" s="36">
        <f t="shared" si="13"/>
        <v>0</v>
      </c>
      <c r="D218" s="35"/>
      <c r="E218" s="35"/>
      <c r="F218" s="35"/>
      <c r="G218" s="37"/>
      <c r="H218" s="36">
        <f t="shared" si="14"/>
        <v>0</v>
      </c>
      <c r="I218" s="35">
        <v>0</v>
      </c>
      <c r="J218" s="35"/>
      <c r="K218" s="35"/>
      <c r="L218" s="34"/>
      <c r="M218" s="27"/>
    </row>
    <row r="219" spans="1:13" hidden="1" x14ac:dyDescent="0.25">
      <c r="A219" s="74">
        <v>5233</v>
      </c>
      <c r="B219" s="78" t="s">
        <v>94</v>
      </c>
      <c r="C219" s="73">
        <f t="shared" si="13"/>
        <v>0</v>
      </c>
      <c r="D219" s="35"/>
      <c r="E219" s="35"/>
      <c r="F219" s="35"/>
      <c r="G219" s="37"/>
      <c r="H219" s="36">
        <f t="shared" si="14"/>
        <v>0</v>
      </c>
      <c r="I219" s="35">
        <v>0</v>
      </c>
      <c r="J219" s="35"/>
      <c r="K219" s="35"/>
      <c r="L219" s="34"/>
      <c r="M219" s="27"/>
    </row>
    <row r="220" spans="1:13" ht="24" hidden="1" x14ac:dyDescent="0.25">
      <c r="A220" s="74">
        <v>5234</v>
      </c>
      <c r="B220" s="78" t="s">
        <v>93</v>
      </c>
      <c r="C220" s="73">
        <f t="shared" si="13"/>
        <v>0</v>
      </c>
      <c r="D220" s="35"/>
      <c r="E220" s="35"/>
      <c r="F220" s="35"/>
      <c r="G220" s="37"/>
      <c r="H220" s="36">
        <f t="shared" si="14"/>
        <v>0</v>
      </c>
      <c r="I220" s="35">
        <v>0</v>
      </c>
      <c r="J220" s="35"/>
      <c r="K220" s="35"/>
      <c r="L220" s="34"/>
      <c r="M220" s="27"/>
    </row>
    <row r="221" spans="1:13" ht="14.25" hidden="1" customHeight="1" x14ac:dyDescent="0.25">
      <c r="A221" s="74">
        <v>5236</v>
      </c>
      <c r="B221" s="78" t="s">
        <v>92</v>
      </c>
      <c r="C221" s="73">
        <f t="shared" si="13"/>
        <v>0</v>
      </c>
      <c r="D221" s="35"/>
      <c r="E221" s="35"/>
      <c r="F221" s="35"/>
      <c r="G221" s="37"/>
      <c r="H221" s="36">
        <f t="shared" si="14"/>
        <v>0</v>
      </c>
      <c r="I221" s="35">
        <v>0</v>
      </c>
      <c r="J221" s="35"/>
      <c r="K221" s="35"/>
      <c r="L221" s="34"/>
      <c r="M221" s="27"/>
    </row>
    <row r="222" spans="1:13" ht="14.25" hidden="1" customHeight="1" x14ac:dyDescent="0.25">
      <c r="A222" s="74">
        <v>5237</v>
      </c>
      <c r="B222" s="78" t="s">
        <v>91</v>
      </c>
      <c r="C222" s="73">
        <f t="shared" si="13"/>
        <v>0</v>
      </c>
      <c r="D222" s="35"/>
      <c r="E222" s="35"/>
      <c r="F222" s="35"/>
      <c r="G222" s="37"/>
      <c r="H222" s="36">
        <f t="shared" si="14"/>
        <v>0</v>
      </c>
      <c r="I222" s="35">
        <v>0</v>
      </c>
      <c r="J222" s="35"/>
      <c r="K222" s="35"/>
      <c r="L222" s="34"/>
      <c r="M222" s="27"/>
    </row>
    <row r="223" spans="1:13" ht="24" hidden="1" x14ac:dyDescent="0.25">
      <c r="A223" s="74">
        <v>5238</v>
      </c>
      <c r="B223" s="78" t="s">
        <v>90</v>
      </c>
      <c r="C223" s="73">
        <f t="shared" si="13"/>
        <v>0</v>
      </c>
      <c r="D223" s="35"/>
      <c r="E223" s="35"/>
      <c r="F223" s="35"/>
      <c r="G223" s="37"/>
      <c r="H223" s="36">
        <f t="shared" si="14"/>
        <v>0</v>
      </c>
      <c r="I223" s="35">
        <v>0</v>
      </c>
      <c r="J223" s="35"/>
      <c r="K223" s="35"/>
      <c r="L223" s="34"/>
      <c r="M223" s="27"/>
    </row>
    <row r="224" spans="1:13" ht="24" hidden="1" x14ac:dyDescent="0.25">
      <c r="A224" s="74">
        <v>5239</v>
      </c>
      <c r="B224" s="78" t="s">
        <v>89</v>
      </c>
      <c r="C224" s="73">
        <f t="shared" si="13"/>
        <v>0</v>
      </c>
      <c r="D224" s="35"/>
      <c r="E224" s="35"/>
      <c r="F224" s="35"/>
      <c r="G224" s="37"/>
      <c r="H224" s="36">
        <f t="shared" si="14"/>
        <v>0</v>
      </c>
      <c r="I224" s="35">
        <v>0</v>
      </c>
      <c r="J224" s="35"/>
      <c r="K224" s="35"/>
      <c r="L224" s="34"/>
      <c r="M224" s="27"/>
    </row>
    <row r="225" spans="1:13" ht="24" hidden="1" x14ac:dyDescent="0.25">
      <c r="A225" s="88">
        <v>5240</v>
      </c>
      <c r="B225" s="78" t="s">
        <v>88</v>
      </c>
      <c r="C225" s="73">
        <f t="shared" ref="C225:C256" si="15">SUM(D225:G225)</f>
        <v>0</v>
      </c>
      <c r="D225" s="35"/>
      <c r="E225" s="35"/>
      <c r="F225" s="35"/>
      <c r="G225" s="37"/>
      <c r="H225" s="36">
        <f t="shared" ref="H225:H256" si="16">SUM(I225:L225)</f>
        <v>0</v>
      </c>
      <c r="I225" s="35">
        <v>0</v>
      </c>
      <c r="J225" s="35"/>
      <c r="K225" s="35"/>
      <c r="L225" s="34"/>
      <c r="M225" s="27"/>
    </row>
    <row r="226" spans="1:13" hidden="1" x14ac:dyDescent="0.25">
      <c r="A226" s="88">
        <v>5250</v>
      </c>
      <c r="B226" s="78" t="s">
        <v>87</v>
      </c>
      <c r="C226" s="73">
        <f t="shared" si="15"/>
        <v>0</v>
      </c>
      <c r="D226" s="35"/>
      <c r="E226" s="35"/>
      <c r="F226" s="35"/>
      <c r="G226" s="37"/>
      <c r="H226" s="36">
        <f t="shared" si="16"/>
        <v>0</v>
      </c>
      <c r="I226" s="35">
        <v>0</v>
      </c>
      <c r="J226" s="35"/>
      <c r="K226" s="35"/>
      <c r="L226" s="34"/>
      <c r="M226" s="27"/>
    </row>
    <row r="227" spans="1:13" hidden="1" x14ac:dyDescent="0.25">
      <c r="A227" s="88">
        <v>5260</v>
      </c>
      <c r="B227" s="78" t="s">
        <v>86</v>
      </c>
      <c r="C227" s="73">
        <f t="shared" si="15"/>
        <v>0</v>
      </c>
      <c r="D227" s="76">
        <f>SUM(D228)</f>
        <v>0</v>
      </c>
      <c r="E227" s="76">
        <f>SUM(E228)</f>
        <v>0</v>
      </c>
      <c r="F227" s="76">
        <f>SUM(F228)</f>
        <v>0</v>
      </c>
      <c r="G227" s="77">
        <f>SUM(G228)</f>
        <v>0</v>
      </c>
      <c r="H227" s="36">
        <f t="shared" si="16"/>
        <v>0</v>
      </c>
      <c r="I227" s="76">
        <f>SUM(I228)</f>
        <v>0</v>
      </c>
      <c r="J227" s="76">
        <f>SUM(J228)</f>
        <v>0</v>
      </c>
      <c r="K227" s="76">
        <f>SUM(K228)</f>
        <v>0</v>
      </c>
      <c r="L227" s="75">
        <f>SUM(L228)</f>
        <v>0</v>
      </c>
    </row>
    <row r="228" spans="1:13" ht="24" hidden="1" x14ac:dyDescent="0.25">
      <c r="A228" s="74">
        <v>5269</v>
      </c>
      <c r="B228" s="78" t="s">
        <v>85</v>
      </c>
      <c r="C228" s="73">
        <f t="shared" si="15"/>
        <v>0</v>
      </c>
      <c r="D228" s="35"/>
      <c r="E228" s="35"/>
      <c r="F228" s="35"/>
      <c r="G228" s="37"/>
      <c r="H228" s="36">
        <f t="shared" si="16"/>
        <v>0</v>
      </c>
      <c r="I228" s="35">
        <v>0</v>
      </c>
      <c r="J228" s="35"/>
      <c r="K228" s="35"/>
      <c r="L228" s="34"/>
      <c r="M228" s="27"/>
    </row>
    <row r="229" spans="1:13" ht="24" hidden="1" x14ac:dyDescent="0.25">
      <c r="A229" s="80">
        <v>5270</v>
      </c>
      <c r="B229" s="137" t="s">
        <v>84</v>
      </c>
      <c r="C229" s="136">
        <f t="shared" si="15"/>
        <v>0</v>
      </c>
      <c r="D229" s="133"/>
      <c r="E229" s="133"/>
      <c r="F229" s="133"/>
      <c r="G229" s="135"/>
      <c r="H229" s="134">
        <f t="shared" si="16"/>
        <v>0</v>
      </c>
      <c r="I229" s="133">
        <v>0</v>
      </c>
      <c r="J229" s="133"/>
      <c r="K229" s="133"/>
      <c r="L229" s="132"/>
      <c r="M229" s="27"/>
    </row>
    <row r="230" spans="1:13" x14ac:dyDescent="0.25">
      <c r="A230" s="131">
        <v>6000</v>
      </c>
      <c r="B230" s="131" t="s">
        <v>83</v>
      </c>
      <c r="C230" s="130">
        <f t="shared" si="15"/>
        <v>463697</v>
      </c>
      <c r="D230" s="127">
        <f>D231+D251+D258</f>
        <v>463697</v>
      </c>
      <c r="E230" s="127">
        <f>E231+E251+E258</f>
        <v>0</v>
      </c>
      <c r="F230" s="127">
        <f>F231+F251+F258</f>
        <v>0</v>
      </c>
      <c r="G230" s="129">
        <f>G231+G251+G258</f>
        <v>0</v>
      </c>
      <c r="H230" s="128">
        <f t="shared" si="16"/>
        <v>439830</v>
      </c>
      <c r="I230" s="127">
        <f>I231+I251+I258</f>
        <v>439830</v>
      </c>
      <c r="J230" s="127">
        <f>J231+J251+J258</f>
        <v>0</v>
      </c>
      <c r="K230" s="127">
        <f>K231+K251+K258</f>
        <v>0</v>
      </c>
      <c r="L230" s="126">
        <f>L231+L251+L258</f>
        <v>0</v>
      </c>
    </row>
    <row r="231" spans="1:13" ht="14.25" customHeight="1" x14ac:dyDescent="0.25">
      <c r="A231" s="125">
        <v>6200</v>
      </c>
      <c r="B231" s="124" t="s">
        <v>82</v>
      </c>
      <c r="C231" s="123">
        <f t="shared" si="15"/>
        <v>108759</v>
      </c>
      <c r="D231" s="121">
        <f>SUM(D232,D233,D235,D238,D244,D245,D246)</f>
        <v>108759</v>
      </c>
      <c r="E231" s="121">
        <f>SUM(E232,E233,E235,E238,E244,E245,E246)</f>
        <v>0</v>
      </c>
      <c r="F231" s="121">
        <f>SUM(F232,F233,F235,F238,F244,F245,F246)</f>
        <v>0</v>
      </c>
      <c r="G231" s="121">
        <f>SUM(G232,G233,G235,G238,G244,G245,G246)</f>
        <v>0</v>
      </c>
      <c r="H231" s="122">
        <f t="shared" si="16"/>
        <v>86369</v>
      </c>
      <c r="I231" s="121">
        <f>SUM(I232,I233,I235,I238,I244,I245,I246)</f>
        <v>86369</v>
      </c>
      <c r="J231" s="121">
        <f>SUM(J232,J233,J235,J238,J244,J245,J246)</f>
        <v>0</v>
      </c>
      <c r="K231" s="121">
        <f>SUM(K232,K233,K235,K238,K244,K245,K246)</f>
        <v>0</v>
      </c>
      <c r="L231" s="92">
        <f>SUM(L232,L233,L235,L238,L244,L245,L246)</f>
        <v>0</v>
      </c>
    </row>
    <row r="232" spans="1:13" ht="24" hidden="1" x14ac:dyDescent="0.25">
      <c r="A232" s="91">
        <v>6220</v>
      </c>
      <c r="B232" s="79" t="s">
        <v>81</v>
      </c>
      <c r="C232" s="71">
        <f t="shared" si="15"/>
        <v>0</v>
      </c>
      <c r="D232" s="68"/>
      <c r="E232" s="68"/>
      <c r="F232" s="68"/>
      <c r="G232" s="120"/>
      <c r="H232" s="119">
        <f t="shared" si="16"/>
        <v>0</v>
      </c>
      <c r="I232" s="68">
        <v>0</v>
      </c>
      <c r="J232" s="68"/>
      <c r="K232" s="68"/>
      <c r="L232" s="67"/>
      <c r="M232" s="27"/>
    </row>
    <row r="233" spans="1:13" hidden="1" x14ac:dyDescent="0.25">
      <c r="A233" s="88">
        <v>6230</v>
      </c>
      <c r="B233" s="78" t="s">
        <v>80</v>
      </c>
      <c r="C233" s="73">
        <f t="shared" si="15"/>
        <v>0</v>
      </c>
      <c r="D233" s="76">
        <f>SUM(D234)</f>
        <v>0</v>
      </c>
      <c r="E233" s="76">
        <f>SUM(E234)</f>
        <v>0</v>
      </c>
      <c r="F233" s="76">
        <f>SUM(F234)</f>
        <v>0</v>
      </c>
      <c r="G233" s="77">
        <f>SUM(G234)</f>
        <v>0</v>
      </c>
      <c r="H233" s="103">
        <f t="shared" si="16"/>
        <v>0</v>
      </c>
      <c r="I233" s="76">
        <f>SUM(I234)</f>
        <v>0</v>
      </c>
      <c r="J233" s="76">
        <f>SUM(J234)</f>
        <v>0</v>
      </c>
      <c r="K233" s="76">
        <f>SUM(K234)</f>
        <v>0</v>
      </c>
      <c r="L233" s="75">
        <f>SUM(L234)</f>
        <v>0</v>
      </c>
    </row>
    <row r="234" spans="1:13" ht="24" hidden="1" x14ac:dyDescent="0.25">
      <c r="A234" s="74">
        <v>6239</v>
      </c>
      <c r="B234" s="79" t="s">
        <v>79</v>
      </c>
      <c r="C234" s="73">
        <f t="shared" si="15"/>
        <v>0</v>
      </c>
      <c r="D234" s="68"/>
      <c r="E234" s="68"/>
      <c r="F234" s="68"/>
      <c r="G234" s="70"/>
      <c r="H234" s="103">
        <f t="shared" si="16"/>
        <v>0</v>
      </c>
      <c r="I234" s="68">
        <v>0</v>
      </c>
      <c r="J234" s="68"/>
      <c r="K234" s="68"/>
      <c r="L234" s="67"/>
      <c r="M234" s="27"/>
    </row>
    <row r="235" spans="1:13" ht="24" hidden="1" x14ac:dyDescent="0.25">
      <c r="A235" s="88">
        <v>6240</v>
      </c>
      <c r="B235" s="78" t="s">
        <v>78</v>
      </c>
      <c r="C235" s="73">
        <f t="shared" si="15"/>
        <v>0</v>
      </c>
      <c r="D235" s="76">
        <f>SUM(D236:D237)</f>
        <v>0</v>
      </c>
      <c r="E235" s="76">
        <f>SUM(E236:E237)</f>
        <v>0</v>
      </c>
      <c r="F235" s="76">
        <f>SUM(F236:F237)</f>
        <v>0</v>
      </c>
      <c r="G235" s="77">
        <f>SUM(G236:G237)</f>
        <v>0</v>
      </c>
      <c r="H235" s="103">
        <f t="shared" si="16"/>
        <v>0</v>
      </c>
      <c r="I235" s="76">
        <f>SUM(I236:I237)</f>
        <v>0</v>
      </c>
      <c r="J235" s="76">
        <f>SUM(J236:J237)</f>
        <v>0</v>
      </c>
      <c r="K235" s="76">
        <f>SUM(K236:K237)</f>
        <v>0</v>
      </c>
      <c r="L235" s="75">
        <f>SUM(L236:L237)</f>
        <v>0</v>
      </c>
    </row>
    <row r="236" spans="1:13" hidden="1" x14ac:dyDescent="0.25">
      <c r="A236" s="74">
        <v>6241</v>
      </c>
      <c r="B236" s="78" t="s">
        <v>77</v>
      </c>
      <c r="C236" s="73">
        <f t="shared" si="15"/>
        <v>0</v>
      </c>
      <c r="D236" s="35"/>
      <c r="E236" s="35"/>
      <c r="F236" s="35"/>
      <c r="G236" s="37"/>
      <c r="H236" s="103">
        <f t="shared" si="16"/>
        <v>0</v>
      </c>
      <c r="I236" s="35">
        <v>0</v>
      </c>
      <c r="J236" s="35"/>
      <c r="K236" s="35"/>
      <c r="L236" s="34"/>
      <c r="M236" s="27"/>
    </row>
    <row r="237" spans="1:13" hidden="1" x14ac:dyDescent="0.25">
      <c r="A237" s="74">
        <v>6242</v>
      </c>
      <c r="B237" s="78" t="s">
        <v>76</v>
      </c>
      <c r="C237" s="73">
        <f t="shared" si="15"/>
        <v>0</v>
      </c>
      <c r="D237" s="35"/>
      <c r="E237" s="35"/>
      <c r="F237" s="35"/>
      <c r="G237" s="37"/>
      <c r="H237" s="103">
        <f t="shared" si="16"/>
        <v>0</v>
      </c>
      <c r="I237" s="35">
        <v>0</v>
      </c>
      <c r="J237" s="35"/>
      <c r="K237" s="35"/>
      <c r="L237" s="34"/>
      <c r="M237" s="27"/>
    </row>
    <row r="238" spans="1:13" ht="25.5" customHeight="1" x14ac:dyDescent="0.25">
      <c r="A238" s="88">
        <v>6250</v>
      </c>
      <c r="B238" s="78" t="s">
        <v>75</v>
      </c>
      <c r="C238" s="73">
        <f t="shared" si="15"/>
        <v>59759</v>
      </c>
      <c r="D238" s="76">
        <f>SUM(D239:D243)</f>
        <v>59759</v>
      </c>
      <c r="E238" s="76">
        <f>SUM(E239:E243)</f>
        <v>0</v>
      </c>
      <c r="F238" s="76">
        <f>SUM(F239:F243)</f>
        <v>0</v>
      </c>
      <c r="G238" s="77">
        <f>SUM(G239:G243)</f>
        <v>0</v>
      </c>
      <c r="H238" s="103">
        <f t="shared" si="16"/>
        <v>37369</v>
      </c>
      <c r="I238" s="76">
        <f>SUM(I239:I243)</f>
        <v>37369</v>
      </c>
      <c r="J238" s="76">
        <f>SUM(J239:J243)</f>
        <v>0</v>
      </c>
      <c r="K238" s="76">
        <f>SUM(K239:K243)</f>
        <v>0</v>
      </c>
      <c r="L238" s="75">
        <f>SUM(L239:L243)</f>
        <v>0</v>
      </c>
    </row>
    <row r="239" spans="1:13" ht="14.25" customHeight="1" x14ac:dyDescent="0.25">
      <c r="A239" s="74">
        <v>6252</v>
      </c>
      <c r="B239" s="78" t="s">
        <v>74</v>
      </c>
      <c r="C239" s="73">
        <f t="shared" si="15"/>
        <v>17424</v>
      </c>
      <c r="D239" s="35">
        <v>17424</v>
      </c>
      <c r="E239" s="35"/>
      <c r="F239" s="35"/>
      <c r="G239" s="37"/>
      <c r="H239" s="103">
        <f t="shared" si="16"/>
        <v>10500</v>
      </c>
      <c r="I239" s="35">
        <v>10500</v>
      </c>
      <c r="J239" s="35"/>
      <c r="K239" s="35"/>
      <c r="L239" s="34"/>
      <c r="M239" s="27"/>
    </row>
    <row r="240" spans="1:13" ht="14.25" hidden="1" customHeight="1" x14ac:dyDescent="0.25">
      <c r="A240" s="74">
        <v>6253</v>
      </c>
      <c r="B240" s="78" t="s">
        <v>73</v>
      </c>
      <c r="C240" s="73">
        <f t="shared" si="15"/>
        <v>0</v>
      </c>
      <c r="D240" s="35"/>
      <c r="E240" s="35"/>
      <c r="F240" s="35"/>
      <c r="G240" s="37"/>
      <c r="H240" s="103">
        <f t="shared" si="16"/>
        <v>0</v>
      </c>
      <c r="I240" s="35">
        <v>0</v>
      </c>
      <c r="J240" s="35"/>
      <c r="K240" s="35"/>
      <c r="L240" s="34"/>
      <c r="M240" s="27"/>
    </row>
    <row r="241" spans="1:13" ht="24" x14ac:dyDescent="0.25">
      <c r="A241" s="74">
        <v>6254</v>
      </c>
      <c r="B241" s="78" t="s">
        <v>72</v>
      </c>
      <c r="C241" s="73">
        <f t="shared" si="15"/>
        <v>16700</v>
      </c>
      <c r="D241" s="35">
        <v>16700</v>
      </c>
      <c r="E241" s="35"/>
      <c r="F241" s="35"/>
      <c r="G241" s="37"/>
      <c r="H241" s="103">
        <f t="shared" si="16"/>
        <v>3700</v>
      </c>
      <c r="I241" s="35">
        <v>3700</v>
      </c>
      <c r="J241" s="35"/>
      <c r="K241" s="35"/>
      <c r="L241" s="34"/>
      <c r="M241" s="27"/>
    </row>
    <row r="242" spans="1:13" ht="24" x14ac:dyDescent="0.25">
      <c r="A242" s="74">
        <v>6255</v>
      </c>
      <c r="B242" s="78" t="s">
        <v>71</v>
      </c>
      <c r="C242" s="73">
        <f t="shared" si="15"/>
        <v>25635</v>
      </c>
      <c r="D242" s="35">
        <f>20480+5155</f>
        <v>25635</v>
      </c>
      <c r="E242" s="35"/>
      <c r="F242" s="35"/>
      <c r="G242" s="37"/>
      <c r="H242" s="103">
        <f t="shared" si="16"/>
        <v>23169</v>
      </c>
      <c r="I242" s="35">
        <v>23169</v>
      </c>
      <c r="J242" s="35"/>
      <c r="K242" s="35"/>
      <c r="L242" s="34"/>
      <c r="M242" s="27"/>
    </row>
    <row r="243" spans="1:13" hidden="1" x14ac:dyDescent="0.25">
      <c r="A243" s="74">
        <v>6259</v>
      </c>
      <c r="B243" s="78" t="s">
        <v>70</v>
      </c>
      <c r="C243" s="73">
        <f t="shared" si="15"/>
        <v>0</v>
      </c>
      <c r="D243" s="35"/>
      <c r="E243" s="35"/>
      <c r="F243" s="35"/>
      <c r="G243" s="37"/>
      <c r="H243" s="103">
        <f t="shared" si="16"/>
        <v>0</v>
      </c>
      <c r="I243" s="35">
        <v>0</v>
      </c>
      <c r="J243" s="35"/>
      <c r="K243" s="35"/>
      <c r="L243" s="34"/>
      <c r="M243" s="27"/>
    </row>
    <row r="244" spans="1:13" ht="24" x14ac:dyDescent="0.25">
      <c r="A244" s="88">
        <v>6260</v>
      </c>
      <c r="B244" s="78" t="s">
        <v>69</v>
      </c>
      <c r="C244" s="73">
        <f t="shared" si="15"/>
        <v>49000</v>
      </c>
      <c r="D244" s="35">
        <v>49000</v>
      </c>
      <c r="E244" s="35"/>
      <c r="F244" s="35"/>
      <c r="G244" s="37"/>
      <c r="H244" s="103">
        <f t="shared" si="16"/>
        <v>49000</v>
      </c>
      <c r="I244" s="35">
        <v>49000</v>
      </c>
      <c r="J244" s="35"/>
      <c r="K244" s="35"/>
      <c r="L244" s="34"/>
      <c r="M244" s="27"/>
    </row>
    <row r="245" spans="1:13" hidden="1" x14ac:dyDescent="0.25">
      <c r="A245" s="88">
        <v>6270</v>
      </c>
      <c r="B245" s="78" t="s">
        <v>68</v>
      </c>
      <c r="C245" s="73">
        <f t="shared" si="15"/>
        <v>0</v>
      </c>
      <c r="D245" s="35"/>
      <c r="E245" s="35"/>
      <c r="F245" s="35"/>
      <c r="G245" s="37"/>
      <c r="H245" s="103">
        <f t="shared" si="16"/>
        <v>0</v>
      </c>
      <c r="I245" s="35">
        <v>0</v>
      </c>
      <c r="J245" s="35"/>
      <c r="K245" s="35"/>
      <c r="L245" s="34"/>
      <c r="M245" s="27"/>
    </row>
    <row r="246" spans="1:13" ht="24" hidden="1" x14ac:dyDescent="0.25">
      <c r="A246" s="91">
        <v>6290</v>
      </c>
      <c r="B246" s="79" t="s">
        <v>67</v>
      </c>
      <c r="C246" s="110">
        <f t="shared" si="15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118">
        <f>SUM(G247:G250)</f>
        <v>0</v>
      </c>
      <c r="H246" s="110">
        <f t="shared" si="16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17">
        <f>SUM(L247:L250)</f>
        <v>0</v>
      </c>
    </row>
    <row r="247" spans="1:13" hidden="1" x14ac:dyDescent="0.25">
      <c r="A247" s="74">
        <v>6291</v>
      </c>
      <c r="B247" s="78" t="s">
        <v>66</v>
      </c>
      <c r="C247" s="73">
        <f t="shared" si="15"/>
        <v>0</v>
      </c>
      <c r="D247" s="35"/>
      <c r="E247" s="35"/>
      <c r="F247" s="35"/>
      <c r="G247" s="111"/>
      <c r="H247" s="73">
        <f t="shared" si="16"/>
        <v>0</v>
      </c>
      <c r="I247" s="35">
        <v>0</v>
      </c>
      <c r="J247" s="35"/>
      <c r="K247" s="35"/>
      <c r="L247" s="34"/>
      <c r="M247" s="27"/>
    </row>
    <row r="248" spans="1:13" hidden="1" x14ac:dyDescent="0.25">
      <c r="A248" s="74">
        <v>6292</v>
      </c>
      <c r="B248" s="78" t="s">
        <v>65</v>
      </c>
      <c r="C248" s="73">
        <f t="shared" si="15"/>
        <v>0</v>
      </c>
      <c r="D248" s="35"/>
      <c r="E248" s="35"/>
      <c r="F248" s="35"/>
      <c r="G248" s="111"/>
      <c r="H248" s="73">
        <f t="shared" si="16"/>
        <v>0</v>
      </c>
      <c r="I248" s="35">
        <v>0</v>
      </c>
      <c r="J248" s="35"/>
      <c r="K248" s="35"/>
      <c r="L248" s="34"/>
      <c r="M248" s="27"/>
    </row>
    <row r="249" spans="1:13" ht="72" hidden="1" x14ac:dyDescent="0.25">
      <c r="A249" s="74">
        <v>6296</v>
      </c>
      <c r="B249" s="78" t="s">
        <v>64</v>
      </c>
      <c r="C249" s="73">
        <f t="shared" si="15"/>
        <v>0</v>
      </c>
      <c r="D249" s="35"/>
      <c r="E249" s="35"/>
      <c r="F249" s="35"/>
      <c r="G249" s="111"/>
      <c r="H249" s="73">
        <f t="shared" si="16"/>
        <v>0</v>
      </c>
      <c r="I249" s="35">
        <v>0</v>
      </c>
      <c r="J249" s="35"/>
      <c r="K249" s="35"/>
      <c r="L249" s="34"/>
      <c r="M249" s="27"/>
    </row>
    <row r="250" spans="1:13" ht="39.75" hidden="1" customHeight="1" x14ac:dyDescent="0.25">
      <c r="A250" s="74">
        <v>6299</v>
      </c>
      <c r="B250" s="78" t="s">
        <v>63</v>
      </c>
      <c r="C250" s="73">
        <f t="shared" si="15"/>
        <v>0</v>
      </c>
      <c r="D250" s="35"/>
      <c r="E250" s="35"/>
      <c r="F250" s="35"/>
      <c r="G250" s="111"/>
      <c r="H250" s="73">
        <f t="shared" si="16"/>
        <v>0</v>
      </c>
      <c r="I250" s="35">
        <v>0</v>
      </c>
      <c r="J250" s="35"/>
      <c r="K250" s="35"/>
      <c r="L250" s="34"/>
      <c r="M250" s="27"/>
    </row>
    <row r="251" spans="1:13" hidden="1" x14ac:dyDescent="0.25">
      <c r="A251" s="97">
        <v>6300</v>
      </c>
      <c r="B251" s="96" t="s">
        <v>62</v>
      </c>
      <c r="C251" s="95">
        <f t="shared" si="15"/>
        <v>0</v>
      </c>
      <c r="D251" s="93">
        <f>SUM(D252,D256,D257)</f>
        <v>0</v>
      </c>
      <c r="E251" s="93">
        <f>SUM(E252,E256,E257)</f>
        <v>0</v>
      </c>
      <c r="F251" s="93">
        <f>SUM(F252,F256,F257)</f>
        <v>0</v>
      </c>
      <c r="G251" s="93">
        <f>SUM(G252,G256,G257)</f>
        <v>0</v>
      </c>
      <c r="H251" s="94">
        <f t="shared" si="16"/>
        <v>0</v>
      </c>
      <c r="I251" s="93">
        <f>SUM(I252,I256,I257)</f>
        <v>0</v>
      </c>
      <c r="J251" s="93">
        <f>SUM(J252,J256,J257)</f>
        <v>0</v>
      </c>
      <c r="K251" s="93">
        <f>SUM(K252,K256,K257)</f>
        <v>0</v>
      </c>
      <c r="L251" s="109">
        <f>SUM(L252,L256,L257)</f>
        <v>0</v>
      </c>
    </row>
    <row r="252" spans="1:13" ht="24" hidden="1" x14ac:dyDescent="0.25">
      <c r="A252" s="91">
        <v>6320</v>
      </c>
      <c r="B252" s="79" t="s">
        <v>61</v>
      </c>
      <c r="C252" s="110">
        <f t="shared" si="15"/>
        <v>0</v>
      </c>
      <c r="D252" s="107">
        <f>SUM(D253:D255)</f>
        <v>0</v>
      </c>
      <c r="E252" s="107">
        <f>SUM(E253:E255)</f>
        <v>0</v>
      </c>
      <c r="F252" s="107">
        <f>SUM(F253:F255)</f>
        <v>0</v>
      </c>
      <c r="G252" s="116">
        <f>SUM(G253:G255)</f>
        <v>0</v>
      </c>
      <c r="H252" s="110">
        <f t="shared" si="16"/>
        <v>0</v>
      </c>
      <c r="I252" s="107">
        <f>SUM(I253:I255)</f>
        <v>0</v>
      </c>
      <c r="J252" s="107">
        <f>SUM(J253:J255)</f>
        <v>0</v>
      </c>
      <c r="K252" s="107">
        <f>SUM(K253:K255)</f>
        <v>0</v>
      </c>
      <c r="L252" s="115">
        <f>SUM(L253:L255)</f>
        <v>0</v>
      </c>
    </row>
    <row r="253" spans="1:13" hidden="1" x14ac:dyDescent="0.25">
      <c r="A253" s="74">
        <v>6322</v>
      </c>
      <c r="B253" s="78" t="s">
        <v>60</v>
      </c>
      <c r="C253" s="73">
        <f t="shared" si="15"/>
        <v>0</v>
      </c>
      <c r="D253" s="35"/>
      <c r="E253" s="35"/>
      <c r="F253" s="35"/>
      <c r="G253" s="111"/>
      <c r="H253" s="73">
        <f t="shared" si="16"/>
        <v>0</v>
      </c>
      <c r="I253" s="35">
        <v>0</v>
      </c>
      <c r="J253" s="35"/>
      <c r="K253" s="35"/>
      <c r="L253" s="34"/>
      <c r="M253" s="27"/>
    </row>
    <row r="254" spans="1:13" ht="24" hidden="1" x14ac:dyDescent="0.25">
      <c r="A254" s="74">
        <v>6323</v>
      </c>
      <c r="B254" s="78" t="s">
        <v>59</v>
      </c>
      <c r="C254" s="73">
        <f t="shared" si="15"/>
        <v>0</v>
      </c>
      <c r="D254" s="35"/>
      <c r="E254" s="35"/>
      <c r="F254" s="35"/>
      <c r="G254" s="111"/>
      <c r="H254" s="73">
        <f t="shared" si="16"/>
        <v>0</v>
      </c>
      <c r="I254" s="35">
        <v>0</v>
      </c>
      <c r="J254" s="35"/>
      <c r="K254" s="35"/>
      <c r="L254" s="34"/>
      <c r="M254" s="27"/>
    </row>
    <row r="255" spans="1:13" ht="24" hidden="1" x14ac:dyDescent="0.25">
      <c r="A255" s="114">
        <v>6324</v>
      </c>
      <c r="B255" s="79" t="s">
        <v>58</v>
      </c>
      <c r="C255" s="71">
        <f t="shared" si="15"/>
        <v>0</v>
      </c>
      <c r="D255" s="68"/>
      <c r="E255" s="68"/>
      <c r="F255" s="68"/>
      <c r="G255" s="113"/>
      <c r="H255" s="71">
        <f t="shared" si="16"/>
        <v>0</v>
      </c>
      <c r="I255" s="68">
        <v>0</v>
      </c>
      <c r="J255" s="68"/>
      <c r="K255" s="68"/>
      <c r="L255" s="67"/>
      <c r="M255" s="27"/>
    </row>
    <row r="256" spans="1:13" ht="24" hidden="1" x14ac:dyDescent="0.25">
      <c r="A256" s="87">
        <v>6330</v>
      </c>
      <c r="B256" s="112" t="s">
        <v>57</v>
      </c>
      <c r="C256" s="110">
        <f t="shared" si="15"/>
        <v>0</v>
      </c>
      <c r="D256" s="29"/>
      <c r="E256" s="29"/>
      <c r="F256" s="29"/>
      <c r="G256" s="111"/>
      <c r="H256" s="110">
        <f t="shared" si="16"/>
        <v>0</v>
      </c>
      <c r="I256" s="29">
        <v>0</v>
      </c>
      <c r="J256" s="29"/>
      <c r="K256" s="29"/>
      <c r="L256" s="28"/>
      <c r="M256" s="27"/>
    </row>
    <row r="257" spans="1:13" hidden="1" x14ac:dyDescent="0.25">
      <c r="A257" s="88">
        <v>6360</v>
      </c>
      <c r="B257" s="78" t="s">
        <v>56</v>
      </c>
      <c r="C257" s="73">
        <f t="shared" ref="C257:C283" si="17">SUM(D257:G257)</f>
        <v>0</v>
      </c>
      <c r="D257" s="35"/>
      <c r="E257" s="35"/>
      <c r="F257" s="35"/>
      <c r="G257" s="37"/>
      <c r="H257" s="103">
        <f t="shared" ref="H257:H283" si="18">SUM(I257:L257)</f>
        <v>0</v>
      </c>
      <c r="I257" s="35">
        <v>0</v>
      </c>
      <c r="J257" s="35"/>
      <c r="K257" s="35"/>
      <c r="L257" s="34"/>
      <c r="M257" s="27"/>
    </row>
    <row r="258" spans="1:13" ht="36" x14ac:dyDescent="0.25">
      <c r="A258" s="97">
        <v>6400</v>
      </c>
      <c r="B258" s="96" t="s">
        <v>55</v>
      </c>
      <c r="C258" s="95">
        <f t="shared" si="17"/>
        <v>354938</v>
      </c>
      <c r="D258" s="93">
        <f>SUM(D259,D263)</f>
        <v>354938</v>
      </c>
      <c r="E258" s="93">
        <f>SUM(E259,E263)</f>
        <v>0</v>
      </c>
      <c r="F258" s="93">
        <f>SUM(F259,F263)</f>
        <v>0</v>
      </c>
      <c r="G258" s="93">
        <f>SUM(G259,G263)</f>
        <v>0</v>
      </c>
      <c r="H258" s="94">
        <f t="shared" si="18"/>
        <v>353461</v>
      </c>
      <c r="I258" s="93">
        <f>SUM(I259,I263)</f>
        <v>353461</v>
      </c>
      <c r="J258" s="93">
        <f>SUM(J259,J263)</f>
        <v>0</v>
      </c>
      <c r="K258" s="93">
        <f>SUM(K259,K263)</f>
        <v>0</v>
      </c>
      <c r="L258" s="109">
        <f>SUM(L259,L263)</f>
        <v>0</v>
      </c>
    </row>
    <row r="259" spans="1:13" ht="24" x14ac:dyDescent="0.25">
      <c r="A259" s="91">
        <v>6410</v>
      </c>
      <c r="B259" s="79" t="s">
        <v>54</v>
      </c>
      <c r="C259" s="71">
        <f t="shared" si="17"/>
        <v>319054</v>
      </c>
      <c r="D259" s="107">
        <f>SUM(D260:D262)</f>
        <v>319054</v>
      </c>
      <c r="E259" s="107">
        <f>SUM(E260:E262)</f>
        <v>0</v>
      </c>
      <c r="F259" s="107">
        <f>SUM(F260:F262)</f>
        <v>0</v>
      </c>
      <c r="G259" s="108">
        <f>SUM(G260:G262)</f>
        <v>0</v>
      </c>
      <c r="H259" s="71">
        <f t="shared" si="18"/>
        <v>309277</v>
      </c>
      <c r="I259" s="107">
        <f>SUM(I260:I262)</f>
        <v>309277</v>
      </c>
      <c r="J259" s="107">
        <f>SUM(J260:J262)</f>
        <v>0</v>
      </c>
      <c r="K259" s="107">
        <f>SUM(K260:K262)</f>
        <v>0</v>
      </c>
      <c r="L259" s="106">
        <f>SUM(L260:L262)</f>
        <v>0</v>
      </c>
    </row>
    <row r="260" spans="1:13" hidden="1" x14ac:dyDescent="0.25">
      <c r="A260" s="74">
        <v>6411</v>
      </c>
      <c r="B260" s="39" t="s">
        <v>53</v>
      </c>
      <c r="C260" s="73">
        <f t="shared" si="17"/>
        <v>0</v>
      </c>
      <c r="D260" s="35"/>
      <c r="E260" s="35"/>
      <c r="F260" s="35"/>
      <c r="G260" s="37"/>
      <c r="H260" s="103">
        <f t="shared" si="18"/>
        <v>0</v>
      </c>
      <c r="I260" s="35">
        <v>0</v>
      </c>
      <c r="J260" s="35"/>
      <c r="K260" s="35"/>
      <c r="L260" s="34"/>
      <c r="M260" s="27"/>
    </row>
    <row r="261" spans="1:13" ht="36" hidden="1" x14ac:dyDescent="0.25">
      <c r="A261" s="74">
        <v>6412</v>
      </c>
      <c r="B261" s="78" t="s">
        <v>52</v>
      </c>
      <c r="C261" s="73">
        <f t="shared" si="17"/>
        <v>0</v>
      </c>
      <c r="D261" s="35"/>
      <c r="E261" s="35"/>
      <c r="F261" s="35"/>
      <c r="G261" s="37"/>
      <c r="H261" s="103">
        <f t="shared" si="18"/>
        <v>0</v>
      </c>
      <c r="I261" s="35">
        <v>0</v>
      </c>
      <c r="J261" s="35"/>
      <c r="K261" s="35"/>
      <c r="L261" s="34"/>
      <c r="M261" s="27"/>
    </row>
    <row r="262" spans="1:13" ht="36" x14ac:dyDescent="0.25">
      <c r="A262" s="74">
        <v>6419</v>
      </c>
      <c r="B262" s="78" t="s">
        <v>51</v>
      </c>
      <c r="C262" s="73">
        <f t="shared" si="17"/>
        <v>319054</v>
      </c>
      <c r="D262" s="35">
        <f>114828+126226+78000</f>
        <v>319054</v>
      </c>
      <c r="E262" s="35"/>
      <c r="F262" s="35"/>
      <c r="G262" s="37"/>
      <c r="H262" s="103">
        <f t="shared" si="18"/>
        <v>309277</v>
      </c>
      <c r="I262" s="35">
        <v>309277</v>
      </c>
      <c r="J262" s="35"/>
      <c r="K262" s="35"/>
      <c r="L262" s="34"/>
      <c r="M262" s="27"/>
    </row>
    <row r="263" spans="1:13" ht="36" x14ac:dyDescent="0.25">
      <c r="A263" s="88">
        <v>6420</v>
      </c>
      <c r="B263" s="78" t="s">
        <v>50</v>
      </c>
      <c r="C263" s="73">
        <f t="shared" si="17"/>
        <v>35884</v>
      </c>
      <c r="D263" s="76">
        <f>SUM(D264:D267)</f>
        <v>35884</v>
      </c>
      <c r="E263" s="76">
        <f>SUM(E264:E267)</f>
        <v>0</v>
      </c>
      <c r="F263" s="76">
        <f>SUM(F264:F267)</f>
        <v>0</v>
      </c>
      <c r="G263" s="105">
        <f>SUM(G264:G267)</f>
        <v>0</v>
      </c>
      <c r="H263" s="73">
        <f t="shared" si="18"/>
        <v>44184</v>
      </c>
      <c r="I263" s="76">
        <f>SUM(I264:I267)</f>
        <v>44184</v>
      </c>
      <c r="J263" s="76">
        <f>SUM(J264:J267)</f>
        <v>0</v>
      </c>
      <c r="K263" s="76">
        <f>SUM(K264:K267)</f>
        <v>0</v>
      </c>
      <c r="L263" s="104">
        <f>SUM(L264:L267)</f>
        <v>0</v>
      </c>
    </row>
    <row r="264" spans="1:13" hidden="1" x14ac:dyDescent="0.25">
      <c r="A264" s="74">
        <v>6421</v>
      </c>
      <c r="B264" s="78" t="s">
        <v>49</v>
      </c>
      <c r="C264" s="73">
        <f t="shared" si="17"/>
        <v>0</v>
      </c>
      <c r="D264" s="35"/>
      <c r="E264" s="35"/>
      <c r="F264" s="35"/>
      <c r="G264" s="37"/>
      <c r="H264" s="103">
        <f t="shared" si="18"/>
        <v>0</v>
      </c>
      <c r="I264" s="35">
        <v>0</v>
      </c>
      <c r="J264" s="35"/>
      <c r="K264" s="35"/>
      <c r="L264" s="34"/>
      <c r="M264" s="27"/>
    </row>
    <row r="265" spans="1:13" hidden="1" x14ac:dyDescent="0.25">
      <c r="A265" s="74">
        <v>6422</v>
      </c>
      <c r="B265" s="78" t="s">
        <v>48</v>
      </c>
      <c r="C265" s="73">
        <f t="shared" si="17"/>
        <v>0</v>
      </c>
      <c r="D265" s="35"/>
      <c r="E265" s="35"/>
      <c r="F265" s="35"/>
      <c r="G265" s="37"/>
      <c r="H265" s="103">
        <f t="shared" si="18"/>
        <v>0</v>
      </c>
      <c r="I265" s="35">
        <v>0</v>
      </c>
      <c r="J265" s="35"/>
      <c r="K265" s="35"/>
      <c r="L265" s="34"/>
      <c r="M265" s="27"/>
    </row>
    <row r="266" spans="1:13" ht="24" x14ac:dyDescent="0.25">
      <c r="A266" s="74">
        <v>6423</v>
      </c>
      <c r="B266" s="78" t="s">
        <v>47</v>
      </c>
      <c r="C266" s="73">
        <f t="shared" si="17"/>
        <v>35884</v>
      </c>
      <c r="D266" s="35">
        <f>12096+7500+8000+3500+4788</f>
        <v>35884</v>
      </c>
      <c r="E266" s="35"/>
      <c r="F266" s="35"/>
      <c r="G266" s="37"/>
      <c r="H266" s="103">
        <f t="shared" si="18"/>
        <v>44184</v>
      </c>
      <c r="I266" s="35">
        <v>44184</v>
      </c>
      <c r="J266" s="35"/>
      <c r="K266" s="35"/>
      <c r="L266" s="34"/>
      <c r="M266" s="27"/>
    </row>
    <row r="267" spans="1:13" ht="36" hidden="1" x14ac:dyDescent="0.25">
      <c r="A267" s="74">
        <v>6424</v>
      </c>
      <c r="B267" s="78" t="s">
        <v>46</v>
      </c>
      <c r="C267" s="73">
        <f t="shared" si="17"/>
        <v>0</v>
      </c>
      <c r="D267" s="35"/>
      <c r="E267" s="35"/>
      <c r="F267" s="35"/>
      <c r="G267" s="37"/>
      <c r="H267" s="103">
        <f t="shared" si="18"/>
        <v>0</v>
      </c>
      <c r="I267" s="35">
        <v>0</v>
      </c>
      <c r="J267" s="35"/>
      <c r="K267" s="35"/>
      <c r="L267" s="34"/>
      <c r="M267" s="90"/>
    </row>
    <row r="268" spans="1:13" ht="36" hidden="1" x14ac:dyDescent="0.25">
      <c r="A268" s="102">
        <v>7000</v>
      </c>
      <c r="B268" s="102" t="s">
        <v>45</v>
      </c>
      <c r="C268" s="101">
        <f t="shared" si="17"/>
        <v>0</v>
      </c>
      <c r="D268" s="99">
        <f>SUM(D269,D279)</f>
        <v>0</v>
      </c>
      <c r="E268" s="99">
        <f>SUM(E269,E279)</f>
        <v>0</v>
      </c>
      <c r="F268" s="99">
        <f>SUM(F269,F279)</f>
        <v>0</v>
      </c>
      <c r="G268" s="99">
        <f>SUM(G269,G279)</f>
        <v>0</v>
      </c>
      <c r="H268" s="100">
        <f t="shared" si="18"/>
        <v>0</v>
      </c>
      <c r="I268" s="99">
        <f>SUM(I269,I279)</f>
        <v>0</v>
      </c>
      <c r="J268" s="99">
        <f>SUM(J269,J279)</f>
        <v>0</v>
      </c>
      <c r="K268" s="99">
        <f>SUM(K269,K279)</f>
        <v>0</v>
      </c>
      <c r="L268" s="98">
        <f>SUM(L269,L279)</f>
        <v>0</v>
      </c>
    </row>
    <row r="269" spans="1:13" ht="24" hidden="1" x14ac:dyDescent="0.25">
      <c r="A269" s="97">
        <v>7200</v>
      </c>
      <c r="B269" s="96" t="s">
        <v>44</v>
      </c>
      <c r="C269" s="95">
        <f t="shared" si="17"/>
        <v>0</v>
      </c>
      <c r="D269" s="93">
        <f>SUM(D270,D271,D274,D275,D278)</f>
        <v>0</v>
      </c>
      <c r="E269" s="93">
        <f>SUM(E270,E271,E274,E275,E278)</f>
        <v>0</v>
      </c>
      <c r="F269" s="93">
        <f>SUM(F270,F271,F274,F275,F278)</f>
        <v>0</v>
      </c>
      <c r="G269" s="93">
        <f>SUM(G270,G271,G274,G275,G278)</f>
        <v>0</v>
      </c>
      <c r="H269" s="94">
        <f t="shared" si="18"/>
        <v>0</v>
      </c>
      <c r="I269" s="93">
        <f>SUM(I270,I271,I274,I275,I278)</f>
        <v>0</v>
      </c>
      <c r="J269" s="93">
        <f>SUM(J270,J271,J274,J275,J278)</f>
        <v>0</v>
      </c>
      <c r="K269" s="93">
        <f>SUM(K270,K271,K274,K275,K278)</f>
        <v>0</v>
      </c>
      <c r="L269" s="92">
        <f>SUM(L270,L271,L274,L275,L278)</f>
        <v>0</v>
      </c>
    </row>
    <row r="270" spans="1:13" ht="24" hidden="1" x14ac:dyDescent="0.25">
      <c r="A270" s="91">
        <v>7210</v>
      </c>
      <c r="B270" s="79" t="s">
        <v>43</v>
      </c>
      <c r="C270" s="71">
        <f t="shared" si="17"/>
        <v>0</v>
      </c>
      <c r="D270" s="68"/>
      <c r="E270" s="68"/>
      <c r="F270" s="68"/>
      <c r="G270" s="70"/>
      <c r="H270" s="69">
        <f t="shared" si="18"/>
        <v>0</v>
      </c>
      <c r="I270" s="68">
        <v>0</v>
      </c>
      <c r="J270" s="68"/>
      <c r="K270" s="68"/>
      <c r="L270" s="67"/>
      <c r="M270" s="27"/>
    </row>
    <row r="271" spans="1:13" s="89" customFormat="1" ht="36" hidden="1" x14ac:dyDescent="0.25">
      <c r="A271" s="88">
        <v>7220</v>
      </c>
      <c r="B271" s="78" t="s">
        <v>42</v>
      </c>
      <c r="C271" s="73">
        <f t="shared" si="17"/>
        <v>0</v>
      </c>
      <c r="D271" s="76">
        <f>SUM(D272:D273)</f>
        <v>0</v>
      </c>
      <c r="E271" s="76">
        <f>SUM(E272:E273)</f>
        <v>0</v>
      </c>
      <c r="F271" s="76">
        <f>SUM(F272:F273)</f>
        <v>0</v>
      </c>
      <c r="G271" s="76">
        <f>SUM(G272:G273)</f>
        <v>0</v>
      </c>
      <c r="H271" s="36">
        <f t="shared" si="18"/>
        <v>0</v>
      </c>
      <c r="I271" s="76">
        <f>SUM(I272:I273)</f>
        <v>0</v>
      </c>
      <c r="J271" s="76">
        <f>SUM(J272:J273)</f>
        <v>0</v>
      </c>
      <c r="K271" s="76">
        <f>SUM(K272:K273)</f>
        <v>0</v>
      </c>
      <c r="L271" s="75">
        <f>SUM(L272:L273)</f>
        <v>0</v>
      </c>
    </row>
    <row r="272" spans="1:13" s="89" customFormat="1" ht="36" hidden="1" x14ac:dyDescent="0.25">
      <c r="A272" s="74">
        <v>7221</v>
      </c>
      <c r="B272" s="78" t="s">
        <v>41</v>
      </c>
      <c r="C272" s="73">
        <f t="shared" si="17"/>
        <v>0</v>
      </c>
      <c r="D272" s="35"/>
      <c r="E272" s="35"/>
      <c r="F272" s="35"/>
      <c r="G272" s="37"/>
      <c r="H272" s="36">
        <f t="shared" si="18"/>
        <v>0</v>
      </c>
      <c r="I272" s="35">
        <v>0</v>
      </c>
      <c r="J272" s="35"/>
      <c r="K272" s="35"/>
      <c r="L272" s="34"/>
      <c r="M272" s="90"/>
    </row>
    <row r="273" spans="1:13" s="89" customFormat="1" ht="36" hidden="1" x14ac:dyDescent="0.25">
      <c r="A273" s="74">
        <v>7222</v>
      </c>
      <c r="B273" s="78" t="s">
        <v>40</v>
      </c>
      <c r="C273" s="73">
        <f t="shared" si="17"/>
        <v>0</v>
      </c>
      <c r="D273" s="35"/>
      <c r="E273" s="35"/>
      <c r="F273" s="35"/>
      <c r="G273" s="37"/>
      <c r="H273" s="36">
        <f t="shared" si="18"/>
        <v>0</v>
      </c>
      <c r="I273" s="35">
        <v>0</v>
      </c>
      <c r="J273" s="35"/>
      <c r="K273" s="35"/>
      <c r="L273" s="34"/>
      <c r="M273" s="90"/>
    </row>
    <row r="274" spans="1:13" ht="24" hidden="1" x14ac:dyDescent="0.25">
      <c r="A274" s="88">
        <v>7230</v>
      </c>
      <c r="B274" s="78" t="s">
        <v>39</v>
      </c>
      <c r="C274" s="73">
        <f t="shared" si="17"/>
        <v>0</v>
      </c>
      <c r="D274" s="35"/>
      <c r="E274" s="35"/>
      <c r="F274" s="35"/>
      <c r="G274" s="37"/>
      <c r="H274" s="36">
        <f t="shared" si="18"/>
        <v>0</v>
      </c>
      <c r="I274" s="35">
        <v>0</v>
      </c>
      <c r="J274" s="35"/>
      <c r="K274" s="35"/>
      <c r="L274" s="34"/>
      <c r="M274" s="27"/>
    </row>
    <row r="275" spans="1:13" ht="24" hidden="1" x14ac:dyDescent="0.25">
      <c r="A275" s="88">
        <v>7240</v>
      </c>
      <c r="B275" s="78" t="s">
        <v>38</v>
      </c>
      <c r="C275" s="73">
        <f t="shared" si="17"/>
        <v>0</v>
      </c>
      <c r="D275" s="76">
        <f>SUM(D276:D277)</f>
        <v>0</v>
      </c>
      <c r="E275" s="76">
        <f>SUM(E276:E277)</f>
        <v>0</v>
      </c>
      <c r="F275" s="76">
        <f>SUM(F276:F277)</f>
        <v>0</v>
      </c>
      <c r="G275" s="77">
        <f>SUM(G276:G277)</f>
        <v>0</v>
      </c>
      <c r="H275" s="36">
        <f t="shared" si="18"/>
        <v>0</v>
      </c>
      <c r="I275" s="76">
        <f>SUM(I276:I277)</f>
        <v>0</v>
      </c>
      <c r="J275" s="76">
        <f>SUM(J276:J277)</f>
        <v>0</v>
      </c>
      <c r="K275" s="76">
        <f>SUM(K276:K277)</f>
        <v>0</v>
      </c>
      <c r="L275" s="75">
        <f>SUM(L276:L277)</f>
        <v>0</v>
      </c>
    </row>
    <row r="276" spans="1:13" ht="48" hidden="1" x14ac:dyDescent="0.25">
      <c r="A276" s="74">
        <v>7245</v>
      </c>
      <c r="B276" s="78" t="s">
        <v>37</v>
      </c>
      <c r="C276" s="73">
        <f t="shared" si="17"/>
        <v>0</v>
      </c>
      <c r="D276" s="35"/>
      <c r="E276" s="35"/>
      <c r="F276" s="35"/>
      <c r="G276" s="37"/>
      <c r="H276" s="36">
        <f t="shared" si="18"/>
        <v>0</v>
      </c>
      <c r="I276" s="35">
        <v>0</v>
      </c>
      <c r="J276" s="35"/>
      <c r="K276" s="35"/>
      <c r="L276" s="34"/>
      <c r="M276" s="27"/>
    </row>
    <row r="277" spans="1:13" ht="96" hidden="1" x14ac:dyDescent="0.25">
      <c r="A277" s="74">
        <v>7246</v>
      </c>
      <c r="B277" s="78" t="s">
        <v>36</v>
      </c>
      <c r="C277" s="73">
        <f t="shared" si="17"/>
        <v>0</v>
      </c>
      <c r="D277" s="35"/>
      <c r="E277" s="35"/>
      <c r="F277" s="35"/>
      <c r="G277" s="37"/>
      <c r="H277" s="36">
        <f t="shared" si="18"/>
        <v>0</v>
      </c>
      <c r="I277" s="35">
        <v>0</v>
      </c>
      <c r="J277" s="35"/>
      <c r="K277" s="35"/>
      <c r="L277" s="34"/>
      <c r="M277" s="27"/>
    </row>
    <row r="278" spans="1:13" ht="24" hidden="1" x14ac:dyDescent="0.25">
      <c r="A278" s="87">
        <v>7260</v>
      </c>
      <c r="B278" s="79" t="s">
        <v>35</v>
      </c>
      <c r="C278" s="71">
        <f t="shared" si="17"/>
        <v>0</v>
      </c>
      <c r="D278" s="68"/>
      <c r="E278" s="68"/>
      <c r="F278" s="68"/>
      <c r="G278" s="70"/>
      <c r="H278" s="69">
        <f t="shared" si="18"/>
        <v>0</v>
      </c>
      <c r="I278" s="68">
        <v>0</v>
      </c>
      <c r="J278" s="68"/>
      <c r="K278" s="68"/>
      <c r="L278" s="67"/>
      <c r="M278" s="27"/>
    </row>
    <row r="279" spans="1:13" hidden="1" x14ac:dyDescent="0.25">
      <c r="A279" s="86">
        <v>7700</v>
      </c>
      <c r="B279" s="85" t="s">
        <v>34</v>
      </c>
      <c r="C279" s="83">
        <f t="shared" si="17"/>
        <v>0</v>
      </c>
      <c r="D279" s="82">
        <f>D280</f>
        <v>0</v>
      </c>
      <c r="E279" s="82">
        <f>E280</f>
        <v>0</v>
      </c>
      <c r="F279" s="82">
        <f>F280</f>
        <v>0</v>
      </c>
      <c r="G279" s="84">
        <f>G280</f>
        <v>0</v>
      </c>
      <c r="H279" s="83">
        <f t="shared" si="18"/>
        <v>0</v>
      </c>
      <c r="I279" s="82">
        <f>I280</f>
        <v>0</v>
      </c>
      <c r="J279" s="82">
        <f>J280</f>
        <v>0</v>
      </c>
      <c r="K279" s="82">
        <f>K280</f>
        <v>0</v>
      </c>
      <c r="L279" s="81">
        <f>L280</f>
        <v>0</v>
      </c>
    </row>
    <row r="280" spans="1:13" hidden="1" x14ac:dyDescent="0.25">
      <c r="A280" s="80">
        <v>7720</v>
      </c>
      <c r="B280" s="79" t="s">
        <v>33</v>
      </c>
      <c r="C280" s="42">
        <f t="shared" si="17"/>
        <v>0</v>
      </c>
      <c r="D280" s="41"/>
      <c r="E280" s="41"/>
      <c r="F280" s="41"/>
      <c r="G280" s="43"/>
      <c r="H280" s="42">
        <f t="shared" si="18"/>
        <v>0</v>
      </c>
      <c r="I280" s="41">
        <v>0</v>
      </c>
      <c r="J280" s="41"/>
      <c r="K280" s="41"/>
      <c r="L280" s="40"/>
      <c r="M280" s="27"/>
    </row>
    <row r="281" spans="1:13" hidden="1" x14ac:dyDescent="0.25">
      <c r="A281" s="39"/>
      <c r="B281" s="78" t="s">
        <v>32</v>
      </c>
      <c r="C281" s="73">
        <f t="shared" si="17"/>
        <v>0</v>
      </c>
      <c r="D281" s="76">
        <f>SUM(D282:D283)</f>
        <v>0</v>
      </c>
      <c r="E281" s="76">
        <f>SUM(E282:E283)</f>
        <v>0</v>
      </c>
      <c r="F281" s="76">
        <f>SUM(F282:F283)</f>
        <v>0</v>
      </c>
      <c r="G281" s="77">
        <f>SUM(G282:G283)</f>
        <v>0</v>
      </c>
      <c r="H281" s="36">
        <f t="shared" si="18"/>
        <v>0</v>
      </c>
      <c r="I281" s="76">
        <f>SUM(I282:I283)</f>
        <v>0</v>
      </c>
      <c r="J281" s="76">
        <f>SUM(J282:J283)</f>
        <v>0</v>
      </c>
      <c r="K281" s="76">
        <f>SUM(K282:K283)</f>
        <v>0</v>
      </c>
      <c r="L281" s="75">
        <f>SUM(L282:L283)</f>
        <v>0</v>
      </c>
    </row>
    <row r="282" spans="1:13" hidden="1" x14ac:dyDescent="0.25">
      <c r="A282" s="39" t="s">
        <v>31</v>
      </c>
      <c r="B282" s="74" t="s">
        <v>30</v>
      </c>
      <c r="C282" s="73">
        <f t="shared" si="17"/>
        <v>0</v>
      </c>
      <c r="D282" s="35"/>
      <c r="E282" s="35"/>
      <c r="F282" s="35"/>
      <c r="G282" s="37"/>
      <c r="H282" s="36">
        <f t="shared" si="18"/>
        <v>0</v>
      </c>
      <c r="I282" s="35"/>
      <c r="J282" s="35"/>
      <c r="K282" s="35"/>
      <c r="L282" s="34"/>
      <c r="M282" s="27"/>
    </row>
    <row r="283" spans="1:13" ht="24" hidden="1" x14ac:dyDescent="0.25">
      <c r="A283" s="39" t="s">
        <v>29</v>
      </c>
      <c r="B283" s="72" t="s">
        <v>28</v>
      </c>
      <c r="C283" s="71">
        <f t="shared" si="17"/>
        <v>0</v>
      </c>
      <c r="D283" s="68"/>
      <c r="E283" s="68"/>
      <c r="F283" s="68"/>
      <c r="G283" s="70"/>
      <c r="H283" s="69">
        <f t="shared" si="18"/>
        <v>0</v>
      </c>
      <c r="I283" s="68"/>
      <c r="J283" s="68"/>
      <c r="K283" s="68"/>
      <c r="L283" s="67"/>
      <c r="M283" s="27"/>
    </row>
    <row r="284" spans="1:13" ht="12.75" thickBot="1" x14ac:dyDescent="0.3">
      <c r="A284" s="66"/>
      <c r="B284" s="66" t="s">
        <v>27</v>
      </c>
      <c r="C284" s="63">
        <f t="shared" ref="C284:L284" si="19">SUM(C281,C268,C230,C195,C187,C173,C75,C53)</f>
        <v>469697</v>
      </c>
      <c r="D284" s="63">
        <f t="shared" si="19"/>
        <v>469697</v>
      </c>
      <c r="E284" s="63">
        <f t="shared" si="19"/>
        <v>0</v>
      </c>
      <c r="F284" s="63">
        <f t="shared" si="19"/>
        <v>0</v>
      </c>
      <c r="G284" s="65">
        <f t="shared" si="19"/>
        <v>0</v>
      </c>
      <c r="H284" s="64">
        <f t="shared" si="19"/>
        <v>445830</v>
      </c>
      <c r="I284" s="63">
        <f t="shared" si="19"/>
        <v>445830</v>
      </c>
      <c r="J284" s="63">
        <f t="shared" si="19"/>
        <v>0</v>
      </c>
      <c r="K284" s="63">
        <f t="shared" si="19"/>
        <v>0</v>
      </c>
      <c r="L284" s="62">
        <f t="shared" si="19"/>
        <v>0</v>
      </c>
    </row>
    <row r="285" spans="1:13" s="14" customFormat="1" ht="13.5" hidden="1" thickTop="1" thickBot="1" x14ac:dyDescent="0.3">
      <c r="A285" s="291" t="s">
        <v>26</v>
      </c>
      <c r="B285" s="292"/>
      <c r="C285" s="60">
        <f>SUM(D285:G285)</f>
        <v>0</v>
      </c>
      <c r="D285" s="59">
        <f>SUM(D25,D26,D42)-D51</f>
        <v>0</v>
      </c>
      <c r="E285" s="59">
        <f>SUM(E25,E26,E42)-E51</f>
        <v>0</v>
      </c>
      <c r="F285" s="59">
        <f>(F27+F43)-F51</f>
        <v>0</v>
      </c>
      <c r="G285" s="61">
        <f>G45-G51</f>
        <v>0</v>
      </c>
      <c r="H285" s="60">
        <f>SUM(I285:L285)</f>
        <v>0</v>
      </c>
      <c r="I285" s="59">
        <f>SUM(I25,I26,I42)-I51</f>
        <v>0</v>
      </c>
      <c r="J285" s="59">
        <f>SUM(J25,J26,J42)-J51</f>
        <v>0</v>
      </c>
      <c r="K285" s="59">
        <f>(K27+K43)-K51</f>
        <v>0</v>
      </c>
      <c r="L285" s="58">
        <f>L45-L51</f>
        <v>0</v>
      </c>
    </row>
    <row r="286" spans="1:13" s="14" customFormat="1" ht="12.75" hidden="1" thickTop="1" x14ac:dyDescent="0.25">
      <c r="A286" s="285" t="s">
        <v>25</v>
      </c>
      <c r="B286" s="286"/>
      <c r="C286" s="50">
        <f t="shared" ref="C286:L286" si="20">SUM(C287,C288)-C295+C296</f>
        <v>0</v>
      </c>
      <c r="D286" s="47">
        <f t="shared" si="20"/>
        <v>0</v>
      </c>
      <c r="E286" s="47">
        <f t="shared" si="20"/>
        <v>0</v>
      </c>
      <c r="F286" s="47">
        <f t="shared" si="20"/>
        <v>0</v>
      </c>
      <c r="G286" s="57">
        <f t="shared" si="20"/>
        <v>0</v>
      </c>
      <c r="H286" s="48">
        <f t="shared" si="20"/>
        <v>0</v>
      </c>
      <c r="I286" s="47">
        <f t="shared" si="20"/>
        <v>0</v>
      </c>
      <c r="J286" s="47">
        <f t="shared" si="20"/>
        <v>0</v>
      </c>
      <c r="K286" s="47">
        <f t="shared" si="20"/>
        <v>0</v>
      </c>
      <c r="L286" s="46">
        <f t="shared" si="20"/>
        <v>0</v>
      </c>
    </row>
    <row r="287" spans="1:13" s="14" customFormat="1" ht="13.5" hidden="1" thickTop="1" thickBot="1" x14ac:dyDescent="0.3">
      <c r="A287" s="56" t="s">
        <v>24</v>
      </c>
      <c r="B287" s="56" t="s">
        <v>23</v>
      </c>
      <c r="C287" s="55">
        <f t="shared" ref="C287:L287" si="21">C22-C281</f>
        <v>0</v>
      </c>
      <c r="D287" s="52">
        <f t="shared" si="21"/>
        <v>0</v>
      </c>
      <c r="E287" s="52">
        <f t="shared" si="21"/>
        <v>0</v>
      </c>
      <c r="F287" s="52">
        <f t="shared" si="21"/>
        <v>0</v>
      </c>
      <c r="G287" s="54">
        <f t="shared" si="21"/>
        <v>0</v>
      </c>
      <c r="H287" s="53">
        <f t="shared" si="21"/>
        <v>0</v>
      </c>
      <c r="I287" s="52">
        <f t="shared" si="21"/>
        <v>0</v>
      </c>
      <c r="J287" s="52">
        <f t="shared" si="21"/>
        <v>0</v>
      </c>
      <c r="K287" s="52">
        <f t="shared" si="21"/>
        <v>0</v>
      </c>
      <c r="L287" s="51">
        <f t="shared" si="21"/>
        <v>0</v>
      </c>
    </row>
    <row r="288" spans="1:13" s="14" customFormat="1" ht="12.75" hidden="1" thickTop="1" x14ac:dyDescent="0.25">
      <c r="A288" s="21" t="s">
        <v>22</v>
      </c>
      <c r="B288" s="21" t="s">
        <v>21</v>
      </c>
      <c r="C288" s="50">
        <f t="shared" ref="C288:L288" si="22">SUM(C289,C291,C293)-SUM(C290,C292,C294)</f>
        <v>0</v>
      </c>
      <c r="D288" s="47">
        <f t="shared" si="22"/>
        <v>0</v>
      </c>
      <c r="E288" s="47">
        <f t="shared" si="22"/>
        <v>0</v>
      </c>
      <c r="F288" s="47">
        <f t="shared" si="22"/>
        <v>0</v>
      </c>
      <c r="G288" s="49">
        <f t="shared" si="22"/>
        <v>0</v>
      </c>
      <c r="H288" s="48">
        <f t="shared" si="22"/>
        <v>0</v>
      </c>
      <c r="I288" s="47">
        <f t="shared" si="22"/>
        <v>0</v>
      </c>
      <c r="J288" s="47">
        <f t="shared" si="22"/>
        <v>0</v>
      </c>
      <c r="K288" s="47">
        <f t="shared" si="22"/>
        <v>0</v>
      </c>
      <c r="L288" s="46">
        <f t="shared" si="22"/>
        <v>0</v>
      </c>
    </row>
    <row r="289" spans="1:13" ht="12.75" hidden="1" thickTop="1" x14ac:dyDescent="0.25">
      <c r="A289" s="45" t="s">
        <v>20</v>
      </c>
      <c r="B289" s="44" t="s">
        <v>19</v>
      </c>
      <c r="C289" s="42">
        <f t="shared" ref="C289:C296" si="23">SUM(D289:G289)</f>
        <v>0</v>
      </c>
      <c r="D289" s="41"/>
      <c r="E289" s="41"/>
      <c r="F289" s="41"/>
      <c r="G289" s="43"/>
      <c r="H289" s="42">
        <f t="shared" ref="H289:H296" si="24">SUM(I289:L289)</f>
        <v>0</v>
      </c>
      <c r="I289" s="41"/>
      <c r="J289" s="41"/>
      <c r="K289" s="41"/>
      <c r="L289" s="40"/>
      <c r="M289" s="27"/>
    </row>
    <row r="290" spans="1:13" ht="24.75" hidden="1" thickTop="1" x14ac:dyDescent="0.25">
      <c r="A290" s="39" t="s">
        <v>18</v>
      </c>
      <c r="B290" s="38" t="s">
        <v>17</v>
      </c>
      <c r="C290" s="36">
        <f t="shared" si="23"/>
        <v>0</v>
      </c>
      <c r="D290" s="35"/>
      <c r="E290" s="35"/>
      <c r="F290" s="35"/>
      <c r="G290" s="37"/>
      <c r="H290" s="36">
        <f t="shared" si="24"/>
        <v>0</v>
      </c>
      <c r="I290" s="35"/>
      <c r="J290" s="35"/>
      <c r="K290" s="35"/>
      <c r="L290" s="34"/>
      <c r="M290" s="27"/>
    </row>
    <row r="291" spans="1:13" ht="12.75" hidden="1" thickTop="1" x14ac:dyDescent="0.25">
      <c r="A291" s="39" t="s">
        <v>16</v>
      </c>
      <c r="B291" s="38" t="s">
        <v>15</v>
      </c>
      <c r="C291" s="36">
        <f t="shared" si="23"/>
        <v>0</v>
      </c>
      <c r="D291" s="35"/>
      <c r="E291" s="35"/>
      <c r="F291" s="35"/>
      <c r="G291" s="37"/>
      <c r="H291" s="36">
        <f t="shared" si="24"/>
        <v>0</v>
      </c>
      <c r="I291" s="35"/>
      <c r="J291" s="35"/>
      <c r="K291" s="35"/>
      <c r="L291" s="34"/>
      <c r="M291" s="27"/>
    </row>
    <row r="292" spans="1:13" ht="24.75" hidden="1" thickTop="1" x14ac:dyDescent="0.25">
      <c r="A292" s="39" t="s">
        <v>14</v>
      </c>
      <c r="B292" s="38" t="s">
        <v>13</v>
      </c>
      <c r="C292" s="36">
        <f t="shared" si="23"/>
        <v>0</v>
      </c>
      <c r="D292" s="35"/>
      <c r="E292" s="35"/>
      <c r="F292" s="35"/>
      <c r="G292" s="37"/>
      <c r="H292" s="36">
        <f t="shared" si="24"/>
        <v>0</v>
      </c>
      <c r="I292" s="35"/>
      <c r="J292" s="35"/>
      <c r="K292" s="35"/>
      <c r="L292" s="34"/>
      <c r="M292" s="27"/>
    </row>
    <row r="293" spans="1:13" ht="12.75" hidden="1" thickTop="1" x14ac:dyDescent="0.25">
      <c r="A293" s="39" t="s">
        <v>12</v>
      </c>
      <c r="B293" s="38" t="s">
        <v>11</v>
      </c>
      <c r="C293" s="36">
        <f t="shared" si="23"/>
        <v>0</v>
      </c>
      <c r="D293" s="35"/>
      <c r="E293" s="35"/>
      <c r="F293" s="35"/>
      <c r="G293" s="37"/>
      <c r="H293" s="36">
        <f t="shared" si="24"/>
        <v>0</v>
      </c>
      <c r="I293" s="35"/>
      <c r="J293" s="35"/>
      <c r="K293" s="35"/>
      <c r="L293" s="34"/>
      <c r="M293" s="27"/>
    </row>
    <row r="294" spans="1:13" ht="24.75" hidden="1" thickTop="1" x14ac:dyDescent="0.25">
      <c r="A294" s="33" t="s">
        <v>10</v>
      </c>
      <c r="B294" s="32" t="s">
        <v>9</v>
      </c>
      <c r="C294" s="30">
        <f t="shared" si="23"/>
        <v>0</v>
      </c>
      <c r="D294" s="29"/>
      <c r="E294" s="29"/>
      <c r="F294" s="29"/>
      <c r="G294" s="31"/>
      <c r="H294" s="30">
        <f t="shared" si="24"/>
        <v>0</v>
      </c>
      <c r="I294" s="29"/>
      <c r="J294" s="29"/>
      <c r="K294" s="29"/>
      <c r="L294" s="28"/>
      <c r="M294" s="27"/>
    </row>
    <row r="295" spans="1:13" s="14" customFormat="1" ht="13.5" hidden="1" thickTop="1" thickBot="1" x14ac:dyDescent="0.3">
      <c r="A295" s="26" t="s">
        <v>8</v>
      </c>
      <c r="B295" s="26" t="s">
        <v>7</v>
      </c>
      <c r="C295" s="24">
        <f t="shared" si="23"/>
        <v>0</v>
      </c>
      <c r="D295" s="23"/>
      <c r="E295" s="23"/>
      <c r="F295" s="23"/>
      <c r="G295" s="25"/>
      <c r="H295" s="24">
        <f t="shared" si="24"/>
        <v>0</v>
      </c>
      <c r="I295" s="23"/>
      <c r="J295" s="23"/>
      <c r="K295" s="23"/>
      <c r="L295" s="22"/>
      <c r="M295" s="15"/>
    </row>
    <row r="296" spans="1:13" s="14" customFormat="1" ht="48.75" hidden="1" thickTop="1" x14ac:dyDescent="0.25">
      <c r="A296" s="21" t="s">
        <v>6</v>
      </c>
      <c r="B296" s="20" t="s">
        <v>5</v>
      </c>
      <c r="C296" s="18">
        <f t="shared" si="23"/>
        <v>0</v>
      </c>
      <c r="D296" s="17"/>
      <c r="E296" s="17"/>
      <c r="F296" s="17"/>
      <c r="G296" s="19"/>
      <c r="H296" s="18">
        <f t="shared" si="24"/>
        <v>0</v>
      </c>
      <c r="I296" s="17"/>
      <c r="J296" s="17"/>
      <c r="K296" s="17"/>
      <c r="L296" s="16"/>
      <c r="M296" s="15"/>
    </row>
    <row r="297" spans="1:13" ht="12.75" thickTop="1" x14ac:dyDescent="0.2">
      <c r="A297" s="13" t="s">
        <v>4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1"/>
    </row>
    <row r="298" spans="1:13" x14ac:dyDescent="0.25">
      <c r="A298" s="9" t="s">
        <v>358</v>
      </c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7"/>
    </row>
    <row r="299" spans="1:13" x14ac:dyDescent="0.25">
      <c r="A299" s="317" t="s">
        <v>379</v>
      </c>
      <c r="B299" s="318"/>
      <c r="C299" s="319"/>
      <c r="D299" s="319"/>
      <c r="E299" s="319"/>
      <c r="F299" s="319"/>
      <c r="G299" s="319"/>
      <c r="H299" s="318"/>
      <c r="I299" s="318"/>
      <c r="J299" s="318"/>
      <c r="K299" s="318"/>
      <c r="L299" s="320"/>
    </row>
    <row r="300" spans="1:13" x14ac:dyDescent="0.25">
      <c r="A300" s="317"/>
      <c r="B300" s="318"/>
      <c r="C300" s="319"/>
      <c r="D300" s="319"/>
      <c r="E300" s="319"/>
      <c r="F300" s="319"/>
      <c r="G300" s="319"/>
      <c r="H300" s="318"/>
      <c r="I300" s="318"/>
      <c r="J300" s="318"/>
      <c r="K300" s="318"/>
      <c r="L300" s="320"/>
    </row>
    <row r="301" spans="1:13" ht="12.75" hidden="1" customHeight="1" x14ac:dyDescent="0.25">
      <c r="A301" s="9" t="s">
        <v>3</v>
      </c>
      <c r="B301" s="10"/>
      <c r="C301" s="8" t="s">
        <v>325</v>
      </c>
      <c r="D301" s="8"/>
      <c r="E301" s="8"/>
      <c r="F301" s="8"/>
      <c r="G301" s="8"/>
      <c r="H301" s="8"/>
      <c r="I301" s="8"/>
      <c r="J301" s="8"/>
      <c r="K301" s="8"/>
      <c r="L301" s="7"/>
    </row>
    <row r="302" spans="1:13" hidden="1" x14ac:dyDescent="0.25">
      <c r="A302" s="9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7"/>
    </row>
    <row r="303" spans="1:13" hidden="1" x14ac:dyDescent="0.25">
      <c r="A303" s="9" t="s">
        <v>1</v>
      </c>
      <c r="B303" s="10"/>
      <c r="C303" s="8" t="s">
        <v>325</v>
      </c>
      <c r="D303" s="8"/>
      <c r="E303" s="8"/>
      <c r="F303" s="8"/>
      <c r="G303" s="8"/>
      <c r="H303" s="8"/>
      <c r="I303" s="8"/>
      <c r="J303" s="8"/>
      <c r="K303" s="8"/>
      <c r="L303" s="7"/>
    </row>
    <row r="304" spans="1:13" ht="12.75" thickBot="1" x14ac:dyDescent="0.3">
      <c r="A304" s="6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4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">
      <c r="A312" s="1"/>
      <c r="B312" s="1"/>
      <c r="C312" s="3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">
      <c r="A313" s="1"/>
      <c r="B313" s="1"/>
      <c r="C313" s="3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">
      <c r="A314" s="1"/>
      <c r="B314" s="1"/>
      <c r="C314" s="3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</sheetData>
  <sheetProtection algorithmName="SHA-512" hashValue="pkmDyn8zZ2CAP5MMy1xyk58RdARXGbeV2dE8ttGEhvUu1pBPfrpAYMfHlfTTfMKNzby1ZMJha1+bk9oxCKiT9Q==" saltValue="VzH1agsa07M2oWKvPTQ/hw==" spinCount="100000" sheet="1" objects="1" scenarios="1" formatCells="0" formatColumns="0" formatRows="0"/>
  <autoFilter ref="A19:M299">
    <filterColumn colId="7">
      <filters blank="1">
        <filter val="10 500"/>
        <filter val="23 169"/>
        <filter val="3 700"/>
        <filter val="309 277"/>
        <filter val="353 461"/>
        <filter val="37 369"/>
        <filter val="439 830"/>
        <filter val="44 184"/>
        <filter val="445 830"/>
        <filter val="49 000"/>
        <filter val="6 000"/>
        <filter val="86 369"/>
      </filters>
    </filterColumn>
  </autoFilter>
  <mergeCells count="30">
    <mergeCell ref="K17:K18"/>
    <mergeCell ref="L17:L18"/>
    <mergeCell ref="A285:B285"/>
    <mergeCell ref="E17:E18"/>
    <mergeCell ref="F17:F18"/>
    <mergeCell ref="G17:G18"/>
    <mergeCell ref="H17:H18"/>
    <mergeCell ref="I17:I18"/>
    <mergeCell ref="J17:J18"/>
    <mergeCell ref="A1:L1"/>
    <mergeCell ref="A2:L2"/>
    <mergeCell ref="C3:L3"/>
    <mergeCell ref="C4:L4"/>
    <mergeCell ref="C5:L5"/>
    <mergeCell ref="C6:L6"/>
    <mergeCell ref="C7:L7"/>
    <mergeCell ref="C10:L10"/>
    <mergeCell ref="C11:L11"/>
    <mergeCell ref="A299:L300"/>
    <mergeCell ref="C12:L12"/>
    <mergeCell ref="C13:L13"/>
    <mergeCell ref="C8:L8"/>
    <mergeCell ref="A286:B286"/>
    <mergeCell ref="A16:A18"/>
    <mergeCell ref="B16:B18"/>
    <mergeCell ref="C16:G16"/>
    <mergeCell ref="H16:L16"/>
    <mergeCell ref="C17:C18"/>
    <mergeCell ref="D17:D18"/>
    <mergeCell ref="C14:L14"/>
  </mergeCells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&amp;L&amp;"Times New Roman,Regular"&amp;10&amp;D; &amp;T&amp;R&amp;"Times New Roman,Regular"&amp;10&amp;P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23</vt:i4>
      </vt:variant>
    </vt:vector>
  </HeadingPairs>
  <TitlesOfParts>
    <vt:vector size="46" baseType="lpstr">
      <vt:lpstr>10.1.1.</vt:lpstr>
      <vt:lpstr>10.1.2.</vt:lpstr>
      <vt:lpstr>10.2.1.</vt:lpstr>
      <vt:lpstr>10.2.2.</vt:lpstr>
      <vt:lpstr>10.2.3.</vt:lpstr>
      <vt:lpstr>10.2.4.</vt:lpstr>
      <vt:lpstr>10.2.5.</vt:lpstr>
      <vt:lpstr>10.2.6.</vt:lpstr>
      <vt:lpstr>10.2.7.</vt:lpstr>
      <vt:lpstr>10.2.8.</vt:lpstr>
      <vt:lpstr>10.3.1.</vt:lpstr>
      <vt:lpstr>10.3.2.</vt:lpstr>
      <vt:lpstr>10.3.3.</vt:lpstr>
      <vt:lpstr>10.3.4.</vt:lpstr>
      <vt:lpstr>10.3.5.</vt:lpstr>
      <vt:lpstr>10.3.6.</vt:lpstr>
      <vt:lpstr>10.3.7.</vt:lpstr>
      <vt:lpstr>10.3.8.</vt:lpstr>
      <vt:lpstr>10.3.9.</vt:lpstr>
      <vt:lpstr>10.3.10.</vt:lpstr>
      <vt:lpstr>10.4.1.</vt:lpstr>
      <vt:lpstr>10.4.2.</vt:lpstr>
      <vt:lpstr>10.5.1.</vt:lpstr>
      <vt:lpstr>'10.3.4.'!Print_Area</vt:lpstr>
      <vt:lpstr>'10.1.1.'!Print_Titles</vt:lpstr>
      <vt:lpstr>'10.1.2.'!Print_Titles</vt:lpstr>
      <vt:lpstr>'10.2.1.'!Print_Titles</vt:lpstr>
      <vt:lpstr>'10.2.2.'!Print_Titles</vt:lpstr>
      <vt:lpstr>'10.2.3.'!Print_Titles</vt:lpstr>
      <vt:lpstr>'10.2.4.'!Print_Titles</vt:lpstr>
      <vt:lpstr>'10.2.5.'!Print_Titles</vt:lpstr>
      <vt:lpstr>'10.2.6.'!Print_Titles</vt:lpstr>
      <vt:lpstr>'10.2.7.'!Print_Titles</vt:lpstr>
      <vt:lpstr>'10.2.8.'!Print_Titles</vt:lpstr>
      <vt:lpstr>'10.3.1.'!Print_Titles</vt:lpstr>
      <vt:lpstr>'10.3.10.'!Print_Titles</vt:lpstr>
      <vt:lpstr>'10.3.2.'!Print_Titles</vt:lpstr>
      <vt:lpstr>'10.3.3.'!Print_Titles</vt:lpstr>
      <vt:lpstr>'10.3.4.'!Print_Titles</vt:lpstr>
      <vt:lpstr>'10.3.5.'!Print_Titles</vt:lpstr>
      <vt:lpstr>'10.3.6.'!Print_Titles</vt:lpstr>
      <vt:lpstr>'10.3.7.'!Print_Titles</vt:lpstr>
      <vt:lpstr>'10.3.8.'!Print_Titles</vt:lpstr>
      <vt:lpstr>'10.3.9.'!Print_Titles</vt:lpstr>
      <vt:lpstr>'10.4.1.'!Print_Titles</vt:lpstr>
      <vt:lpstr>'10.5.1.'!Print_Titles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Markaine</dc:creator>
  <cp:lastModifiedBy>Elina Markaine</cp:lastModifiedBy>
  <cp:lastPrinted>2015-12-17T12:08:52Z</cp:lastPrinted>
  <dcterms:created xsi:type="dcterms:W3CDTF">2015-12-11T11:35:52Z</dcterms:created>
  <dcterms:modified xsi:type="dcterms:W3CDTF">2015-12-18T13:08:33Z</dcterms:modified>
</cp:coreProperties>
</file>