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Q\2017\TAMES_2017\2017_pa_funkcijam\"/>
    </mc:Choice>
  </mc:AlternateContent>
  <bookViews>
    <workbookView xWindow="0" yWindow="0" windowWidth="28800" windowHeight="13725" tabRatio="851"/>
  </bookViews>
  <sheets>
    <sheet name="08.1.1." sheetId="22" r:id="rId1"/>
    <sheet name="08.1.2." sheetId="23" r:id="rId2"/>
    <sheet name="08.1.3." sheetId="24" r:id="rId3"/>
    <sheet name="08.1.4." sheetId="25" r:id="rId4"/>
    <sheet name="08.1.5." sheetId="26" r:id="rId5"/>
    <sheet name="08.1.6." sheetId="27" r:id="rId6"/>
    <sheet name="08.1.7." sheetId="43" r:id="rId7"/>
    <sheet name="08.1.8." sheetId="44" r:id="rId8"/>
    <sheet name="08.1.9." sheetId="30" r:id="rId9"/>
    <sheet name="08.1.10." sheetId="34" r:id="rId10"/>
    <sheet name="08.1.11." sheetId="32" r:id="rId11"/>
    <sheet name="08.1.12." sheetId="33" r:id="rId12"/>
    <sheet name="08.1.13." sheetId="35" r:id="rId13"/>
    <sheet name="08.2.1." sheetId="36" r:id="rId14"/>
    <sheet name="08.2.2." sheetId="37" r:id="rId15"/>
    <sheet name="08.2.3." sheetId="38" r:id="rId16"/>
    <sheet name="08.2.4." sheetId="39" r:id="rId17"/>
    <sheet name="08.2.5." sheetId="40" r:id="rId18"/>
    <sheet name="08.2.6." sheetId="41" r:id="rId19"/>
    <sheet name="08.2.7." sheetId="42" r:id="rId20"/>
    <sheet name="08.3.1." sheetId="1" r:id="rId21"/>
    <sheet name="08.4.1." sheetId="2" r:id="rId22"/>
    <sheet name="08.4.2." sheetId="3" r:id="rId23"/>
    <sheet name="08.5.1." sheetId="7" r:id="rId24"/>
    <sheet name="08.5.2." sheetId="8" r:id="rId25"/>
    <sheet name="08.5.3." sheetId="9" r:id="rId26"/>
    <sheet name="08.5.4." sheetId="10" r:id="rId27"/>
    <sheet name="08.5.5." sheetId="11" r:id="rId28"/>
    <sheet name="08.5.6." sheetId="12" r:id="rId29"/>
    <sheet name="08.6.1." sheetId="4" r:id="rId30"/>
    <sheet name="08.6.2." sheetId="5" r:id="rId31"/>
    <sheet name="08.6.3." sheetId="6" r:id="rId32"/>
    <sheet name="08.7.1." sheetId="20" r:id="rId33"/>
    <sheet name="08.7.2." sheetId="21" r:id="rId34"/>
  </sheets>
  <definedNames>
    <definedName name="_xlnm._FilterDatabase" localSheetId="0" hidden="1">'08.1.1.'!$A$18:$M$296</definedName>
    <definedName name="_xlnm._FilterDatabase" localSheetId="9" hidden="1">'08.1.10.'!$A$18:$M$296</definedName>
    <definedName name="_xlnm._FilterDatabase" localSheetId="10" hidden="1">'08.1.11.'!$A$18:$M$296</definedName>
    <definedName name="_xlnm._FilterDatabase" localSheetId="11" hidden="1">'08.1.12.'!$A$18:$M$296</definedName>
    <definedName name="_xlnm._FilterDatabase" localSheetId="12" hidden="1">'08.1.13.'!$A$18:$M$296</definedName>
    <definedName name="_xlnm._FilterDatabase" localSheetId="1" hidden="1">'08.1.2.'!$A$18:$M$296</definedName>
    <definedName name="_xlnm._FilterDatabase" localSheetId="2" hidden="1">'08.1.3.'!$A$18:$M$296</definedName>
    <definedName name="_xlnm._FilterDatabase" localSheetId="3" hidden="1">'08.1.4.'!$A$18:$M$296</definedName>
    <definedName name="_xlnm._FilterDatabase" localSheetId="4" hidden="1">'08.1.5.'!$A$18:$M$296</definedName>
    <definedName name="_xlnm._FilterDatabase" localSheetId="5" hidden="1">'08.1.6.'!$A$18:$M$296</definedName>
    <definedName name="_xlnm._FilterDatabase" localSheetId="6" hidden="1">'08.1.7.'!$A$18:$M$296</definedName>
    <definedName name="_xlnm._FilterDatabase" localSheetId="7" hidden="1">'08.1.8.'!$A$18:$M$296</definedName>
    <definedName name="_xlnm._FilterDatabase" localSheetId="8" hidden="1">'08.1.9.'!$A$18:$M$296</definedName>
    <definedName name="_xlnm._FilterDatabase" localSheetId="13" hidden="1">'08.2.1.'!$A$18:$M$296</definedName>
    <definedName name="_xlnm._FilterDatabase" localSheetId="14" hidden="1">'08.2.2.'!$A$18:$M$296</definedName>
    <definedName name="_xlnm._FilterDatabase" localSheetId="15" hidden="1">'08.2.3.'!$A$18:$M$296</definedName>
    <definedName name="_xlnm._FilterDatabase" localSheetId="16" hidden="1">'08.2.4.'!$A$18:$M$296</definedName>
    <definedName name="_xlnm._FilterDatabase" localSheetId="17" hidden="1">'08.2.5.'!$A$18:$M$296</definedName>
    <definedName name="_xlnm._FilterDatabase" localSheetId="18" hidden="1">'08.2.6.'!$A$18:$M$296</definedName>
    <definedName name="_xlnm._FilterDatabase" localSheetId="19" hidden="1">'08.2.7.'!$A$18:$M$296</definedName>
    <definedName name="_xlnm._FilterDatabase" localSheetId="20" hidden="1">'08.3.1.'!$A$18:$L$296</definedName>
    <definedName name="_xlnm._FilterDatabase" localSheetId="21" hidden="1">'08.4.1.'!$A$18:$L$296</definedName>
    <definedName name="_xlnm._FilterDatabase" localSheetId="22" hidden="1">'08.4.2.'!$A$18:$M$296</definedName>
    <definedName name="_xlnm._FilterDatabase" localSheetId="23" hidden="1">'08.5.1.'!$A$18:$L$296</definedName>
    <definedName name="_xlnm._FilterDatabase" localSheetId="24" hidden="1">'08.5.2.'!$A$18:$L$296</definedName>
    <definedName name="_xlnm._FilterDatabase" localSheetId="25" hidden="1">'08.5.3.'!$A$18:$L$296</definedName>
    <definedName name="_xlnm._FilterDatabase" localSheetId="26" hidden="1">'08.5.4.'!$A$18:$L$296</definedName>
    <definedName name="_xlnm._FilterDatabase" localSheetId="27" hidden="1">'08.5.5.'!$A$18:$L$296</definedName>
    <definedName name="_xlnm._FilterDatabase" localSheetId="28" hidden="1">'08.5.6.'!$A$18:$L$296</definedName>
    <definedName name="_xlnm._FilterDatabase" localSheetId="29" hidden="1">'08.6.1.'!$A$18:$L$296</definedName>
    <definedName name="_xlnm._FilterDatabase" localSheetId="30" hidden="1">'08.6.2.'!$A$18:$L$296</definedName>
    <definedName name="_xlnm._FilterDatabase" localSheetId="31" hidden="1">'08.6.3.'!$A$18:$M$296</definedName>
    <definedName name="_xlnm._FilterDatabase" localSheetId="32" hidden="1">'08.7.1.'!$A$18:$L$296</definedName>
    <definedName name="_xlnm._FilterDatabase" localSheetId="33" hidden="1">'08.7.2.'!$A$18:$L$296</definedName>
    <definedName name="_xlnm.Print_Titles" localSheetId="0">'08.1.1.'!$18:$18</definedName>
    <definedName name="_xlnm.Print_Titles" localSheetId="9">'08.1.10.'!$18:$18</definedName>
    <definedName name="_xlnm.Print_Titles" localSheetId="10">'08.1.11.'!$18:$18</definedName>
    <definedName name="_xlnm.Print_Titles" localSheetId="11">'08.1.12.'!$18:$18</definedName>
    <definedName name="_xlnm.Print_Titles" localSheetId="12">'08.1.13.'!$18:$18</definedName>
    <definedName name="_xlnm.Print_Titles" localSheetId="1">'08.1.2.'!$18:$18</definedName>
    <definedName name="_xlnm.Print_Titles" localSheetId="2">'08.1.3.'!$18:$18</definedName>
    <definedName name="_xlnm.Print_Titles" localSheetId="3">'08.1.4.'!$18:$18</definedName>
    <definedName name="_xlnm.Print_Titles" localSheetId="4">'08.1.5.'!$18:$18</definedName>
    <definedName name="_xlnm.Print_Titles" localSheetId="5">'08.1.6.'!$18:$18</definedName>
    <definedName name="_xlnm.Print_Titles" localSheetId="6">'08.1.7.'!$18:$18</definedName>
    <definedName name="_xlnm.Print_Titles" localSheetId="7">'08.1.8.'!$18:$18</definedName>
    <definedName name="_xlnm.Print_Titles" localSheetId="8">'08.1.9.'!$18:$18</definedName>
    <definedName name="_xlnm.Print_Titles" localSheetId="13">'08.2.1.'!$18:$18</definedName>
    <definedName name="_xlnm.Print_Titles" localSheetId="14">'08.2.2.'!$18:$18</definedName>
    <definedName name="_xlnm.Print_Titles" localSheetId="15">'08.2.3.'!$18:$18</definedName>
    <definedName name="_xlnm.Print_Titles" localSheetId="16">'08.2.4.'!$18:$18</definedName>
    <definedName name="_xlnm.Print_Titles" localSheetId="17">'08.2.5.'!$18:$18</definedName>
    <definedName name="_xlnm.Print_Titles" localSheetId="18">'08.2.6.'!$18:$18</definedName>
    <definedName name="_xlnm.Print_Titles" localSheetId="19">'08.2.7.'!$18:$18</definedName>
    <definedName name="_xlnm.Print_Titles" localSheetId="20">'08.3.1.'!$18:$18</definedName>
    <definedName name="_xlnm.Print_Titles" localSheetId="21">'08.4.1.'!$18:$18</definedName>
    <definedName name="_xlnm.Print_Titles" localSheetId="22">'08.4.2.'!$18:$18</definedName>
    <definedName name="_xlnm.Print_Titles" localSheetId="23">'08.5.1.'!$18:$18</definedName>
    <definedName name="_xlnm.Print_Titles" localSheetId="24">'08.5.2.'!$18:$18</definedName>
    <definedName name="_xlnm.Print_Titles" localSheetId="25">'08.5.3.'!$18:$18</definedName>
    <definedName name="_xlnm.Print_Titles" localSheetId="26">'08.5.4.'!$18:$18</definedName>
    <definedName name="_xlnm.Print_Titles" localSheetId="27">'08.5.5.'!$18:$18</definedName>
    <definedName name="_xlnm.Print_Titles" localSheetId="28">'08.5.6.'!$18:$18</definedName>
    <definedName name="_xlnm.Print_Titles" localSheetId="29">'08.6.1.'!$18:$18</definedName>
    <definedName name="_xlnm.Print_Titles" localSheetId="30">'08.6.2.'!$18:$18</definedName>
    <definedName name="_xlnm.Print_Titles" localSheetId="31">'08.6.3.'!$18:$18</definedName>
    <definedName name="_xlnm.Print_Titles" localSheetId="32">'08.7.1.'!$18:$18</definedName>
    <definedName name="_xlnm.Print_Titles" localSheetId="33">'08.7.2.'!$18:$18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6" i="44" l="1"/>
  <c r="C296" i="44"/>
  <c r="H295" i="44"/>
  <c r="C295" i="44"/>
  <c r="H294" i="44"/>
  <c r="C294" i="44"/>
  <c r="H293" i="44"/>
  <c r="C293" i="44"/>
  <c r="H292" i="44"/>
  <c r="C292" i="44"/>
  <c r="H291" i="44"/>
  <c r="C291" i="44"/>
  <c r="H290" i="44"/>
  <c r="C290" i="44"/>
  <c r="H289" i="44"/>
  <c r="H288" i="44" s="1"/>
  <c r="C289" i="44"/>
  <c r="C288" i="44" s="1"/>
  <c r="L288" i="44"/>
  <c r="K288" i="44"/>
  <c r="J288" i="44"/>
  <c r="I288" i="44"/>
  <c r="G288" i="44"/>
  <c r="F288" i="44"/>
  <c r="E288" i="44"/>
  <c r="D288" i="44"/>
  <c r="H283" i="44"/>
  <c r="C283" i="44"/>
  <c r="H282" i="44"/>
  <c r="C282" i="44"/>
  <c r="L281" i="44"/>
  <c r="K281" i="44"/>
  <c r="J281" i="44"/>
  <c r="I281" i="44"/>
  <c r="G281" i="44"/>
  <c r="F281" i="44"/>
  <c r="E281" i="44"/>
  <c r="D281" i="44"/>
  <c r="C281" i="44" s="1"/>
  <c r="H280" i="44"/>
  <c r="C280" i="44"/>
  <c r="L279" i="44"/>
  <c r="K279" i="44"/>
  <c r="J279" i="44"/>
  <c r="G279" i="44"/>
  <c r="F279" i="44"/>
  <c r="E279" i="44"/>
  <c r="D279" i="44"/>
  <c r="C279" i="44"/>
  <c r="H278" i="44"/>
  <c r="C278" i="44"/>
  <c r="H277" i="44"/>
  <c r="C277" i="44"/>
  <c r="I275" i="44"/>
  <c r="C276" i="44"/>
  <c r="L275" i="44"/>
  <c r="K275" i="44"/>
  <c r="K269" i="44" s="1"/>
  <c r="J275" i="44"/>
  <c r="G275" i="44"/>
  <c r="F275" i="44"/>
  <c r="E275" i="44"/>
  <c r="D275" i="44"/>
  <c r="H274" i="44"/>
  <c r="C274" i="44"/>
  <c r="H273" i="44"/>
  <c r="C273" i="44"/>
  <c r="H272" i="44"/>
  <c r="C272" i="44"/>
  <c r="L271" i="44"/>
  <c r="L269" i="44" s="1"/>
  <c r="L268" i="44" s="1"/>
  <c r="K271" i="44"/>
  <c r="J271" i="44"/>
  <c r="G271" i="44"/>
  <c r="F271" i="44"/>
  <c r="E271" i="44"/>
  <c r="D271" i="44"/>
  <c r="H270" i="44"/>
  <c r="C270" i="44"/>
  <c r="J269" i="44"/>
  <c r="J268" i="44" s="1"/>
  <c r="G269" i="44"/>
  <c r="D269" i="44"/>
  <c r="D268" i="44"/>
  <c r="H267" i="44"/>
  <c r="C267" i="44"/>
  <c r="H266" i="44"/>
  <c r="C266" i="44"/>
  <c r="H265" i="44"/>
  <c r="C265" i="44"/>
  <c r="H264" i="44"/>
  <c r="C264" i="44"/>
  <c r="L263" i="44"/>
  <c r="K263" i="44"/>
  <c r="J263" i="44"/>
  <c r="G263" i="44"/>
  <c r="F263" i="44"/>
  <c r="C263" i="44" s="1"/>
  <c r="E263" i="44"/>
  <c r="D263" i="44"/>
  <c r="H262" i="44"/>
  <c r="C262" i="44"/>
  <c r="H261" i="44"/>
  <c r="C261" i="44"/>
  <c r="H260" i="44"/>
  <c r="C260" i="44"/>
  <c r="L259" i="44"/>
  <c r="K259" i="44"/>
  <c r="J259" i="44"/>
  <c r="G259" i="44"/>
  <c r="G258" i="44" s="1"/>
  <c r="F259" i="44"/>
  <c r="E259" i="44"/>
  <c r="D259" i="44"/>
  <c r="L258" i="44"/>
  <c r="K258" i="44"/>
  <c r="D258" i="44"/>
  <c r="H257" i="44"/>
  <c r="C257" i="44"/>
  <c r="H256" i="44"/>
  <c r="C256" i="44"/>
  <c r="H255" i="44"/>
  <c r="C255" i="44"/>
  <c r="H254" i="44"/>
  <c r="C254" i="44"/>
  <c r="H253" i="44"/>
  <c r="C253" i="44"/>
  <c r="C252" i="44"/>
  <c r="L251" i="44"/>
  <c r="L250" i="44" s="1"/>
  <c r="K251" i="44"/>
  <c r="K250" i="44" s="1"/>
  <c r="J251" i="44"/>
  <c r="G251" i="44"/>
  <c r="G250" i="44" s="1"/>
  <c r="F251" i="44"/>
  <c r="E251" i="44"/>
  <c r="E250" i="44" s="1"/>
  <c r="D251" i="44"/>
  <c r="D250" i="44" s="1"/>
  <c r="J250" i="44"/>
  <c r="F250" i="44"/>
  <c r="H249" i="44"/>
  <c r="C249" i="44"/>
  <c r="H248" i="44"/>
  <c r="C248" i="44"/>
  <c r="H247" i="44"/>
  <c r="C247" i="44"/>
  <c r="C246" i="44"/>
  <c r="L245" i="44"/>
  <c r="K245" i="44"/>
  <c r="J245" i="44"/>
  <c r="G245" i="44"/>
  <c r="F245" i="44"/>
  <c r="E245" i="44"/>
  <c r="D245" i="44"/>
  <c r="C245" i="44"/>
  <c r="H244" i="44"/>
  <c r="C244" i="44"/>
  <c r="H243" i="44"/>
  <c r="C243" i="44"/>
  <c r="H242" i="44"/>
  <c r="C242" i="44"/>
  <c r="H241" i="44"/>
  <c r="C241" i="44"/>
  <c r="H240" i="44"/>
  <c r="C240" i="44"/>
  <c r="H239" i="44"/>
  <c r="C239" i="44"/>
  <c r="H238" i="44"/>
  <c r="C238" i="44"/>
  <c r="L237" i="44"/>
  <c r="K237" i="44"/>
  <c r="J237" i="44"/>
  <c r="G237" i="44"/>
  <c r="F237" i="44"/>
  <c r="E237" i="44"/>
  <c r="D237" i="44"/>
  <c r="H236" i="44"/>
  <c r="C236" i="44"/>
  <c r="H235" i="44"/>
  <c r="C235" i="44"/>
  <c r="L234" i="44"/>
  <c r="K234" i="44"/>
  <c r="J234" i="44"/>
  <c r="G234" i="44"/>
  <c r="F234" i="44"/>
  <c r="E234" i="44"/>
  <c r="D234" i="44"/>
  <c r="C233" i="44"/>
  <c r="L232" i="44"/>
  <c r="K232" i="44"/>
  <c r="J232" i="44"/>
  <c r="J230" i="44" s="1"/>
  <c r="G232" i="44"/>
  <c r="F232" i="44"/>
  <c r="E232" i="44"/>
  <c r="E230" i="44" s="1"/>
  <c r="D232" i="44"/>
  <c r="C232" i="44" s="1"/>
  <c r="H231" i="44"/>
  <c r="C231" i="44"/>
  <c r="L230" i="44"/>
  <c r="L229" i="44" s="1"/>
  <c r="H228" i="44"/>
  <c r="C228" i="44"/>
  <c r="I226" i="44"/>
  <c r="C227" i="44"/>
  <c r="L226" i="44"/>
  <c r="K226" i="44"/>
  <c r="J226" i="44"/>
  <c r="G226" i="44"/>
  <c r="F226" i="44"/>
  <c r="E226" i="44"/>
  <c r="D226" i="44"/>
  <c r="H225" i="44"/>
  <c r="C225" i="44"/>
  <c r="H224" i="44"/>
  <c r="C224" i="44"/>
  <c r="H223" i="44"/>
  <c r="C223" i="44"/>
  <c r="H222" i="44"/>
  <c r="C222" i="44"/>
  <c r="H221" i="44"/>
  <c r="C221" i="44"/>
  <c r="H220" i="44"/>
  <c r="C220" i="44"/>
  <c r="H219" i="44"/>
  <c r="C219" i="44"/>
  <c r="H218" i="44"/>
  <c r="C218" i="44"/>
  <c r="H217" i="44"/>
  <c r="C217" i="44"/>
  <c r="I215" i="44"/>
  <c r="H215" i="44" s="1"/>
  <c r="C216" i="44"/>
  <c r="L215" i="44"/>
  <c r="K215" i="44"/>
  <c r="J215" i="44"/>
  <c r="G215" i="44"/>
  <c r="F215" i="44"/>
  <c r="E215" i="44"/>
  <c r="D215" i="44"/>
  <c r="H214" i="44"/>
  <c r="C214" i="44"/>
  <c r="H213" i="44"/>
  <c r="C213" i="44"/>
  <c r="H212" i="44"/>
  <c r="C212" i="44"/>
  <c r="H211" i="44"/>
  <c r="C211" i="44"/>
  <c r="H210" i="44"/>
  <c r="C210" i="44"/>
  <c r="H209" i="44"/>
  <c r="C209" i="44"/>
  <c r="H208" i="44"/>
  <c r="C208" i="44"/>
  <c r="H207" i="44"/>
  <c r="C207" i="44"/>
  <c r="H206" i="44"/>
  <c r="C206" i="44"/>
  <c r="C205" i="44"/>
  <c r="L204" i="44"/>
  <c r="L203" i="44" s="1"/>
  <c r="K204" i="44"/>
  <c r="J204" i="44"/>
  <c r="G204" i="44"/>
  <c r="G203" i="44" s="1"/>
  <c r="F204" i="44"/>
  <c r="E204" i="44"/>
  <c r="D204" i="44"/>
  <c r="D203" i="44" s="1"/>
  <c r="E203" i="44"/>
  <c r="H202" i="44"/>
  <c r="C202" i="44"/>
  <c r="H201" i="44"/>
  <c r="C201" i="44"/>
  <c r="H200" i="44"/>
  <c r="C200" i="44"/>
  <c r="H199" i="44"/>
  <c r="C199" i="44"/>
  <c r="H198" i="44"/>
  <c r="C198" i="44"/>
  <c r="L197" i="44"/>
  <c r="L195" i="44" s="1"/>
  <c r="L194" i="44" s="1"/>
  <c r="K197" i="44"/>
  <c r="J197" i="44"/>
  <c r="G197" i="44"/>
  <c r="F197" i="44"/>
  <c r="E197" i="44"/>
  <c r="E195" i="44" s="1"/>
  <c r="D197" i="44"/>
  <c r="H196" i="44"/>
  <c r="C196" i="44"/>
  <c r="K195" i="44"/>
  <c r="J195" i="44"/>
  <c r="G195" i="44"/>
  <c r="G194" i="44" s="1"/>
  <c r="F195" i="44"/>
  <c r="C192" i="44"/>
  <c r="L191" i="44"/>
  <c r="L190" i="44" s="1"/>
  <c r="K191" i="44"/>
  <c r="K190" i="44" s="1"/>
  <c r="J191" i="44"/>
  <c r="G191" i="44"/>
  <c r="G190" i="44" s="1"/>
  <c r="F191" i="44"/>
  <c r="E191" i="44"/>
  <c r="E190" i="44" s="1"/>
  <c r="D191" i="44"/>
  <c r="D190" i="44" s="1"/>
  <c r="J190" i="44"/>
  <c r="F190" i="44"/>
  <c r="H189" i="44"/>
  <c r="C189" i="44"/>
  <c r="I187" i="44"/>
  <c r="H188" i="44"/>
  <c r="C188" i="44"/>
  <c r="L187" i="44"/>
  <c r="K187" i="44"/>
  <c r="K186" i="44" s="1"/>
  <c r="J187" i="44"/>
  <c r="G187" i="44"/>
  <c r="F187" i="44"/>
  <c r="E187" i="44"/>
  <c r="D187" i="44"/>
  <c r="G186" i="44"/>
  <c r="D186" i="44"/>
  <c r="H185" i="44"/>
  <c r="C185" i="44"/>
  <c r="C184" i="44"/>
  <c r="L183" i="44"/>
  <c r="K183" i="44"/>
  <c r="J183" i="44"/>
  <c r="G183" i="44"/>
  <c r="F183" i="44"/>
  <c r="E183" i="44"/>
  <c r="D183" i="44"/>
  <c r="H182" i="44"/>
  <c r="C182" i="44"/>
  <c r="H181" i="44"/>
  <c r="C181" i="44"/>
  <c r="C180" i="44"/>
  <c r="H179" i="44"/>
  <c r="C179" i="44"/>
  <c r="L178" i="44"/>
  <c r="K178" i="44"/>
  <c r="J178" i="44"/>
  <c r="J173" i="44" s="1"/>
  <c r="J172" i="44" s="1"/>
  <c r="G178" i="44"/>
  <c r="F178" i="44"/>
  <c r="E178" i="44"/>
  <c r="D178" i="44"/>
  <c r="I174" i="44"/>
  <c r="C177" i="44"/>
  <c r="H176" i="44"/>
  <c r="C176" i="44"/>
  <c r="H175" i="44"/>
  <c r="C175" i="44"/>
  <c r="L174" i="44"/>
  <c r="L173" i="44" s="1"/>
  <c r="L172" i="44" s="1"/>
  <c r="K174" i="44"/>
  <c r="K173" i="44" s="1"/>
  <c r="J174" i="44"/>
  <c r="G174" i="44"/>
  <c r="F174" i="44"/>
  <c r="F173" i="44" s="1"/>
  <c r="F172" i="44" s="1"/>
  <c r="E174" i="44"/>
  <c r="D174" i="44"/>
  <c r="G173" i="44"/>
  <c r="G172" i="44" s="1"/>
  <c r="H171" i="44"/>
  <c r="C171" i="44"/>
  <c r="H170" i="44"/>
  <c r="C170" i="44"/>
  <c r="H169" i="44"/>
  <c r="C169" i="44"/>
  <c r="C168" i="44"/>
  <c r="H167" i="44"/>
  <c r="C167" i="44"/>
  <c r="H166" i="44"/>
  <c r="C166" i="44"/>
  <c r="L165" i="44"/>
  <c r="L164" i="44" s="1"/>
  <c r="K165" i="44"/>
  <c r="K164" i="44" s="1"/>
  <c r="J165" i="44"/>
  <c r="J164" i="44" s="1"/>
  <c r="G165" i="44"/>
  <c r="F165" i="44"/>
  <c r="E165" i="44"/>
  <c r="E164" i="44" s="1"/>
  <c r="D165" i="44"/>
  <c r="G164" i="44"/>
  <c r="F164" i="44"/>
  <c r="H163" i="44"/>
  <c r="C163" i="44"/>
  <c r="H162" i="44"/>
  <c r="C162" i="44"/>
  <c r="H161" i="44"/>
  <c r="C161" i="44"/>
  <c r="C160" i="44"/>
  <c r="L159" i="44"/>
  <c r="K159" i="44"/>
  <c r="J159" i="44"/>
  <c r="G159" i="44"/>
  <c r="F159" i="44"/>
  <c r="E159" i="44"/>
  <c r="D159" i="44"/>
  <c r="C159" i="44"/>
  <c r="H158" i="44"/>
  <c r="C158" i="44"/>
  <c r="H157" i="44"/>
  <c r="C157" i="44"/>
  <c r="H156" i="44"/>
  <c r="C156" i="44"/>
  <c r="H155" i="44"/>
  <c r="C155" i="44"/>
  <c r="H154" i="44"/>
  <c r="C154" i="44"/>
  <c r="H153" i="44"/>
  <c r="C153" i="44"/>
  <c r="H152" i="44"/>
  <c r="C152" i="44"/>
  <c r="H151" i="44"/>
  <c r="C151" i="44"/>
  <c r="L150" i="44"/>
  <c r="K150" i="44"/>
  <c r="J150" i="44"/>
  <c r="G150" i="44"/>
  <c r="G129" i="44" s="1"/>
  <c r="F150" i="44"/>
  <c r="E150" i="44"/>
  <c r="D150" i="44"/>
  <c r="H149" i="44"/>
  <c r="C149" i="44"/>
  <c r="H148" i="44"/>
  <c r="C148" i="44"/>
  <c r="H147" i="44"/>
  <c r="C147" i="44"/>
  <c r="H146" i="44"/>
  <c r="C146" i="44"/>
  <c r="H145" i="44"/>
  <c r="C145" i="44"/>
  <c r="H144" i="44"/>
  <c r="C144" i="44"/>
  <c r="L143" i="44"/>
  <c r="K143" i="44"/>
  <c r="J143" i="44"/>
  <c r="G143" i="44"/>
  <c r="F143" i="44"/>
  <c r="E143" i="44"/>
  <c r="D143" i="44"/>
  <c r="H142" i="44"/>
  <c r="C142" i="44"/>
  <c r="H141" i="44"/>
  <c r="C141" i="44"/>
  <c r="L140" i="44"/>
  <c r="K140" i="44"/>
  <c r="J140" i="44"/>
  <c r="I140" i="44"/>
  <c r="G140" i="44"/>
  <c r="F140" i="44"/>
  <c r="E140" i="44"/>
  <c r="D140" i="44"/>
  <c r="H139" i="44"/>
  <c r="C139" i="44"/>
  <c r="H138" i="44"/>
  <c r="C138" i="44"/>
  <c r="H137" i="44"/>
  <c r="C137" i="44"/>
  <c r="C136" i="44"/>
  <c r="L135" i="44"/>
  <c r="K135" i="44"/>
  <c r="J135" i="44"/>
  <c r="G135" i="44"/>
  <c r="F135" i="44"/>
  <c r="E135" i="44"/>
  <c r="D135" i="44"/>
  <c r="C135" i="44" s="1"/>
  <c r="H134" i="44"/>
  <c r="C134" i="44"/>
  <c r="H133" i="44"/>
  <c r="C133" i="44"/>
  <c r="H132" i="44"/>
  <c r="C132" i="44"/>
  <c r="H131" i="44"/>
  <c r="C131" i="44"/>
  <c r="L130" i="44"/>
  <c r="L129" i="44" s="1"/>
  <c r="K130" i="44"/>
  <c r="K129" i="44" s="1"/>
  <c r="J130" i="44"/>
  <c r="J129" i="44" s="1"/>
  <c r="G130" i="44"/>
  <c r="F130" i="44"/>
  <c r="E130" i="44"/>
  <c r="D130" i="44"/>
  <c r="D129" i="44"/>
  <c r="I127" i="44"/>
  <c r="C128" i="44"/>
  <c r="L127" i="44"/>
  <c r="K127" i="44"/>
  <c r="J127" i="44"/>
  <c r="G127" i="44"/>
  <c r="F127" i="44"/>
  <c r="E127" i="44"/>
  <c r="D127" i="44"/>
  <c r="C127" i="44"/>
  <c r="H126" i="44"/>
  <c r="C126" i="44"/>
  <c r="H125" i="44"/>
  <c r="C125" i="44"/>
  <c r="H124" i="44"/>
  <c r="C124" i="44"/>
  <c r="H123" i="44"/>
  <c r="C123" i="44"/>
  <c r="H122" i="44"/>
  <c r="C122" i="44"/>
  <c r="L121" i="44"/>
  <c r="K121" i="44"/>
  <c r="J121" i="44"/>
  <c r="G121" i="44"/>
  <c r="F121" i="44"/>
  <c r="E121" i="44"/>
  <c r="D121" i="44"/>
  <c r="H120" i="44"/>
  <c r="C120" i="44"/>
  <c r="H119" i="44"/>
  <c r="C119" i="44"/>
  <c r="H118" i="44"/>
  <c r="C118" i="44"/>
  <c r="H117" i="44"/>
  <c r="C117" i="44"/>
  <c r="H116" i="44"/>
  <c r="C116" i="44"/>
  <c r="L115" i="44"/>
  <c r="K115" i="44"/>
  <c r="J115" i="44"/>
  <c r="G115" i="44"/>
  <c r="F115" i="44"/>
  <c r="E115" i="44"/>
  <c r="D115" i="44"/>
  <c r="C115" i="44" s="1"/>
  <c r="H114" i="44"/>
  <c r="C114" i="44"/>
  <c r="H113" i="44"/>
  <c r="C113" i="44"/>
  <c r="H112" i="44"/>
  <c r="C112" i="44"/>
  <c r="L111" i="44"/>
  <c r="K111" i="44"/>
  <c r="J111" i="44"/>
  <c r="G111" i="44"/>
  <c r="F111" i="44"/>
  <c r="E111" i="44"/>
  <c r="C111" i="44" s="1"/>
  <c r="D111" i="44"/>
  <c r="H110" i="44"/>
  <c r="C110" i="44"/>
  <c r="H109" i="44"/>
  <c r="C109" i="44"/>
  <c r="H108" i="44"/>
  <c r="C108" i="44"/>
  <c r="H107" i="44"/>
  <c r="C107" i="44"/>
  <c r="H106" i="44"/>
  <c r="C106" i="44"/>
  <c r="H105" i="44"/>
  <c r="C105" i="44"/>
  <c r="H104" i="44"/>
  <c r="C104" i="44"/>
  <c r="C103" i="44"/>
  <c r="L102" i="44"/>
  <c r="K102" i="44"/>
  <c r="J102" i="44"/>
  <c r="G102" i="44"/>
  <c r="F102" i="44"/>
  <c r="E102" i="44"/>
  <c r="D102" i="44"/>
  <c r="C102" i="44"/>
  <c r="H101" i="44"/>
  <c r="C101" i="44"/>
  <c r="H100" i="44"/>
  <c r="C100" i="44"/>
  <c r="H99" i="44"/>
  <c r="C99" i="44"/>
  <c r="H98" i="44"/>
  <c r="C98" i="44"/>
  <c r="H97" i="44"/>
  <c r="C97" i="44"/>
  <c r="H96" i="44"/>
  <c r="C96" i="44"/>
  <c r="H95" i="44"/>
  <c r="C95" i="44"/>
  <c r="L94" i="44"/>
  <c r="K94" i="44"/>
  <c r="J94" i="44"/>
  <c r="G94" i="44"/>
  <c r="F94" i="44"/>
  <c r="E94" i="44"/>
  <c r="D94" i="44"/>
  <c r="H93" i="44"/>
  <c r="C93" i="44"/>
  <c r="H92" i="44"/>
  <c r="C92" i="44"/>
  <c r="H91" i="44"/>
  <c r="C91" i="44"/>
  <c r="H90" i="44"/>
  <c r="C90" i="44"/>
  <c r="C89" i="44"/>
  <c r="L88" i="44"/>
  <c r="K88" i="44"/>
  <c r="J88" i="44"/>
  <c r="G88" i="44"/>
  <c r="F88" i="44"/>
  <c r="E88" i="44"/>
  <c r="C88" i="44" s="1"/>
  <c r="D88" i="44"/>
  <c r="H87" i="44"/>
  <c r="C87" i="44"/>
  <c r="H86" i="44"/>
  <c r="C86" i="44"/>
  <c r="H85" i="44"/>
  <c r="C85" i="44"/>
  <c r="H84" i="44"/>
  <c r="C84" i="44"/>
  <c r="L83" i="44"/>
  <c r="K83" i="44"/>
  <c r="K82" i="44" s="1"/>
  <c r="J83" i="44"/>
  <c r="G83" i="44"/>
  <c r="F83" i="44"/>
  <c r="F82" i="44" s="1"/>
  <c r="E83" i="44"/>
  <c r="C83" i="44" s="1"/>
  <c r="D83" i="44"/>
  <c r="H81" i="44"/>
  <c r="C81" i="44"/>
  <c r="H80" i="44"/>
  <c r="C80" i="44"/>
  <c r="L79" i="44"/>
  <c r="L75" i="44" s="1"/>
  <c r="K79" i="44"/>
  <c r="J79" i="44"/>
  <c r="G79" i="44"/>
  <c r="F79" i="44"/>
  <c r="E79" i="44"/>
  <c r="E75" i="44" s="1"/>
  <c r="D79" i="44"/>
  <c r="H78" i="44"/>
  <c r="C78" i="44"/>
  <c r="H77" i="44"/>
  <c r="C77" i="44"/>
  <c r="L76" i="44"/>
  <c r="K76" i="44"/>
  <c r="J76" i="44"/>
  <c r="J75" i="44" s="1"/>
  <c r="G76" i="44"/>
  <c r="F76" i="44"/>
  <c r="E76" i="44"/>
  <c r="D76" i="44"/>
  <c r="C76" i="44" s="1"/>
  <c r="G75" i="44"/>
  <c r="D75" i="44"/>
  <c r="H73" i="44"/>
  <c r="C73" i="44"/>
  <c r="H72" i="44"/>
  <c r="C72" i="44"/>
  <c r="H71" i="44"/>
  <c r="C71" i="44"/>
  <c r="H70" i="44"/>
  <c r="C70" i="44"/>
  <c r="H69" i="44"/>
  <c r="C69" i="44"/>
  <c r="L68" i="44"/>
  <c r="L66" i="44" s="1"/>
  <c r="K68" i="44"/>
  <c r="J68" i="44"/>
  <c r="J66" i="44" s="1"/>
  <c r="G68" i="44"/>
  <c r="G66" i="44" s="1"/>
  <c r="F68" i="44"/>
  <c r="F66" i="44" s="1"/>
  <c r="E68" i="44"/>
  <c r="E66" i="44" s="1"/>
  <c r="D68" i="44"/>
  <c r="H67" i="44"/>
  <c r="C67" i="44"/>
  <c r="K66" i="44"/>
  <c r="H65" i="44"/>
  <c r="C65" i="44"/>
  <c r="H64" i="44"/>
  <c r="C64" i="44"/>
  <c r="H63" i="44"/>
  <c r="C63" i="44"/>
  <c r="H62" i="44"/>
  <c r="C62" i="44"/>
  <c r="H61" i="44"/>
  <c r="C61" i="44"/>
  <c r="H60" i="44"/>
  <c r="C60" i="44"/>
  <c r="H59" i="44"/>
  <c r="C59" i="44"/>
  <c r="H58" i="44"/>
  <c r="C58" i="44"/>
  <c r="L57" i="44"/>
  <c r="K57" i="44"/>
  <c r="J57" i="44"/>
  <c r="G57" i="44"/>
  <c r="F57" i="44"/>
  <c r="E57" i="44"/>
  <c r="C57" i="44" s="1"/>
  <c r="D57" i="44"/>
  <c r="H56" i="44"/>
  <c r="C56" i="44"/>
  <c r="H55" i="44"/>
  <c r="C55" i="44"/>
  <c r="L54" i="44"/>
  <c r="L53" i="44" s="1"/>
  <c r="L52" i="44" s="1"/>
  <c r="K54" i="44"/>
  <c r="K53" i="44" s="1"/>
  <c r="K52" i="44" s="1"/>
  <c r="J54" i="44"/>
  <c r="J53" i="44" s="1"/>
  <c r="G54" i="44"/>
  <c r="F54" i="44"/>
  <c r="F53" i="44" s="1"/>
  <c r="F52" i="44" s="1"/>
  <c r="E54" i="44"/>
  <c r="C54" i="44" s="1"/>
  <c r="D54" i="44"/>
  <c r="D53" i="44"/>
  <c r="H46" i="44"/>
  <c r="C46" i="44"/>
  <c r="H45" i="44"/>
  <c r="C45" i="44"/>
  <c r="L44" i="44"/>
  <c r="H44" i="44"/>
  <c r="G44" i="44"/>
  <c r="C44" i="44" s="1"/>
  <c r="H43" i="44"/>
  <c r="C43" i="44"/>
  <c r="K42" i="44"/>
  <c r="J42" i="44"/>
  <c r="I42" i="44"/>
  <c r="H42" i="44" s="1"/>
  <c r="F42" i="44"/>
  <c r="E42" i="44"/>
  <c r="E20" i="44" s="1"/>
  <c r="D42" i="44"/>
  <c r="C42" i="44" s="1"/>
  <c r="H41" i="44"/>
  <c r="C41" i="44"/>
  <c r="H40" i="44"/>
  <c r="C40" i="44"/>
  <c r="H39" i="44"/>
  <c r="C39" i="44"/>
  <c r="H38" i="44"/>
  <c r="C38" i="44"/>
  <c r="H37" i="44"/>
  <c r="C37" i="44"/>
  <c r="K36" i="44"/>
  <c r="H36" i="44" s="1"/>
  <c r="F36" i="44"/>
  <c r="C36" i="44" s="1"/>
  <c r="H35" i="44"/>
  <c r="C35" i="44"/>
  <c r="H34" i="44"/>
  <c r="C34" i="44"/>
  <c r="K33" i="44"/>
  <c r="H33" i="44"/>
  <c r="F33" i="44"/>
  <c r="C33" i="44" s="1"/>
  <c r="H32" i="44"/>
  <c r="C32" i="44"/>
  <c r="K31" i="44"/>
  <c r="K26" i="44" s="1"/>
  <c r="H26" i="44" s="1"/>
  <c r="F31" i="44"/>
  <c r="C31" i="44"/>
  <c r="H30" i="44"/>
  <c r="C30" i="44"/>
  <c r="H29" i="44"/>
  <c r="C29" i="44"/>
  <c r="H28" i="44"/>
  <c r="C28" i="44"/>
  <c r="K27" i="44"/>
  <c r="H27" i="44"/>
  <c r="F27" i="44"/>
  <c r="C27" i="44" s="1"/>
  <c r="F26" i="44"/>
  <c r="H25" i="44"/>
  <c r="C25" i="44"/>
  <c r="C24" i="44"/>
  <c r="H23" i="44"/>
  <c r="C23" i="44"/>
  <c r="H22" i="44"/>
  <c r="C22" i="44"/>
  <c r="L21" i="44"/>
  <c r="L287" i="44" s="1"/>
  <c r="L286" i="44" s="1"/>
  <c r="K21" i="44"/>
  <c r="J21" i="44"/>
  <c r="I21" i="44"/>
  <c r="I287" i="44" s="1"/>
  <c r="G21" i="44"/>
  <c r="F21" i="44"/>
  <c r="E21" i="44"/>
  <c r="D21" i="44"/>
  <c r="D287" i="44" s="1"/>
  <c r="D286" i="44" s="1"/>
  <c r="C21" i="44"/>
  <c r="C287" i="44" l="1"/>
  <c r="L186" i="44"/>
  <c r="C237" i="44"/>
  <c r="E287" i="44"/>
  <c r="E286" i="44" s="1"/>
  <c r="G53" i="44"/>
  <c r="G52" i="44" s="1"/>
  <c r="F129" i="44"/>
  <c r="H140" i="44"/>
  <c r="C150" i="44"/>
  <c r="C183" i="44"/>
  <c r="C191" i="44"/>
  <c r="C197" i="44"/>
  <c r="J203" i="44"/>
  <c r="J194" i="44" s="1"/>
  <c r="C215" i="44"/>
  <c r="D230" i="44"/>
  <c r="F230" i="44"/>
  <c r="F229" i="44" s="1"/>
  <c r="C234" i="44"/>
  <c r="C251" i="44"/>
  <c r="C271" i="44"/>
  <c r="D20" i="44"/>
  <c r="I286" i="44"/>
  <c r="E53" i="44"/>
  <c r="K75" i="44"/>
  <c r="K74" i="44" s="1"/>
  <c r="F186" i="44"/>
  <c r="C226" i="44"/>
  <c r="C275" i="44"/>
  <c r="J287" i="44"/>
  <c r="J286" i="44" s="1"/>
  <c r="F75" i="44"/>
  <c r="C75" i="44" s="1"/>
  <c r="G82" i="44"/>
  <c r="C121" i="44"/>
  <c r="L20" i="44"/>
  <c r="F287" i="44"/>
  <c r="F286" i="44" s="1"/>
  <c r="C94" i="44"/>
  <c r="C140" i="44"/>
  <c r="C143" i="44"/>
  <c r="J186" i="44"/>
  <c r="E194" i="44"/>
  <c r="K203" i="44"/>
  <c r="H226" i="44"/>
  <c r="G230" i="44"/>
  <c r="G229" i="44" s="1"/>
  <c r="C250" i="44"/>
  <c r="F258" i="44"/>
  <c r="E269" i="44"/>
  <c r="H281" i="44"/>
  <c r="I204" i="44"/>
  <c r="H204" i="44" s="1"/>
  <c r="I121" i="44"/>
  <c r="H121" i="44" s="1"/>
  <c r="I197" i="44"/>
  <c r="H197" i="44" s="1"/>
  <c r="H205" i="44"/>
  <c r="H216" i="44"/>
  <c r="H227" i="44"/>
  <c r="I259" i="44"/>
  <c r="H259" i="44" s="1"/>
  <c r="I271" i="44"/>
  <c r="H271" i="44" s="1"/>
  <c r="H276" i="44"/>
  <c r="H128" i="44"/>
  <c r="H127" i="44" s="1"/>
  <c r="C53" i="44"/>
  <c r="G74" i="44"/>
  <c r="G51" i="44" s="1"/>
  <c r="I57" i="44"/>
  <c r="H57" i="44" s="1"/>
  <c r="H136" i="44"/>
  <c r="I135" i="44"/>
  <c r="H135" i="44" s="1"/>
  <c r="C165" i="44"/>
  <c r="D164" i="44"/>
  <c r="C164" i="44" s="1"/>
  <c r="H187" i="44"/>
  <c r="H233" i="44"/>
  <c r="I232" i="44"/>
  <c r="H21" i="44"/>
  <c r="H287" i="44" s="1"/>
  <c r="H286" i="44" s="1"/>
  <c r="I68" i="44"/>
  <c r="I76" i="44"/>
  <c r="E82" i="44"/>
  <c r="E74" i="44" s="1"/>
  <c r="H89" i="44"/>
  <c r="I88" i="44"/>
  <c r="H88" i="44" s="1"/>
  <c r="I94" i="44"/>
  <c r="H94" i="44" s="1"/>
  <c r="I111" i="44"/>
  <c r="H111" i="44" s="1"/>
  <c r="I115" i="44"/>
  <c r="H115" i="44" s="1"/>
  <c r="I130" i="44"/>
  <c r="I150" i="44"/>
  <c r="H150" i="44" s="1"/>
  <c r="H174" i="44"/>
  <c r="H180" i="44"/>
  <c r="I178" i="44"/>
  <c r="H178" i="44" s="1"/>
  <c r="J20" i="44"/>
  <c r="H31" i="44"/>
  <c r="E52" i="44"/>
  <c r="I54" i="44"/>
  <c r="C79" i="44"/>
  <c r="I83" i="44"/>
  <c r="L82" i="44"/>
  <c r="H103" i="44"/>
  <c r="I102" i="44"/>
  <c r="H102" i="44" s="1"/>
  <c r="C130" i="44"/>
  <c r="E129" i="44"/>
  <c r="C129" i="44" s="1"/>
  <c r="I143" i="44"/>
  <c r="H143" i="44" s="1"/>
  <c r="H160" i="44"/>
  <c r="I159" i="44"/>
  <c r="H159" i="44" s="1"/>
  <c r="H168" i="44"/>
  <c r="I165" i="44"/>
  <c r="G287" i="44"/>
  <c r="G286" i="44" s="1"/>
  <c r="G20" i="44"/>
  <c r="K287" i="44"/>
  <c r="K286" i="44" s="1"/>
  <c r="K20" i="44"/>
  <c r="F20" i="44"/>
  <c r="C26" i="44"/>
  <c r="J52" i="44"/>
  <c r="C68" i="44"/>
  <c r="D66" i="44"/>
  <c r="C66" i="44" s="1"/>
  <c r="L74" i="44"/>
  <c r="L51" i="44" s="1"/>
  <c r="I79" i="44"/>
  <c r="H79" i="44" s="1"/>
  <c r="J82" i="44"/>
  <c r="J74" i="44" s="1"/>
  <c r="H192" i="44"/>
  <c r="I191" i="44"/>
  <c r="H252" i="44"/>
  <c r="I251" i="44"/>
  <c r="L284" i="44"/>
  <c r="C286" i="44"/>
  <c r="D82" i="44"/>
  <c r="K172" i="44"/>
  <c r="K51" i="44" s="1"/>
  <c r="H177" i="44"/>
  <c r="C187" i="44"/>
  <c r="E186" i="44"/>
  <c r="I195" i="44"/>
  <c r="F203" i="44"/>
  <c r="C203" i="44" s="1"/>
  <c r="C204" i="44"/>
  <c r="C230" i="44"/>
  <c r="D229" i="44"/>
  <c r="K230" i="44"/>
  <c r="K229" i="44" s="1"/>
  <c r="C259" i="44"/>
  <c r="E258" i="44"/>
  <c r="C258" i="44" s="1"/>
  <c r="J258" i="44"/>
  <c r="J229" i="44" s="1"/>
  <c r="I263" i="44"/>
  <c r="H263" i="44" s="1"/>
  <c r="K268" i="44"/>
  <c r="I269" i="44"/>
  <c r="C174" i="44"/>
  <c r="D173" i="44"/>
  <c r="L193" i="44"/>
  <c r="K194" i="44"/>
  <c r="K193" i="44" s="1"/>
  <c r="E229" i="44"/>
  <c r="I234" i="44"/>
  <c r="H234" i="44" s="1"/>
  <c r="I237" i="44"/>
  <c r="H237" i="44" s="1"/>
  <c r="H246" i="44"/>
  <c r="I245" i="44"/>
  <c r="H245" i="44" s="1"/>
  <c r="F269" i="44"/>
  <c r="F268" i="44" s="1"/>
  <c r="E173" i="44"/>
  <c r="E172" i="44" s="1"/>
  <c r="C178" i="44"/>
  <c r="H184" i="44"/>
  <c r="I183" i="44"/>
  <c r="H183" i="44" s="1"/>
  <c r="C190" i="44"/>
  <c r="F194" i="44"/>
  <c r="F193" i="44" s="1"/>
  <c r="G268" i="44"/>
  <c r="G193" i="44" s="1"/>
  <c r="C269" i="44"/>
  <c r="E268" i="44"/>
  <c r="H275" i="44"/>
  <c r="D195" i="44"/>
  <c r="I279" i="44"/>
  <c r="H279" i="44" s="1"/>
  <c r="H296" i="43"/>
  <c r="C296" i="43"/>
  <c r="H295" i="43"/>
  <c r="C295" i="43"/>
  <c r="H294" i="43"/>
  <c r="C294" i="43"/>
  <c r="H293" i="43"/>
  <c r="C293" i="43"/>
  <c r="H292" i="43"/>
  <c r="C292" i="43"/>
  <c r="H291" i="43"/>
  <c r="C291" i="43"/>
  <c r="H290" i="43"/>
  <c r="C290" i="43"/>
  <c r="H289" i="43"/>
  <c r="C289" i="43"/>
  <c r="L288" i="43"/>
  <c r="K288" i="43"/>
  <c r="J288" i="43"/>
  <c r="I288" i="43"/>
  <c r="H288" i="43"/>
  <c r="G288" i="43"/>
  <c r="F288" i="43"/>
  <c r="E288" i="43"/>
  <c r="D288" i="43"/>
  <c r="C288" i="43"/>
  <c r="H283" i="43"/>
  <c r="C283" i="43"/>
  <c r="H282" i="43"/>
  <c r="C282" i="43"/>
  <c r="L281" i="43"/>
  <c r="K281" i="43"/>
  <c r="J281" i="43"/>
  <c r="I281" i="43"/>
  <c r="G281" i="43"/>
  <c r="F281" i="43"/>
  <c r="E281" i="43"/>
  <c r="D281" i="43"/>
  <c r="C281" i="43" s="1"/>
  <c r="C280" i="43"/>
  <c r="L279" i="43"/>
  <c r="K279" i="43"/>
  <c r="J279" i="43"/>
  <c r="G279" i="43"/>
  <c r="F279" i="43"/>
  <c r="E279" i="43"/>
  <c r="D279" i="43"/>
  <c r="C279" i="43" s="1"/>
  <c r="H278" i="43"/>
  <c r="C278" i="43"/>
  <c r="C277" i="43"/>
  <c r="H276" i="43"/>
  <c r="C276" i="43"/>
  <c r="L275" i="43"/>
  <c r="K275" i="43"/>
  <c r="K269" i="43" s="1"/>
  <c r="K268" i="43" s="1"/>
  <c r="J275" i="43"/>
  <c r="G275" i="43"/>
  <c r="F275" i="43"/>
  <c r="E275" i="43"/>
  <c r="C275" i="43" s="1"/>
  <c r="D275" i="43"/>
  <c r="H274" i="43"/>
  <c r="C274" i="43"/>
  <c r="H273" i="43"/>
  <c r="C273" i="43"/>
  <c r="H272" i="43"/>
  <c r="C272" i="43"/>
  <c r="L271" i="43"/>
  <c r="L269" i="43" s="1"/>
  <c r="L268" i="43" s="1"/>
  <c r="K271" i="43"/>
  <c r="J271" i="43"/>
  <c r="G271" i="43"/>
  <c r="F271" i="43"/>
  <c r="F269" i="43" s="1"/>
  <c r="F268" i="43" s="1"/>
  <c r="E271" i="43"/>
  <c r="D271" i="43"/>
  <c r="H270" i="43"/>
  <c r="C270" i="43"/>
  <c r="G269" i="43"/>
  <c r="G268" i="43" s="1"/>
  <c r="D269" i="43"/>
  <c r="D268" i="43" s="1"/>
  <c r="H267" i="43"/>
  <c r="C267" i="43"/>
  <c r="H266" i="43"/>
  <c r="C266" i="43"/>
  <c r="H265" i="43"/>
  <c r="C265" i="43"/>
  <c r="H264" i="43"/>
  <c r="C264" i="43"/>
  <c r="L263" i="43"/>
  <c r="K263" i="43"/>
  <c r="K258" i="43" s="1"/>
  <c r="J263" i="43"/>
  <c r="G263" i="43"/>
  <c r="F263" i="43"/>
  <c r="E263" i="43"/>
  <c r="D263" i="43"/>
  <c r="H262" i="43"/>
  <c r="C262" i="43"/>
  <c r="H261" i="43"/>
  <c r="C261" i="43"/>
  <c r="H260" i="43"/>
  <c r="C260" i="43"/>
  <c r="L259" i="43"/>
  <c r="K259" i="43"/>
  <c r="J259" i="43"/>
  <c r="I259" i="43"/>
  <c r="G259" i="43"/>
  <c r="G258" i="43" s="1"/>
  <c r="F259" i="43"/>
  <c r="F258" i="43" s="1"/>
  <c r="E259" i="43"/>
  <c r="D259" i="43"/>
  <c r="L258" i="43"/>
  <c r="D258" i="43"/>
  <c r="H257" i="43"/>
  <c r="C257" i="43"/>
  <c r="H256" i="43"/>
  <c r="C256" i="43"/>
  <c r="H255" i="43"/>
  <c r="C255" i="43"/>
  <c r="H254" i="43"/>
  <c r="C254" i="43"/>
  <c r="H253" i="43"/>
  <c r="C253" i="43"/>
  <c r="C252" i="43"/>
  <c r="L251" i="43"/>
  <c r="L250" i="43" s="1"/>
  <c r="K251" i="43"/>
  <c r="K250" i="43" s="1"/>
  <c r="J251" i="43"/>
  <c r="G251" i="43"/>
  <c r="G250" i="43" s="1"/>
  <c r="F251" i="43"/>
  <c r="E251" i="43"/>
  <c r="E250" i="43" s="1"/>
  <c r="D251" i="43"/>
  <c r="D250" i="43" s="1"/>
  <c r="J250" i="43"/>
  <c r="F250" i="43"/>
  <c r="H249" i="43"/>
  <c r="C249" i="43"/>
  <c r="H248" i="43"/>
  <c r="C248" i="43"/>
  <c r="H247" i="43"/>
  <c r="C247" i="43"/>
  <c r="C246" i="43"/>
  <c r="L245" i="43"/>
  <c r="K245" i="43"/>
  <c r="J245" i="43"/>
  <c r="G245" i="43"/>
  <c r="F245" i="43"/>
  <c r="E245" i="43"/>
  <c r="D245" i="43"/>
  <c r="C245" i="43"/>
  <c r="H244" i="43"/>
  <c r="C244" i="43"/>
  <c r="H243" i="43"/>
  <c r="C243" i="43"/>
  <c r="H242" i="43"/>
  <c r="C242" i="43"/>
  <c r="H241" i="43"/>
  <c r="C241" i="43"/>
  <c r="H240" i="43"/>
  <c r="C240" i="43"/>
  <c r="H239" i="43"/>
  <c r="C239" i="43"/>
  <c r="H238" i="43"/>
  <c r="C238" i="43"/>
  <c r="L237" i="43"/>
  <c r="K237" i="43"/>
  <c r="J237" i="43"/>
  <c r="G237" i="43"/>
  <c r="F237" i="43"/>
  <c r="E237" i="43"/>
  <c r="D237" i="43"/>
  <c r="H236" i="43"/>
  <c r="C236" i="43"/>
  <c r="I234" i="43"/>
  <c r="H234" i="43" s="1"/>
  <c r="H235" i="43"/>
  <c r="C235" i="43"/>
  <c r="L234" i="43"/>
  <c r="K234" i="43"/>
  <c r="J234" i="43"/>
  <c r="G234" i="43"/>
  <c r="F234" i="43"/>
  <c r="E234" i="43"/>
  <c r="D234" i="43"/>
  <c r="C233" i="43"/>
  <c r="L232" i="43"/>
  <c r="K232" i="43"/>
  <c r="J232" i="43"/>
  <c r="J230" i="43" s="1"/>
  <c r="G232" i="43"/>
  <c r="F232" i="43"/>
  <c r="E232" i="43"/>
  <c r="E230" i="43" s="1"/>
  <c r="D232" i="43"/>
  <c r="C232" i="43" s="1"/>
  <c r="H231" i="43"/>
  <c r="C231" i="43"/>
  <c r="L230" i="43"/>
  <c r="H228" i="43"/>
  <c r="C228" i="43"/>
  <c r="I226" i="43"/>
  <c r="H227" i="43"/>
  <c r="C227" i="43"/>
  <c r="L226" i="43"/>
  <c r="K226" i="43"/>
  <c r="J226" i="43"/>
  <c r="G226" i="43"/>
  <c r="F226" i="43"/>
  <c r="E226" i="43"/>
  <c r="D226" i="43"/>
  <c r="H225" i="43"/>
  <c r="C225" i="43"/>
  <c r="H224" i="43"/>
  <c r="C224" i="43"/>
  <c r="H223" i="43"/>
  <c r="C223" i="43"/>
  <c r="H222" i="43"/>
  <c r="C222" i="43"/>
  <c r="H221" i="43"/>
  <c r="C221" i="43"/>
  <c r="H220" i="43"/>
  <c r="C220" i="43"/>
  <c r="H219" i="43"/>
  <c r="C219" i="43"/>
  <c r="H218" i="43"/>
  <c r="C218" i="43"/>
  <c r="H217" i="43"/>
  <c r="C217" i="43"/>
  <c r="H216" i="43"/>
  <c r="C216" i="43"/>
  <c r="L215" i="43"/>
  <c r="L203" i="43" s="1"/>
  <c r="L194" i="43" s="1"/>
  <c r="K215" i="43"/>
  <c r="J215" i="43"/>
  <c r="G215" i="43"/>
  <c r="F215" i="43"/>
  <c r="C215" i="43" s="1"/>
  <c r="E215" i="43"/>
  <c r="D215" i="43"/>
  <c r="H214" i="43"/>
  <c r="C214" i="43"/>
  <c r="H213" i="43"/>
  <c r="C213" i="43"/>
  <c r="H212" i="43"/>
  <c r="C212" i="43"/>
  <c r="H211" i="43"/>
  <c r="C211" i="43"/>
  <c r="H210" i="43"/>
  <c r="C210" i="43"/>
  <c r="H209" i="43"/>
  <c r="C209" i="43"/>
  <c r="H208" i="43"/>
  <c r="C208" i="43"/>
  <c r="H207" i="43"/>
  <c r="C207" i="43"/>
  <c r="H206" i="43"/>
  <c r="C206" i="43"/>
  <c r="H205" i="43"/>
  <c r="C205" i="43"/>
  <c r="L204" i="43"/>
  <c r="K204" i="43"/>
  <c r="K203" i="43" s="1"/>
  <c r="J204" i="43"/>
  <c r="J203" i="43" s="1"/>
  <c r="G204" i="43"/>
  <c r="F204" i="43"/>
  <c r="E204" i="43"/>
  <c r="E203" i="43" s="1"/>
  <c r="D204" i="43"/>
  <c r="D203" i="43"/>
  <c r="H202" i="43"/>
  <c r="C202" i="43"/>
  <c r="H201" i="43"/>
  <c r="C201" i="43"/>
  <c r="H200" i="43"/>
  <c r="C200" i="43"/>
  <c r="H199" i="43"/>
  <c r="C199" i="43"/>
  <c r="H198" i="43"/>
  <c r="C198" i="43"/>
  <c r="L197" i="43"/>
  <c r="L195" i="43" s="1"/>
  <c r="K197" i="43"/>
  <c r="K195" i="43" s="1"/>
  <c r="K194" i="43" s="1"/>
  <c r="J197" i="43"/>
  <c r="I197" i="43"/>
  <c r="G197" i="43"/>
  <c r="F197" i="43"/>
  <c r="E197" i="43"/>
  <c r="E195" i="43" s="1"/>
  <c r="D197" i="43"/>
  <c r="H196" i="43"/>
  <c r="C196" i="43"/>
  <c r="J195" i="43"/>
  <c r="G195" i="43"/>
  <c r="F195" i="43"/>
  <c r="C192" i="43"/>
  <c r="L191" i="43"/>
  <c r="L190" i="43" s="1"/>
  <c r="K191" i="43"/>
  <c r="K190" i="43" s="1"/>
  <c r="J191" i="43"/>
  <c r="J190" i="43" s="1"/>
  <c r="G191" i="43"/>
  <c r="G190" i="43" s="1"/>
  <c r="F191" i="43"/>
  <c r="E191" i="43"/>
  <c r="D191" i="43"/>
  <c r="D190" i="43" s="1"/>
  <c r="D186" i="43" s="1"/>
  <c r="F190" i="43"/>
  <c r="E190" i="43"/>
  <c r="H189" i="43"/>
  <c r="C189" i="43"/>
  <c r="H188" i="43"/>
  <c r="C188" i="43"/>
  <c r="L187" i="43"/>
  <c r="K187" i="43"/>
  <c r="J187" i="43"/>
  <c r="I187" i="43"/>
  <c r="G187" i="43"/>
  <c r="G186" i="43" s="1"/>
  <c r="F187" i="43"/>
  <c r="E187" i="43"/>
  <c r="D187" i="43"/>
  <c r="L186" i="43"/>
  <c r="H185" i="43"/>
  <c r="C185" i="43"/>
  <c r="C184" i="43"/>
  <c r="L183" i="43"/>
  <c r="K183" i="43"/>
  <c r="J183" i="43"/>
  <c r="G183" i="43"/>
  <c r="F183" i="43"/>
  <c r="E183" i="43"/>
  <c r="D183" i="43"/>
  <c r="C183" i="43" s="1"/>
  <c r="H182" i="43"/>
  <c r="C182" i="43"/>
  <c r="H181" i="43"/>
  <c r="C181" i="43"/>
  <c r="H180" i="43"/>
  <c r="C180" i="43"/>
  <c r="H179" i="43"/>
  <c r="C179" i="43"/>
  <c r="L178" i="43"/>
  <c r="K178" i="43"/>
  <c r="J178" i="43"/>
  <c r="J173" i="43" s="1"/>
  <c r="J172" i="43" s="1"/>
  <c r="G178" i="43"/>
  <c r="F178" i="43"/>
  <c r="E178" i="43"/>
  <c r="D178" i="43"/>
  <c r="H177" i="43"/>
  <c r="C177" i="43"/>
  <c r="H176" i="43"/>
  <c r="C176" i="43"/>
  <c r="H175" i="43"/>
  <c r="C175" i="43"/>
  <c r="L174" i="43"/>
  <c r="L173" i="43" s="1"/>
  <c r="K174" i="43"/>
  <c r="K173" i="43" s="1"/>
  <c r="J174" i="43"/>
  <c r="G174" i="43"/>
  <c r="F174" i="43"/>
  <c r="E174" i="43"/>
  <c r="D174" i="43"/>
  <c r="G173" i="43"/>
  <c r="G172" i="43" s="1"/>
  <c r="L172" i="43"/>
  <c r="H171" i="43"/>
  <c r="C171" i="43"/>
  <c r="H170" i="43"/>
  <c r="C170" i="43"/>
  <c r="H169" i="43"/>
  <c r="C169" i="43"/>
  <c r="H168" i="43"/>
  <c r="C168" i="43"/>
  <c r="H167" i="43"/>
  <c r="C167" i="43"/>
  <c r="H166" i="43"/>
  <c r="C166" i="43"/>
  <c r="L165" i="43"/>
  <c r="L164" i="43" s="1"/>
  <c r="K165" i="43"/>
  <c r="J165" i="43"/>
  <c r="J164" i="43" s="1"/>
  <c r="G165" i="43"/>
  <c r="F165" i="43"/>
  <c r="E165" i="43"/>
  <c r="E164" i="43" s="1"/>
  <c r="D165" i="43"/>
  <c r="K164" i="43"/>
  <c r="G164" i="43"/>
  <c r="F164" i="43"/>
  <c r="H163" i="43"/>
  <c r="C163" i="43"/>
  <c r="H162" i="43"/>
  <c r="C162" i="43"/>
  <c r="H161" i="43"/>
  <c r="C161" i="43"/>
  <c r="H160" i="43"/>
  <c r="C160" i="43"/>
  <c r="L159" i="43"/>
  <c r="K159" i="43"/>
  <c r="J159" i="43"/>
  <c r="I159" i="43"/>
  <c r="H159" i="43" s="1"/>
  <c r="G159" i="43"/>
  <c r="F159" i="43"/>
  <c r="E159" i="43"/>
  <c r="D159" i="43"/>
  <c r="H158" i="43"/>
  <c r="C158" i="43"/>
  <c r="H157" i="43"/>
  <c r="C157" i="43"/>
  <c r="H156" i="43"/>
  <c r="C156" i="43"/>
  <c r="H155" i="43"/>
  <c r="C155" i="43"/>
  <c r="H154" i="43"/>
  <c r="C154" i="43"/>
  <c r="H153" i="43"/>
  <c r="C153" i="43"/>
  <c r="H152" i="43"/>
  <c r="C152" i="43"/>
  <c r="H151" i="43"/>
  <c r="C151" i="43"/>
  <c r="L150" i="43"/>
  <c r="K150" i="43"/>
  <c r="J150" i="43"/>
  <c r="G150" i="43"/>
  <c r="F150" i="43"/>
  <c r="E150" i="43"/>
  <c r="D150" i="43"/>
  <c r="H149" i="43"/>
  <c r="C149" i="43"/>
  <c r="H148" i="43"/>
  <c r="C148" i="43"/>
  <c r="H147" i="43"/>
  <c r="C147" i="43"/>
  <c r="H146" i="43"/>
  <c r="C146" i="43"/>
  <c r="H145" i="43"/>
  <c r="C145" i="43"/>
  <c r="H144" i="43"/>
  <c r="C144" i="43"/>
  <c r="L143" i="43"/>
  <c r="K143" i="43"/>
  <c r="J143" i="43"/>
  <c r="G143" i="43"/>
  <c r="F143" i="43"/>
  <c r="E143" i="43"/>
  <c r="D143" i="43"/>
  <c r="H142" i="43"/>
  <c r="C142" i="43"/>
  <c r="H141" i="43"/>
  <c r="C141" i="43"/>
  <c r="L140" i="43"/>
  <c r="K140" i="43"/>
  <c r="J140" i="43"/>
  <c r="G140" i="43"/>
  <c r="F140" i="43"/>
  <c r="E140" i="43"/>
  <c r="E129" i="43" s="1"/>
  <c r="D140" i="43"/>
  <c r="H139" i="43"/>
  <c r="C139" i="43"/>
  <c r="H138" i="43"/>
  <c r="C138" i="43"/>
  <c r="C137" i="43"/>
  <c r="H136" i="43"/>
  <c r="C136" i="43"/>
  <c r="L135" i="43"/>
  <c r="K135" i="43"/>
  <c r="J135" i="43"/>
  <c r="G135" i="43"/>
  <c r="F135" i="43"/>
  <c r="E135" i="43"/>
  <c r="D135" i="43"/>
  <c r="H134" i="43"/>
  <c r="C134" i="43"/>
  <c r="H133" i="43"/>
  <c r="C133" i="43"/>
  <c r="H132" i="43"/>
  <c r="C132" i="43"/>
  <c r="H131" i="43"/>
  <c r="C131" i="43"/>
  <c r="L130" i="43"/>
  <c r="K130" i="43"/>
  <c r="J130" i="43"/>
  <c r="G130" i="43"/>
  <c r="F130" i="43"/>
  <c r="E130" i="43"/>
  <c r="D130" i="43"/>
  <c r="C128" i="43"/>
  <c r="L127" i="43"/>
  <c r="K127" i="43"/>
  <c r="J127" i="43"/>
  <c r="G127" i="43"/>
  <c r="F127" i="43"/>
  <c r="E127" i="43"/>
  <c r="D127" i="43"/>
  <c r="C127" i="43"/>
  <c r="H126" i="43"/>
  <c r="C126" i="43"/>
  <c r="H125" i="43"/>
  <c r="C125" i="43"/>
  <c r="H124" i="43"/>
  <c r="C124" i="43"/>
  <c r="H123" i="43"/>
  <c r="C123" i="43"/>
  <c r="H122" i="43"/>
  <c r="C122" i="43"/>
  <c r="L121" i="43"/>
  <c r="K121" i="43"/>
  <c r="J121" i="43"/>
  <c r="G121" i="43"/>
  <c r="F121" i="43"/>
  <c r="E121" i="43"/>
  <c r="D121" i="43"/>
  <c r="H120" i="43"/>
  <c r="C120" i="43"/>
  <c r="H119" i="43"/>
  <c r="C119" i="43"/>
  <c r="H118" i="43"/>
  <c r="C118" i="43"/>
  <c r="H117" i="43"/>
  <c r="C117" i="43"/>
  <c r="H116" i="43"/>
  <c r="C116" i="43"/>
  <c r="L115" i="43"/>
  <c r="K115" i="43"/>
  <c r="J115" i="43"/>
  <c r="I115" i="43"/>
  <c r="G115" i="43"/>
  <c r="F115" i="43"/>
  <c r="E115" i="43"/>
  <c r="D115" i="43"/>
  <c r="H114" i="43"/>
  <c r="C114" i="43"/>
  <c r="H113" i="43"/>
  <c r="C113" i="43"/>
  <c r="H112" i="43"/>
  <c r="C112" i="43"/>
  <c r="L111" i="43"/>
  <c r="K111" i="43"/>
  <c r="J111" i="43"/>
  <c r="J82" i="43" s="1"/>
  <c r="G111" i="43"/>
  <c r="F111" i="43"/>
  <c r="E111" i="43"/>
  <c r="D111" i="43"/>
  <c r="C111" i="43" s="1"/>
  <c r="H110" i="43"/>
  <c r="C110" i="43"/>
  <c r="H109" i="43"/>
  <c r="C109" i="43"/>
  <c r="H108" i="43"/>
  <c r="C108" i="43"/>
  <c r="H107" i="43"/>
  <c r="C107" i="43"/>
  <c r="H106" i="43"/>
  <c r="C106" i="43"/>
  <c r="H105" i="43"/>
  <c r="C105" i="43"/>
  <c r="C104" i="43"/>
  <c r="H103" i="43"/>
  <c r="C103" i="43"/>
  <c r="L102" i="43"/>
  <c r="K102" i="43"/>
  <c r="J102" i="43"/>
  <c r="G102" i="43"/>
  <c r="F102" i="43"/>
  <c r="E102" i="43"/>
  <c r="D102" i="43"/>
  <c r="H101" i="43"/>
  <c r="C101" i="43"/>
  <c r="H100" i="43"/>
  <c r="C100" i="43"/>
  <c r="H99" i="43"/>
  <c r="C99" i="43"/>
  <c r="H98" i="43"/>
  <c r="C98" i="43"/>
  <c r="H97" i="43"/>
  <c r="C97" i="43"/>
  <c r="H96" i="43"/>
  <c r="C96" i="43"/>
  <c r="H95" i="43"/>
  <c r="C95" i="43"/>
  <c r="L94" i="43"/>
  <c r="K94" i="43"/>
  <c r="J94" i="43"/>
  <c r="G94" i="43"/>
  <c r="F94" i="43"/>
  <c r="E94" i="43"/>
  <c r="D94" i="43"/>
  <c r="H93" i="43"/>
  <c r="C93" i="43"/>
  <c r="H92" i="43"/>
  <c r="C92" i="43"/>
  <c r="H91" i="43"/>
  <c r="C91" i="43"/>
  <c r="C90" i="43"/>
  <c r="H89" i="43"/>
  <c r="C89" i="43"/>
  <c r="L88" i="43"/>
  <c r="K88" i="43"/>
  <c r="J88" i="43"/>
  <c r="G88" i="43"/>
  <c r="F88" i="43"/>
  <c r="E88" i="43"/>
  <c r="D88" i="43"/>
  <c r="H87" i="43"/>
  <c r="C87" i="43"/>
  <c r="H86" i="43"/>
  <c r="C86" i="43"/>
  <c r="H85" i="43"/>
  <c r="C85" i="43"/>
  <c r="H84" i="43"/>
  <c r="C84" i="43"/>
  <c r="L83" i="43"/>
  <c r="L82" i="43" s="1"/>
  <c r="K83" i="43"/>
  <c r="J83" i="43"/>
  <c r="G83" i="43"/>
  <c r="F83" i="43"/>
  <c r="E83" i="43"/>
  <c r="D83" i="43"/>
  <c r="C81" i="43"/>
  <c r="H80" i="43"/>
  <c r="C80" i="43"/>
  <c r="L79" i="43"/>
  <c r="K79" i="43"/>
  <c r="K75" i="43" s="1"/>
  <c r="J79" i="43"/>
  <c r="G79" i="43"/>
  <c r="F79" i="43"/>
  <c r="E79" i="43"/>
  <c r="C79" i="43" s="1"/>
  <c r="D79" i="43"/>
  <c r="C78" i="43"/>
  <c r="H77" i="43"/>
  <c r="C77" i="43"/>
  <c r="L76" i="43"/>
  <c r="K76" i="43"/>
  <c r="J76" i="43"/>
  <c r="J75" i="43" s="1"/>
  <c r="G76" i="43"/>
  <c r="G75" i="43" s="1"/>
  <c r="F76" i="43"/>
  <c r="E76" i="43"/>
  <c r="D76" i="43"/>
  <c r="L75" i="43"/>
  <c r="D75" i="43"/>
  <c r="H73" i="43"/>
  <c r="C73" i="43"/>
  <c r="H72" i="43"/>
  <c r="C72" i="43"/>
  <c r="H71" i="43"/>
  <c r="C71" i="43"/>
  <c r="H70" i="43"/>
  <c r="C70" i="43"/>
  <c r="C69" i="43"/>
  <c r="L68" i="43"/>
  <c r="K68" i="43"/>
  <c r="J68" i="43"/>
  <c r="J66" i="43" s="1"/>
  <c r="G68" i="43"/>
  <c r="G66" i="43" s="1"/>
  <c r="F68" i="43"/>
  <c r="F66" i="43" s="1"/>
  <c r="E68" i="43"/>
  <c r="D68" i="43"/>
  <c r="D66" i="43" s="1"/>
  <c r="C66" i="43" s="1"/>
  <c r="C68" i="43"/>
  <c r="H67" i="43"/>
  <c r="C67" i="43"/>
  <c r="L66" i="43"/>
  <c r="K66" i="43"/>
  <c r="E66" i="43"/>
  <c r="H65" i="43"/>
  <c r="C65" i="43"/>
  <c r="H64" i="43"/>
  <c r="C64" i="43"/>
  <c r="H63" i="43"/>
  <c r="C63" i="43"/>
  <c r="H62" i="43"/>
  <c r="C62" i="43"/>
  <c r="H61" i="43"/>
  <c r="C61" i="43"/>
  <c r="H60" i="43"/>
  <c r="C60" i="43"/>
  <c r="H59" i="43"/>
  <c r="C59" i="43"/>
  <c r="H58" i="43"/>
  <c r="C58" i="43"/>
  <c r="L57" i="43"/>
  <c r="L53" i="43" s="1"/>
  <c r="K57" i="43"/>
  <c r="J57" i="43"/>
  <c r="G57" i="43"/>
  <c r="F57" i="43"/>
  <c r="E57" i="43"/>
  <c r="D57" i="43"/>
  <c r="H56" i="43"/>
  <c r="C56" i="43"/>
  <c r="H55" i="43"/>
  <c r="C55" i="43"/>
  <c r="L54" i="43"/>
  <c r="K54" i="43"/>
  <c r="K53" i="43" s="1"/>
  <c r="J54" i="43"/>
  <c r="J53" i="43" s="1"/>
  <c r="J52" i="43" s="1"/>
  <c r="G54" i="43"/>
  <c r="F54" i="43"/>
  <c r="E54" i="43"/>
  <c r="D54" i="43"/>
  <c r="G53" i="43"/>
  <c r="D53" i="43"/>
  <c r="H46" i="43"/>
  <c r="C46" i="43"/>
  <c r="H45" i="43"/>
  <c r="C45" i="43"/>
  <c r="L44" i="43"/>
  <c r="H44" i="43"/>
  <c r="G44" i="43"/>
  <c r="C44" i="43" s="1"/>
  <c r="H43" i="43"/>
  <c r="C43" i="43"/>
  <c r="K42" i="43"/>
  <c r="J42" i="43"/>
  <c r="I42" i="43"/>
  <c r="F42" i="43"/>
  <c r="E42" i="43"/>
  <c r="E20" i="43" s="1"/>
  <c r="D42" i="43"/>
  <c r="H41" i="43"/>
  <c r="C41" i="43"/>
  <c r="H40" i="43"/>
  <c r="C40" i="43"/>
  <c r="H39" i="43"/>
  <c r="C39" i="43"/>
  <c r="H38" i="43"/>
  <c r="C38" i="43"/>
  <c r="H37" i="43"/>
  <c r="C37" i="43"/>
  <c r="K36" i="43"/>
  <c r="H36" i="43" s="1"/>
  <c r="F36" i="43"/>
  <c r="C36" i="43" s="1"/>
  <c r="H35" i="43"/>
  <c r="C35" i="43"/>
  <c r="H34" i="43"/>
  <c r="C34" i="43"/>
  <c r="K33" i="43"/>
  <c r="H33" i="43"/>
  <c r="F33" i="43"/>
  <c r="C33" i="43" s="1"/>
  <c r="H32" i="43"/>
  <c r="C32" i="43"/>
  <c r="K31" i="43"/>
  <c r="K26" i="43" s="1"/>
  <c r="F31" i="43"/>
  <c r="C31" i="43"/>
  <c r="H30" i="43"/>
  <c r="C30" i="43"/>
  <c r="H29" i="43"/>
  <c r="C29" i="43"/>
  <c r="H28" i="43"/>
  <c r="C28" i="43"/>
  <c r="K27" i="43"/>
  <c r="H27" i="43"/>
  <c r="F27" i="43"/>
  <c r="C27" i="43" s="1"/>
  <c r="H25" i="43"/>
  <c r="C25" i="43"/>
  <c r="C24" i="43"/>
  <c r="H23" i="43"/>
  <c r="C23" i="43"/>
  <c r="H22" i="43"/>
  <c r="C22" i="43"/>
  <c r="L21" i="43"/>
  <c r="L287" i="43" s="1"/>
  <c r="L286" i="43" s="1"/>
  <c r="K21" i="43"/>
  <c r="J21" i="43"/>
  <c r="I21" i="43"/>
  <c r="G21" i="43"/>
  <c r="F21" i="43"/>
  <c r="C21" i="43" s="1"/>
  <c r="C287" i="43" s="1"/>
  <c r="C286" i="43" s="1"/>
  <c r="E21" i="43"/>
  <c r="E287" i="43" s="1"/>
  <c r="E286" i="43" s="1"/>
  <c r="D21" i="43"/>
  <c r="L20" i="43"/>
  <c r="D20" i="43"/>
  <c r="J284" i="44" l="1"/>
  <c r="C20" i="44"/>
  <c r="E284" i="44"/>
  <c r="C186" i="44"/>
  <c r="C82" i="44"/>
  <c r="I203" i="44"/>
  <c r="H203" i="44" s="1"/>
  <c r="F74" i="44"/>
  <c r="F51" i="44" s="1"/>
  <c r="F50" i="44" s="1"/>
  <c r="F49" i="44" s="1"/>
  <c r="C135" i="43"/>
  <c r="J129" i="43"/>
  <c r="C150" i="43"/>
  <c r="C159" i="43"/>
  <c r="K186" i="43"/>
  <c r="D230" i="43"/>
  <c r="C234" i="43"/>
  <c r="C237" i="43"/>
  <c r="C263" i="43"/>
  <c r="H115" i="43"/>
  <c r="G129" i="43"/>
  <c r="D287" i="43"/>
  <c r="D286" i="43" s="1"/>
  <c r="I287" i="43"/>
  <c r="I286" i="43" s="1"/>
  <c r="F53" i="43"/>
  <c r="F52" i="43" s="1"/>
  <c r="C76" i="43"/>
  <c r="E82" i="43"/>
  <c r="C102" i="43"/>
  <c r="C143" i="43"/>
  <c r="F173" i="43"/>
  <c r="F172" i="43" s="1"/>
  <c r="J186" i="43"/>
  <c r="H197" i="43"/>
  <c r="G203" i="43"/>
  <c r="G230" i="43"/>
  <c r="G229" i="43" s="1"/>
  <c r="C251" i="43"/>
  <c r="C271" i="43"/>
  <c r="G82" i="43"/>
  <c r="C94" i="43"/>
  <c r="C115" i="43"/>
  <c r="H42" i="43"/>
  <c r="F75" i="43"/>
  <c r="F82" i="43"/>
  <c r="C121" i="43"/>
  <c r="K129" i="43"/>
  <c r="F129" i="43"/>
  <c r="C140" i="43"/>
  <c r="E194" i="43"/>
  <c r="C226" i="43"/>
  <c r="C250" i="43"/>
  <c r="E269" i="43"/>
  <c r="J269" i="43"/>
  <c r="J268" i="43" s="1"/>
  <c r="G50" i="44"/>
  <c r="C268" i="44"/>
  <c r="C229" i="44"/>
  <c r="H195" i="44"/>
  <c r="I258" i="44"/>
  <c r="H258" i="44" s="1"/>
  <c r="I164" i="44"/>
  <c r="H164" i="44" s="1"/>
  <c r="H165" i="44"/>
  <c r="G284" i="44"/>
  <c r="D284" i="44"/>
  <c r="C173" i="44"/>
  <c r="D172" i="44"/>
  <c r="C172" i="44" s="1"/>
  <c r="H269" i="44"/>
  <c r="I268" i="44"/>
  <c r="J193" i="44"/>
  <c r="D74" i="44"/>
  <c r="I173" i="44"/>
  <c r="E193" i="44"/>
  <c r="H191" i="44"/>
  <c r="I190" i="44"/>
  <c r="J51" i="44"/>
  <c r="H83" i="44"/>
  <c r="I82" i="44"/>
  <c r="H82" i="44" s="1"/>
  <c r="H54" i="44"/>
  <c r="I53" i="44"/>
  <c r="H76" i="44"/>
  <c r="I75" i="44"/>
  <c r="H232" i="44"/>
  <c r="I230" i="44"/>
  <c r="C195" i="44"/>
  <c r="D194" i="44"/>
  <c r="K284" i="44"/>
  <c r="H251" i="44"/>
  <c r="I250" i="44"/>
  <c r="H250" i="44" s="1"/>
  <c r="L50" i="44"/>
  <c r="D52" i="44"/>
  <c r="E51" i="44"/>
  <c r="H130" i="44"/>
  <c r="I129" i="44"/>
  <c r="H129" i="44" s="1"/>
  <c r="H68" i="44"/>
  <c r="I66" i="44"/>
  <c r="H66" i="44" s="1"/>
  <c r="K50" i="44"/>
  <c r="I174" i="43"/>
  <c r="H174" i="43" s="1"/>
  <c r="I237" i="43"/>
  <c r="H237" i="43" s="1"/>
  <c r="I271" i="43"/>
  <c r="H271" i="43" s="1"/>
  <c r="F74" i="43"/>
  <c r="J74" i="43"/>
  <c r="H26" i="43"/>
  <c r="J20" i="43"/>
  <c r="J287" i="43"/>
  <c r="J286" i="43" s="1"/>
  <c r="H21" i="43"/>
  <c r="F287" i="43"/>
  <c r="F286" i="43" s="1"/>
  <c r="K287" i="43"/>
  <c r="K286" i="43" s="1"/>
  <c r="K20" i="43"/>
  <c r="F26" i="43"/>
  <c r="C42" i="43"/>
  <c r="D52" i="43"/>
  <c r="L52" i="43"/>
  <c r="C57" i="43"/>
  <c r="H78" i="43"/>
  <c r="I76" i="43"/>
  <c r="H81" i="43"/>
  <c r="I79" i="43"/>
  <c r="H79" i="43" s="1"/>
  <c r="C88" i="43"/>
  <c r="C54" i="43"/>
  <c r="E53" i="43"/>
  <c r="K52" i="43"/>
  <c r="I57" i="43"/>
  <c r="H57" i="43" s="1"/>
  <c r="H69" i="43"/>
  <c r="I68" i="43"/>
  <c r="H68" i="43" s="1"/>
  <c r="C83" i="43"/>
  <c r="D82" i="43"/>
  <c r="H90" i="43"/>
  <c r="I88" i="43"/>
  <c r="H88" i="43" s="1"/>
  <c r="I94" i="43"/>
  <c r="H94" i="43" s="1"/>
  <c r="G287" i="43"/>
  <c r="G286" i="43" s="1"/>
  <c r="G20" i="43"/>
  <c r="H31" i="43"/>
  <c r="G52" i="43"/>
  <c r="I54" i="43"/>
  <c r="G74" i="43"/>
  <c r="G284" i="43" s="1"/>
  <c r="K82" i="43"/>
  <c r="K74" i="43" s="1"/>
  <c r="L129" i="43"/>
  <c r="L74" i="43" s="1"/>
  <c r="L284" i="43" s="1"/>
  <c r="H104" i="43"/>
  <c r="I102" i="43"/>
  <c r="H102" i="43" s="1"/>
  <c r="H128" i="43"/>
  <c r="H127" i="43" s="1"/>
  <c r="I127" i="43"/>
  <c r="C130" i="43"/>
  <c r="D129" i="43"/>
  <c r="C129" i="43" s="1"/>
  <c r="H137" i="43"/>
  <c r="I135" i="43"/>
  <c r="H135" i="43" s="1"/>
  <c r="H192" i="43"/>
  <c r="I191" i="43"/>
  <c r="H259" i="43"/>
  <c r="E75" i="43"/>
  <c r="I83" i="43"/>
  <c r="I111" i="43"/>
  <c r="H111" i="43" s="1"/>
  <c r="I121" i="43"/>
  <c r="H121" i="43" s="1"/>
  <c r="I130" i="43"/>
  <c r="I140" i="43"/>
  <c r="H140" i="43" s="1"/>
  <c r="I143" i="43"/>
  <c r="H143" i="43" s="1"/>
  <c r="I150" i="43"/>
  <c r="H150" i="43" s="1"/>
  <c r="I165" i="43"/>
  <c r="K172" i="43"/>
  <c r="C187" i="43"/>
  <c r="E186" i="43"/>
  <c r="G194" i="43"/>
  <c r="G193" i="43" s="1"/>
  <c r="I204" i="43"/>
  <c r="I215" i="43"/>
  <c r="H215" i="43" s="1"/>
  <c r="H226" i="43"/>
  <c r="L229" i="43"/>
  <c r="L193" i="43" s="1"/>
  <c r="H233" i="43"/>
  <c r="I232" i="43"/>
  <c r="C259" i="43"/>
  <c r="E258" i="43"/>
  <c r="C258" i="43" s="1"/>
  <c r="J258" i="43"/>
  <c r="J229" i="43" s="1"/>
  <c r="I263" i="43"/>
  <c r="H263" i="43" s="1"/>
  <c r="C269" i="43"/>
  <c r="E268" i="43"/>
  <c r="H281" i="43"/>
  <c r="C165" i="43"/>
  <c r="D164" i="43"/>
  <c r="C164" i="43" s="1"/>
  <c r="H187" i="43"/>
  <c r="C174" i="43"/>
  <c r="D173" i="43"/>
  <c r="F186" i="43"/>
  <c r="C191" i="43"/>
  <c r="J194" i="43"/>
  <c r="I195" i="43"/>
  <c r="F203" i="43"/>
  <c r="F194" i="43" s="1"/>
  <c r="C204" i="43"/>
  <c r="D229" i="43"/>
  <c r="K230" i="43"/>
  <c r="K229" i="43" s="1"/>
  <c r="K284" i="43" s="1"/>
  <c r="H252" i="43"/>
  <c r="I251" i="43"/>
  <c r="E173" i="43"/>
  <c r="E172" i="43" s="1"/>
  <c r="C178" i="43"/>
  <c r="I178" i="43"/>
  <c r="H178" i="43" s="1"/>
  <c r="H184" i="43"/>
  <c r="I183" i="43"/>
  <c r="H183" i="43" s="1"/>
  <c r="C190" i="43"/>
  <c r="C197" i="43"/>
  <c r="E229" i="43"/>
  <c r="F230" i="43"/>
  <c r="F229" i="43" s="1"/>
  <c r="H246" i="43"/>
  <c r="I245" i="43"/>
  <c r="H245" i="43" s="1"/>
  <c r="H277" i="43"/>
  <c r="I275" i="43"/>
  <c r="H275" i="43" s="1"/>
  <c r="H280" i="43"/>
  <c r="I279" i="43"/>
  <c r="H279" i="43" s="1"/>
  <c r="D195" i="43"/>
  <c r="H296" i="42"/>
  <c r="C296" i="42"/>
  <c r="H295" i="42"/>
  <c r="C295" i="42"/>
  <c r="H294" i="42"/>
  <c r="C294" i="42"/>
  <c r="H293" i="42"/>
  <c r="C293" i="42"/>
  <c r="H292" i="42"/>
  <c r="C292" i="42"/>
  <c r="H291" i="42"/>
  <c r="C291" i="42"/>
  <c r="H290" i="42"/>
  <c r="C290" i="42"/>
  <c r="H289" i="42"/>
  <c r="H288" i="42" s="1"/>
  <c r="C289" i="42"/>
  <c r="L288" i="42"/>
  <c r="K288" i="42"/>
  <c r="J288" i="42"/>
  <c r="I288" i="42"/>
  <c r="G288" i="42"/>
  <c r="F288" i="42"/>
  <c r="E288" i="42"/>
  <c r="D288" i="42"/>
  <c r="C288" i="42"/>
  <c r="H283" i="42"/>
  <c r="C283" i="42"/>
  <c r="H282" i="42"/>
  <c r="C282" i="42"/>
  <c r="L281" i="42"/>
  <c r="K281" i="42"/>
  <c r="J281" i="42"/>
  <c r="I281" i="42"/>
  <c r="H281" i="42"/>
  <c r="G281" i="42"/>
  <c r="F281" i="42"/>
  <c r="E281" i="42"/>
  <c r="D281" i="42"/>
  <c r="H280" i="42"/>
  <c r="C280" i="42"/>
  <c r="L279" i="42"/>
  <c r="K279" i="42"/>
  <c r="J279" i="42"/>
  <c r="G279" i="42"/>
  <c r="F279" i="42"/>
  <c r="E279" i="42"/>
  <c r="C279" i="42" s="1"/>
  <c r="D279" i="42"/>
  <c r="H278" i="42"/>
  <c r="C278" i="42"/>
  <c r="H277" i="42"/>
  <c r="C277" i="42"/>
  <c r="H276" i="42"/>
  <c r="C276" i="42"/>
  <c r="L275" i="42"/>
  <c r="K275" i="42"/>
  <c r="J275" i="42"/>
  <c r="I275" i="42"/>
  <c r="H275" i="42" s="1"/>
  <c r="G275" i="42"/>
  <c r="F275" i="42"/>
  <c r="E275" i="42"/>
  <c r="D275" i="42"/>
  <c r="H274" i="42"/>
  <c r="C274" i="42"/>
  <c r="H273" i="42"/>
  <c r="C273" i="42"/>
  <c r="H272" i="42"/>
  <c r="C272" i="42"/>
  <c r="L271" i="42"/>
  <c r="L269" i="42" s="1"/>
  <c r="L268" i="42" s="1"/>
  <c r="K271" i="42"/>
  <c r="K269" i="42" s="1"/>
  <c r="K268" i="42" s="1"/>
  <c r="J271" i="42"/>
  <c r="I271" i="42"/>
  <c r="G271" i="42"/>
  <c r="G269" i="42" s="1"/>
  <c r="G268" i="42" s="1"/>
  <c r="F271" i="42"/>
  <c r="E271" i="42"/>
  <c r="D271" i="42"/>
  <c r="H270" i="42"/>
  <c r="C270" i="42"/>
  <c r="J269" i="42"/>
  <c r="J268" i="42" s="1"/>
  <c r="I269" i="42"/>
  <c r="F269" i="42"/>
  <c r="F268" i="42" s="1"/>
  <c r="E269" i="42"/>
  <c r="H267" i="42"/>
  <c r="C267" i="42"/>
  <c r="H266" i="42"/>
  <c r="C266" i="42"/>
  <c r="H265" i="42"/>
  <c r="C265" i="42"/>
  <c r="H264" i="42"/>
  <c r="C264" i="42"/>
  <c r="L263" i="42"/>
  <c r="K263" i="42"/>
  <c r="J263" i="42"/>
  <c r="J258" i="42" s="1"/>
  <c r="I263" i="42"/>
  <c r="G263" i="42"/>
  <c r="F263" i="42"/>
  <c r="E263" i="42"/>
  <c r="C263" i="42" s="1"/>
  <c r="D263" i="42"/>
  <c r="H262" i="42"/>
  <c r="C262" i="42"/>
  <c r="H261" i="42"/>
  <c r="C261" i="42"/>
  <c r="H260" i="42"/>
  <c r="C260" i="42"/>
  <c r="L259" i="42"/>
  <c r="L258" i="42" s="1"/>
  <c r="K259" i="42"/>
  <c r="J259" i="42"/>
  <c r="I259" i="42"/>
  <c r="H259" i="42"/>
  <c r="G259" i="42"/>
  <c r="F259" i="42"/>
  <c r="E259" i="42"/>
  <c r="D259" i="42"/>
  <c r="K258" i="42"/>
  <c r="G258" i="42"/>
  <c r="F258" i="42"/>
  <c r="H257" i="42"/>
  <c r="C257" i="42"/>
  <c r="H256" i="42"/>
  <c r="C256" i="42"/>
  <c r="H255" i="42"/>
  <c r="C255" i="42"/>
  <c r="H254" i="42"/>
  <c r="C254" i="42"/>
  <c r="H253" i="42"/>
  <c r="C253" i="42"/>
  <c r="H252" i="42"/>
  <c r="C252" i="42"/>
  <c r="L251" i="42"/>
  <c r="K251" i="42"/>
  <c r="K250" i="42" s="1"/>
  <c r="J251" i="42"/>
  <c r="J250" i="42" s="1"/>
  <c r="G251" i="42"/>
  <c r="G250" i="42" s="1"/>
  <c r="F251" i="42"/>
  <c r="E251" i="42"/>
  <c r="E250" i="42" s="1"/>
  <c r="D251" i="42"/>
  <c r="D250" i="42" s="1"/>
  <c r="L250" i="42"/>
  <c r="H249" i="42"/>
  <c r="C249" i="42"/>
  <c r="H248" i="42"/>
  <c r="C248" i="42"/>
  <c r="H247" i="42"/>
  <c r="C247" i="42"/>
  <c r="I245" i="42"/>
  <c r="H246" i="42"/>
  <c r="C246" i="42"/>
  <c r="L245" i="42"/>
  <c r="K245" i="42"/>
  <c r="J245" i="42"/>
  <c r="G245" i="42"/>
  <c r="F245" i="42"/>
  <c r="C245" i="42" s="1"/>
  <c r="E245" i="42"/>
  <c r="D245" i="42"/>
  <c r="H244" i="42"/>
  <c r="C244" i="42"/>
  <c r="H243" i="42"/>
  <c r="C243" i="42"/>
  <c r="H242" i="42"/>
  <c r="C242" i="42"/>
  <c r="H241" i="42"/>
  <c r="C241" i="42"/>
  <c r="H240" i="42"/>
  <c r="C240" i="42"/>
  <c r="H239" i="42"/>
  <c r="C239" i="42"/>
  <c r="H238" i="42"/>
  <c r="C238" i="42"/>
  <c r="L237" i="42"/>
  <c r="K237" i="42"/>
  <c r="J237" i="42"/>
  <c r="I237" i="42"/>
  <c r="H237" i="42" s="1"/>
  <c r="G237" i="42"/>
  <c r="F237" i="42"/>
  <c r="E237" i="42"/>
  <c r="D237" i="42"/>
  <c r="H236" i="42"/>
  <c r="C236" i="42"/>
  <c r="H235" i="42"/>
  <c r="C235" i="42"/>
  <c r="L234" i="42"/>
  <c r="K234" i="42"/>
  <c r="J234" i="42"/>
  <c r="I234" i="42"/>
  <c r="H234" i="42" s="1"/>
  <c r="G234" i="42"/>
  <c r="F234" i="42"/>
  <c r="E234" i="42"/>
  <c r="D234" i="42"/>
  <c r="I232" i="42"/>
  <c r="H233" i="42"/>
  <c r="C233" i="42"/>
  <c r="L232" i="42"/>
  <c r="K232" i="42"/>
  <c r="J232" i="42"/>
  <c r="J230" i="42" s="1"/>
  <c r="G232" i="42"/>
  <c r="F232" i="42"/>
  <c r="E232" i="42"/>
  <c r="D232" i="42"/>
  <c r="D230" i="42" s="1"/>
  <c r="C231" i="42"/>
  <c r="L230" i="42"/>
  <c r="K230" i="42"/>
  <c r="K229" i="42" s="1"/>
  <c r="G230" i="42"/>
  <c r="H228" i="42"/>
  <c r="C228" i="42"/>
  <c r="H227" i="42"/>
  <c r="C227" i="42"/>
  <c r="L226" i="42"/>
  <c r="K226" i="42"/>
  <c r="J226" i="42"/>
  <c r="I226" i="42"/>
  <c r="G226" i="42"/>
  <c r="F226" i="42"/>
  <c r="E226" i="42"/>
  <c r="D226" i="42"/>
  <c r="H225" i="42"/>
  <c r="C225" i="42"/>
  <c r="H224" i="42"/>
  <c r="C224" i="42"/>
  <c r="H223" i="42"/>
  <c r="C223" i="42"/>
  <c r="H222" i="42"/>
  <c r="C222" i="42"/>
  <c r="H221" i="42"/>
  <c r="C221" i="42"/>
  <c r="H220" i="42"/>
  <c r="C220" i="42"/>
  <c r="H219" i="42"/>
  <c r="C219" i="42"/>
  <c r="H218" i="42"/>
  <c r="C218" i="42"/>
  <c r="H217" i="42"/>
  <c r="C217" i="42"/>
  <c r="H216" i="42"/>
  <c r="C216" i="42"/>
  <c r="L215" i="42"/>
  <c r="L203" i="42" s="1"/>
  <c r="K215" i="42"/>
  <c r="J215" i="42"/>
  <c r="G215" i="42"/>
  <c r="F215" i="42"/>
  <c r="E215" i="42"/>
  <c r="D215" i="42"/>
  <c r="H214" i="42"/>
  <c r="C214" i="42"/>
  <c r="H213" i="42"/>
  <c r="C213" i="42"/>
  <c r="H212" i="42"/>
  <c r="C212" i="42"/>
  <c r="H211" i="42"/>
  <c r="C211" i="42"/>
  <c r="H210" i="42"/>
  <c r="C210" i="42"/>
  <c r="H209" i="42"/>
  <c r="C209" i="42"/>
  <c r="H208" i="42"/>
  <c r="C208" i="42"/>
  <c r="H207" i="42"/>
  <c r="C207" i="42"/>
  <c r="H206" i="42"/>
  <c r="C206" i="42"/>
  <c r="H205" i="42"/>
  <c r="C205" i="42"/>
  <c r="L204" i="42"/>
  <c r="K204" i="42"/>
  <c r="K203" i="42" s="1"/>
  <c r="J204" i="42"/>
  <c r="J203" i="42" s="1"/>
  <c r="G204" i="42"/>
  <c r="F204" i="42"/>
  <c r="E204" i="42"/>
  <c r="D204" i="42"/>
  <c r="G203" i="42"/>
  <c r="G194" i="42" s="1"/>
  <c r="D203" i="42"/>
  <c r="H202" i="42"/>
  <c r="C202" i="42"/>
  <c r="H201" i="42"/>
  <c r="C201" i="42"/>
  <c r="H200" i="42"/>
  <c r="C200" i="42"/>
  <c r="H199" i="42"/>
  <c r="C199" i="42"/>
  <c r="H198" i="42"/>
  <c r="C198" i="42"/>
  <c r="L197" i="42"/>
  <c r="L195" i="42" s="1"/>
  <c r="K197" i="42"/>
  <c r="K195" i="42" s="1"/>
  <c r="K194" i="42" s="1"/>
  <c r="J197" i="42"/>
  <c r="I197" i="42"/>
  <c r="G197" i="42"/>
  <c r="F197" i="42"/>
  <c r="E197" i="42"/>
  <c r="D197" i="42"/>
  <c r="H196" i="42"/>
  <c r="C196" i="42"/>
  <c r="J195" i="42"/>
  <c r="J194" i="42" s="1"/>
  <c r="G195" i="42"/>
  <c r="F195" i="42"/>
  <c r="E195" i="42"/>
  <c r="I191" i="42"/>
  <c r="H192" i="42"/>
  <c r="C192" i="42"/>
  <c r="L191" i="42"/>
  <c r="K191" i="42"/>
  <c r="K190" i="42" s="1"/>
  <c r="J191" i="42"/>
  <c r="J190" i="42" s="1"/>
  <c r="G191" i="42"/>
  <c r="G190" i="42" s="1"/>
  <c r="F191" i="42"/>
  <c r="E191" i="42"/>
  <c r="E190" i="42" s="1"/>
  <c r="D191" i="42"/>
  <c r="L190" i="42"/>
  <c r="D190" i="42"/>
  <c r="H189" i="42"/>
  <c r="C189" i="42"/>
  <c r="H188" i="42"/>
  <c r="C188" i="42"/>
  <c r="L187" i="42"/>
  <c r="K187" i="42"/>
  <c r="J187" i="42"/>
  <c r="I187" i="42"/>
  <c r="H187" i="42" s="1"/>
  <c r="G187" i="42"/>
  <c r="F187" i="42"/>
  <c r="E187" i="42"/>
  <c r="D187" i="42"/>
  <c r="J186" i="42"/>
  <c r="H185" i="42"/>
  <c r="C185" i="42"/>
  <c r="H184" i="42"/>
  <c r="C184" i="42"/>
  <c r="L183" i="42"/>
  <c r="K183" i="42"/>
  <c r="J183" i="42"/>
  <c r="G183" i="42"/>
  <c r="F183" i="42"/>
  <c r="E183" i="42"/>
  <c r="D183" i="42"/>
  <c r="H182" i="42"/>
  <c r="C182" i="42"/>
  <c r="H181" i="42"/>
  <c r="C181" i="42"/>
  <c r="H180" i="42"/>
  <c r="C180" i="42"/>
  <c r="H179" i="42"/>
  <c r="C179" i="42"/>
  <c r="L178" i="42"/>
  <c r="K178" i="42"/>
  <c r="J178" i="42"/>
  <c r="J173" i="42" s="1"/>
  <c r="G178" i="42"/>
  <c r="F178" i="42"/>
  <c r="F173" i="42" s="1"/>
  <c r="F172" i="42" s="1"/>
  <c r="E178" i="42"/>
  <c r="D178" i="42"/>
  <c r="H177" i="42"/>
  <c r="C177" i="42"/>
  <c r="H176" i="42"/>
  <c r="C176" i="42"/>
  <c r="H175" i="42"/>
  <c r="C175" i="42"/>
  <c r="L174" i="42"/>
  <c r="K174" i="42"/>
  <c r="J174" i="42"/>
  <c r="G174" i="42"/>
  <c r="G173" i="42" s="1"/>
  <c r="G172" i="42" s="1"/>
  <c r="F174" i="42"/>
  <c r="E174" i="42"/>
  <c r="D174" i="42"/>
  <c r="K173" i="42"/>
  <c r="K172" i="42" s="1"/>
  <c r="H171" i="42"/>
  <c r="C171" i="42"/>
  <c r="H170" i="42"/>
  <c r="C170" i="42"/>
  <c r="H169" i="42"/>
  <c r="C169" i="42"/>
  <c r="H168" i="42"/>
  <c r="C168" i="42"/>
  <c r="H167" i="42"/>
  <c r="C167" i="42"/>
  <c r="H166" i="42"/>
  <c r="C166" i="42"/>
  <c r="L165" i="42"/>
  <c r="L164" i="42" s="1"/>
  <c r="K165" i="42"/>
  <c r="K164" i="42" s="1"/>
  <c r="J165" i="42"/>
  <c r="G165" i="42"/>
  <c r="G164" i="42" s="1"/>
  <c r="F165" i="42"/>
  <c r="E165" i="42"/>
  <c r="C165" i="42" s="1"/>
  <c r="D165" i="42"/>
  <c r="D164" i="42" s="1"/>
  <c r="J164" i="42"/>
  <c r="F164" i="42"/>
  <c r="H163" i="42"/>
  <c r="C163" i="42"/>
  <c r="H162" i="42"/>
  <c r="C162" i="42"/>
  <c r="H161" i="42"/>
  <c r="C161" i="42"/>
  <c r="H160" i="42"/>
  <c r="C160" i="42"/>
  <c r="L159" i="42"/>
  <c r="K159" i="42"/>
  <c r="J159" i="42"/>
  <c r="G159" i="42"/>
  <c r="F159" i="42"/>
  <c r="E159" i="42"/>
  <c r="D159" i="42"/>
  <c r="C159" i="42" s="1"/>
  <c r="H158" i="42"/>
  <c r="C158" i="42"/>
  <c r="H157" i="42"/>
  <c r="C157" i="42"/>
  <c r="H156" i="42"/>
  <c r="C156" i="42"/>
  <c r="H155" i="42"/>
  <c r="C155" i="42"/>
  <c r="H154" i="42"/>
  <c r="C154" i="42"/>
  <c r="H153" i="42"/>
  <c r="C153" i="42"/>
  <c r="H152" i="42"/>
  <c r="C152" i="42"/>
  <c r="H151" i="42"/>
  <c r="C151" i="42"/>
  <c r="L150" i="42"/>
  <c r="K150" i="42"/>
  <c r="J150" i="42"/>
  <c r="I150" i="42"/>
  <c r="G150" i="42"/>
  <c r="F150" i="42"/>
  <c r="E150" i="42"/>
  <c r="D150" i="42"/>
  <c r="H149" i="42"/>
  <c r="C149" i="42"/>
  <c r="H148" i="42"/>
  <c r="C148" i="42"/>
  <c r="H147" i="42"/>
  <c r="C147" i="42"/>
  <c r="H146" i="42"/>
  <c r="C146" i="42"/>
  <c r="H145" i="42"/>
  <c r="C145" i="42"/>
  <c r="H144" i="42"/>
  <c r="C144" i="42"/>
  <c r="L143" i="42"/>
  <c r="K143" i="42"/>
  <c r="J143" i="42"/>
  <c r="I143" i="42"/>
  <c r="G143" i="42"/>
  <c r="F143" i="42"/>
  <c r="E143" i="42"/>
  <c r="D143" i="42"/>
  <c r="H142" i="42"/>
  <c r="C142" i="42"/>
  <c r="H141" i="42"/>
  <c r="C141" i="42"/>
  <c r="L140" i="42"/>
  <c r="K140" i="42"/>
  <c r="J140" i="42"/>
  <c r="I140" i="42"/>
  <c r="G140" i="42"/>
  <c r="F140" i="42"/>
  <c r="E140" i="42"/>
  <c r="D140" i="42"/>
  <c r="H139" i="42"/>
  <c r="C139" i="42"/>
  <c r="H138" i="42"/>
  <c r="C138" i="42"/>
  <c r="H137" i="42"/>
  <c r="C137" i="42"/>
  <c r="H136" i="42"/>
  <c r="C136" i="42"/>
  <c r="L135" i="42"/>
  <c r="K135" i="42"/>
  <c r="J135" i="42"/>
  <c r="G135" i="42"/>
  <c r="F135" i="42"/>
  <c r="C135" i="42" s="1"/>
  <c r="E135" i="42"/>
  <c r="D135" i="42"/>
  <c r="H134" i="42"/>
  <c r="C134" i="42"/>
  <c r="H133" i="42"/>
  <c r="C133" i="42"/>
  <c r="H132" i="42"/>
  <c r="C132" i="42"/>
  <c r="I130" i="42"/>
  <c r="D131" i="42"/>
  <c r="C131" i="42" s="1"/>
  <c r="L130" i="42"/>
  <c r="L129" i="42" s="1"/>
  <c r="K130" i="42"/>
  <c r="J130" i="42"/>
  <c r="J129" i="42" s="1"/>
  <c r="G130" i="42"/>
  <c r="F130" i="42"/>
  <c r="F129" i="42" s="1"/>
  <c r="E130" i="42"/>
  <c r="H128" i="42"/>
  <c r="H127" i="42" s="1"/>
  <c r="C128" i="42"/>
  <c r="C127" i="42" s="1"/>
  <c r="L127" i="42"/>
  <c r="K127" i="42"/>
  <c r="J127" i="42"/>
  <c r="I127" i="42"/>
  <c r="G127" i="42"/>
  <c r="F127" i="42"/>
  <c r="E127" i="42"/>
  <c r="D127" i="42"/>
  <c r="H126" i="42"/>
  <c r="D126" i="42"/>
  <c r="C126" i="42"/>
  <c r="H125" i="42"/>
  <c r="C125" i="42"/>
  <c r="H124" i="42"/>
  <c r="C124" i="42"/>
  <c r="H123" i="42"/>
  <c r="C123" i="42"/>
  <c r="H122" i="42"/>
  <c r="C122" i="42"/>
  <c r="L121" i="42"/>
  <c r="K121" i="42"/>
  <c r="J121" i="42"/>
  <c r="G121" i="42"/>
  <c r="F121" i="42"/>
  <c r="E121" i="42"/>
  <c r="D121" i="42"/>
  <c r="C121" i="42" s="1"/>
  <c r="H120" i="42"/>
  <c r="C120" i="42"/>
  <c r="H119" i="42"/>
  <c r="C119" i="42"/>
  <c r="H118" i="42"/>
  <c r="C118" i="42"/>
  <c r="H117" i="42"/>
  <c r="C117" i="42"/>
  <c r="I115" i="42"/>
  <c r="H115" i="42" s="1"/>
  <c r="H116" i="42"/>
  <c r="C116" i="42"/>
  <c r="L115" i="42"/>
  <c r="K115" i="42"/>
  <c r="J115" i="42"/>
  <c r="G115" i="42"/>
  <c r="F115" i="42"/>
  <c r="E115" i="42"/>
  <c r="D115" i="42"/>
  <c r="H114" i="42"/>
  <c r="C114" i="42"/>
  <c r="H113" i="42"/>
  <c r="C113" i="42"/>
  <c r="H112" i="42"/>
  <c r="C112" i="42"/>
  <c r="L111" i="42"/>
  <c r="K111" i="42"/>
  <c r="J111" i="42"/>
  <c r="G111" i="42"/>
  <c r="F111" i="42"/>
  <c r="E111" i="42"/>
  <c r="D111" i="42"/>
  <c r="C111" i="42" s="1"/>
  <c r="H110" i="42"/>
  <c r="C110" i="42"/>
  <c r="H109" i="42"/>
  <c r="C109" i="42"/>
  <c r="H108" i="42"/>
  <c r="C108" i="42"/>
  <c r="H107" i="42"/>
  <c r="C107" i="42"/>
  <c r="H106" i="42"/>
  <c r="C106" i="42"/>
  <c r="H105" i="42"/>
  <c r="C105" i="42"/>
  <c r="H104" i="42"/>
  <c r="C104" i="42"/>
  <c r="H103" i="42"/>
  <c r="C103" i="42"/>
  <c r="L102" i="42"/>
  <c r="K102" i="42"/>
  <c r="J102" i="42"/>
  <c r="I102" i="42"/>
  <c r="G102" i="42"/>
  <c r="F102" i="42"/>
  <c r="E102" i="42"/>
  <c r="D102" i="42"/>
  <c r="H101" i="42"/>
  <c r="C101" i="42"/>
  <c r="H100" i="42"/>
  <c r="C100" i="42"/>
  <c r="H99" i="42"/>
  <c r="C99" i="42"/>
  <c r="H98" i="42"/>
  <c r="C98" i="42"/>
  <c r="H97" i="42"/>
  <c r="C97" i="42"/>
  <c r="H96" i="42"/>
  <c r="C96" i="42"/>
  <c r="H95" i="42"/>
  <c r="D95" i="42"/>
  <c r="C95" i="42"/>
  <c r="L94" i="42"/>
  <c r="K94" i="42"/>
  <c r="J94" i="42"/>
  <c r="I94" i="42"/>
  <c r="G94" i="42"/>
  <c r="F94" i="42"/>
  <c r="E94" i="42"/>
  <c r="D94" i="42"/>
  <c r="H93" i="42"/>
  <c r="C93" i="42"/>
  <c r="H92" i="42"/>
  <c r="C92" i="42"/>
  <c r="H91" i="42"/>
  <c r="C91" i="42"/>
  <c r="H90" i="42"/>
  <c r="C90" i="42"/>
  <c r="I88" i="42"/>
  <c r="H89" i="42"/>
  <c r="C89" i="42"/>
  <c r="L88" i="42"/>
  <c r="K88" i="42"/>
  <c r="J88" i="42"/>
  <c r="J82" i="42" s="1"/>
  <c r="G88" i="42"/>
  <c r="F88" i="42"/>
  <c r="E88" i="42"/>
  <c r="D88" i="42"/>
  <c r="C88" i="42" s="1"/>
  <c r="H87" i="42"/>
  <c r="C87" i="42"/>
  <c r="H86" i="42"/>
  <c r="C86" i="42"/>
  <c r="H85" i="42"/>
  <c r="C85" i="42"/>
  <c r="H84" i="42"/>
  <c r="C84" i="42"/>
  <c r="L83" i="42"/>
  <c r="K83" i="42"/>
  <c r="J83" i="42"/>
  <c r="G83" i="42"/>
  <c r="G82" i="42" s="1"/>
  <c r="F83" i="42"/>
  <c r="F82" i="42" s="1"/>
  <c r="E83" i="42"/>
  <c r="D83" i="42"/>
  <c r="K82" i="42"/>
  <c r="H81" i="42"/>
  <c r="C81" i="42"/>
  <c r="I79" i="42"/>
  <c r="H80" i="42"/>
  <c r="C80" i="42"/>
  <c r="L79" i="42"/>
  <c r="K79" i="42"/>
  <c r="J79" i="42"/>
  <c r="G79" i="42"/>
  <c r="F79" i="42"/>
  <c r="E79" i="42"/>
  <c r="D79" i="42"/>
  <c r="H78" i="42"/>
  <c r="C78" i="42"/>
  <c r="I76" i="42"/>
  <c r="H77" i="42"/>
  <c r="C77" i="42"/>
  <c r="L76" i="42"/>
  <c r="K76" i="42"/>
  <c r="K75" i="42" s="1"/>
  <c r="J76" i="42"/>
  <c r="J75" i="42" s="1"/>
  <c r="G76" i="42"/>
  <c r="G75" i="42" s="1"/>
  <c r="F76" i="42"/>
  <c r="F75" i="42" s="1"/>
  <c r="E76" i="42"/>
  <c r="E75" i="42" s="1"/>
  <c r="D76" i="42"/>
  <c r="L75" i="42"/>
  <c r="D75" i="42"/>
  <c r="H73" i="42"/>
  <c r="C73" i="42"/>
  <c r="H72" i="42"/>
  <c r="C72" i="42"/>
  <c r="H71" i="42"/>
  <c r="C71" i="42"/>
  <c r="H70" i="42"/>
  <c r="C70" i="42"/>
  <c r="H69" i="42"/>
  <c r="C69" i="42"/>
  <c r="L68" i="42"/>
  <c r="K68" i="42"/>
  <c r="K66" i="42" s="1"/>
  <c r="J68" i="42"/>
  <c r="G68" i="42"/>
  <c r="G66" i="42" s="1"/>
  <c r="F68" i="42"/>
  <c r="E68" i="42"/>
  <c r="D68" i="42"/>
  <c r="H67" i="42"/>
  <c r="C67" i="42"/>
  <c r="L66" i="42"/>
  <c r="J66" i="42"/>
  <c r="J52" i="42" s="1"/>
  <c r="F66" i="42"/>
  <c r="E66" i="42"/>
  <c r="D66" i="42"/>
  <c r="H65" i="42"/>
  <c r="C65" i="42"/>
  <c r="H64" i="42"/>
  <c r="C64" i="42"/>
  <c r="H63" i="42"/>
  <c r="C63" i="42"/>
  <c r="H62" i="42"/>
  <c r="C62" i="42"/>
  <c r="H61" i="42"/>
  <c r="C61" i="42"/>
  <c r="H60" i="42"/>
  <c r="C60" i="42"/>
  <c r="H59" i="42"/>
  <c r="C59" i="42"/>
  <c r="I57" i="42"/>
  <c r="H58" i="42"/>
  <c r="C58" i="42"/>
  <c r="L57" i="42"/>
  <c r="K57" i="42"/>
  <c r="J57" i="42"/>
  <c r="G57" i="42"/>
  <c r="F57" i="42"/>
  <c r="E57" i="42"/>
  <c r="D57" i="42"/>
  <c r="H56" i="42"/>
  <c r="C56" i="42"/>
  <c r="I54" i="42"/>
  <c r="H55" i="42"/>
  <c r="C55" i="42"/>
  <c r="L54" i="42"/>
  <c r="K54" i="42"/>
  <c r="K53" i="42" s="1"/>
  <c r="K52" i="42" s="1"/>
  <c r="J54" i="42"/>
  <c r="J53" i="42" s="1"/>
  <c r="G54" i="42"/>
  <c r="G53" i="42" s="1"/>
  <c r="G52" i="42" s="1"/>
  <c r="F54" i="42"/>
  <c r="E54" i="42"/>
  <c r="E53" i="42" s="1"/>
  <c r="E52" i="42" s="1"/>
  <c r="D54" i="42"/>
  <c r="L53" i="42"/>
  <c r="L52" i="42" s="1"/>
  <c r="D53" i="42"/>
  <c r="H46" i="42"/>
  <c r="C46" i="42"/>
  <c r="H45" i="42"/>
  <c r="C45" i="42"/>
  <c r="L44" i="42"/>
  <c r="H44" i="42" s="1"/>
  <c r="G44" i="42"/>
  <c r="H43" i="42"/>
  <c r="C43" i="42"/>
  <c r="K42" i="42"/>
  <c r="J42" i="42"/>
  <c r="I42" i="42"/>
  <c r="F42" i="42"/>
  <c r="C42" i="42" s="1"/>
  <c r="E42" i="42"/>
  <c r="D42" i="42"/>
  <c r="H41" i="42"/>
  <c r="C41" i="42"/>
  <c r="H40" i="42"/>
  <c r="C40" i="42"/>
  <c r="H39" i="42"/>
  <c r="C39" i="42"/>
  <c r="H38" i="42"/>
  <c r="C38" i="42"/>
  <c r="H37" i="42"/>
  <c r="C37" i="42"/>
  <c r="K36" i="42"/>
  <c r="H36" i="42"/>
  <c r="F36" i="42"/>
  <c r="C36" i="42" s="1"/>
  <c r="H35" i="42"/>
  <c r="C35" i="42"/>
  <c r="H34" i="42"/>
  <c r="C34" i="42"/>
  <c r="K33" i="42"/>
  <c r="H33" i="42" s="1"/>
  <c r="F33" i="42"/>
  <c r="C33" i="42" s="1"/>
  <c r="H32" i="42"/>
  <c r="C32" i="42"/>
  <c r="K31" i="42"/>
  <c r="F31" i="42"/>
  <c r="C31" i="42" s="1"/>
  <c r="H30" i="42"/>
  <c r="C30" i="42"/>
  <c r="H29" i="42"/>
  <c r="C29" i="42"/>
  <c r="H28" i="42"/>
  <c r="C28" i="42"/>
  <c r="K27" i="42"/>
  <c r="H27" i="42" s="1"/>
  <c r="F27" i="42"/>
  <c r="C27" i="42" s="1"/>
  <c r="H25" i="42"/>
  <c r="C25" i="42"/>
  <c r="H23" i="42"/>
  <c r="C23" i="42"/>
  <c r="H22" i="42"/>
  <c r="C22" i="42"/>
  <c r="L21" i="42"/>
  <c r="K21" i="42"/>
  <c r="K287" i="42" s="1"/>
  <c r="K286" i="42" s="1"/>
  <c r="J21" i="42"/>
  <c r="J287" i="42" s="1"/>
  <c r="I21" i="42"/>
  <c r="G21" i="42"/>
  <c r="G287" i="42" s="1"/>
  <c r="G286" i="42" s="1"/>
  <c r="F21" i="42"/>
  <c r="F287" i="42" s="1"/>
  <c r="F286" i="42" s="1"/>
  <c r="E21" i="42"/>
  <c r="E287" i="42" s="1"/>
  <c r="E286" i="42" s="1"/>
  <c r="D21" i="42"/>
  <c r="J20" i="42"/>
  <c r="G20" i="42"/>
  <c r="E20" i="42"/>
  <c r="H296" i="41"/>
  <c r="C296" i="41"/>
  <c r="H295" i="41"/>
  <c r="C295" i="41"/>
  <c r="H294" i="41"/>
  <c r="C294" i="41"/>
  <c r="H293" i="41"/>
  <c r="C293" i="41"/>
  <c r="H292" i="41"/>
  <c r="C292" i="41"/>
  <c r="H291" i="41"/>
  <c r="C291" i="41"/>
  <c r="H290" i="41"/>
  <c r="C290" i="41"/>
  <c r="H289" i="41"/>
  <c r="C289" i="41"/>
  <c r="L288" i="41"/>
  <c r="K288" i="41"/>
  <c r="J288" i="41"/>
  <c r="I288" i="41"/>
  <c r="H288" i="41"/>
  <c r="G288" i="41"/>
  <c r="F288" i="41"/>
  <c r="E288" i="41"/>
  <c r="D288" i="41"/>
  <c r="C288" i="41"/>
  <c r="H283" i="41"/>
  <c r="C283" i="41"/>
  <c r="H282" i="41"/>
  <c r="C282" i="41"/>
  <c r="L281" i="41"/>
  <c r="K281" i="41"/>
  <c r="J281" i="41"/>
  <c r="I281" i="41"/>
  <c r="H281" i="41" s="1"/>
  <c r="G281" i="41"/>
  <c r="F281" i="41"/>
  <c r="E281" i="41"/>
  <c r="D281" i="41"/>
  <c r="C281" i="41" s="1"/>
  <c r="I279" i="41"/>
  <c r="H280" i="41"/>
  <c r="C280" i="41"/>
  <c r="L279" i="41"/>
  <c r="K279" i="41"/>
  <c r="J279" i="41"/>
  <c r="G279" i="41"/>
  <c r="F279" i="41"/>
  <c r="C279" i="41" s="1"/>
  <c r="E279" i="41"/>
  <c r="D279" i="41"/>
  <c r="H278" i="41"/>
  <c r="C278" i="41"/>
  <c r="H277" i="41"/>
  <c r="C277" i="41"/>
  <c r="H276" i="41"/>
  <c r="C276" i="41"/>
  <c r="L275" i="41"/>
  <c r="K275" i="41"/>
  <c r="J275" i="41"/>
  <c r="I275" i="41"/>
  <c r="H275" i="41" s="1"/>
  <c r="G275" i="41"/>
  <c r="F275" i="41"/>
  <c r="E275" i="41"/>
  <c r="D275" i="41"/>
  <c r="H274" i="41"/>
  <c r="C274" i="41"/>
  <c r="H273" i="41"/>
  <c r="C273" i="41"/>
  <c r="H272" i="41"/>
  <c r="C272" i="41"/>
  <c r="L271" i="41"/>
  <c r="L269" i="41" s="1"/>
  <c r="K271" i="41"/>
  <c r="K269" i="41" s="1"/>
  <c r="K268" i="41" s="1"/>
  <c r="J271" i="41"/>
  <c r="I271" i="41"/>
  <c r="G271" i="41"/>
  <c r="G269" i="41" s="1"/>
  <c r="G268" i="41" s="1"/>
  <c r="F271" i="41"/>
  <c r="E271" i="41"/>
  <c r="D271" i="41"/>
  <c r="H270" i="41"/>
  <c r="C270" i="41"/>
  <c r="J269" i="41"/>
  <c r="J268" i="41" s="1"/>
  <c r="I269" i="41"/>
  <c r="F269" i="41"/>
  <c r="E269" i="41"/>
  <c r="E268" i="41" s="1"/>
  <c r="H267" i="41"/>
  <c r="C267" i="41"/>
  <c r="H266" i="41"/>
  <c r="C266" i="41"/>
  <c r="H265" i="41"/>
  <c r="C265" i="41"/>
  <c r="H264" i="41"/>
  <c r="C264" i="41"/>
  <c r="L263" i="41"/>
  <c r="K263" i="41"/>
  <c r="J263" i="41"/>
  <c r="J258" i="41" s="1"/>
  <c r="G263" i="41"/>
  <c r="F263" i="41"/>
  <c r="E263" i="41"/>
  <c r="D263" i="41"/>
  <c r="H262" i="41"/>
  <c r="C262" i="41"/>
  <c r="H261" i="41"/>
  <c r="C261" i="41"/>
  <c r="H260" i="41"/>
  <c r="C260" i="41"/>
  <c r="L259" i="41"/>
  <c r="L258" i="41" s="1"/>
  <c r="K259" i="41"/>
  <c r="H259" i="41" s="1"/>
  <c r="J259" i="41"/>
  <c r="I259" i="41"/>
  <c r="G259" i="41"/>
  <c r="G258" i="41" s="1"/>
  <c r="F259" i="41"/>
  <c r="E259" i="41"/>
  <c r="E258" i="41" s="1"/>
  <c r="D259" i="41"/>
  <c r="K258" i="41"/>
  <c r="F258" i="41"/>
  <c r="H257" i="41"/>
  <c r="C257" i="41"/>
  <c r="H256" i="41"/>
  <c r="C256" i="41"/>
  <c r="H255" i="41"/>
  <c r="C255" i="41"/>
  <c r="H254" i="41"/>
  <c r="C254" i="41"/>
  <c r="H253" i="41"/>
  <c r="C253" i="41"/>
  <c r="H252" i="41"/>
  <c r="C252" i="41"/>
  <c r="L251" i="41"/>
  <c r="L250" i="41" s="1"/>
  <c r="L229" i="41" s="1"/>
  <c r="K251" i="41"/>
  <c r="K250" i="41" s="1"/>
  <c r="J251" i="41"/>
  <c r="J250" i="41" s="1"/>
  <c r="G251" i="41"/>
  <c r="G250" i="41" s="1"/>
  <c r="F251" i="41"/>
  <c r="E251" i="41"/>
  <c r="D251" i="41"/>
  <c r="D250" i="41" s="1"/>
  <c r="E250" i="41"/>
  <c r="H249" i="41"/>
  <c r="C249" i="41"/>
  <c r="H248" i="41"/>
  <c r="C248" i="41"/>
  <c r="H247" i="41"/>
  <c r="C247" i="41"/>
  <c r="I245" i="41"/>
  <c r="H246" i="41"/>
  <c r="C246" i="41"/>
  <c r="L245" i="41"/>
  <c r="K245" i="41"/>
  <c r="J245" i="41"/>
  <c r="G245" i="41"/>
  <c r="F245" i="41"/>
  <c r="E245" i="41"/>
  <c r="D245" i="41"/>
  <c r="H244" i="41"/>
  <c r="C244" i="41"/>
  <c r="H243" i="41"/>
  <c r="C243" i="41"/>
  <c r="H242" i="41"/>
  <c r="C242" i="41"/>
  <c r="H241" i="41"/>
  <c r="C241" i="41"/>
  <c r="H240" i="41"/>
  <c r="C240" i="41"/>
  <c r="H239" i="41"/>
  <c r="C239" i="41"/>
  <c r="H238" i="41"/>
  <c r="C238" i="41"/>
  <c r="L237" i="41"/>
  <c r="L230" i="41" s="1"/>
  <c r="K237" i="41"/>
  <c r="J237" i="41"/>
  <c r="G237" i="41"/>
  <c r="F237" i="41"/>
  <c r="E237" i="41"/>
  <c r="D237" i="41"/>
  <c r="H236" i="41"/>
  <c r="C236" i="41"/>
  <c r="H235" i="41"/>
  <c r="C235" i="41"/>
  <c r="L234" i="41"/>
  <c r="K234" i="41"/>
  <c r="K230" i="41" s="1"/>
  <c r="K229" i="41" s="1"/>
  <c r="J234" i="41"/>
  <c r="I234" i="41"/>
  <c r="G234" i="41"/>
  <c r="F234" i="41"/>
  <c r="E234" i="41"/>
  <c r="D234" i="41"/>
  <c r="I232" i="41"/>
  <c r="H233" i="41"/>
  <c r="C233" i="41"/>
  <c r="L232" i="41"/>
  <c r="K232" i="41"/>
  <c r="J232" i="41"/>
  <c r="G232" i="41"/>
  <c r="F232" i="41"/>
  <c r="E232" i="41"/>
  <c r="D232" i="41"/>
  <c r="D230" i="41" s="1"/>
  <c r="C231" i="41"/>
  <c r="G230" i="41"/>
  <c r="H228" i="41"/>
  <c r="C228" i="41"/>
  <c r="H227" i="41"/>
  <c r="C227" i="41"/>
  <c r="L226" i="41"/>
  <c r="K226" i="41"/>
  <c r="J226" i="41"/>
  <c r="I226" i="41"/>
  <c r="G226" i="41"/>
  <c r="F226" i="41"/>
  <c r="E226" i="41"/>
  <c r="D226" i="41"/>
  <c r="H225" i="41"/>
  <c r="C225" i="41"/>
  <c r="H224" i="41"/>
  <c r="C224" i="41"/>
  <c r="H223" i="41"/>
  <c r="C223" i="41"/>
  <c r="H222" i="41"/>
  <c r="C222" i="41"/>
  <c r="H221" i="41"/>
  <c r="C221" i="41"/>
  <c r="H220" i="41"/>
  <c r="C220" i="41"/>
  <c r="H219" i="41"/>
  <c r="C219" i="41"/>
  <c r="H218" i="41"/>
  <c r="C218" i="41"/>
  <c r="H217" i="41"/>
  <c r="C217" i="41"/>
  <c r="H216" i="41"/>
  <c r="C216" i="41"/>
  <c r="L215" i="41"/>
  <c r="K215" i="41"/>
  <c r="J215" i="41"/>
  <c r="I215" i="41"/>
  <c r="G215" i="41"/>
  <c r="F215" i="41"/>
  <c r="E215" i="41"/>
  <c r="D215" i="41"/>
  <c r="H214" i="41"/>
  <c r="C214" i="41"/>
  <c r="H213" i="41"/>
  <c r="C213" i="41"/>
  <c r="H212" i="41"/>
  <c r="C212" i="41"/>
  <c r="H211" i="41"/>
  <c r="C211" i="41"/>
  <c r="H210" i="41"/>
  <c r="C210" i="41"/>
  <c r="H209" i="41"/>
  <c r="C209" i="41"/>
  <c r="H208" i="41"/>
  <c r="C208" i="41"/>
  <c r="H207" i="41"/>
  <c r="C207" i="41"/>
  <c r="H206" i="41"/>
  <c r="C206" i="41"/>
  <c r="H205" i="41"/>
  <c r="C205" i="41"/>
  <c r="L204" i="41"/>
  <c r="K204" i="41"/>
  <c r="J204" i="41"/>
  <c r="J203" i="41" s="1"/>
  <c r="G204" i="41"/>
  <c r="F204" i="41"/>
  <c r="F203" i="41" s="1"/>
  <c r="E204" i="41"/>
  <c r="D204" i="41"/>
  <c r="D203" i="41" s="1"/>
  <c r="L203" i="41"/>
  <c r="K203" i="41"/>
  <c r="G203" i="41"/>
  <c r="H202" i="41"/>
  <c r="C202" i="41"/>
  <c r="H201" i="41"/>
  <c r="C201" i="41"/>
  <c r="H200" i="41"/>
  <c r="C200" i="41"/>
  <c r="H199" i="41"/>
  <c r="C199" i="41"/>
  <c r="H198" i="41"/>
  <c r="C198" i="41"/>
  <c r="L197" i="41"/>
  <c r="L195" i="41" s="1"/>
  <c r="L194" i="41" s="1"/>
  <c r="K197" i="41"/>
  <c r="K195" i="41" s="1"/>
  <c r="K194" i="41" s="1"/>
  <c r="J197" i="41"/>
  <c r="I197" i="41"/>
  <c r="G197" i="41"/>
  <c r="G195" i="41" s="1"/>
  <c r="G194" i="41" s="1"/>
  <c r="F197" i="41"/>
  <c r="E197" i="41"/>
  <c r="E195" i="41" s="1"/>
  <c r="D197" i="41"/>
  <c r="H196" i="41"/>
  <c r="C196" i="41"/>
  <c r="J195" i="41"/>
  <c r="I195" i="41"/>
  <c r="F195" i="41"/>
  <c r="F194" i="41" s="1"/>
  <c r="I191" i="41"/>
  <c r="H192" i="41"/>
  <c r="C192" i="41"/>
  <c r="L191" i="41"/>
  <c r="K191" i="41"/>
  <c r="K190" i="41" s="1"/>
  <c r="K186" i="41" s="1"/>
  <c r="J191" i="41"/>
  <c r="J190" i="41" s="1"/>
  <c r="G191" i="41"/>
  <c r="G190" i="41" s="1"/>
  <c r="F191" i="41"/>
  <c r="E191" i="41"/>
  <c r="E190" i="41" s="1"/>
  <c r="D191" i="41"/>
  <c r="L190" i="41"/>
  <c r="D190" i="41"/>
  <c r="H189" i="41"/>
  <c r="C189" i="41"/>
  <c r="H188" i="41"/>
  <c r="C188" i="41"/>
  <c r="L187" i="41"/>
  <c r="K187" i="41"/>
  <c r="J187" i="41"/>
  <c r="I187" i="41"/>
  <c r="H187" i="41" s="1"/>
  <c r="G187" i="41"/>
  <c r="F187" i="41"/>
  <c r="E187" i="41"/>
  <c r="D187" i="41"/>
  <c r="H185" i="41"/>
  <c r="C185" i="41"/>
  <c r="I183" i="41"/>
  <c r="H184" i="41"/>
  <c r="C184" i="41"/>
  <c r="L183" i="41"/>
  <c r="K183" i="41"/>
  <c r="J183" i="41"/>
  <c r="G183" i="41"/>
  <c r="F183" i="41"/>
  <c r="E183" i="41"/>
  <c r="D183" i="41"/>
  <c r="C182" i="41"/>
  <c r="H181" i="41"/>
  <c r="C181" i="41"/>
  <c r="H180" i="41"/>
  <c r="C180" i="41"/>
  <c r="H179" i="41"/>
  <c r="C179" i="41"/>
  <c r="L178" i="41"/>
  <c r="K178" i="41"/>
  <c r="J178" i="41"/>
  <c r="G178" i="41"/>
  <c r="F178" i="41"/>
  <c r="E178" i="41"/>
  <c r="D178" i="41"/>
  <c r="H177" i="41"/>
  <c r="C177" i="41"/>
  <c r="H176" i="41"/>
  <c r="C176" i="41"/>
  <c r="C175" i="41"/>
  <c r="L174" i="41"/>
  <c r="L173" i="41" s="1"/>
  <c r="L172" i="41" s="1"/>
  <c r="K174" i="41"/>
  <c r="K173" i="41" s="1"/>
  <c r="J174" i="41"/>
  <c r="G174" i="41"/>
  <c r="G173" i="41" s="1"/>
  <c r="G172" i="41" s="1"/>
  <c r="F174" i="41"/>
  <c r="E174" i="41"/>
  <c r="E173" i="41" s="1"/>
  <c r="E172" i="41" s="1"/>
  <c r="D174" i="41"/>
  <c r="D173" i="41" s="1"/>
  <c r="C174" i="41"/>
  <c r="J173" i="41"/>
  <c r="F173" i="41"/>
  <c r="F172" i="41" s="1"/>
  <c r="K172" i="41"/>
  <c r="H171" i="41"/>
  <c r="C171" i="41"/>
  <c r="H170" i="41"/>
  <c r="C170" i="41"/>
  <c r="H169" i="41"/>
  <c r="C169" i="41"/>
  <c r="H168" i="41"/>
  <c r="C168" i="41"/>
  <c r="H167" i="41"/>
  <c r="C167" i="41"/>
  <c r="C166" i="41"/>
  <c r="L165" i="41"/>
  <c r="K165" i="41"/>
  <c r="K164" i="41" s="1"/>
  <c r="J165" i="41"/>
  <c r="G165" i="41"/>
  <c r="G164" i="41" s="1"/>
  <c r="F165" i="41"/>
  <c r="E165" i="41"/>
  <c r="D165" i="41"/>
  <c r="C165" i="41"/>
  <c r="L164" i="41"/>
  <c r="J164" i="41"/>
  <c r="F164" i="41"/>
  <c r="E164" i="41"/>
  <c r="D164" i="41"/>
  <c r="H163" i="41"/>
  <c r="C163" i="41"/>
  <c r="H162" i="41"/>
  <c r="C162" i="41"/>
  <c r="H161" i="41"/>
  <c r="C161" i="41"/>
  <c r="C160" i="41"/>
  <c r="L159" i="41"/>
  <c r="K159" i="41"/>
  <c r="J159" i="41"/>
  <c r="G159" i="41"/>
  <c r="F159" i="41"/>
  <c r="E159" i="41"/>
  <c r="D159" i="41"/>
  <c r="C159" i="41"/>
  <c r="H158" i="41"/>
  <c r="C158" i="41"/>
  <c r="H157" i="41"/>
  <c r="C157" i="41"/>
  <c r="H156" i="41"/>
  <c r="C156" i="41"/>
  <c r="H155" i="41"/>
  <c r="C155" i="41"/>
  <c r="H154" i="41"/>
  <c r="C154" i="41"/>
  <c r="H153" i="41"/>
  <c r="C153" i="41"/>
  <c r="H152" i="41"/>
  <c r="C152" i="41"/>
  <c r="H151" i="41"/>
  <c r="C151" i="41"/>
  <c r="L150" i="41"/>
  <c r="K150" i="41"/>
  <c r="J150" i="41"/>
  <c r="G150" i="41"/>
  <c r="F150" i="41"/>
  <c r="E150" i="41"/>
  <c r="D150" i="41"/>
  <c r="H149" i="41"/>
  <c r="C149" i="41"/>
  <c r="H148" i="41"/>
  <c r="C148" i="41"/>
  <c r="H147" i="41"/>
  <c r="C147" i="41"/>
  <c r="H146" i="41"/>
  <c r="C146" i="41"/>
  <c r="H145" i="41"/>
  <c r="C145" i="41"/>
  <c r="I143" i="41"/>
  <c r="H144" i="41"/>
  <c r="C144" i="41"/>
  <c r="L143" i="41"/>
  <c r="K143" i="41"/>
  <c r="J143" i="41"/>
  <c r="G143" i="41"/>
  <c r="F143" i="41"/>
  <c r="E143" i="41"/>
  <c r="D143" i="41"/>
  <c r="H142" i="41"/>
  <c r="C142" i="41"/>
  <c r="I140" i="41"/>
  <c r="H141" i="41"/>
  <c r="C141" i="41"/>
  <c r="L140" i="41"/>
  <c r="K140" i="41"/>
  <c r="J140" i="41"/>
  <c r="G140" i="41"/>
  <c r="F140" i="41"/>
  <c r="E140" i="41"/>
  <c r="D140" i="41"/>
  <c r="H139" i="41"/>
  <c r="C139" i="41"/>
  <c r="H138" i="41"/>
  <c r="C138" i="41"/>
  <c r="H137" i="41"/>
  <c r="C137" i="41"/>
  <c r="H136" i="41"/>
  <c r="C136" i="41"/>
  <c r="L135" i="41"/>
  <c r="L129" i="41" s="1"/>
  <c r="K135" i="41"/>
  <c r="J135" i="41"/>
  <c r="I135" i="41"/>
  <c r="G135" i="41"/>
  <c r="F135" i="41"/>
  <c r="E135" i="41"/>
  <c r="D135" i="41"/>
  <c r="C135" i="41" s="1"/>
  <c r="H134" i="41"/>
  <c r="C134" i="41"/>
  <c r="H133" i="41"/>
  <c r="C133" i="41"/>
  <c r="H132" i="41"/>
  <c r="C132" i="41"/>
  <c r="I130" i="41"/>
  <c r="H131" i="41"/>
  <c r="C131" i="41"/>
  <c r="L130" i="41"/>
  <c r="K130" i="41"/>
  <c r="K129" i="41" s="1"/>
  <c r="J130" i="41"/>
  <c r="J129" i="41" s="1"/>
  <c r="G130" i="41"/>
  <c r="F130" i="41"/>
  <c r="F129" i="41" s="1"/>
  <c r="E130" i="41"/>
  <c r="D130" i="41"/>
  <c r="D129" i="41" s="1"/>
  <c r="E129" i="41"/>
  <c r="H128" i="41"/>
  <c r="H127" i="41" s="1"/>
  <c r="C128" i="41"/>
  <c r="C127" i="41" s="1"/>
  <c r="L127" i="41"/>
  <c r="K127" i="41"/>
  <c r="J127" i="41"/>
  <c r="I127" i="41"/>
  <c r="G127" i="41"/>
  <c r="F127" i="41"/>
  <c r="E127" i="41"/>
  <c r="D127" i="41"/>
  <c r="H126" i="41"/>
  <c r="D126" i="41"/>
  <c r="C126" i="41"/>
  <c r="H125" i="41"/>
  <c r="C125" i="41"/>
  <c r="H124" i="41"/>
  <c r="C124" i="41"/>
  <c r="H123" i="41"/>
  <c r="C123" i="41"/>
  <c r="H122" i="41"/>
  <c r="C122" i="41"/>
  <c r="L121" i="41"/>
  <c r="K121" i="41"/>
  <c r="J121" i="41"/>
  <c r="G121" i="41"/>
  <c r="F121" i="41"/>
  <c r="E121" i="41"/>
  <c r="D121" i="41"/>
  <c r="C121" i="41"/>
  <c r="H120" i="41"/>
  <c r="C120" i="41"/>
  <c r="H119" i="41"/>
  <c r="C119" i="41"/>
  <c r="H118" i="41"/>
  <c r="C118" i="41"/>
  <c r="H117" i="41"/>
  <c r="C117" i="41"/>
  <c r="H116" i="41"/>
  <c r="C116" i="41"/>
  <c r="L115" i="41"/>
  <c r="K115" i="41"/>
  <c r="J115" i="41"/>
  <c r="G115" i="41"/>
  <c r="F115" i="41"/>
  <c r="E115" i="41"/>
  <c r="D115" i="41"/>
  <c r="H114" i="41"/>
  <c r="C114" i="41"/>
  <c r="H113" i="41"/>
  <c r="C113" i="41"/>
  <c r="H112" i="41"/>
  <c r="C112" i="41"/>
  <c r="L111" i="41"/>
  <c r="K111" i="41"/>
  <c r="J111" i="41"/>
  <c r="G111" i="41"/>
  <c r="F111" i="41"/>
  <c r="E111" i="41"/>
  <c r="D111" i="41"/>
  <c r="C111" i="41" s="1"/>
  <c r="H110" i="41"/>
  <c r="C110" i="41"/>
  <c r="H109" i="41"/>
  <c r="C109" i="41"/>
  <c r="H108" i="41"/>
  <c r="C108" i="41"/>
  <c r="H107" i="41"/>
  <c r="C107" i="41"/>
  <c r="H106" i="41"/>
  <c r="C106" i="41"/>
  <c r="H105" i="41"/>
  <c r="C105" i="41"/>
  <c r="H104" i="41"/>
  <c r="C104" i="41"/>
  <c r="H103" i="41"/>
  <c r="C103" i="41"/>
  <c r="L102" i="41"/>
  <c r="K102" i="41"/>
  <c r="J102" i="41"/>
  <c r="I102" i="41"/>
  <c r="G102" i="41"/>
  <c r="F102" i="41"/>
  <c r="E102" i="41"/>
  <c r="D102" i="41"/>
  <c r="H101" i="41"/>
  <c r="C101" i="41"/>
  <c r="H100" i="41"/>
  <c r="C100" i="41"/>
  <c r="H99" i="41"/>
  <c r="C99" i="41"/>
  <c r="H98" i="41"/>
  <c r="C98" i="41"/>
  <c r="H97" i="41"/>
  <c r="C97" i="41"/>
  <c r="H96" i="41"/>
  <c r="C96" i="41"/>
  <c r="I94" i="41"/>
  <c r="H94" i="41" s="1"/>
  <c r="H95" i="41"/>
  <c r="C95" i="41"/>
  <c r="L94" i="41"/>
  <c r="K94" i="41"/>
  <c r="J94" i="41"/>
  <c r="G94" i="41"/>
  <c r="F94" i="41"/>
  <c r="E94" i="41"/>
  <c r="E82" i="41" s="1"/>
  <c r="D94" i="41"/>
  <c r="H93" i="41"/>
  <c r="C93" i="41"/>
  <c r="H92" i="41"/>
  <c r="C92" i="41"/>
  <c r="H91" i="41"/>
  <c r="C91" i="41"/>
  <c r="H90" i="41"/>
  <c r="C90" i="41"/>
  <c r="H89" i="41"/>
  <c r="C89" i="41"/>
  <c r="L88" i="41"/>
  <c r="K88" i="41"/>
  <c r="J88" i="41"/>
  <c r="I88" i="41"/>
  <c r="G88" i="41"/>
  <c r="F88" i="41"/>
  <c r="E88" i="41"/>
  <c r="D88" i="41"/>
  <c r="H87" i="41"/>
  <c r="C87" i="41"/>
  <c r="H86" i="41"/>
  <c r="C86" i="41"/>
  <c r="H85" i="41"/>
  <c r="C85" i="41"/>
  <c r="H84" i="41"/>
  <c r="C84" i="41"/>
  <c r="L83" i="41"/>
  <c r="K83" i="41"/>
  <c r="J83" i="41"/>
  <c r="G83" i="41"/>
  <c r="F83" i="41"/>
  <c r="F82" i="41" s="1"/>
  <c r="E83" i="41"/>
  <c r="D83" i="41"/>
  <c r="J82" i="41"/>
  <c r="H81" i="41"/>
  <c r="C81" i="41"/>
  <c r="H80" i="41"/>
  <c r="C80" i="41"/>
  <c r="L79" i="41"/>
  <c r="K79" i="41"/>
  <c r="J79" i="41"/>
  <c r="I79" i="41"/>
  <c r="G79" i="41"/>
  <c r="F79" i="41"/>
  <c r="E79" i="41"/>
  <c r="D79" i="41"/>
  <c r="H78" i="41"/>
  <c r="C78" i="41"/>
  <c r="H77" i="41"/>
  <c r="C77" i="41"/>
  <c r="L76" i="41"/>
  <c r="K76" i="41"/>
  <c r="J76" i="41"/>
  <c r="J75" i="41" s="1"/>
  <c r="I76" i="41"/>
  <c r="G76" i="41"/>
  <c r="F76" i="41"/>
  <c r="F75" i="41" s="1"/>
  <c r="E76" i="41"/>
  <c r="D76" i="41"/>
  <c r="L75" i="41"/>
  <c r="K75" i="41"/>
  <c r="G75" i="41"/>
  <c r="D75" i="41"/>
  <c r="H73" i="41"/>
  <c r="C73" i="41"/>
  <c r="H72" i="41"/>
  <c r="C72" i="41"/>
  <c r="H71" i="41"/>
  <c r="C71" i="41"/>
  <c r="H70" i="41"/>
  <c r="C70" i="41"/>
  <c r="I68" i="41"/>
  <c r="H69" i="41"/>
  <c r="C69" i="41"/>
  <c r="L68" i="41"/>
  <c r="L66" i="41" s="1"/>
  <c r="K68" i="41"/>
  <c r="J68" i="41"/>
  <c r="J66" i="41" s="1"/>
  <c r="G68" i="41"/>
  <c r="F68" i="41"/>
  <c r="F66" i="41" s="1"/>
  <c r="E68" i="41"/>
  <c r="D68" i="41"/>
  <c r="C68" i="41" s="1"/>
  <c r="H67" i="41"/>
  <c r="C67" i="41"/>
  <c r="K66" i="41"/>
  <c r="G66" i="41"/>
  <c r="E66" i="41"/>
  <c r="H65" i="41"/>
  <c r="C65" i="41"/>
  <c r="H64" i="41"/>
  <c r="C64" i="41"/>
  <c r="H63" i="41"/>
  <c r="C63" i="41"/>
  <c r="H62" i="41"/>
  <c r="C62" i="41"/>
  <c r="H61" i="41"/>
  <c r="C61" i="41"/>
  <c r="H60" i="41"/>
  <c r="C60" i="41"/>
  <c r="H59" i="41"/>
  <c r="C59" i="41"/>
  <c r="H58" i="41"/>
  <c r="C58" i="41"/>
  <c r="L57" i="41"/>
  <c r="K57" i="41"/>
  <c r="J57" i="41"/>
  <c r="I57" i="41"/>
  <c r="G57" i="41"/>
  <c r="F57" i="41"/>
  <c r="E57" i="41"/>
  <c r="C57" i="41" s="1"/>
  <c r="D57" i="41"/>
  <c r="H56" i="41"/>
  <c r="C56" i="41"/>
  <c r="H55" i="41"/>
  <c r="C55" i="41"/>
  <c r="L54" i="41"/>
  <c r="K54" i="41"/>
  <c r="J54" i="41"/>
  <c r="J53" i="41" s="1"/>
  <c r="I54" i="41"/>
  <c r="G54" i="41"/>
  <c r="F54" i="41"/>
  <c r="F53" i="41" s="1"/>
  <c r="F52" i="41" s="1"/>
  <c r="E54" i="41"/>
  <c r="C54" i="41" s="1"/>
  <c r="D54" i="41"/>
  <c r="L53" i="41"/>
  <c r="L52" i="41" s="1"/>
  <c r="K53" i="41"/>
  <c r="K52" i="41" s="1"/>
  <c r="G53" i="41"/>
  <c r="G52" i="41" s="1"/>
  <c r="D53" i="41"/>
  <c r="H46" i="41"/>
  <c r="C46" i="41"/>
  <c r="H45" i="41"/>
  <c r="C45" i="41"/>
  <c r="L44" i="41"/>
  <c r="H44" i="41"/>
  <c r="G44" i="41"/>
  <c r="C44" i="41" s="1"/>
  <c r="H43" i="41"/>
  <c r="C43" i="41"/>
  <c r="K42" i="41"/>
  <c r="J42" i="41"/>
  <c r="I42" i="41"/>
  <c r="F42" i="41"/>
  <c r="E42" i="41"/>
  <c r="C42" i="41" s="1"/>
  <c r="D42" i="41"/>
  <c r="H41" i="41"/>
  <c r="C41" i="41"/>
  <c r="H40" i="41"/>
  <c r="C40" i="41"/>
  <c r="H39" i="41"/>
  <c r="C39" i="41"/>
  <c r="H38" i="41"/>
  <c r="C38" i="41"/>
  <c r="H37" i="41"/>
  <c r="C37" i="41"/>
  <c r="K36" i="41"/>
  <c r="H36" i="41" s="1"/>
  <c r="F36" i="41"/>
  <c r="C36" i="41"/>
  <c r="H35" i="41"/>
  <c r="C35" i="41"/>
  <c r="H34" i="41"/>
  <c r="C34" i="41"/>
  <c r="K33" i="41"/>
  <c r="H33" i="41" s="1"/>
  <c r="F33" i="41"/>
  <c r="C33" i="41"/>
  <c r="H32" i="41"/>
  <c r="C32" i="41"/>
  <c r="K31" i="41"/>
  <c r="H31" i="41"/>
  <c r="F31" i="41"/>
  <c r="C31" i="41" s="1"/>
  <c r="H30" i="41"/>
  <c r="C30" i="41"/>
  <c r="H29" i="41"/>
  <c r="C29" i="41"/>
  <c r="H28" i="41"/>
  <c r="C28" i="41"/>
  <c r="K27" i="41"/>
  <c r="H27" i="41" s="1"/>
  <c r="F27" i="41"/>
  <c r="C27" i="41" s="1"/>
  <c r="F26" i="41"/>
  <c r="C26" i="41" s="1"/>
  <c r="H25" i="41"/>
  <c r="C25" i="41"/>
  <c r="H23" i="41"/>
  <c r="C23" i="41"/>
  <c r="H22" i="41"/>
  <c r="C22" i="41"/>
  <c r="L21" i="41"/>
  <c r="L287" i="41" s="1"/>
  <c r="L286" i="41" s="1"/>
  <c r="K21" i="41"/>
  <c r="K287" i="41" s="1"/>
  <c r="J21" i="41"/>
  <c r="J287" i="41" s="1"/>
  <c r="J286" i="41" s="1"/>
  <c r="I21" i="41"/>
  <c r="G21" i="41"/>
  <c r="G287" i="41" s="1"/>
  <c r="G286" i="41" s="1"/>
  <c r="F21" i="41"/>
  <c r="F287" i="41" s="1"/>
  <c r="F286" i="41" s="1"/>
  <c r="E21" i="41"/>
  <c r="E287" i="41" s="1"/>
  <c r="E286" i="41" s="1"/>
  <c r="D21" i="41"/>
  <c r="C21" i="41"/>
  <c r="C287" i="41" s="1"/>
  <c r="C286" i="41" s="1"/>
  <c r="H296" i="40"/>
  <c r="C296" i="40"/>
  <c r="H295" i="40"/>
  <c r="C295" i="40"/>
  <c r="H294" i="40"/>
  <c r="C294" i="40"/>
  <c r="H293" i="40"/>
  <c r="C293" i="40"/>
  <c r="H292" i="40"/>
  <c r="C292" i="40"/>
  <c r="H291" i="40"/>
  <c r="C291" i="40"/>
  <c r="H290" i="40"/>
  <c r="C290" i="40"/>
  <c r="H289" i="40"/>
  <c r="C289" i="40"/>
  <c r="L288" i="40"/>
  <c r="K288" i="40"/>
  <c r="J288" i="40"/>
  <c r="I288" i="40"/>
  <c r="H288" i="40"/>
  <c r="G288" i="40"/>
  <c r="F288" i="40"/>
  <c r="E288" i="40"/>
  <c r="D288" i="40"/>
  <c r="C288" i="40"/>
  <c r="H283" i="40"/>
  <c r="C283" i="40"/>
  <c r="H282" i="40"/>
  <c r="C282" i="40"/>
  <c r="L281" i="40"/>
  <c r="K281" i="40"/>
  <c r="J281" i="40"/>
  <c r="I281" i="40"/>
  <c r="G281" i="40"/>
  <c r="F281" i="40"/>
  <c r="E281" i="40"/>
  <c r="D281" i="40"/>
  <c r="I279" i="40"/>
  <c r="H280" i="40"/>
  <c r="C280" i="40"/>
  <c r="L279" i="40"/>
  <c r="K279" i="40"/>
  <c r="J279" i="40"/>
  <c r="G279" i="40"/>
  <c r="G268" i="40" s="1"/>
  <c r="F279" i="40"/>
  <c r="E279" i="40"/>
  <c r="D279" i="40"/>
  <c r="H278" i="40"/>
  <c r="C278" i="40"/>
  <c r="H277" i="40"/>
  <c r="C277" i="40"/>
  <c r="H276" i="40"/>
  <c r="C276" i="40"/>
  <c r="L275" i="40"/>
  <c r="K275" i="40"/>
  <c r="J275" i="40"/>
  <c r="I275" i="40"/>
  <c r="G275" i="40"/>
  <c r="F275" i="40"/>
  <c r="E275" i="40"/>
  <c r="C275" i="40" s="1"/>
  <c r="D275" i="40"/>
  <c r="H274" i="40"/>
  <c r="C274" i="40"/>
  <c r="H273" i="40"/>
  <c r="C273" i="40"/>
  <c r="H272" i="40"/>
  <c r="C272" i="40"/>
  <c r="L271" i="40"/>
  <c r="L269" i="40" s="1"/>
  <c r="L268" i="40" s="1"/>
  <c r="K271" i="40"/>
  <c r="J271" i="40"/>
  <c r="G271" i="40"/>
  <c r="F271" i="40"/>
  <c r="F269" i="40" s="1"/>
  <c r="F268" i="40" s="1"/>
  <c r="E271" i="40"/>
  <c r="E269" i="40" s="1"/>
  <c r="E268" i="40" s="1"/>
  <c r="D271" i="40"/>
  <c r="H270" i="40"/>
  <c r="C270" i="40"/>
  <c r="K269" i="40"/>
  <c r="G269" i="40"/>
  <c r="K268" i="40"/>
  <c r="H267" i="40"/>
  <c r="C267" i="40"/>
  <c r="H266" i="40"/>
  <c r="C266" i="40"/>
  <c r="H265" i="40"/>
  <c r="C265" i="40"/>
  <c r="H264" i="40"/>
  <c r="C264" i="40"/>
  <c r="L263" i="40"/>
  <c r="K263" i="40"/>
  <c r="J263" i="40"/>
  <c r="J258" i="40" s="1"/>
  <c r="I263" i="40"/>
  <c r="G263" i="40"/>
  <c r="F263" i="40"/>
  <c r="E263" i="40"/>
  <c r="C263" i="40" s="1"/>
  <c r="D263" i="40"/>
  <c r="H262" i="40"/>
  <c r="C262" i="40"/>
  <c r="H261" i="40"/>
  <c r="C261" i="40"/>
  <c r="H260" i="40"/>
  <c r="C260" i="40"/>
  <c r="L259" i="40"/>
  <c r="L258" i="40" s="1"/>
  <c r="K259" i="40"/>
  <c r="J259" i="40"/>
  <c r="G259" i="40"/>
  <c r="F259" i="40"/>
  <c r="E259" i="40"/>
  <c r="D259" i="40"/>
  <c r="F258" i="40"/>
  <c r="H257" i="40"/>
  <c r="C257" i="40"/>
  <c r="H256" i="40"/>
  <c r="C256" i="40"/>
  <c r="H255" i="40"/>
  <c r="C255" i="40"/>
  <c r="H254" i="40"/>
  <c r="C254" i="40"/>
  <c r="H253" i="40"/>
  <c r="C253" i="40"/>
  <c r="I251" i="40"/>
  <c r="H252" i="40"/>
  <c r="C252" i="40"/>
  <c r="L251" i="40"/>
  <c r="L250" i="40" s="1"/>
  <c r="K251" i="40"/>
  <c r="K250" i="40" s="1"/>
  <c r="J251" i="40"/>
  <c r="J250" i="40" s="1"/>
  <c r="G251" i="40"/>
  <c r="G250" i="40" s="1"/>
  <c r="F251" i="40"/>
  <c r="E251" i="40"/>
  <c r="D251" i="40"/>
  <c r="C251" i="40" s="1"/>
  <c r="F250" i="40"/>
  <c r="E250" i="40"/>
  <c r="H249" i="40"/>
  <c r="C249" i="40"/>
  <c r="H248" i="40"/>
  <c r="C248" i="40"/>
  <c r="H247" i="40"/>
  <c r="C247" i="40"/>
  <c r="I245" i="40"/>
  <c r="H246" i="40"/>
  <c r="C246" i="40"/>
  <c r="L245" i="40"/>
  <c r="K245" i="40"/>
  <c r="J245" i="40"/>
  <c r="G245" i="40"/>
  <c r="F245" i="40"/>
  <c r="E245" i="40"/>
  <c r="D245" i="40"/>
  <c r="H244" i="40"/>
  <c r="C244" i="40"/>
  <c r="H243" i="40"/>
  <c r="C243" i="40"/>
  <c r="H242" i="40"/>
  <c r="C242" i="40"/>
  <c r="H241" i="40"/>
  <c r="C241" i="40"/>
  <c r="H240" i="40"/>
  <c r="C240" i="40"/>
  <c r="H239" i="40"/>
  <c r="C239" i="40"/>
  <c r="H238" i="40"/>
  <c r="C238" i="40"/>
  <c r="L237" i="40"/>
  <c r="K237" i="40"/>
  <c r="J237" i="40"/>
  <c r="G237" i="40"/>
  <c r="F237" i="40"/>
  <c r="E237" i="40"/>
  <c r="D237" i="40"/>
  <c r="C237" i="40" s="1"/>
  <c r="H236" i="40"/>
  <c r="C236" i="40"/>
  <c r="H235" i="40"/>
  <c r="C235" i="40"/>
  <c r="L234" i="40"/>
  <c r="K234" i="40"/>
  <c r="J234" i="40"/>
  <c r="G234" i="40"/>
  <c r="F234" i="40"/>
  <c r="E234" i="40"/>
  <c r="D234" i="40"/>
  <c r="C234" i="40" s="1"/>
  <c r="I232" i="40"/>
  <c r="H233" i="40"/>
  <c r="C233" i="40"/>
  <c r="L232" i="40"/>
  <c r="L230" i="40" s="1"/>
  <c r="K232" i="40"/>
  <c r="J232" i="40"/>
  <c r="G232" i="40"/>
  <c r="G230" i="40" s="1"/>
  <c r="F232" i="40"/>
  <c r="F230" i="40" s="1"/>
  <c r="E232" i="40"/>
  <c r="D232" i="40"/>
  <c r="H231" i="40"/>
  <c r="C231" i="40"/>
  <c r="E230" i="40"/>
  <c r="H228" i="40"/>
  <c r="C228" i="40"/>
  <c r="H227" i="40"/>
  <c r="C227" i="40"/>
  <c r="L226" i="40"/>
  <c r="K226" i="40"/>
  <c r="J226" i="40"/>
  <c r="G226" i="40"/>
  <c r="F226" i="40"/>
  <c r="E226" i="40"/>
  <c r="D226" i="40"/>
  <c r="C226" i="40"/>
  <c r="H225" i="40"/>
  <c r="C225" i="40"/>
  <c r="H224" i="40"/>
  <c r="C224" i="40"/>
  <c r="H223" i="40"/>
  <c r="C223" i="40"/>
  <c r="H222" i="40"/>
  <c r="C222" i="40"/>
  <c r="H221" i="40"/>
  <c r="C221" i="40"/>
  <c r="H220" i="40"/>
  <c r="C220" i="40"/>
  <c r="H219" i="40"/>
  <c r="C219" i="40"/>
  <c r="H218" i="40"/>
  <c r="C218" i="40"/>
  <c r="H217" i="40"/>
  <c r="C217" i="40"/>
  <c r="H216" i="40"/>
  <c r="C216" i="40"/>
  <c r="L215" i="40"/>
  <c r="K215" i="40"/>
  <c r="J215" i="40"/>
  <c r="G215" i="40"/>
  <c r="G203" i="40" s="1"/>
  <c r="G194" i="40" s="1"/>
  <c r="F215" i="40"/>
  <c r="E215" i="40"/>
  <c r="D215" i="40"/>
  <c r="H214" i="40"/>
  <c r="C214" i="40"/>
  <c r="H213" i="40"/>
  <c r="C213" i="40"/>
  <c r="H212" i="40"/>
  <c r="C212" i="40"/>
  <c r="H211" i="40"/>
  <c r="C211" i="40"/>
  <c r="H210" i="40"/>
  <c r="C210" i="40"/>
  <c r="H209" i="40"/>
  <c r="C209" i="40"/>
  <c r="H208" i="40"/>
  <c r="C208" i="40"/>
  <c r="H207" i="40"/>
  <c r="C207" i="40"/>
  <c r="H206" i="40"/>
  <c r="C206" i="40"/>
  <c r="H205" i="40"/>
  <c r="C205" i="40"/>
  <c r="L204" i="40"/>
  <c r="K204" i="40"/>
  <c r="J204" i="40"/>
  <c r="J203" i="40" s="1"/>
  <c r="G204" i="40"/>
  <c r="F204" i="40"/>
  <c r="F203" i="40" s="1"/>
  <c r="E204" i="40"/>
  <c r="E203" i="40" s="1"/>
  <c r="D204" i="40"/>
  <c r="C204" i="40" s="1"/>
  <c r="L203" i="40"/>
  <c r="K203" i="40"/>
  <c r="D203" i="40"/>
  <c r="H202" i="40"/>
  <c r="C202" i="40"/>
  <c r="H201" i="40"/>
  <c r="C201" i="40"/>
  <c r="H200" i="40"/>
  <c r="C200" i="40"/>
  <c r="C199" i="40"/>
  <c r="H198" i="40"/>
  <c r="C198" i="40"/>
  <c r="L197" i="40"/>
  <c r="L195" i="40" s="1"/>
  <c r="K197" i="40"/>
  <c r="J197" i="40"/>
  <c r="J195" i="40" s="1"/>
  <c r="G197" i="40"/>
  <c r="G195" i="40" s="1"/>
  <c r="F197" i="40"/>
  <c r="F195" i="40" s="1"/>
  <c r="E197" i="40"/>
  <c r="D197" i="40"/>
  <c r="H196" i="40"/>
  <c r="C196" i="40"/>
  <c r="K195" i="40"/>
  <c r="E195" i="40"/>
  <c r="K194" i="40"/>
  <c r="I191" i="40"/>
  <c r="I190" i="40" s="1"/>
  <c r="H192" i="40"/>
  <c r="C192" i="40"/>
  <c r="L191" i="40"/>
  <c r="K191" i="40"/>
  <c r="K190" i="40" s="1"/>
  <c r="J191" i="40"/>
  <c r="H191" i="40"/>
  <c r="G191" i="40"/>
  <c r="G190" i="40" s="1"/>
  <c r="G186" i="40" s="1"/>
  <c r="F191" i="40"/>
  <c r="F190" i="40" s="1"/>
  <c r="F186" i="40" s="1"/>
  <c r="E191" i="40"/>
  <c r="D191" i="40"/>
  <c r="C191" i="40" s="1"/>
  <c r="L190" i="40"/>
  <c r="J190" i="40"/>
  <c r="E190" i="40"/>
  <c r="C189" i="40"/>
  <c r="H188" i="40"/>
  <c r="C188" i="40"/>
  <c r="L187" i="40"/>
  <c r="L186" i="40" s="1"/>
  <c r="K187" i="40"/>
  <c r="J187" i="40"/>
  <c r="J186" i="40" s="1"/>
  <c r="G187" i="40"/>
  <c r="F187" i="40"/>
  <c r="E187" i="40"/>
  <c r="D187" i="40"/>
  <c r="H185" i="40"/>
  <c r="C185" i="40"/>
  <c r="I183" i="40"/>
  <c r="H184" i="40"/>
  <c r="C184" i="40"/>
  <c r="L183" i="40"/>
  <c r="K183" i="40"/>
  <c r="J183" i="40"/>
  <c r="G183" i="40"/>
  <c r="F183" i="40"/>
  <c r="E183" i="40"/>
  <c r="D183" i="40"/>
  <c r="H182" i="40"/>
  <c r="C182" i="40"/>
  <c r="H181" i="40"/>
  <c r="C181" i="40"/>
  <c r="C180" i="40"/>
  <c r="H179" i="40"/>
  <c r="C179" i="40"/>
  <c r="L178" i="40"/>
  <c r="K178" i="40"/>
  <c r="J178" i="40"/>
  <c r="J173" i="40" s="1"/>
  <c r="G178" i="40"/>
  <c r="F178" i="40"/>
  <c r="E178" i="40"/>
  <c r="D178" i="40"/>
  <c r="H177" i="40"/>
  <c r="C177" i="40"/>
  <c r="H176" i="40"/>
  <c r="C176" i="40"/>
  <c r="H175" i="40"/>
  <c r="C175" i="40"/>
  <c r="L174" i="40"/>
  <c r="K174" i="40"/>
  <c r="K173" i="40" s="1"/>
  <c r="K172" i="40" s="1"/>
  <c r="J174" i="40"/>
  <c r="G174" i="40"/>
  <c r="F174" i="40"/>
  <c r="E174" i="40"/>
  <c r="D174" i="40"/>
  <c r="G173" i="40"/>
  <c r="G172" i="40" s="1"/>
  <c r="H171" i="40"/>
  <c r="C171" i="40"/>
  <c r="H170" i="40"/>
  <c r="C170" i="40"/>
  <c r="H169" i="40"/>
  <c r="C169" i="40"/>
  <c r="H168" i="40"/>
  <c r="C168" i="40"/>
  <c r="H167" i="40"/>
  <c r="C167" i="40"/>
  <c r="H166" i="40"/>
  <c r="C166" i="40"/>
  <c r="L165" i="40"/>
  <c r="L164" i="40" s="1"/>
  <c r="K165" i="40"/>
  <c r="J165" i="40"/>
  <c r="I165" i="40"/>
  <c r="H165" i="40" s="1"/>
  <c r="G165" i="40"/>
  <c r="F165" i="40"/>
  <c r="E165" i="40"/>
  <c r="D165" i="40"/>
  <c r="D164" i="40" s="1"/>
  <c r="C164" i="40" s="1"/>
  <c r="K164" i="40"/>
  <c r="J164" i="40"/>
  <c r="I164" i="40"/>
  <c r="H164" i="40" s="1"/>
  <c r="G164" i="40"/>
  <c r="F164" i="40"/>
  <c r="E164" i="40"/>
  <c r="H163" i="40"/>
  <c r="C163" i="40"/>
  <c r="H162" i="40"/>
  <c r="C162" i="40"/>
  <c r="H161" i="40"/>
  <c r="C161" i="40"/>
  <c r="H160" i="40"/>
  <c r="C160" i="40"/>
  <c r="L159" i="40"/>
  <c r="K159" i="40"/>
  <c r="J159" i="40"/>
  <c r="I159" i="40"/>
  <c r="G159" i="40"/>
  <c r="F159" i="40"/>
  <c r="E159" i="40"/>
  <c r="D159" i="40"/>
  <c r="H158" i="40"/>
  <c r="C158" i="40"/>
  <c r="H157" i="40"/>
  <c r="C157" i="40"/>
  <c r="H156" i="40"/>
  <c r="C156" i="40"/>
  <c r="H155" i="40"/>
  <c r="C155" i="40"/>
  <c r="H154" i="40"/>
  <c r="C154" i="40"/>
  <c r="H153" i="40"/>
  <c r="C153" i="40"/>
  <c r="H152" i="40"/>
  <c r="C152" i="40"/>
  <c r="H151" i="40"/>
  <c r="C151" i="40"/>
  <c r="L150" i="40"/>
  <c r="K150" i="40"/>
  <c r="J150" i="40"/>
  <c r="G150" i="40"/>
  <c r="F150" i="40"/>
  <c r="E150" i="40"/>
  <c r="D150" i="40"/>
  <c r="C150" i="40"/>
  <c r="H149" i="40"/>
  <c r="C149" i="40"/>
  <c r="H148" i="40"/>
  <c r="C148" i="40"/>
  <c r="H147" i="40"/>
  <c r="C147" i="40"/>
  <c r="H146" i="40"/>
  <c r="C146" i="40"/>
  <c r="H145" i="40"/>
  <c r="C145" i="40"/>
  <c r="H144" i="40"/>
  <c r="C144" i="40"/>
  <c r="L143" i="40"/>
  <c r="K143" i="40"/>
  <c r="J143" i="40"/>
  <c r="G143" i="40"/>
  <c r="F143" i="40"/>
  <c r="E143" i="40"/>
  <c r="D143" i="40"/>
  <c r="C143" i="40"/>
  <c r="H142" i="40"/>
  <c r="C142" i="40"/>
  <c r="H141" i="40"/>
  <c r="C141" i="40"/>
  <c r="L140" i="40"/>
  <c r="K140" i="40"/>
  <c r="J140" i="40"/>
  <c r="G140" i="40"/>
  <c r="F140" i="40"/>
  <c r="E140" i="40"/>
  <c r="D140" i="40"/>
  <c r="H139" i="40"/>
  <c r="C139" i="40"/>
  <c r="H138" i="40"/>
  <c r="C138" i="40"/>
  <c r="H137" i="40"/>
  <c r="C137" i="40"/>
  <c r="H136" i="40"/>
  <c r="C136" i="40"/>
  <c r="L135" i="40"/>
  <c r="L129" i="40" s="1"/>
  <c r="K135" i="40"/>
  <c r="J135" i="40"/>
  <c r="I135" i="40"/>
  <c r="G135" i="40"/>
  <c r="F135" i="40"/>
  <c r="E135" i="40"/>
  <c r="D135" i="40"/>
  <c r="C135" i="40"/>
  <c r="H134" i="40"/>
  <c r="D134" i="40"/>
  <c r="C134" i="40"/>
  <c r="H133" i="40"/>
  <c r="C133" i="40"/>
  <c r="H132" i="40"/>
  <c r="C132" i="40"/>
  <c r="H131" i="40"/>
  <c r="C131" i="40"/>
  <c r="L130" i="40"/>
  <c r="K130" i="40"/>
  <c r="J130" i="40"/>
  <c r="J129" i="40" s="1"/>
  <c r="G130" i="40"/>
  <c r="F130" i="40"/>
  <c r="E130" i="40"/>
  <c r="D130" i="40"/>
  <c r="C130" i="40" s="1"/>
  <c r="F129" i="40"/>
  <c r="H128" i="40"/>
  <c r="H127" i="40" s="1"/>
  <c r="C128" i="40"/>
  <c r="L127" i="40"/>
  <c r="K127" i="40"/>
  <c r="J127" i="40"/>
  <c r="J82" i="40" s="1"/>
  <c r="G127" i="40"/>
  <c r="F127" i="40"/>
  <c r="E127" i="40"/>
  <c r="D127" i="40"/>
  <c r="C127" i="40"/>
  <c r="H126" i="40"/>
  <c r="D126" i="40"/>
  <c r="C126" i="40"/>
  <c r="H125" i="40"/>
  <c r="C125" i="40"/>
  <c r="H124" i="40"/>
  <c r="C124" i="40"/>
  <c r="H123" i="40"/>
  <c r="C123" i="40"/>
  <c r="H122" i="40"/>
  <c r="C122" i="40"/>
  <c r="L121" i="40"/>
  <c r="K121" i="40"/>
  <c r="J121" i="40"/>
  <c r="I121" i="40"/>
  <c r="H121" i="40" s="1"/>
  <c r="G121" i="40"/>
  <c r="F121" i="40"/>
  <c r="E121" i="40"/>
  <c r="D121" i="40"/>
  <c r="H120" i="40"/>
  <c r="C120" i="40"/>
  <c r="H119" i="40"/>
  <c r="C119" i="40"/>
  <c r="H118" i="40"/>
  <c r="C118" i="40"/>
  <c r="H117" i="40"/>
  <c r="C117" i="40"/>
  <c r="H116" i="40"/>
  <c r="C116" i="40"/>
  <c r="L115" i="40"/>
  <c r="K115" i="40"/>
  <c r="J115" i="40"/>
  <c r="G115" i="40"/>
  <c r="F115" i="40"/>
  <c r="E115" i="40"/>
  <c r="D115" i="40"/>
  <c r="H114" i="40"/>
  <c r="C114" i="40"/>
  <c r="H113" i="40"/>
  <c r="C113" i="40"/>
  <c r="H112" i="40"/>
  <c r="C112" i="40"/>
  <c r="L111" i="40"/>
  <c r="K111" i="40"/>
  <c r="J111" i="40"/>
  <c r="I111" i="40"/>
  <c r="G111" i="40"/>
  <c r="F111" i="40"/>
  <c r="E111" i="40"/>
  <c r="D111" i="40"/>
  <c r="H110" i="40"/>
  <c r="C110" i="40"/>
  <c r="H109" i="40"/>
  <c r="C109" i="40"/>
  <c r="H108" i="40"/>
  <c r="C108" i="40"/>
  <c r="H107" i="40"/>
  <c r="C107" i="40"/>
  <c r="H106" i="40"/>
  <c r="C106" i="40"/>
  <c r="H105" i="40"/>
  <c r="C105" i="40"/>
  <c r="H104" i="40"/>
  <c r="C104" i="40"/>
  <c r="H103" i="40"/>
  <c r="C103" i="40"/>
  <c r="L102" i="40"/>
  <c r="K102" i="40"/>
  <c r="J102" i="40"/>
  <c r="G102" i="40"/>
  <c r="F102" i="40"/>
  <c r="E102" i="40"/>
  <c r="C102" i="40" s="1"/>
  <c r="D102" i="40"/>
  <c r="H101" i="40"/>
  <c r="C101" i="40"/>
  <c r="H100" i="40"/>
  <c r="C100" i="40"/>
  <c r="H99" i="40"/>
  <c r="C99" i="40"/>
  <c r="H98" i="40"/>
  <c r="C98" i="40"/>
  <c r="H97" i="40"/>
  <c r="C97" i="40"/>
  <c r="H96" i="40"/>
  <c r="C96" i="40"/>
  <c r="H95" i="40"/>
  <c r="D95" i="40"/>
  <c r="C95" i="40"/>
  <c r="L94" i="40"/>
  <c r="K94" i="40"/>
  <c r="K82" i="40" s="1"/>
  <c r="J94" i="40"/>
  <c r="I94" i="40"/>
  <c r="G94" i="40"/>
  <c r="F94" i="40"/>
  <c r="E94" i="40"/>
  <c r="D94" i="40"/>
  <c r="H93" i="40"/>
  <c r="C93" i="40"/>
  <c r="H92" i="40"/>
  <c r="C92" i="40"/>
  <c r="H91" i="40"/>
  <c r="C91" i="40"/>
  <c r="H90" i="40"/>
  <c r="C90" i="40"/>
  <c r="H89" i="40"/>
  <c r="C89" i="40"/>
  <c r="L88" i="40"/>
  <c r="K88" i="40"/>
  <c r="J88" i="40"/>
  <c r="G88" i="40"/>
  <c r="F88" i="40"/>
  <c r="E88" i="40"/>
  <c r="D88" i="40"/>
  <c r="H87" i="40"/>
  <c r="C87" i="40"/>
  <c r="H86" i="40"/>
  <c r="C86" i="40"/>
  <c r="H85" i="40"/>
  <c r="C85" i="40"/>
  <c r="H84" i="40"/>
  <c r="C84" i="40"/>
  <c r="L83" i="40"/>
  <c r="L82" i="40" s="1"/>
  <c r="K83" i="40"/>
  <c r="J83" i="40"/>
  <c r="G83" i="40"/>
  <c r="F83" i="40"/>
  <c r="E83" i="40"/>
  <c r="D83" i="40"/>
  <c r="H81" i="40"/>
  <c r="C81" i="40"/>
  <c r="H80" i="40"/>
  <c r="C80" i="40"/>
  <c r="L79" i="40"/>
  <c r="L75" i="40" s="1"/>
  <c r="L74" i="40" s="1"/>
  <c r="K79" i="40"/>
  <c r="J79" i="40"/>
  <c r="G79" i="40"/>
  <c r="F79" i="40"/>
  <c r="E79" i="40"/>
  <c r="D79" i="40"/>
  <c r="H78" i="40"/>
  <c r="C78" i="40"/>
  <c r="H77" i="40"/>
  <c r="C77" i="40"/>
  <c r="L76" i="40"/>
  <c r="K76" i="40"/>
  <c r="K75" i="40" s="1"/>
  <c r="J76" i="40"/>
  <c r="J75" i="40" s="1"/>
  <c r="G76" i="40"/>
  <c r="G75" i="40" s="1"/>
  <c r="F76" i="40"/>
  <c r="E76" i="40"/>
  <c r="E75" i="40" s="1"/>
  <c r="D76" i="40"/>
  <c r="D75" i="40"/>
  <c r="H73" i="40"/>
  <c r="C73" i="40"/>
  <c r="H72" i="40"/>
  <c r="C72" i="40"/>
  <c r="H71" i="40"/>
  <c r="C71" i="40"/>
  <c r="H70" i="40"/>
  <c r="C70" i="40"/>
  <c r="C69" i="40"/>
  <c r="L68" i="40"/>
  <c r="K68" i="40"/>
  <c r="K66" i="40" s="1"/>
  <c r="J68" i="40"/>
  <c r="J66" i="40" s="1"/>
  <c r="G68" i="40"/>
  <c r="G66" i="40" s="1"/>
  <c r="F68" i="40"/>
  <c r="E68" i="40"/>
  <c r="E66" i="40" s="1"/>
  <c r="D68" i="40"/>
  <c r="C68" i="40" s="1"/>
  <c r="H67" i="40"/>
  <c r="C67" i="40"/>
  <c r="L66" i="40"/>
  <c r="F66" i="40"/>
  <c r="D66" i="40"/>
  <c r="C66" i="40" s="1"/>
  <c r="H65" i="40"/>
  <c r="C65" i="40"/>
  <c r="H64" i="40"/>
  <c r="C64" i="40"/>
  <c r="H63" i="40"/>
  <c r="C63" i="40"/>
  <c r="H62" i="40"/>
  <c r="C62" i="40"/>
  <c r="H61" i="40"/>
  <c r="C61" i="40"/>
  <c r="H60" i="40"/>
  <c r="C60" i="40"/>
  <c r="H59" i="40"/>
  <c r="C59" i="40"/>
  <c r="I57" i="40"/>
  <c r="H58" i="40"/>
  <c r="C58" i="40"/>
  <c r="L57" i="40"/>
  <c r="K57" i="40"/>
  <c r="J57" i="40"/>
  <c r="G57" i="40"/>
  <c r="F57" i="40"/>
  <c r="E57" i="40"/>
  <c r="D57" i="40"/>
  <c r="C57" i="40" s="1"/>
  <c r="H56" i="40"/>
  <c r="C56" i="40"/>
  <c r="H55" i="40"/>
  <c r="C55" i="40"/>
  <c r="L54" i="40"/>
  <c r="K54" i="40"/>
  <c r="K53" i="40" s="1"/>
  <c r="J54" i="40"/>
  <c r="G54" i="40"/>
  <c r="G53" i="40" s="1"/>
  <c r="G52" i="40" s="1"/>
  <c r="F54" i="40"/>
  <c r="F53" i="40" s="1"/>
  <c r="F52" i="40" s="1"/>
  <c r="E54" i="40"/>
  <c r="D54" i="40"/>
  <c r="L53" i="40"/>
  <c r="L52" i="40" s="1"/>
  <c r="E53" i="40"/>
  <c r="H46" i="40"/>
  <c r="C46" i="40"/>
  <c r="H45" i="40"/>
  <c r="C45" i="40"/>
  <c r="L44" i="40"/>
  <c r="G44" i="40"/>
  <c r="H43" i="40"/>
  <c r="C43" i="40"/>
  <c r="K42" i="40"/>
  <c r="J42" i="40"/>
  <c r="I42" i="40"/>
  <c r="F42" i="40"/>
  <c r="E42" i="40"/>
  <c r="D42" i="40"/>
  <c r="H41" i="40"/>
  <c r="C41" i="40"/>
  <c r="H40" i="40"/>
  <c r="C40" i="40"/>
  <c r="H39" i="40"/>
  <c r="C39" i="40"/>
  <c r="H38" i="40"/>
  <c r="C38" i="40"/>
  <c r="H37" i="40"/>
  <c r="C37" i="40"/>
  <c r="K36" i="40"/>
  <c r="H36" i="40" s="1"/>
  <c r="F36" i="40"/>
  <c r="C36" i="40" s="1"/>
  <c r="H35" i="40"/>
  <c r="C35" i="40"/>
  <c r="H34" i="40"/>
  <c r="C34" i="40"/>
  <c r="K33" i="40"/>
  <c r="H33" i="40" s="1"/>
  <c r="F33" i="40"/>
  <c r="C33" i="40" s="1"/>
  <c r="H32" i="40"/>
  <c r="C32" i="40"/>
  <c r="K31" i="40"/>
  <c r="F31" i="40"/>
  <c r="C31" i="40" s="1"/>
  <c r="H30" i="40"/>
  <c r="C30" i="40"/>
  <c r="H29" i="40"/>
  <c r="C29" i="40"/>
  <c r="H28" i="40"/>
  <c r="C28" i="40"/>
  <c r="K27" i="40"/>
  <c r="H27" i="40" s="1"/>
  <c r="F27" i="40"/>
  <c r="C27" i="40" s="1"/>
  <c r="H25" i="40"/>
  <c r="C25" i="40"/>
  <c r="H23" i="40"/>
  <c r="C23" i="40"/>
  <c r="H22" i="40"/>
  <c r="C22" i="40"/>
  <c r="L21" i="40"/>
  <c r="K21" i="40"/>
  <c r="K287" i="40" s="1"/>
  <c r="K286" i="40" s="1"/>
  <c r="J21" i="40"/>
  <c r="J287" i="40" s="1"/>
  <c r="J286" i="40" s="1"/>
  <c r="I21" i="40"/>
  <c r="I287" i="40" s="1"/>
  <c r="I286" i="40" s="1"/>
  <c r="G21" i="40"/>
  <c r="G287" i="40" s="1"/>
  <c r="G286" i="40" s="1"/>
  <c r="F21" i="40"/>
  <c r="F287" i="40" s="1"/>
  <c r="F286" i="40" s="1"/>
  <c r="E21" i="40"/>
  <c r="D21" i="40"/>
  <c r="E20" i="40"/>
  <c r="H296" i="39"/>
  <c r="C296" i="39"/>
  <c r="H295" i="39"/>
  <c r="C295" i="39"/>
  <c r="H294" i="39"/>
  <c r="C294" i="39"/>
  <c r="H293" i="39"/>
  <c r="C293" i="39"/>
  <c r="H292" i="39"/>
  <c r="C292" i="39"/>
  <c r="H291" i="39"/>
  <c r="C291" i="39"/>
  <c r="H290" i="39"/>
  <c r="C290" i="39"/>
  <c r="H289" i="39"/>
  <c r="C289" i="39"/>
  <c r="C288" i="39" s="1"/>
  <c r="L288" i="39"/>
  <c r="K288" i="39"/>
  <c r="J288" i="39"/>
  <c r="I288" i="39"/>
  <c r="H288" i="39"/>
  <c r="G288" i="39"/>
  <c r="F288" i="39"/>
  <c r="E288" i="39"/>
  <c r="D288" i="39"/>
  <c r="H283" i="39"/>
  <c r="C283" i="39"/>
  <c r="H282" i="39"/>
  <c r="C282" i="39"/>
  <c r="L281" i="39"/>
  <c r="K281" i="39"/>
  <c r="J281" i="39"/>
  <c r="I281" i="39"/>
  <c r="G281" i="39"/>
  <c r="F281" i="39"/>
  <c r="E281" i="39"/>
  <c r="D281" i="39"/>
  <c r="C280" i="39"/>
  <c r="L279" i="39"/>
  <c r="K279" i="39"/>
  <c r="J279" i="39"/>
  <c r="G279" i="39"/>
  <c r="F279" i="39"/>
  <c r="E279" i="39"/>
  <c r="D279" i="39"/>
  <c r="C279" i="39" s="1"/>
  <c r="H278" i="39"/>
  <c r="C278" i="39"/>
  <c r="C277" i="39"/>
  <c r="H276" i="39"/>
  <c r="C276" i="39"/>
  <c r="L275" i="39"/>
  <c r="K275" i="39"/>
  <c r="J275" i="39"/>
  <c r="G275" i="39"/>
  <c r="F275" i="39"/>
  <c r="E275" i="39"/>
  <c r="D275" i="39"/>
  <c r="H274" i="39"/>
  <c r="C274" i="39"/>
  <c r="H273" i="39"/>
  <c r="C273" i="39"/>
  <c r="H272" i="39"/>
  <c r="C272" i="39"/>
  <c r="L271" i="39"/>
  <c r="K271" i="39"/>
  <c r="K269" i="39" s="1"/>
  <c r="K268" i="39" s="1"/>
  <c r="J271" i="39"/>
  <c r="J269" i="39" s="1"/>
  <c r="J268" i="39" s="1"/>
  <c r="I271" i="39"/>
  <c r="G271" i="39"/>
  <c r="F271" i="39"/>
  <c r="E271" i="39"/>
  <c r="E269" i="39" s="1"/>
  <c r="E268" i="39" s="1"/>
  <c r="D271" i="39"/>
  <c r="H270" i="39"/>
  <c r="C270" i="39"/>
  <c r="L269" i="39"/>
  <c r="D269" i="39"/>
  <c r="D268" i="39" s="1"/>
  <c r="L268" i="39"/>
  <c r="H267" i="39"/>
  <c r="C267" i="39"/>
  <c r="H266" i="39"/>
  <c r="C266" i="39"/>
  <c r="H265" i="39"/>
  <c r="C265" i="39"/>
  <c r="I263" i="39"/>
  <c r="H264" i="39"/>
  <c r="C264" i="39"/>
  <c r="L263" i="39"/>
  <c r="K263" i="39"/>
  <c r="K258" i="39" s="1"/>
  <c r="J263" i="39"/>
  <c r="G263" i="39"/>
  <c r="F263" i="39"/>
  <c r="E263" i="39"/>
  <c r="D263" i="39"/>
  <c r="H262" i="39"/>
  <c r="C262" i="39"/>
  <c r="H261" i="39"/>
  <c r="C261" i="39"/>
  <c r="H260" i="39"/>
  <c r="C260" i="39"/>
  <c r="L259" i="39"/>
  <c r="K259" i="39"/>
  <c r="J259" i="39"/>
  <c r="J258" i="39" s="1"/>
  <c r="G259" i="39"/>
  <c r="F259" i="39"/>
  <c r="E259" i="39"/>
  <c r="D259" i="39"/>
  <c r="G258" i="39"/>
  <c r="H257" i="39"/>
  <c r="C257" i="39"/>
  <c r="H256" i="39"/>
  <c r="C256" i="39"/>
  <c r="H255" i="39"/>
  <c r="C255" i="39"/>
  <c r="H254" i="39"/>
  <c r="C254" i="39"/>
  <c r="H253" i="39"/>
  <c r="C253" i="39"/>
  <c r="H252" i="39"/>
  <c r="C252" i="39"/>
  <c r="L251" i="39"/>
  <c r="K251" i="39"/>
  <c r="K250" i="39" s="1"/>
  <c r="J251" i="39"/>
  <c r="G251" i="39"/>
  <c r="G250" i="39" s="1"/>
  <c r="F251" i="39"/>
  <c r="E251" i="39"/>
  <c r="E250" i="39" s="1"/>
  <c r="D251" i="39"/>
  <c r="C251" i="39"/>
  <c r="L250" i="39"/>
  <c r="J250" i="39"/>
  <c r="F250" i="39"/>
  <c r="D250" i="39"/>
  <c r="H249" i="39"/>
  <c r="C249" i="39"/>
  <c r="H248" i="39"/>
  <c r="C248" i="39"/>
  <c r="H247" i="39"/>
  <c r="C247" i="39"/>
  <c r="H246" i="39"/>
  <c r="C246" i="39"/>
  <c r="L245" i="39"/>
  <c r="K245" i="39"/>
  <c r="J245" i="39"/>
  <c r="G245" i="39"/>
  <c r="F245" i="39"/>
  <c r="E245" i="39"/>
  <c r="D245" i="39"/>
  <c r="C245" i="39" s="1"/>
  <c r="H244" i="39"/>
  <c r="C244" i="39"/>
  <c r="H243" i="39"/>
  <c r="C243" i="39"/>
  <c r="H242" i="39"/>
  <c r="C242" i="39"/>
  <c r="H241" i="39"/>
  <c r="C241" i="39"/>
  <c r="H240" i="39"/>
  <c r="C240" i="39"/>
  <c r="C239" i="39"/>
  <c r="H238" i="39"/>
  <c r="C238" i="39"/>
  <c r="L237" i="39"/>
  <c r="K237" i="39"/>
  <c r="J237" i="39"/>
  <c r="G237" i="39"/>
  <c r="F237" i="39"/>
  <c r="E237" i="39"/>
  <c r="D237" i="39"/>
  <c r="H236" i="39"/>
  <c r="C236" i="39"/>
  <c r="I234" i="39"/>
  <c r="H234" i="39" s="1"/>
  <c r="H235" i="39"/>
  <c r="C235" i="39"/>
  <c r="L234" i="39"/>
  <c r="K234" i="39"/>
  <c r="J234" i="39"/>
  <c r="G234" i="39"/>
  <c r="F234" i="39"/>
  <c r="E234" i="39"/>
  <c r="D234" i="39"/>
  <c r="H233" i="39"/>
  <c r="C233" i="39"/>
  <c r="L232" i="39"/>
  <c r="K232" i="39"/>
  <c r="J232" i="39"/>
  <c r="I232" i="39"/>
  <c r="G232" i="39"/>
  <c r="G230" i="39" s="1"/>
  <c r="F232" i="39"/>
  <c r="E232" i="39"/>
  <c r="D232" i="39"/>
  <c r="H231" i="39"/>
  <c r="C231" i="39"/>
  <c r="F230" i="39"/>
  <c r="H228" i="39"/>
  <c r="C228" i="39"/>
  <c r="I226" i="39"/>
  <c r="H227" i="39"/>
  <c r="C227" i="39"/>
  <c r="L226" i="39"/>
  <c r="K226" i="39"/>
  <c r="J226" i="39"/>
  <c r="G226" i="39"/>
  <c r="F226" i="39"/>
  <c r="E226" i="39"/>
  <c r="D226" i="39"/>
  <c r="H225" i="39"/>
  <c r="C225" i="39"/>
  <c r="H224" i="39"/>
  <c r="C224" i="39"/>
  <c r="H223" i="39"/>
  <c r="C223" i="39"/>
  <c r="H222" i="39"/>
  <c r="C222" i="39"/>
  <c r="H221" i="39"/>
  <c r="C221" i="39"/>
  <c r="H220" i="39"/>
  <c r="C220" i="39"/>
  <c r="H219" i="39"/>
  <c r="C219" i="39"/>
  <c r="H218" i="39"/>
  <c r="C218" i="39"/>
  <c r="H217" i="39"/>
  <c r="C217" i="39"/>
  <c r="I215" i="39"/>
  <c r="H216" i="39"/>
  <c r="C216" i="39"/>
  <c r="L215" i="39"/>
  <c r="K215" i="39"/>
  <c r="J215" i="39"/>
  <c r="G215" i="39"/>
  <c r="F215" i="39"/>
  <c r="E215" i="39"/>
  <c r="D215" i="39"/>
  <c r="H214" i="39"/>
  <c r="C214" i="39"/>
  <c r="H213" i="39"/>
  <c r="C213" i="39"/>
  <c r="H212" i="39"/>
  <c r="C212" i="39"/>
  <c r="H211" i="39"/>
  <c r="C211" i="39"/>
  <c r="H210" i="39"/>
  <c r="C210" i="39"/>
  <c r="H209" i="39"/>
  <c r="C209" i="39"/>
  <c r="H208" i="39"/>
  <c r="C208" i="39"/>
  <c r="H207" i="39"/>
  <c r="C207" i="39"/>
  <c r="H206" i="39"/>
  <c r="C206" i="39"/>
  <c r="H205" i="39"/>
  <c r="C205" i="39"/>
  <c r="L204" i="39"/>
  <c r="L203" i="39" s="1"/>
  <c r="K204" i="39"/>
  <c r="K203" i="39" s="1"/>
  <c r="J204" i="39"/>
  <c r="J203" i="39" s="1"/>
  <c r="G204" i="39"/>
  <c r="F204" i="39"/>
  <c r="F203" i="39" s="1"/>
  <c r="F194" i="39" s="1"/>
  <c r="E204" i="39"/>
  <c r="D204" i="39"/>
  <c r="E203" i="39"/>
  <c r="H202" i="39"/>
  <c r="C202" i="39"/>
  <c r="H201" i="39"/>
  <c r="C201" i="39"/>
  <c r="H200" i="39"/>
  <c r="C200" i="39"/>
  <c r="H199" i="39"/>
  <c r="C199" i="39"/>
  <c r="H198" i="39"/>
  <c r="C198" i="39"/>
  <c r="L197" i="39"/>
  <c r="K197" i="39"/>
  <c r="K195" i="39" s="1"/>
  <c r="K194" i="39" s="1"/>
  <c r="J197" i="39"/>
  <c r="G197" i="39"/>
  <c r="G195" i="39" s="1"/>
  <c r="F197" i="39"/>
  <c r="E197" i="39"/>
  <c r="E195" i="39" s="1"/>
  <c r="E194" i="39" s="1"/>
  <c r="D197" i="39"/>
  <c r="H196" i="39"/>
  <c r="C196" i="39"/>
  <c r="L195" i="39"/>
  <c r="J195" i="39"/>
  <c r="F195" i="39"/>
  <c r="D195" i="39"/>
  <c r="H192" i="39"/>
  <c r="C192" i="39"/>
  <c r="L191" i="39"/>
  <c r="L190" i="39" s="1"/>
  <c r="L186" i="39" s="1"/>
  <c r="K191" i="39"/>
  <c r="J191" i="39"/>
  <c r="J190" i="39" s="1"/>
  <c r="I191" i="39"/>
  <c r="G191" i="39"/>
  <c r="G190" i="39" s="1"/>
  <c r="F191" i="39"/>
  <c r="E191" i="39"/>
  <c r="C191" i="39" s="1"/>
  <c r="D191" i="39"/>
  <c r="D190" i="39" s="1"/>
  <c r="K190" i="39"/>
  <c r="I190" i="39"/>
  <c r="F190" i="39"/>
  <c r="H189" i="39"/>
  <c r="C189" i="39"/>
  <c r="H188" i="39"/>
  <c r="C188" i="39"/>
  <c r="L187" i="39"/>
  <c r="K187" i="39"/>
  <c r="J187" i="39"/>
  <c r="G187" i="39"/>
  <c r="F187" i="39"/>
  <c r="E187" i="39"/>
  <c r="D187" i="39"/>
  <c r="C187" i="39"/>
  <c r="H185" i="39"/>
  <c r="C185" i="39"/>
  <c r="H184" i="39"/>
  <c r="C184" i="39"/>
  <c r="L183" i="39"/>
  <c r="K183" i="39"/>
  <c r="J183" i="39"/>
  <c r="I183" i="39"/>
  <c r="G183" i="39"/>
  <c r="F183" i="39"/>
  <c r="E183" i="39"/>
  <c r="C183" i="39" s="1"/>
  <c r="D183" i="39"/>
  <c r="H182" i="39"/>
  <c r="C182" i="39"/>
  <c r="H181" i="39"/>
  <c r="C181" i="39"/>
  <c r="H180" i="39"/>
  <c r="C180" i="39"/>
  <c r="H179" i="39"/>
  <c r="C179" i="39"/>
  <c r="L178" i="39"/>
  <c r="K178" i="39"/>
  <c r="J178" i="39"/>
  <c r="G178" i="39"/>
  <c r="F178" i="39"/>
  <c r="E178" i="39"/>
  <c r="D178" i="39"/>
  <c r="H177" i="39"/>
  <c r="C177" i="39"/>
  <c r="C176" i="39"/>
  <c r="H175" i="39"/>
  <c r="C175" i="39"/>
  <c r="L174" i="39"/>
  <c r="L173" i="39" s="1"/>
  <c r="L172" i="39" s="1"/>
  <c r="K174" i="39"/>
  <c r="J174" i="39"/>
  <c r="J173" i="39" s="1"/>
  <c r="J172" i="39" s="1"/>
  <c r="G174" i="39"/>
  <c r="F174" i="39"/>
  <c r="F173" i="39" s="1"/>
  <c r="F172" i="39" s="1"/>
  <c r="E174" i="39"/>
  <c r="D174" i="39"/>
  <c r="D173" i="39" s="1"/>
  <c r="H171" i="39"/>
  <c r="C171" i="39"/>
  <c r="H170" i="39"/>
  <c r="C170" i="39"/>
  <c r="H169" i="39"/>
  <c r="C169" i="39"/>
  <c r="H168" i="39"/>
  <c r="C168" i="39"/>
  <c r="C167" i="39"/>
  <c r="H166" i="39"/>
  <c r="C166" i="39"/>
  <c r="L165" i="39"/>
  <c r="K165" i="39"/>
  <c r="K164" i="39" s="1"/>
  <c r="J165" i="39"/>
  <c r="G165" i="39"/>
  <c r="G164" i="39" s="1"/>
  <c r="F165" i="39"/>
  <c r="E165" i="39"/>
  <c r="E164" i="39" s="1"/>
  <c r="D165" i="39"/>
  <c r="L164" i="39"/>
  <c r="J164" i="39"/>
  <c r="F164" i="39"/>
  <c r="D164" i="39"/>
  <c r="H163" i="39"/>
  <c r="C163" i="39"/>
  <c r="H162" i="39"/>
  <c r="C162" i="39"/>
  <c r="H161" i="39"/>
  <c r="C161" i="39"/>
  <c r="H160" i="39"/>
  <c r="C160" i="39"/>
  <c r="L159" i="39"/>
  <c r="K159" i="39"/>
  <c r="J159" i="39"/>
  <c r="G159" i="39"/>
  <c r="F159" i="39"/>
  <c r="E159" i="39"/>
  <c r="D159" i="39"/>
  <c r="H158" i="39"/>
  <c r="C158" i="39"/>
  <c r="H157" i="39"/>
  <c r="C157" i="39"/>
  <c r="H156" i="39"/>
  <c r="C156" i="39"/>
  <c r="H155" i="39"/>
  <c r="C155" i="39"/>
  <c r="H154" i="39"/>
  <c r="C154" i="39"/>
  <c r="H153" i="39"/>
  <c r="C153" i="39"/>
  <c r="H152" i="39"/>
  <c r="C152" i="39"/>
  <c r="H151" i="39"/>
  <c r="C151" i="39"/>
  <c r="L150" i="39"/>
  <c r="K150" i="39"/>
  <c r="J150" i="39"/>
  <c r="G150" i="39"/>
  <c r="F150" i="39"/>
  <c r="F129" i="39" s="1"/>
  <c r="E150" i="39"/>
  <c r="D150" i="39"/>
  <c r="C150" i="39" s="1"/>
  <c r="H149" i="39"/>
  <c r="C149" i="39"/>
  <c r="H148" i="39"/>
  <c r="C148" i="39"/>
  <c r="H147" i="39"/>
  <c r="C147" i="39"/>
  <c r="H146" i="39"/>
  <c r="C146" i="39"/>
  <c r="H145" i="39"/>
  <c r="C145" i="39"/>
  <c r="C144" i="39"/>
  <c r="L143" i="39"/>
  <c r="K143" i="39"/>
  <c r="J143" i="39"/>
  <c r="G143" i="39"/>
  <c r="F143" i="39"/>
  <c r="E143" i="39"/>
  <c r="C143" i="39" s="1"/>
  <c r="D143" i="39"/>
  <c r="H142" i="39"/>
  <c r="C142" i="39"/>
  <c r="C141" i="39"/>
  <c r="L140" i="39"/>
  <c r="K140" i="39"/>
  <c r="J140" i="39"/>
  <c r="G140" i="39"/>
  <c r="F140" i="39"/>
  <c r="E140" i="39"/>
  <c r="D140" i="39"/>
  <c r="C140" i="39" s="1"/>
  <c r="H139" i="39"/>
  <c r="C139" i="39"/>
  <c r="H138" i="39"/>
  <c r="C138" i="39"/>
  <c r="H137" i="39"/>
  <c r="C137" i="39"/>
  <c r="H136" i="39"/>
  <c r="C136" i="39"/>
  <c r="L135" i="39"/>
  <c r="K135" i="39"/>
  <c r="J135" i="39"/>
  <c r="I135" i="39"/>
  <c r="G135" i="39"/>
  <c r="F135" i="39"/>
  <c r="E135" i="39"/>
  <c r="D135" i="39"/>
  <c r="H134" i="39"/>
  <c r="D134" i="39"/>
  <c r="C134" i="39"/>
  <c r="H133" i="39"/>
  <c r="C133" i="39"/>
  <c r="H132" i="39"/>
  <c r="C132" i="39"/>
  <c r="I130" i="39"/>
  <c r="H130" i="39" s="1"/>
  <c r="H131" i="39"/>
  <c r="C131" i="39"/>
  <c r="L130" i="39"/>
  <c r="L129" i="39" s="1"/>
  <c r="K130" i="39"/>
  <c r="J130" i="39"/>
  <c r="G130" i="39"/>
  <c r="F130" i="39"/>
  <c r="E130" i="39"/>
  <c r="D130" i="39"/>
  <c r="J129" i="39"/>
  <c r="C128" i="39"/>
  <c r="L127" i="39"/>
  <c r="K127" i="39"/>
  <c r="J127" i="39"/>
  <c r="G127" i="39"/>
  <c r="F127" i="39"/>
  <c r="E127" i="39"/>
  <c r="D127" i="39"/>
  <c r="C127" i="39"/>
  <c r="H126" i="39"/>
  <c r="D126" i="39"/>
  <c r="C126" i="39"/>
  <c r="H125" i="39"/>
  <c r="C125" i="39"/>
  <c r="H124" i="39"/>
  <c r="C124" i="39"/>
  <c r="H123" i="39"/>
  <c r="C123" i="39"/>
  <c r="H122" i="39"/>
  <c r="C122" i="39"/>
  <c r="L121" i="39"/>
  <c r="K121" i="39"/>
  <c r="J121" i="39"/>
  <c r="G121" i="39"/>
  <c r="F121" i="39"/>
  <c r="E121" i="39"/>
  <c r="D121" i="39"/>
  <c r="H120" i="39"/>
  <c r="C120" i="39"/>
  <c r="H119" i="39"/>
  <c r="C119" i="39"/>
  <c r="H118" i="39"/>
  <c r="C118" i="39"/>
  <c r="C117" i="39"/>
  <c r="H116" i="39"/>
  <c r="C116" i="39"/>
  <c r="L115" i="39"/>
  <c r="K115" i="39"/>
  <c r="J115" i="39"/>
  <c r="G115" i="39"/>
  <c r="F115" i="39"/>
  <c r="E115" i="39"/>
  <c r="D115" i="39"/>
  <c r="H114" i="39"/>
  <c r="C114" i="39"/>
  <c r="H113" i="39"/>
  <c r="C113" i="39"/>
  <c r="H112" i="39"/>
  <c r="C112" i="39"/>
  <c r="L111" i="39"/>
  <c r="K111" i="39"/>
  <c r="J111" i="39"/>
  <c r="I111" i="39"/>
  <c r="G111" i="39"/>
  <c r="F111" i="39"/>
  <c r="E111" i="39"/>
  <c r="D111" i="39"/>
  <c r="H110" i="39"/>
  <c r="C110" i="39"/>
  <c r="H109" i="39"/>
  <c r="C109" i="39"/>
  <c r="H108" i="39"/>
  <c r="C108" i="39"/>
  <c r="H107" i="39"/>
  <c r="C107" i="39"/>
  <c r="H106" i="39"/>
  <c r="C106" i="39"/>
  <c r="H105" i="39"/>
  <c r="C105" i="39"/>
  <c r="H104" i="39"/>
  <c r="C104" i="39"/>
  <c r="C103" i="39"/>
  <c r="L102" i="39"/>
  <c r="K102" i="39"/>
  <c r="J102" i="39"/>
  <c r="G102" i="39"/>
  <c r="F102" i="39"/>
  <c r="E102" i="39"/>
  <c r="D102" i="39"/>
  <c r="C102" i="39" s="1"/>
  <c r="H101" i="39"/>
  <c r="C101" i="39"/>
  <c r="H100" i="39"/>
  <c r="C100" i="39"/>
  <c r="H99" i="39"/>
  <c r="C99" i="39"/>
  <c r="H98" i="39"/>
  <c r="C98" i="39"/>
  <c r="H97" i="39"/>
  <c r="C97" i="39"/>
  <c r="H96" i="39"/>
  <c r="C96" i="39"/>
  <c r="I94" i="39"/>
  <c r="H95" i="39"/>
  <c r="C95" i="39"/>
  <c r="L94" i="39"/>
  <c r="K94" i="39"/>
  <c r="J94" i="39"/>
  <c r="G94" i="39"/>
  <c r="F94" i="39"/>
  <c r="E94" i="39"/>
  <c r="D94" i="39"/>
  <c r="H93" i="39"/>
  <c r="C93" i="39"/>
  <c r="H92" i="39"/>
  <c r="C92" i="39"/>
  <c r="H91" i="39"/>
  <c r="C91" i="39"/>
  <c r="H90" i="39"/>
  <c r="C90" i="39"/>
  <c r="C89" i="39"/>
  <c r="L88" i="39"/>
  <c r="K88" i="39"/>
  <c r="J88" i="39"/>
  <c r="G88" i="39"/>
  <c r="G82" i="39" s="1"/>
  <c r="F88" i="39"/>
  <c r="E88" i="39"/>
  <c r="D88" i="39"/>
  <c r="C88" i="39"/>
  <c r="H87" i="39"/>
  <c r="C87" i="39"/>
  <c r="H86" i="39"/>
  <c r="C86" i="39"/>
  <c r="H85" i="39"/>
  <c r="C85" i="39"/>
  <c r="H84" i="39"/>
  <c r="C84" i="39"/>
  <c r="L83" i="39"/>
  <c r="K83" i="39"/>
  <c r="J83" i="39"/>
  <c r="I83" i="39"/>
  <c r="H83" i="39" s="1"/>
  <c r="G83" i="39"/>
  <c r="F83" i="39"/>
  <c r="E83" i="39"/>
  <c r="D83" i="39"/>
  <c r="C83" i="39" s="1"/>
  <c r="H81" i="39"/>
  <c r="C81" i="39"/>
  <c r="H80" i="39"/>
  <c r="C80" i="39"/>
  <c r="L79" i="39"/>
  <c r="K79" i="39"/>
  <c r="J79" i="39"/>
  <c r="G79" i="39"/>
  <c r="F79" i="39"/>
  <c r="E79" i="39"/>
  <c r="C79" i="39" s="1"/>
  <c r="D79" i="39"/>
  <c r="H78" i="39"/>
  <c r="C78" i="39"/>
  <c r="H77" i="39"/>
  <c r="C77" i="39"/>
  <c r="L76" i="39"/>
  <c r="K76" i="39"/>
  <c r="K75" i="39" s="1"/>
  <c r="J76" i="39"/>
  <c r="J75" i="39" s="1"/>
  <c r="G76" i="39"/>
  <c r="F76" i="39"/>
  <c r="F75" i="39" s="1"/>
  <c r="E76" i="39"/>
  <c r="C76" i="39" s="1"/>
  <c r="D76" i="39"/>
  <c r="L75" i="39"/>
  <c r="D75" i="39"/>
  <c r="H73" i="39"/>
  <c r="C73" i="39"/>
  <c r="H72" i="39"/>
  <c r="C72" i="39"/>
  <c r="H71" i="39"/>
  <c r="C71" i="39"/>
  <c r="H70" i="39"/>
  <c r="C70" i="39"/>
  <c r="H69" i="39"/>
  <c r="C69" i="39"/>
  <c r="L68" i="39"/>
  <c r="L66" i="39" s="1"/>
  <c r="K68" i="39"/>
  <c r="J68" i="39"/>
  <c r="J66" i="39" s="1"/>
  <c r="G68" i="39"/>
  <c r="G66" i="39" s="1"/>
  <c r="F68" i="39"/>
  <c r="F66" i="39" s="1"/>
  <c r="E68" i="39"/>
  <c r="E66" i="39" s="1"/>
  <c r="D68" i="39"/>
  <c r="H67" i="39"/>
  <c r="C67" i="39"/>
  <c r="K66" i="39"/>
  <c r="H65" i="39"/>
  <c r="C65" i="39"/>
  <c r="H64" i="39"/>
  <c r="C64" i="39"/>
  <c r="H63" i="39"/>
  <c r="C63" i="39"/>
  <c r="H62" i="39"/>
  <c r="C62" i="39"/>
  <c r="H61" i="39"/>
  <c r="C61" i="39"/>
  <c r="H60" i="39"/>
  <c r="C60" i="39"/>
  <c r="H59" i="39"/>
  <c r="C59" i="39"/>
  <c r="H58" i="39"/>
  <c r="C58" i="39"/>
  <c r="L57" i="39"/>
  <c r="K57" i="39"/>
  <c r="J57" i="39"/>
  <c r="G57" i="39"/>
  <c r="F57" i="39"/>
  <c r="E57" i="39"/>
  <c r="C57" i="39" s="1"/>
  <c r="D57" i="39"/>
  <c r="H56" i="39"/>
  <c r="C56" i="39"/>
  <c r="I54" i="39"/>
  <c r="C55" i="39"/>
  <c r="L54" i="39"/>
  <c r="K54" i="39"/>
  <c r="J54" i="39"/>
  <c r="J53" i="39" s="1"/>
  <c r="J52" i="39" s="1"/>
  <c r="G54" i="39"/>
  <c r="G53" i="39" s="1"/>
  <c r="F54" i="39"/>
  <c r="F53" i="39" s="1"/>
  <c r="F52" i="39" s="1"/>
  <c r="E54" i="39"/>
  <c r="C54" i="39" s="1"/>
  <c r="D54" i="39"/>
  <c r="L53" i="39"/>
  <c r="L52" i="39" s="1"/>
  <c r="E53" i="39"/>
  <c r="D53" i="39"/>
  <c r="H46" i="39"/>
  <c r="C46" i="39"/>
  <c r="H45" i="39"/>
  <c r="C45" i="39"/>
  <c r="L44" i="39"/>
  <c r="H44" i="39" s="1"/>
  <c r="G44" i="39"/>
  <c r="C44" i="39" s="1"/>
  <c r="H43" i="39"/>
  <c r="C43" i="39"/>
  <c r="K42" i="39"/>
  <c r="J42" i="39"/>
  <c r="I42" i="39"/>
  <c r="H42" i="39" s="1"/>
  <c r="F42" i="39"/>
  <c r="E42" i="39"/>
  <c r="D42" i="39"/>
  <c r="C42" i="39" s="1"/>
  <c r="H41" i="39"/>
  <c r="C41" i="39"/>
  <c r="H40" i="39"/>
  <c r="C40" i="39"/>
  <c r="H39" i="39"/>
  <c r="C39" i="39"/>
  <c r="H38" i="39"/>
  <c r="C38" i="39"/>
  <c r="H37" i="39"/>
  <c r="C37" i="39"/>
  <c r="K36" i="39"/>
  <c r="H36" i="39" s="1"/>
  <c r="F36" i="39"/>
  <c r="C36" i="39" s="1"/>
  <c r="H35" i="39"/>
  <c r="C35" i="39"/>
  <c r="H34" i="39"/>
  <c r="C34" i="39"/>
  <c r="K33" i="39"/>
  <c r="H33" i="39" s="1"/>
  <c r="F33" i="39"/>
  <c r="C33" i="39" s="1"/>
  <c r="H32" i="39"/>
  <c r="C32" i="39"/>
  <c r="K31" i="39"/>
  <c r="H31" i="39" s="1"/>
  <c r="F31" i="39"/>
  <c r="C31" i="39"/>
  <c r="H30" i="39"/>
  <c r="C30" i="39"/>
  <c r="H29" i="39"/>
  <c r="C29" i="39"/>
  <c r="H28" i="39"/>
  <c r="C28" i="39"/>
  <c r="K27" i="39"/>
  <c r="H27" i="39"/>
  <c r="F27" i="39"/>
  <c r="C27" i="39" s="1"/>
  <c r="F26" i="39"/>
  <c r="C26" i="39" s="1"/>
  <c r="H25" i="39"/>
  <c r="C25" i="39"/>
  <c r="H23" i="39"/>
  <c r="C23" i="39"/>
  <c r="H22" i="39"/>
  <c r="C22" i="39"/>
  <c r="L21" i="39"/>
  <c r="L287" i="39" s="1"/>
  <c r="L286" i="39" s="1"/>
  <c r="K21" i="39"/>
  <c r="J21" i="39"/>
  <c r="J287" i="39" s="1"/>
  <c r="J286" i="39" s="1"/>
  <c r="I21" i="39"/>
  <c r="I287" i="39" s="1"/>
  <c r="G21" i="39"/>
  <c r="G287" i="39" s="1"/>
  <c r="G286" i="39" s="1"/>
  <c r="F21" i="39"/>
  <c r="E21" i="39"/>
  <c r="E287" i="39" s="1"/>
  <c r="D21" i="39"/>
  <c r="D287" i="39" s="1"/>
  <c r="D286" i="39" s="1"/>
  <c r="L20" i="39"/>
  <c r="J20" i="39"/>
  <c r="F20" i="39"/>
  <c r="H296" i="38"/>
  <c r="C296" i="38"/>
  <c r="H295" i="38"/>
  <c r="C295" i="38"/>
  <c r="H294" i="38"/>
  <c r="C294" i="38"/>
  <c r="H293" i="38"/>
  <c r="C293" i="38"/>
  <c r="H292" i="38"/>
  <c r="C292" i="38"/>
  <c r="H291" i="38"/>
  <c r="C291" i="38"/>
  <c r="H290" i="38"/>
  <c r="C290" i="38"/>
  <c r="H289" i="38"/>
  <c r="H288" i="38" s="1"/>
  <c r="C289" i="38"/>
  <c r="C288" i="38" s="1"/>
  <c r="L288" i="38"/>
  <c r="K288" i="38"/>
  <c r="J288" i="38"/>
  <c r="I288" i="38"/>
  <c r="G288" i="38"/>
  <c r="F288" i="38"/>
  <c r="E288" i="38"/>
  <c r="D288" i="38"/>
  <c r="H283" i="38"/>
  <c r="C283" i="38"/>
  <c r="H282" i="38"/>
  <c r="C282" i="38"/>
  <c r="L281" i="38"/>
  <c r="K281" i="38"/>
  <c r="J281" i="38"/>
  <c r="I281" i="38"/>
  <c r="G281" i="38"/>
  <c r="F281" i="38"/>
  <c r="E281" i="38"/>
  <c r="D281" i="38"/>
  <c r="C281" i="38" s="1"/>
  <c r="H280" i="38"/>
  <c r="C280" i="38"/>
  <c r="L279" i="38"/>
  <c r="K279" i="38"/>
  <c r="J279" i="38"/>
  <c r="G279" i="38"/>
  <c r="F279" i="38"/>
  <c r="E279" i="38"/>
  <c r="D279" i="38"/>
  <c r="H278" i="38"/>
  <c r="C278" i="38"/>
  <c r="H277" i="38"/>
  <c r="C277" i="38"/>
  <c r="I275" i="38"/>
  <c r="H275" i="38" s="1"/>
  <c r="C276" i="38"/>
  <c r="L275" i="38"/>
  <c r="K275" i="38"/>
  <c r="K269" i="38" s="1"/>
  <c r="K268" i="38" s="1"/>
  <c r="J275" i="38"/>
  <c r="G275" i="38"/>
  <c r="F275" i="38"/>
  <c r="E275" i="38"/>
  <c r="D275" i="38"/>
  <c r="C275" i="38" s="1"/>
  <c r="H274" i="38"/>
  <c r="C274" i="38"/>
  <c r="H273" i="38"/>
  <c r="C273" i="38"/>
  <c r="H272" i="38"/>
  <c r="C272" i="38"/>
  <c r="L271" i="38"/>
  <c r="K271" i="38"/>
  <c r="J271" i="38"/>
  <c r="G271" i="38"/>
  <c r="G269" i="38" s="1"/>
  <c r="G268" i="38" s="1"/>
  <c r="F271" i="38"/>
  <c r="F269" i="38" s="1"/>
  <c r="E271" i="38"/>
  <c r="D271" i="38"/>
  <c r="C270" i="38"/>
  <c r="L269" i="38"/>
  <c r="E269" i="38"/>
  <c r="E268" i="38" s="1"/>
  <c r="D269" i="38"/>
  <c r="H267" i="38"/>
  <c r="C267" i="38"/>
  <c r="H266" i="38"/>
  <c r="C266" i="38"/>
  <c r="H265" i="38"/>
  <c r="C265" i="38"/>
  <c r="I263" i="38"/>
  <c r="H263" i="38" s="1"/>
  <c r="C264" i="38"/>
  <c r="L263" i="38"/>
  <c r="K263" i="38"/>
  <c r="J263" i="38"/>
  <c r="G263" i="38"/>
  <c r="F263" i="38"/>
  <c r="E263" i="38"/>
  <c r="D263" i="38"/>
  <c r="C263" i="38" s="1"/>
  <c r="H262" i="38"/>
  <c r="C262" i="38"/>
  <c r="C261" i="38"/>
  <c r="H260" i="38"/>
  <c r="C260" i="38"/>
  <c r="L259" i="38"/>
  <c r="K259" i="38"/>
  <c r="J259" i="38"/>
  <c r="G259" i="38"/>
  <c r="F259" i="38"/>
  <c r="F258" i="38" s="1"/>
  <c r="E259" i="38"/>
  <c r="E258" i="38" s="1"/>
  <c r="D259" i="38"/>
  <c r="L258" i="38"/>
  <c r="D258" i="38"/>
  <c r="H257" i="38"/>
  <c r="C257" i="38"/>
  <c r="H256" i="38"/>
  <c r="C256" i="38"/>
  <c r="H255" i="38"/>
  <c r="C255" i="38"/>
  <c r="H254" i="38"/>
  <c r="C254" i="38"/>
  <c r="H253" i="38"/>
  <c r="C253" i="38"/>
  <c r="H252" i="38"/>
  <c r="C252" i="38"/>
  <c r="L251" i="38"/>
  <c r="L250" i="38" s="1"/>
  <c r="K251" i="38"/>
  <c r="J251" i="38"/>
  <c r="G251" i="38"/>
  <c r="G250" i="38" s="1"/>
  <c r="F251" i="38"/>
  <c r="F250" i="38" s="1"/>
  <c r="E251" i="38"/>
  <c r="D251" i="38"/>
  <c r="K250" i="38"/>
  <c r="J250" i="38"/>
  <c r="E250" i="38"/>
  <c r="H249" i="38"/>
  <c r="C249" i="38"/>
  <c r="H248" i="38"/>
  <c r="C248" i="38"/>
  <c r="H247" i="38"/>
  <c r="C247" i="38"/>
  <c r="H246" i="38"/>
  <c r="C246" i="38"/>
  <c r="L245" i="38"/>
  <c r="K245" i="38"/>
  <c r="J245" i="38"/>
  <c r="G245" i="38"/>
  <c r="F245" i="38"/>
  <c r="E245" i="38"/>
  <c r="D245" i="38"/>
  <c r="H244" i="38"/>
  <c r="C244" i="38"/>
  <c r="H243" i="38"/>
  <c r="C243" i="38"/>
  <c r="H242" i="38"/>
  <c r="C242" i="38"/>
  <c r="H241" i="38"/>
  <c r="C241" i="38"/>
  <c r="H240" i="38"/>
  <c r="C240" i="38"/>
  <c r="H239" i="38"/>
  <c r="C239" i="38"/>
  <c r="C238" i="38"/>
  <c r="L237" i="38"/>
  <c r="K237" i="38"/>
  <c r="J237" i="38"/>
  <c r="G237" i="38"/>
  <c r="F237" i="38"/>
  <c r="E237" i="38"/>
  <c r="D237" i="38"/>
  <c r="C237" i="38"/>
  <c r="H236" i="38"/>
  <c r="C236" i="38"/>
  <c r="C235" i="38"/>
  <c r="L234" i="38"/>
  <c r="K234" i="38"/>
  <c r="K230" i="38" s="1"/>
  <c r="J234" i="38"/>
  <c r="G234" i="38"/>
  <c r="F234" i="38"/>
  <c r="E234" i="38"/>
  <c r="C234" i="38" s="1"/>
  <c r="D234" i="38"/>
  <c r="H233" i="38"/>
  <c r="C233" i="38"/>
  <c r="L232" i="38"/>
  <c r="K232" i="38"/>
  <c r="J232" i="38"/>
  <c r="J230" i="38" s="1"/>
  <c r="G232" i="38"/>
  <c r="F232" i="38"/>
  <c r="E232" i="38"/>
  <c r="D232" i="38"/>
  <c r="H231" i="38"/>
  <c r="C231" i="38"/>
  <c r="H228" i="38"/>
  <c r="C228" i="38"/>
  <c r="C227" i="38"/>
  <c r="L226" i="38"/>
  <c r="K226" i="38"/>
  <c r="J226" i="38"/>
  <c r="G226" i="38"/>
  <c r="F226" i="38"/>
  <c r="E226" i="38"/>
  <c r="D226" i="38"/>
  <c r="C226" i="38"/>
  <c r="H225" i="38"/>
  <c r="C225" i="38"/>
  <c r="H224" i="38"/>
  <c r="C224" i="38"/>
  <c r="H223" i="38"/>
  <c r="C223" i="38"/>
  <c r="H222" i="38"/>
  <c r="C222" i="38"/>
  <c r="H221" i="38"/>
  <c r="C221" i="38"/>
  <c r="H220" i="38"/>
  <c r="C220" i="38"/>
  <c r="H219" i="38"/>
  <c r="C219" i="38"/>
  <c r="H218" i="38"/>
  <c r="C218" i="38"/>
  <c r="H217" i="38"/>
  <c r="C217" i="38"/>
  <c r="C216" i="38"/>
  <c r="L215" i="38"/>
  <c r="L203" i="38" s="1"/>
  <c r="K215" i="38"/>
  <c r="J215" i="38"/>
  <c r="G215" i="38"/>
  <c r="F215" i="38"/>
  <c r="E215" i="38"/>
  <c r="C215" i="38" s="1"/>
  <c r="D215" i="38"/>
  <c r="H214" i="38"/>
  <c r="C214" i="38"/>
  <c r="H213" i="38"/>
  <c r="C213" i="38"/>
  <c r="H212" i="38"/>
  <c r="C212" i="38"/>
  <c r="H211" i="38"/>
  <c r="C211" i="38"/>
  <c r="H210" i="38"/>
  <c r="C210" i="38"/>
  <c r="H209" i="38"/>
  <c r="C209" i="38"/>
  <c r="H208" i="38"/>
  <c r="C208" i="38"/>
  <c r="H207" i="38"/>
  <c r="C207" i="38"/>
  <c r="H206" i="38"/>
  <c r="C206" i="38"/>
  <c r="C205" i="38"/>
  <c r="L204" i="38"/>
  <c r="K204" i="38"/>
  <c r="J204" i="38"/>
  <c r="J203" i="38" s="1"/>
  <c r="G204" i="38"/>
  <c r="F204" i="38"/>
  <c r="E204" i="38"/>
  <c r="D204" i="38"/>
  <c r="C204" i="38" s="1"/>
  <c r="E203" i="38"/>
  <c r="D203" i="38"/>
  <c r="H202" i="38"/>
  <c r="C202" i="38"/>
  <c r="H201" i="38"/>
  <c r="C201" i="38"/>
  <c r="H200" i="38"/>
  <c r="C200" i="38"/>
  <c r="C199" i="38"/>
  <c r="H198" i="38"/>
  <c r="C198" i="38"/>
  <c r="L197" i="38"/>
  <c r="L195" i="38" s="1"/>
  <c r="K197" i="38"/>
  <c r="K195" i="38" s="1"/>
  <c r="J197" i="38"/>
  <c r="J195" i="38" s="1"/>
  <c r="J194" i="38" s="1"/>
  <c r="G197" i="38"/>
  <c r="F197" i="38"/>
  <c r="F195" i="38" s="1"/>
  <c r="E197" i="38"/>
  <c r="E195" i="38" s="1"/>
  <c r="E194" i="38" s="1"/>
  <c r="D197" i="38"/>
  <c r="C196" i="38"/>
  <c r="G195" i="38"/>
  <c r="I191" i="38"/>
  <c r="I190" i="38" s="1"/>
  <c r="H192" i="38"/>
  <c r="C192" i="38"/>
  <c r="L191" i="38"/>
  <c r="L190" i="38" s="1"/>
  <c r="K191" i="38"/>
  <c r="K190" i="38" s="1"/>
  <c r="J191" i="38"/>
  <c r="J190" i="38" s="1"/>
  <c r="G191" i="38"/>
  <c r="G190" i="38" s="1"/>
  <c r="G186" i="38" s="1"/>
  <c r="F191" i="38"/>
  <c r="E191" i="38"/>
  <c r="D191" i="38"/>
  <c r="F190" i="38"/>
  <c r="E190" i="38"/>
  <c r="C189" i="38"/>
  <c r="H188" i="38"/>
  <c r="C188" i="38"/>
  <c r="L187" i="38"/>
  <c r="L186" i="38" s="1"/>
  <c r="K187" i="38"/>
  <c r="J187" i="38"/>
  <c r="G187" i="38"/>
  <c r="F187" i="38"/>
  <c r="E187" i="38"/>
  <c r="E186" i="38" s="1"/>
  <c r="D187" i="38"/>
  <c r="H185" i="38"/>
  <c r="C185" i="38"/>
  <c r="H184" i="38"/>
  <c r="C184" i="38"/>
  <c r="L183" i="38"/>
  <c r="K183" i="38"/>
  <c r="J183" i="38"/>
  <c r="G183" i="38"/>
  <c r="F183" i="38"/>
  <c r="E183" i="38"/>
  <c r="D183" i="38"/>
  <c r="H182" i="38"/>
  <c r="C182" i="38"/>
  <c r="H181" i="38"/>
  <c r="C181" i="38"/>
  <c r="C180" i="38"/>
  <c r="H179" i="38"/>
  <c r="C179" i="38"/>
  <c r="L178" i="38"/>
  <c r="K178" i="38"/>
  <c r="J178" i="38"/>
  <c r="J173" i="38" s="1"/>
  <c r="J172" i="38" s="1"/>
  <c r="G178" i="38"/>
  <c r="F178" i="38"/>
  <c r="F173" i="38" s="1"/>
  <c r="E178" i="38"/>
  <c r="D178" i="38"/>
  <c r="C178" i="38" s="1"/>
  <c r="H177" i="38"/>
  <c r="C177" i="38"/>
  <c r="H176" i="38"/>
  <c r="C176" i="38"/>
  <c r="H175" i="38"/>
  <c r="C175" i="38"/>
  <c r="L174" i="38"/>
  <c r="K174" i="38"/>
  <c r="K173" i="38" s="1"/>
  <c r="K172" i="38" s="1"/>
  <c r="J174" i="38"/>
  <c r="G174" i="38"/>
  <c r="G173" i="38" s="1"/>
  <c r="G172" i="38" s="1"/>
  <c r="F174" i="38"/>
  <c r="E174" i="38"/>
  <c r="D174" i="38"/>
  <c r="H171" i="38"/>
  <c r="C171" i="38"/>
  <c r="H170" i="38"/>
  <c r="C170" i="38"/>
  <c r="H169" i="38"/>
  <c r="C169" i="38"/>
  <c r="H168" i="38"/>
  <c r="C168" i="38"/>
  <c r="H167" i="38"/>
  <c r="C167" i="38"/>
  <c r="H166" i="38"/>
  <c r="C166" i="38"/>
  <c r="L165" i="38"/>
  <c r="L164" i="38" s="1"/>
  <c r="K165" i="38"/>
  <c r="J165" i="38"/>
  <c r="G165" i="38"/>
  <c r="F165" i="38"/>
  <c r="F164" i="38" s="1"/>
  <c r="E165" i="38"/>
  <c r="D165" i="38"/>
  <c r="K164" i="38"/>
  <c r="J164" i="38"/>
  <c r="G164" i="38"/>
  <c r="D164" i="38"/>
  <c r="H163" i="38"/>
  <c r="C163" i="38"/>
  <c r="H162" i="38"/>
  <c r="C162" i="38"/>
  <c r="H161" i="38"/>
  <c r="C161" i="38"/>
  <c r="H160" i="38"/>
  <c r="C160" i="38"/>
  <c r="L159" i="38"/>
  <c r="K159" i="38"/>
  <c r="J159" i="38"/>
  <c r="I159" i="38"/>
  <c r="H159" i="38" s="1"/>
  <c r="G159" i="38"/>
  <c r="F159" i="38"/>
  <c r="E159" i="38"/>
  <c r="D159" i="38"/>
  <c r="H158" i="38"/>
  <c r="C158" i="38"/>
  <c r="H157" i="38"/>
  <c r="C157" i="38"/>
  <c r="H156" i="38"/>
  <c r="C156" i="38"/>
  <c r="H155" i="38"/>
  <c r="C155" i="38"/>
  <c r="H154" i="38"/>
  <c r="C154" i="38"/>
  <c r="H153" i="38"/>
  <c r="C153" i="38"/>
  <c r="H152" i="38"/>
  <c r="C152" i="38"/>
  <c r="C151" i="38"/>
  <c r="L150" i="38"/>
  <c r="K150" i="38"/>
  <c r="J150" i="38"/>
  <c r="G150" i="38"/>
  <c r="F150" i="38"/>
  <c r="E150" i="38"/>
  <c r="D150" i="38"/>
  <c r="C150" i="38" s="1"/>
  <c r="H149" i="38"/>
  <c r="C149" i="38"/>
  <c r="H148" i="38"/>
  <c r="C148" i="38"/>
  <c r="H147" i="38"/>
  <c r="C147" i="38"/>
  <c r="H146" i="38"/>
  <c r="C146" i="38"/>
  <c r="H145" i="38"/>
  <c r="C145" i="38"/>
  <c r="C144" i="38"/>
  <c r="L143" i="38"/>
  <c r="K143" i="38"/>
  <c r="J143" i="38"/>
  <c r="G143" i="38"/>
  <c r="F143" i="38"/>
  <c r="E143" i="38"/>
  <c r="D143" i="38"/>
  <c r="C143" i="38" s="1"/>
  <c r="H142" i="38"/>
  <c r="C142" i="38"/>
  <c r="C141" i="38"/>
  <c r="L140" i="38"/>
  <c r="K140" i="38"/>
  <c r="J140" i="38"/>
  <c r="G140" i="38"/>
  <c r="F140" i="38"/>
  <c r="E140" i="38"/>
  <c r="D140" i="38"/>
  <c r="C140" i="38" s="1"/>
  <c r="H139" i="38"/>
  <c r="C139" i="38"/>
  <c r="H138" i="38"/>
  <c r="C138" i="38"/>
  <c r="H137" i="38"/>
  <c r="C137" i="38"/>
  <c r="H136" i="38"/>
  <c r="C136" i="38"/>
  <c r="L135" i="38"/>
  <c r="K135" i="38"/>
  <c r="J135" i="38"/>
  <c r="J129" i="38" s="1"/>
  <c r="G135" i="38"/>
  <c r="F135" i="38"/>
  <c r="E135" i="38"/>
  <c r="D135" i="38"/>
  <c r="H134" i="38"/>
  <c r="C134" i="38"/>
  <c r="H133" i="38"/>
  <c r="C133" i="38"/>
  <c r="H132" i="38"/>
  <c r="C132" i="38"/>
  <c r="C131" i="38"/>
  <c r="L130" i="38"/>
  <c r="K130" i="38"/>
  <c r="J130" i="38"/>
  <c r="G130" i="38"/>
  <c r="F130" i="38"/>
  <c r="F129" i="38" s="1"/>
  <c r="E130" i="38"/>
  <c r="C130" i="38" s="1"/>
  <c r="D130" i="38"/>
  <c r="L129" i="38"/>
  <c r="D129" i="38"/>
  <c r="H128" i="38"/>
  <c r="H127" i="38" s="1"/>
  <c r="C128" i="38"/>
  <c r="L127" i="38"/>
  <c r="K127" i="38"/>
  <c r="J127" i="38"/>
  <c r="I127" i="38"/>
  <c r="G127" i="38"/>
  <c r="F127" i="38"/>
  <c r="E127" i="38"/>
  <c r="D127" i="38"/>
  <c r="C127" i="38"/>
  <c r="H126" i="38"/>
  <c r="C126" i="38"/>
  <c r="H125" i="38"/>
  <c r="C125" i="38"/>
  <c r="H124" i="38"/>
  <c r="C124" i="38"/>
  <c r="H123" i="38"/>
  <c r="C123" i="38"/>
  <c r="C122" i="38"/>
  <c r="L121" i="38"/>
  <c r="K121" i="38"/>
  <c r="J121" i="38"/>
  <c r="G121" i="38"/>
  <c r="F121" i="38"/>
  <c r="E121" i="38"/>
  <c r="D121" i="38"/>
  <c r="C121" i="38"/>
  <c r="H120" i="38"/>
  <c r="C120" i="38"/>
  <c r="H119" i="38"/>
  <c r="C119" i="38"/>
  <c r="H118" i="38"/>
  <c r="C118" i="38"/>
  <c r="H117" i="38"/>
  <c r="C117" i="38"/>
  <c r="I115" i="38"/>
  <c r="H116" i="38"/>
  <c r="C116" i="38"/>
  <c r="L115" i="38"/>
  <c r="K115" i="38"/>
  <c r="J115" i="38"/>
  <c r="G115" i="38"/>
  <c r="F115" i="38"/>
  <c r="E115" i="38"/>
  <c r="D115" i="38"/>
  <c r="H114" i="38"/>
  <c r="C114" i="38"/>
  <c r="H113" i="38"/>
  <c r="C113" i="38"/>
  <c r="H112" i="38"/>
  <c r="C112" i="38"/>
  <c r="L111" i="38"/>
  <c r="K111" i="38"/>
  <c r="J111" i="38"/>
  <c r="G111" i="38"/>
  <c r="F111" i="38"/>
  <c r="E111" i="38"/>
  <c r="D111" i="38"/>
  <c r="H110" i="38"/>
  <c r="C110" i="38"/>
  <c r="H109" i="38"/>
  <c r="C109" i="38"/>
  <c r="H108" i="38"/>
  <c r="C108" i="38"/>
  <c r="H107" i="38"/>
  <c r="C107" i="38"/>
  <c r="H106" i="38"/>
  <c r="C106" i="38"/>
  <c r="H105" i="38"/>
  <c r="C105" i="38"/>
  <c r="H104" i="38"/>
  <c r="C104" i="38"/>
  <c r="H103" i="38"/>
  <c r="C103" i="38"/>
  <c r="L102" i="38"/>
  <c r="K102" i="38"/>
  <c r="J102" i="38"/>
  <c r="G102" i="38"/>
  <c r="F102" i="38"/>
  <c r="E102" i="38"/>
  <c r="D102" i="38"/>
  <c r="C102" i="38" s="1"/>
  <c r="H101" i="38"/>
  <c r="C101" i="38"/>
  <c r="H100" i="38"/>
  <c r="C100" i="38"/>
  <c r="H99" i="38"/>
  <c r="C99" i="38"/>
  <c r="H98" i="38"/>
  <c r="C98" i="38"/>
  <c r="H97" i="38"/>
  <c r="C97" i="38"/>
  <c r="H96" i="38"/>
  <c r="C96" i="38"/>
  <c r="H95" i="38"/>
  <c r="C95" i="38"/>
  <c r="L94" i="38"/>
  <c r="K94" i="38"/>
  <c r="J94" i="38"/>
  <c r="G94" i="38"/>
  <c r="G82" i="38" s="1"/>
  <c r="F94" i="38"/>
  <c r="E94" i="38"/>
  <c r="D94" i="38"/>
  <c r="H93" i="38"/>
  <c r="C93" i="38"/>
  <c r="H92" i="38"/>
  <c r="C92" i="38"/>
  <c r="H91" i="38"/>
  <c r="C91" i="38"/>
  <c r="H90" i="38"/>
  <c r="C90" i="38"/>
  <c r="H89" i="38"/>
  <c r="C89" i="38"/>
  <c r="L88" i="38"/>
  <c r="K88" i="38"/>
  <c r="J88" i="38"/>
  <c r="G88" i="38"/>
  <c r="F88" i="38"/>
  <c r="E88" i="38"/>
  <c r="C88" i="38" s="1"/>
  <c r="D88" i="38"/>
  <c r="H87" i="38"/>
  <c r="C87" i="38"/>
  <c r="H86" i="38"/>
  <c r="C86" i="38"/>
  <c r="H85" i="38"/>
  <c r="C85" i="38"/>
  <c r="H84" i="38"/>
  <c r="C84" i="38"/>
  <c r="L83" i="38"/>
  <c r="K83" i="38"/>
  <c r="J83" i="38"/>
  <c r="I83" i="38"/>
  <c r="G83" i="38"/>
  <c r="F83" i="38"/>
  <c r="E83" i="38"/>
  <c r="C83" i="38" s="1"/>
  <c r="D83" i="38"/>
  <c r="H81" i="38"/>
  <c r="C81" i="38"/>
  <c r="H80" i="38"/>
  <c r="C80" i="38"/>
  <c r="L79" i="38"/>
  <c r="K79" i="38"/>
  <c r="J79" i="38"/>
  <c r="G79" i="38"/>
  <c r="F79" i="38"/>
  <c r="E79" i="38"/>
  <c r="D79" i="38"/>
  <c r="C79" i="38" s="1"/>
  <c r="H78" i="38"/>
  <c r="C78" i="38"/>
  <c r="H77" i="38"/>
  <c r="C77" i="38"/>
  <c r="L76" i="38"/>
  <c r="K76" i="38"/>
  <c r="K75" i="38" s="1"/>
  <c r="J76" i="38"/>
  <c r="G76" i="38"/>
  <c r="G75" i="38" s="1"/>
  <c r="F76" i="38"/>
  <c r="E76" i="38"/>
  <c r="E75" i="38" s="1"/>
  <c r="D76" i="38"/>
  <c r="D75" i="38" s="1"/>
  <c r="L75" i="38"/>
  <c r="J75" i="38"/>
  <c r="F75" i="38"/>
  <c r="H73" i="38"/>
  <c r="C73" i="38"/>
  <c r="H72" i="38"/>
  <c r="C72" i="38"/>
  <c r="H71" i="38"/>
  <c r="C71" i="38"/>
  <c r="H70" i="38"/>
  <c r="C70" i="38"/>
  <c r="H69" i="38"/>
  <c r="C69" i="38"/>
  <c r="L68" i="38"/>
  <c r="L66" i="38" s="1"/>
  <c r="K68" i="38"/>
  <c r="J68" i="38"/>
  <c r="J66" i="38" s="1"/>
  <c r="G68" i="38"/>
  <c r="G66" i="38" s="1"/>
  <c r="F68" i="38"/>
  <c r="F66" i="38" s="1"/>
  <c r="E68" i="38"/>
  <c r="D68" i="38"/>
  <c r="H67" i="38"/>
  <c r="C67" i="38"/>
  <c r="K66" i="38"/>
  <c r="E66" i="38"/>
  <c r="E52" i="38" s="1"/>
  <c r="H65" i="38"/>
  <c r="C65" i="38"/>
  <c r="H64" i="38"/>
  <c r="C64" i="38"/>
  <c r="H63" i="38"/>
  <c r="C63" i="38"/>
  <c r="H62" i="38"/>
  <c r="C62" i="38"/>
  <c r="H61" i="38"/>
  <c r="C61" i="38"/>
  <c r="H60" i="38"/>
  <c r="C60" i="38"/>
  <c r="H59" i="38"/>
  <c r="C59" i="38"/>
  <c r="H58" i="38"/>
  <c r="C58" i="38"/>
  <c r="L57" i="38"/>
  <c r="K57" i="38"/>
  <c r="J57" i="38"/>
  <c r="I57" i="38"/>
  <c r="H57" i="38" s="1"/>
  <c r="G57" i="38"/>
  <c r="F57" i="38"/>
  <c r="E57" i="38"/>
  <c r="D57" i="38"/>
  <c r="H56" i="38"/>
  <c r="C56" i="38"/>
  <c r="H55" i="38"/>
  <c r="C55" i="38"/>
  <c r="L54" i="38"/>
  <c r="L53" i="38" s="1"/>
  <c r="K54" i="38"/>
  <c r="K53" i="38" s="1"/>
  <c r="K52" i="38" s="1"/>
  <c r="J54" i="38"/>
  <c r="I54" i="38"/>
  <c r="I53" i="38" s="1"/>
  <c r="G54" i="38"/>
  <c r="F54" i="38"/>
  <c r="E54" i="38"/>
  <c r="D54" i="38"/>
  <c r="C54" i="38" s="1"/>
  <c r="J53" i="38"/>
  <c r="G53" i="38"/>
  <c r="F53" i="38"/>
  <c r="E53" i="38"/>
  <c r="H46" i="38"/>
  <c r="C46" i="38"/>
  <c r="H45" i="38"/>
  <c r="C45" i="38"/>
  <c r="L44" i="38"/>
  <c r="H44" i="38"/>
  <c r="G44" i="38"/>
  <c r="C44" i="38" s="1"/>
  <c r="H43" i="38"/>
  <c r="C43" i="38"/>
  <c r="K42" i="38"/>
  <c r="J42" i="38"/>
  <c r="I42" i="38"/>
  <c r="F42" i="38"/>
  <c r="E42" i="38"/>
  <c r="C42" i="38" s="1"/>
  <c r="D42" i="38"/>
  <c r="H41" i="38"/>
  <c r="C41" i="38"/>
  <c r="H40" i="38"/>
  <c r="C40" i="38"/>
  <c r="H39" i="38"/>
  <c r="C39" i="38"/>
  <c r="H38" i="38"/>
  <c r="C38" i="38"/>
  <c r="H37" i="38"/>
  <c r="C37" i="38"/>
  <c r="K36" i="38"/>
  <c r="H36" i="38" s="1"/>
  <c r="F36" i="38"/>
  <c r="C36" i="38"/>
  <c r="H35" i="38"/>
  <c r="C35" i="38"/>
  <c r="H34" i="38"/>
  <c r="C34" i="38"/>
  <c r="K33" i="38"/>
  <c r="H33" i="38" s="1"/>
  <c r="F33" i="38"/>
  <c r="C33" i="38"/>
  <c r="H32" i="38"/>
  <c r="C32" i="38"/>
  <c r="K31" i="38"/>
  <c r="H31" i="38"/>
  <c r="F31" i="38"/>
  <c r="C31" i="38" s="1"/>
  <c r="H30" i="38"/>
  <c r="C30" i="38"/>
  <c r="H29" i="38"/>
  <c r="C29" i="38"/>
  <c r="H28" i="38"/>
  <c r="C28" i="38"/>
  <c r="K27" i="38"/>
  <c r="H27" i="38" s="1"/>
  <c r="F27" i="38"/>
  <c r="C27" i="38"/>
  <c r="H25" i="38"/>
  <c r="C25" i="38"/>
  <c r="H23" i="38"/>
  <c r="C23" i="38"/>
  <c r="H22" i="38"/>
  <c r="C22" i="38"/>
  <c r="L21" i="38"/>
  <c r="L287" i="38" s="1"/>
  <c r="L286" i="38" s="1"/>
  <c r="K21" i="38"/>
  <c r="K287" i="38" s="1"/>
  <c r="K286" i="38" s="1"/>
  <c r="J21" i="38"/>
  <c r="J287" i="38" s="1"/>
  <c r="J286" i="38" s="1"/>
  <c r="I21" i="38"/>
  <c r="G21" i="38"/>
  <c r="G287" i="38" s="1"/>
  <c r="G286" i="38" s="1"/>
  <c r="F21" i="38"/>
  <c r="F287" i="38" s="1"/>
  <c r="F286" i="38" s="1"/>
  <c r="E21" i="38"/>
  <c r="E287" i="38" s="1"/>
  <c r="E286" i="38" s="1"/>
  <c r="D21" i="38"/>
  <c r="D287" i="38" s="1"/>
  <c r="D286" i="38" s="1"/>
  <c r="L20" i="38"/>
  <c r="H296" i="37"/>
  <c r="C296" i="37"/>
  <c r="H295" i="37"/>
  <c r="C295" i="37"/>
  <c r="H294" i="37"/>
  <c r="C294" i="37"/>
  <c r="H293" i="37"/>
  <c r="C293" i="37"/>
  <c r="H292" i="37"/>
  <c r="C292" i="37"/>
  <c r="H291" i="37"/>
  <c r="C291" i="37"/>
  <c r="H290" i="37"/>
  <c r="C290" i="37"/>
  <c r="H289" i="37"/>
  <c r="H288" i="37" s="1"/>
  <c r="C289" i="37"/>
  <c r="L288" i="37"/>
  <c r="K288" i="37"/>
  <c r="J288" i="37"/>
  <c r="I288" i="37"/>
  <c r="G288" i="37"/>
  <c r="F288" i="37"/>
  <c r="E288" i="37"/>
  <c r="D288" i="37"/>
  <c r="H283" i="37"/>
  <c r="C283" i="37"/>
  <c r="H282" i="37"/>
  <c r="C282" i="37"/>
  <c r="L281" i="37"/>
  <c r="K281" i="37"/>
  <c r="J281" i="37"/>
  <c r="I281" i="37"/>
  <c r="H281" i="37" s="1"/>
  <c r="G281" i="37"/>
  <c r="F281" i="37"/>
  <c r="E281" i="37"/>
  <c r="D281" i="37"/>
  <c r="H280" i="37"/>
  <c r="C280" i="37"/>
  <c r="L279" i="37"/>
  <c r="K279" i="37"/>
  <c r="J279" i="37"/>
  <c r="I279" i="37"/>
  <c r="H279" i="37" s="1"/>
  <c r="G279" i="37"/>
  <c r="F279" i="37"/>
  <c r="E279" i="37"/>
  <c r="D279" i="37"/>
  <c r="H278" i="37"/>
  <c r="C278" i="37"/>
  <c r="H277" i="37"/>
  <c r="C277" i="37"/>
  <c r="H276" i="37"/>
  <c r="C276" i="37"/>
  <c r="L275" i="37"/>
  <c r="K275" i="37"/>
  <c r="J275" i="37"/>
  <c r="G275" i="37"/>
  <c r="F275" i="37"/>
  <c r="E275" i="37"/>
  <c r="D275" i="37"/>
  <c r="H274" i="37"/>
  <c r="C274" i="37"/>
  <c r="H273" i="37"/>
  <c r="C273" i="37"/>
  <c r="H272" i="37"/>
  <c r="C272" i="37"/>
  <c r="L271" i="37"/>
  <c r="L269" i="37" s="1"/>
  <c r="L268" i="37" s="1"/>
  <c r="K271" i="37"/>
  <c r="J271" i="37"/>
  <c r="G271" i="37"/>
  <c r="G269" i="37" s="1"/>
  <c r="G268" i="37" s="1"/>
  <c r="F271" i="37"/>
  <c r="C271" i="37" s="1"/>
  <c r="E271" i="37"/>
  <c r="D271" i="37"/>
  <c r="H270" i="37"/>
  <c r="C270" i="37"/>
  <c r="J269" i="37"/>
  <c r="J268" i="37" s="1"/>
  <c r="F269" i="37"/>
  <c r="F268" i="37" s="1"/>
  <c r="D269" i="37"/>
  <c r="H267" i="37"/>
  <c r="C267" i="37"/>
  <c r="H266" i="37"/>
  <c r="C266" i="37"/>
  <c r="H265" i="37"/>
  <c r="C265" i="37"/>
  <c r="H264" i="37"/>
  <c r="C264" i="37"/>
  <c r="L263" i="37"/>
  <c r="L258" i="37" s="1"/>
  <c r="K263" i="37"/>
  <c r="J263" i="37"/>
  <c r="G263" i="37"/>
  <c r="F263" i="37"/>
  <c r="E263" i="37"/>
  <c r="D263" i="37"/>
  <c r="H262" i="37"/>
  <c r="C262" i="37"/>
  <c r="H261" i="37"/>
  <c r="C261" i="37"/>
  <c r="H260" i="37"/>
  <c r="C260" i="37"/>
  <c r="L259" i="37"/>
  <c r="K259" i="37"/>
  <c r="K258" i="37" s="1"/>
  <c r="J259" i="37"/>
  <c r="J258" i="37" s="1"/>
  <c r="G259" i="37"/>
  <c r="G258" i="37" s="1"/>
  <c r="F259" i="37"/>
  <c r="E259" i="37"/>
  <c r="D259" i="37"/>
  <c r="C259" i="37"/>
  <c r="E258" i="37"/>
  <c r="H257" i="37"/>
  <c r="C257" i="37"/>
  <c r="H256" i="37"/>
  <c r="C256" i="37"/>
  <c r="H255" i="37"/>
  <c r="C255" i="37"/>
  <c r="H254" i="37"/>
  <c r="C254" i="37"/>
  <c r="H253" i="37"/>
  <c r="C253" i="37"/>
  <c r="H252" i="37"/>
  <c r="C252" i="37"/>
  <c r="L251" i="37"/>
  <c r="K251" i="37"/>
  <c r="J251" i="37"/>
  <c r="I251" i="37"/>
  <c r="G251" i="37"/>
  <c r="F251" i="37"/>
  <c r="F250" i="37" s="1"/>
  <c r="E251" i="37"/>
  <c r="C251" i="37" s="1"/>
  <c r="D251" i="37"/>
  <c r="L250" i="37"/>
  <c r="K250" i="37"/>
  <c r="J250" i="37"/>
  <c r="G250" i="37"/>
  <c r="D250" i="37"/>
  <c r="H249" i="37"/>
  <c r="C249" i="37"/>
  <c r="H248" i="37"/>
  <c r="C248" i="37"/>
  <c r="H247" i="37"/>
  <c r="C247" i="37"/>
  <c r="H246" i="37"/>
  <c r="C246" i="37"/>
  <c r="L245" i="37"/>
  <c r="K245" i="37"/>
  <c r="J245" i="37"/>
  <c r="I245" i="37"/>
  <c r="G245" i="37"/>
  <c r="F245" i="37"/>
  <c r="E245" i="37"/>
  <c r="D245" i="37"/>
  <c r="H244" i="37"/>
  <c r="C244" i="37"/>
  <c r="H243" i="37"/>
  <c r="C243" i="37"/>
  <c r="H242" i="37"/>
  <c r="C242" i="37"/>
  <c r="H241" i="37"/>
  <c r="C241" i="37"/>
  <c r="H240" i="37"/>
  <c r="C240" i="37"/>
  <c r="H239" i="37"/>
  <c r="C239" i="37"/>
  <c r="H238" i="37"/>
  <c r="C238" i="37"/>
  <c r="L237" i="37"/>
  <c r="K237" i="37"/>
  <c r="J237" i="37"/>
  <c r="G237" i="37"/>
  <c r="F237" i="37"/>
  <c r="E237" i="37"/>
  <c r="D237" i="37"/>
  <c r="C237" i="37" s="1"/>
  <c r="H236" i="37"/>
  <c r="C236" i="37"/>
  <c r="I234" i="37"/>
  <c r="H235" i="37"/>
  <c r="C235" i="37"/>
  <c r="L234" i="37"/>
  <c r="K234" i="37"/>
  <c r="J234" i="37"/>
  <c r="J230" i="37" s="1"/>
  <c r="J229" i="37" s="1"/>
  <c r="G234" i="37"/>
  <c r="F234" i="37"/>
  <c r="E234" i="37"/>
  <c r="D234" i="37"/>
  <c r="C234" i="37" s="1"/>
  <c r="H233" i="37"/>
  <c r="C233" i="37"/>
  <c r="L232" i="37"/>
  <c r="K232" i="37"/>
  <c r="K230" i="37" s="1"/>
  <c r="K229" i="37" s="1"/>
  <c r="J232" i="37"/>
  <c r="I232" i="37"/>
  <c r="G232" i="37"/>
  <c r="F232" i="37"/>
  <c r="F230" i="37" s="1"/>
  <c r="E232" i="37"/>
  <c r="D232" i="37"/>
  <c r="H231" i="37"/>
  <c r="C231" i="37"/>
  <c r="H228" i="37"/>
  <c r="C228" i="37"/>
  <c r="I226" i="37"/>
  <c r="H227" i="37"/>
  <c r="C227" i="37"/>
  <c r="L226" i="37"/>
  <c r="K226" i="37"/>
  <c r="J226" i="37"/>
  <c r="G226" i="37"/>
  <c r="F226" i="37"/>
  <c r="E226" i="37"/>
  <c r="D226" i="37"/>
  <c r="H225" i="37"/>
  <c r="C225" i="37"/>
  <c r="H224" i="37"/>
  <c r="C224" i="37"/>
  <c r="H223" i="37"/>
  <c r="C223" i="37"/>
  <c r="H222" i="37"/>
  <c r="C222" i="37"/>
  <c r="H221" i="37"/>
  <c r="C221" i="37"/>
  <c r="H220" i="37"/>
  <c r="C220" i="37"/>
  <c r="H219" i="37"/>
  <c r="C219" i="37"/>
  <c r="H218" i="37"/>
  <c r="C218" i="37"/>
  <c r="H217" i="37"/>
  <c r="C217" i="37"/>
  <c r="I215" i="37"/>
  <c r="H216" i="37"/>
  <c r="C216" i="37"/>
  <c r="L215" i="37"/>
  <c r="K215" i="37"/>
  <c r="J215" i="37"/>
  <c r="G215" i="37"/>
  <c r="F215" i="37"/>
  <c r="E215" i="37"/>
  <c r="D215" i="37"/>
  <c r="H214" i="37"/>
  <c r="C214" i="37"/>
  <c r="H213" i="37"/>
  <c r="C213" i="37"/>
  <c r="H212" i="37"/>
  <c r="C212" i="37"/>
  <c r="H211" i="37"/>
  <c r="C211" i="37"/>
  <c r="H210" i="37"/>
  <c r="C210" i="37"/>
  <c r="H209" i="37"/>
  <c r="C209" i="37"/>
  <c r="H208" i="37"/>
  <c r="C208" i="37"/>
  <c r="H207" i="37"/>
  <c r="C207" i="37"/>
  <c r="H206" i="37"/>
  <c r="C206" i="37"/>
  <c r="I204" i="37"/>
  <c r="H205" i="37"/>
  <c r="C205" i="37"/>
  <c r="L204" i="37"/>
  <c r="L203" i="37" s="1"/>
  <c r="K204" i="37"/>
  <c r="K203" i="37" s="1"/>
  <c r="J204" i="37"/>
  <c r="G204" i="37"/>
  <c r="G203" i="37" s="1"/>
  <c r="F204" i="37"/>
  <c r="E204" i="37"/>
  <c r="D204" i="37"/>
  <c r="J203" i="37"/>
  <c r="F203" i="37"/>
  <c r="E203" i="37"/>
  <c r="H202" i="37"/>
  <c r="C202" i="37"/>
  <c r="H201" i="37"/>
  <c r="C201" i="37"/>
  <c r="H200" i="37"/>
  <c r="C200" i="37"/>
  <c r="H199" i="37"/>
  <c r="C199" i="37"/>
  <c r="H198" i="37"/>
  <c r="C198" i="37"/>
  <c r="L197" i="37"/>
  <c r="L195" i="37" s="1"/>
  <c r="L194" i="37" s="1"/>
  <c r="K197" i="37"/>
  <c r="K195" i="37" s="1"/>
  <c r="J197" i="37"/>
  <c r="G197" i="37"/>
  <c r="G195" i="37" s="1"/>
  <c r="G194" i="37" s="1"/>
  <c r="F197" i="37"/>
  <c r="C197" i="37" s="1"/>
  <c r="E197" i="37"/>
  <c r="E195" i="37" s="1"/>
  <c r="E194" i="37" s="1"/>
  <c r="D197" i="37"/>
  <c r="H196" i="37"/>
  <c r="C196" i="37"/>
  <c r="J195" i="37"/>
  <c r="J194" i="37" s="1"/>
  <c r="J193" i="37" s="1"/>
  <c r="F195" i="37"/>
  <c r="F194" i="37" s="1"/>
  <c r="D195" i="37"/>
  <c r="H192" i="37"/>
  <c r="C192" i="37"/>
  <c r="L191" i="37"/>
  <c r="L190" i="37" s="1"/>
  <c r="K191" i="37"/>
  <c r="K190" i="37" s="1"/>
  <c r="J191" i="37"/>
  <c r="J190" i="37" s="1"/>
  <c r="I191" i="37"/>
  <c r="G191" i="37"/>
  <c r="F191" i="37"/>
  <c r="F190" i="37" s="1"/>
  <c r="E191" i="37"/>
  <c r="C191" i="37" s="1"/>
  <c r="D191" i="37"/>
  <c r="D190" i="37" s="1"/>
  <c r="G190" i="37"/>
  <c r="H189" i="37"/>
  <c r="C189" i="37"/>
  <c r="H188" i="37"/>
  <c r="C188" i="37"/>
  <c r="L187" i="37"/>
  <c r="K187" i="37"/>
  <c r="J187" i="37"/>
  <c r="G187" i="37"/>
  <c r="F187" i="37"/>
  <c r="E187" i="37"/>
  <c r="D187" i="37"/>
  <c r="C187" i="37" s="1"/>
  <c r="H185" i="37"/>
  <c r="C185" i="37"/>
  <c r="H184" i="37"/>
  <c r="C184" i="37"/>
  <c r="L183" i="37"/>
  <c r="K183" i="37"/>
  <c r="J183" i="37"/>
  <c r="I183" i="37"/>
  <c r="G183" i="37"/>
  <c r="F183" i="37"/>
  <c r="E183" i="37"/>
  <c r="C183" i="37" s="1"/>
  <c r="D183" i="37"/>
  <c r="H182" i="37"/>
  <c r="C182" i="37"/>
  <c r="H181" i="37"/>
  <c r="C181" i="37"/>
  <c r="H180" i="37"/>
  <c r="C180" i="37"/>
  <c r="H179" i="37"/>
  <c r="C179" i="37"/>
  <c r="L178" i="37"/>
  <c r="K178" i="37"/>
  <c r="K173" i="37" s="1"/>
  <c r="K172" i="37" s="1"/>
  <c r="J178" i="37"/>
  <c r="G178" i="37"/>
  <c r="F178" i="37"/>
  <c r="E178" i="37"/>
  <c r="D178" i="37"/>
  <c r="C178" i="37" s="1"/>
  <c r="H177" i="37"/>
  <c r="C177" i="37"/>
  <c r="H176" i="37"/>
  <c r="C176" i="37"/>
  <c r="H175" i="37"/>
  <c r="C175" i="37"/>
  <c r="L174" i="37"/>
  <c r="L173" i="37" s="1"/>
  <c r="L172" i="37" s="1"/>
  <c r="K174" i="37"/>
  <c r="J174" i="37"/>
  <c r="G174" i="37"/>
  <c r="F174" i="37"/>
  <c r="F173" i="37" s="1"/>
  <c r="F172" i="37" s="1"/>
  <c r="E174" i="37"/>
  <c r="D174" i="37"/>
  <c r="D173" i="37"/>
  <c r="H171" i="37"/>
  <c r="C171" i="37"/>
  <c r="H170" i="37"/>
  <c r="C170" i="37"/>
  <c r="H169" i="37"/>
  <c r="C169" i="37"/>
  <c r="H168" i="37"/>
  <c r="C168" i="37"/>
  <c r="H167" i="37"/>
  <c r="C167" i="37"/>
  <c r="H166" i="37"/>
  <c r="C166" i="37"/>
  <c r="L165" i="37"/>
  <c r="K165" i="37"/>
  <c r="J165" i="37"/>
  <c r="J164" i="37" s="1"/>
  <c r="G165" i="37"/>
  <c r="G164" i="37" s="1"/>
  <c r="F165" i="37"/>
  <c r="F164" i="37" s="1"/>
  <c r="E165" i="37"/>
  <c r="D165" i="37"/>
  <c r="L164" i="37"/>
  <c r="K164" i="37"/>
  <c r="E164" i="37"/>
  <c r="D164" i="37"/>
  <c r="H163" i="37"/>
  <c r="C163" i="37"/>
  <c r="H162" i="37"/>
  <c r="C162" i="37"/>
  <c r="H161" i="37"/>
  <c r="C161" i="37"/>
  <c r="H160" i="37"/>
  <c r="C160" i="37"/>
  <c r="L159" i="37"/>
  <c r="K159" i="37"/>
  <c r="J159" i="37"/>
  <c r="G159" i="37"/>
  <c r="F159" i="37"/>
  <c r="E159" i="37"/>
  <c r="D159" i="37"/>
  <c r="H158" i="37"/>
  <c r="C158" i="37"/>
  <c r="H157" i="37"/>
  <c r="C157" i="37"/>
  <c r="H156" i="37"/>
  <c r="C156" i="37"/>
  <c r="H155" i="37"/>
  <c r="C155" i="37"/>
  <c r="H154" i="37"/>
  <c r="C154" i="37"/>
  <c r="H153" i="37"/>
  <c r="C153" i="37"/>
  <c r="H152" i="37"/>
  <c r="C152" i="37"/>
  <c r="H151" i="37"/>
  <c r="C151" i="37"/>
  <c r="L150" i="37"/>
  <c r="K150" i="37"/>
  <c r="J150" i="37"/>
  <c r="G150" i="37"/>
  <c r="F150" i="37"/>
  <c r="E150" i="37"/>
  <c r="D150" i="37"/>
  <c r="H149" i="37"/>
  <c r="C149" i="37"/>
  <c r="H148" i="37"/>
  <c r="C148" i="37"/>
  <c r="H147" i="37"/>
  <c r="C147" i="37"/>
  <c r="H146" i="37"/>
  <c r="C146" i="37"/>
  <c r="H145" i="37"/>
  <c r="C145" i="37"/>
  <c r="I143" i="37"/>
  <c r="H144" i="37"/>
  <c r="C144" i="37"/>
  <c r="L143" i="37"/>
  <c r="K143" i="37"/>
  <c r="J143" i="37"/>
  <c r="G143" i="37"/>
  <c r="F143" i="37"/>
  <c r="E143" i="37"/>
  <c r="D143" i="37"/>
  <c r="H142" i="37"/>
  <c r="C142" i="37"/>
  <c r="I140" i="37"/>
  <c r="H141" i="37"/>
  <c r="C141" i="37"/>
  <c r="L140" i="37"/>
  <c r="K140" i="37"/>
  <c r="J140" i="37"/>
  <c r="G140" i="37"/>
  <c r="F140" i="37"/>
  <c r="F129" i="37" s="1"/>
  <c r="E140" i="37"/>
  <c r="D140" i="37"/>
  <c r="H139" i="37"/>
  <c r="C139" i="37"/>
  <c r="H138" i="37"/>
  <c r="C138" i="37"/>
  <c r="H137" i="37"/>
  <c r="C137" i="37"/>
  <c r="H136" i="37"/>
  <c r="C136" i="37"/>
  <c r="L135" i="37"/>
  <c r="K135" i="37"/>
  <c r="J135" i="37"/>
  <c r="G135" i="37"/>
  <c r="F135" i="37"/>
  <c r="E135" i="37"/>
  <c r="D135" i="37"/>
  <c r="H134" i="37"/>
  <c r="C134" i="37"/>
  <c r="H133" i="37"/>
  <c r="C133" i="37"/>
  <c r="H132" i="37"/>
  <c r="C132" i="37"/>
  <c r="I130" i="37"/>
  <c r="H131" i="37"/>
  <c r="C131" i="37"/>
  <c r="L130" i="37"/>
  <c r="K130" i="37"/>
  <c r="K129" i="37" s="1"/>
  <c r="J130" i="37"/>
  <c r="G130" i="37"/>
  <c r="F130" i="37"/>
  <c r="E130" i="37"/>
  <c r="D130" i="37"/>
  <c r="J129" i="37"/>
  <c r="E129" i="37"/>
  <c r="H128" i="37"/>
  <c r="H127" i="37" s="1"/>
  <c r="C128" i="37"/>
  <c r="L127" i="37"/>
  <c r="K127" i="37"/>
  <c r="J127" i="37"/>
  <c r="G127" i="37"/>
  <c r="F127" i="37"/>
  <c r="E127" i="37"/>
  <c r="D127" i="37"/>
  <c r="C127" i="37"/>
  <c r="H126" i="37"/>
  <c r="D126" i="37"/>
  <c r="C126" i="37"/>
  <c r="H125" i="37"/>
  <c r="C125" i="37"/>
  <c r="H124" i="37"/>
  <c r="C124" i="37"/>
  <c r="H123" i="37"/>
  <c r="C123" i="37"/>
  <c r="H122" i="37"/>
  <c r="C122" i="37"/>
  <c r="L121" i="37"/>
  <c r="K121" i="37"/>
  <c r="J121" i="37"/>
  <c r="I121" i="37"/>
  <c r="G121" i="37"/>
  <c r="F121" i="37"/>
  <c r="E121" i="37"/>
  <c r="C121" i="37" s="1"/>
  <c r="D121" i="37"/>
  <c r="H120" i="37"/>
  <c r="C120" i="37"/>
  <c r="H119" i="37"/>
  <c r="C119" i="37"/>
  <c r="H118" i="37"/>
  <c r="C118" i="37"/>
  <c r="H117" i="37"/>
  <c r="C117" i="37"/>
  <c r="H116" i="37"/>
  <c r="C116" i="37"/>
  <c r="L115" i="37"/>
  <c r="K115" i="37"/>
  <c r="J115" i="37"/>
  <c r="G115" i="37"/>
  <c r="F115" i="37"/>
  <c r="E115" i="37"/>
  <c r="D115" i="37"/>
  <c r="H114" i="37"/>
  <c r="C114" i="37"/>
  <c r="H113" i="37"/>
  <c r="C113" i="37"/>
  <c r="H112" i="37"/>
  <c r="C112" i="37"/>
  <c r="L111" i="37"/>
  <c r="K111" i="37"/>
  <c r="J111" i="37"/>
  <c r="I111" i="37"/>
  <c r="H111" i="37" s="1"/>
  <c r="G111" i="37"/>
  <c r="F111" i="37"/>
  <c r="E111" i="37"/>
  <c r="D111" i="37"/>
  <c r="H110" i="37"/>
  <c r="C110" i="37"/>
  <c r="H109" i="37"/>
  <c r="C109" i="37"/>
  <c r="H108" i="37"/>
  <c r="C108" i="37"/>
  <c r="H107" i="37"/>
  <c r="C107" i="37"/>
  <c r="H106" i="37"/>
  <c r="C106" i="37"/>
  <c r="H105" i="37"/>
  <c r="C105" i="37"/>
  <c r="H104" i="37"/>
  <c r="C104" i="37"/>
  <c r="H103" i="37"/>
  <c r="C103" i="37"/>
  <c r="L102" i="37"/>
  <c r="K102" i="37"/>
  <c r="J102" i="37"/>
  <c r="G102" i="37"/>
  <c r="F102" i="37"/>
  <c r="E102" i="37"/>
  <c r="D102" i="37"/>
  <c r="C102" i="37"/>
  <c r="H101" i="37"/>
  <c r="C101" i="37"/>
  <c r="H100" i="37"/>
  <c r="C100" i="37"/>
  <c r="H99" i="37"/>
  <c r="C99" i="37"/>
  <c r="H98" i="37"/>
  <c r="C98" i="37"/>
  <c r="H97" i="37"/>
  <c r="C97" i="37"/>
  <c r="H96" i="37"/>
  <c r="C96" i="37"/>
  <c r="I94" i="37"/>
  <c r="H95" i="37"/>
  <c r="C95" i="37"/>
  <c r="L94" i="37"/>
  <c r="L82" i="37" s="1"/>
  <c r="K94" i="37"/>
  <c r="J94" i="37"/>
  <c r="G94" i="37"/>
  <c r="F94" i="37"/>
  <c r="E94" i="37"/>
  <c r="D94" i="37"/>
  <c r="H93" i="37"/>
  <c r="C93" i="37"/>
  <c r="H92" i="37"/>
  <c r="C92" i="37"/>
  <c r="H91" i="37"/>
  <c r="C91" i="37"/>
  <c r="H90" i="37"/>
  <c r="C90" i="37"/>
  <c r="H89" i="37"/>
  <c r="C89" i="37"/>
  <c r="L88" i="37"/>
  <c r="K88" i="37"/>
  <c r="J88" i="37"/>
  <c r="G88" i="37"/>
  <c r="G82" i="37" s="1"/>
  <c r="F88" i="37"/>
  <c r="E88" i="37"/>
  <c r="D88" i="37"/>
  <c r="C88" i="37"/>
  <c r="H87" i="37"/>
  <c r="C87" i="37"/>
  <c r="H86" i="37"/>
  <c r="C86" i="37"/>
  <c r="H85" i="37"/>
  <c r="C85" i="37"/>
  <c r="H84" i="37"/>
  <c r="C84" i="37"/>
  <c r="L83" i="37"/>
  <c r="K83" i="37"/>
  <c r="K82" i="37" s="1"/>
  <c r="J83" i="37"/>
  <c r="I83" i="37"/>
  <c r="H83" i="37" s="1"/>
  <c r="G83" i="37"/>
  <c r="F83" i="37"/>
  <c r="E83" i="37"/>
  <c r="D83" i="37"/>
  <c r="H81" i="37"/>
  <c r="C81" i="37"/>
  <c r="H80" i="37"/>
  <c r="C80" i="37"/>
  <c r="L79" i="37"/>
  <c r="K79" i="37"/>
  <c r="J79" i="37"/>
  <c r="G79" i="37"/>
  <c r="F79" i="37"/>
  <c r="E79" i="37"/>
  <c r="C79" i="37" s="1"/>
  <c r="D79" i="37"/>
  <c r="H78" i="37"/>
  <c r="C78" i="37"/>
  <c r="H77" i="37"/>
  <c r="C77" i="37"/>
  <c r="L76" i="37"/>
  <c r="K76" i="37"/>
  <c r="K75" i="37" s="1"/>
  <c r="J76" i="37"/>
  <c r="J75" i="37" s="1"/>
  <c r="G76" i="37"/>
  <c r="G75" i="37" s="1"/>
  <c r="F76" i="37"/>
  <c r="F75" i="37" s="1"/>
  <c r="E76" i="37"/>
  <c r="C76" i="37" s="1"/>
  <c r="D76" i="37"/>
  <c r="L75" i="37"/>
  <c r="E75" i="37"/>
  <c r="D75" i="37"/>
  <c r="H73" i="37"/>
  <c r="C73" i="37"/>
  <c r="H72" i="37"/>
  <c r="C72" i="37"/>
  <c r="H71" i="37"/>
  <c r="C71" i="37"/>
  <c r="H70" i="37"/>
  <c r="C70" i="37"/>
  <c r="I68" i="37"/>
  <c r="H69" i="37"/>
  <c r="C69" i="37"/>
  <c r="L68" i="37"/>
  <c r="L66" i="37" s="1"/>
  <c r="K68" i="37"/>
  <c r="J68" i="37"/>
  <c r="J66" i="37" s="1"/>
  <c r="G68" i="37"/>
  <c r="G66" i="37" s="1"/>
  <c r="F68" i="37"/>
  <c r="F66" i="37" s="1"/>
  <c r="E68" i="37"/>
  <c r="D68" i="37"/>
  <c r="H67" i="37"/>
  <c r="C67" i="37"/>
  <c r="K66" i="37"/>
  <c r="E66" i="37"/>
  <c r="H65" i="37"/>
  <c r="C65" i="37"/>
  <c r="H64" i="37"/>
  <c r="C64" i="37"/>
  <c r="H63" i="37"/>
  <c r="C63" i="37"/>
  <c r="H62" i="37"/>
  <c r="C62" i="37"/>
  <c r="H61" i="37"/>
  <c r="C61" i="37"/>
  <c r="H60" i="37"/>
  <c r="C60" i="37"/>
  <c r="H59" i="37"/>
  <c r="C59" i="37"/>
  <c r="H58" i="37"/>
  <c r="C58" i="37"/>
  <c r="L57" i="37"/>
  <c r="K57" i="37"/>
  <c r="J57" i="37"/>
  <c r="G57" i="37"/>
  <c r="F57" i="37"/>
  <c r="E57" i="37"/>
  <c r="D57" i="37"/>
  <c r="C57" i="37"/>
  <c r="H56" i="37"/>
  <c r="C56" i="37"/>
  <c r="H55" i="37"/>
  <c r="C55" i="37"/>
  <c r="L54" i="37"/>
  <c r="K54" i="37"/>
  <c r="K53" i="37" s="1"/>
  <c r="K52" i="37" s="1"/>
  <c r="J54" i="37"/>
  <c r="J53" i="37" s="1"/>
  <c r="J52" i="37" s="1"/>
  <c r="G54" i="37"/>
  <c r="G53" i="37" s="1"/>
  <c r="F54" i="37"/>
  <c r="F53" i="37" s="1"/>
  <c r="F52" i="37" s="1"/>
  <c r="E54" i="37"/>
  <c r="D54" i="37"/>
  <c r="C54" i="37"/>
  <c r="L53" i="37"/>
  <c r="L52" i="37" s="1"/>
  <c r="E53" i="37"/>
  <c r="D53" i="37"/>
  <c r="H46" i="37"/>
  <c r="C46" i="37"/>
  <c r="H45" i="37"/>
  <c r="C45" i="37"/>
  <c r="L44" i="37"/>
  <c r="H44" i="37" s="1"/>
  <c r="G44" i="37"/>
  <c r="C44" i="37" s="1"/>
  <c r="H43" i="37"/>
  <c r="C43" i="37"/>
  <c r="K42" i="37"/>
  <c r="J42" i="37"/>
  <c r="I42" i="37"/>
  <c r="H42" i="37" s="1"/>
  <c r="F42" i="37"/>
  <c r="E42" i="37"/>
  <c r="D42" i="37"/>
  <c r="C42" i="37" s="1"/>
  <c r="H41" i="37"/>
  <c r="C41" i="37"/>
  <c r="H40" i="37"/>
  <c r="C40" i="37"/>
  <c r="H39" i="37"/>
  <c r="C39" i="37"/>
  <c r="H38" i="37"/>
  <c r="C38" i="37"/>
  <c r="H37" i="37"/>
  <c r="C37" i="37"/>
  <c r="K36" i="37"/>
  <c r="H36" i="37" s="1"/>
  <c r="F36" i="37"/>
  <c r="C36" i="37" s="1"/>
  <c r="H35" i="37"/>
  <c r="C35" i="37"/>
  <c r="H34" i="37"/>
  <c r="C34" i="37"/>
  <c r="K33" i="37"/>
  <c r="H33" i="37" s="1"/>
  <c r="F33" i="37"/>
  <c r="C33" i="37" s="1"/>
  <c r="H32" i="37"/>
  <c r="C32" i="37"/>
  <c r="K31" i="37"/>
  <c r="H31" i="37" s="1"/>
  <c r="F31" i="37"/>
  <c r="C31" i="37" s="1"/>
  <c r="H30" i="37"/>
  <c r="C30" i="37"/>
  <c r="H29" i="37"/>
  <c r="C29" i="37"/>
  <c r="H28" i="37"/>
  <c r="C28" i="37"/>
  <c r="K27" i="37"/>
  <c r="H27" i="37" s="1"/>
  <c r="F27" i="37"/>
  <c r="C27" i="37" s="1"/>
  <c r="F26" i="37"/>
  <c r="C26" i="37" s="1"/>
  <c r="H25" i="37"/>
  <c r="C25" i="37"/>
  <c r="H23" i="37"/>
  <c r="C23" i="37"/>
  <c r="H22" i="37"/>
  <c r="C22" i="37"/>
  <c r="L21" i="37"/>
  <c r="L287" i="37" s="1"/>
  <c r="L286" i="37" s="1"/>
  <c r="K21" i="37"/>
  <c r="K287" i="37" s="1"/>
  <c r="K286" i="37" s="1"/>
  <c r="J21" i="37"/>
  <c r="I21" i="37"/>
  <c r="G21" i="37"/>
  <c r="G287" i="37" s="1"/>
  <c r="G286" i="37" s="1"/>
  <c r="F21" i="37"/>
  <c r="E21" i="37"/>
  <c r="E287" i="37" s="1"/>
  <c r="D21" i="37"/>
  <c r="D287" i="37" s="1"/>
  <c r="D286" i="37" s="1"/>
  <c r="L20" i="37"/>
  <c r="H296" i="36"/>
  <c r="C296" i="36"/>
  <c r="H295" i="36"/>
  <c r="C295" i="36"/>
  <c r="H294" i="36"/>
  <c r="C294" i="36"/>
  <c r="H293" i="36"/>
  <c r="C293" i="36"/>
  <c r="H292" i="36"/>
  <c r="C292" i="36"/>
  <c r="H291" i="36"/>
  <c r="C291" i="36"/>
  <c r="H290" i="36"/>
  <c r="C290" i="36"/>
  <c r="H289" i="36"/>
  <c r="C289" i="36"/>
  <c r="L288" i="36"/>
  <c r="K288" i="36"/>
  <c r="J288" i="36"/>
  <c r="I288" i="36"/>
  <c r="H288" i="36"/>
  <c r="G288" i="36"/>
  <c r="F288" i="36"/>
  <c r="E288" i="36"/>
  <c r="D288" i="36"/>
  <c r="H283" i="36"/>
  <c r="C283" i="36"/>
  <c r="H282" i="36"/>
  <c r="C282" i="36"/>
  <c r="L281" i="36"/>
  <c r="K281" i="36"/>
  <c r="J281" i="36"/>
  <c r="I281" i="36"/>
  <c r="G281" i="36"/>
  <c r="F281" i="36"/>
  <c r="E281" i="36"/>
  <c r="D281" i="36"/>
  <c r="C281" i="36"/>
  <c r="I279" i="36"/>
  <c r="H280" i="36"/>
  <c r="C280" i="36"/>
  <c r="L279" i="36"/>
  <c r="K279" i="36"/>
  <c r="J279" i="36"/>
  <c r="G279" i="36"/>
  <c r="F279" i="36"/>
  <c r="E279" i="36"/>
  <c r="D279" i="36"/>
  <c r="H278" i="36"/>
  <c r="C278" i="36"/>
  <c r="H277" i="36"/>
  <c r="C277" i="36"/>
  <c r="C276" i="36"/>
  <c r="L275" i="36"/>
  <c r="K275" i="36"/>
  <c r="J275" i="36"/>
  <c r="G275" i="36"/>
  <c r="F275" i="36"/>
  <c r="C275" i="36" s="1"/>
  <c r="E275" i="36"/>
  <c r="D275" i="36"/>
  <c r="H274" i="36"/>
  <c r="C274" i="36"/>
  <c r="C273" i="36"/>
  <c r="H272" i="36"/>
  <c r="C272" i="36"/>
  <c r="L271" i="36"/>
  <c r="K271" i="36"/>
  <c r="J271" i="36"/>
  <c r="J269" i="36" s="1"/>
  <c r="J268" i="36" s="1"/>
  <c r="G271" i="36"/>
  <c r="F271" i="36"/>
  <c r="E271" i="36"/>
  <c r="D271" i="36"/>
  <c r="C270" i="36"/>
  <c r="K269" i="36"/>
  <c r="K268" i="36" s="1"/>
  <c r="E269" i="36"/>
  <c r="E268" i="36"/>
  <c r="H267" i="36"/>
  <c r="C267" i="36"/>
  <c r="H266" i="36"/>
  <c r="C266" i="36"/>
  <c r="H265" i="36"/>
  <c r="C265" i="36"/>
  <c r="C264" i="36"/>
  <c r="L263" i="36"/>
  <c r="K263" i="36"/>
  <c r="K258" i="36" s="1"/>
  <c r="J263" i="36"/>
  <c r="G263" i="36"/>
  <c r="F263" i="36"/>
  <c r="E263" i="36"/>
  <c r="E258" i="36" s="1"/>
  <c r="D263" i="36"/>
  <c r="H262" i="36"/>
  <c r="C262" i="36"/>
  <c r="C261" i="36"/>
  <c r="H260" i="36"/>
  <c r="C260" i="36"/>
  <c r="L259" i="36"/>
  <c r="L258" i="36" s="1"/>
  <c r="K259" i="36"/>
  <c r="J259" i="36"/>
  <c r="J258" i="36" s="1"/>
  <c r="G259" i="36"/>
  <c r="F259" i="36"/>
  <c r="F258" i="36" s="1"/>
  <c r="E259" i="36"/>
  <c r="D259" i="36"/>
  <c r="D258" i="36"/>
  <c r="H257" i="36"/>
  <c r="C257" i="36"/>
  <c r="H256" i="36"/>
  <c r="C256" i="36"/>
  <c r="H255" i="36"/>
  <c r="C255" i="36"/>
  <c r="H254" i="36"/>
  <c r="C254" i="36"/>
  <c r="H253" i="36"/>
  <c r="C253" i="36"/>
  <c r="H252" i="36"/>
  <c r="C252" i="36"/>
  <c r="L251" i="36"/>
  <c r="L250" i="36" s="1"/>
  <c r="K251" i="36"/>
  <c r="J251" i="36"/>
  <c r="G251" i="36"/>
  <c r="G250" i="36" s="1"/>
  <c r="F251" i="36"/>
  <c r="E251" i="36"/>
  <c r="D251" i="36"/>
  <c r="K250" i="36"/>
  <c r="J250" i="36"/>
  <c r="F250" i="36"/>
  <c r="E250" i="36"/>
  <c r="H249" i="36"/>
  <c r="C249" i="36"/>
  <c r="H248" i="36"/>
  <c r="C248" i="36"/>
  <c r="H247" i="36"/>
  <c r="C247" i="36"/>
  <c r="H246" i="36"/>
  <c r="C246" i="36"/>
  <c r="L245" i="36"/>
  <c r="K245" i="36"/>
  <c r="J245" i="36"/>
  <c r="G245" i="36"/>
  <c r="F245" i="36"/>
  <c r="E245" i="36"/>
  <c r="D245" i="36"/>
  <c r="H244" i="36"/>
  <c r="C244" i="36"/>
  <c r="H243" i="36"/>
  <c r="C243" i="36"/>
  <c r="H242" i="36"/>
  <c r="C242" i="36"/>
  <c r="H241" i="36"/>
  <c r="C241" i="36"/>
  <c r="H240" i="36"/>
  <c r="C240" i="36"/>
  <c r="H239" i="36"/>
  <c r="C239" i="36"/>
  <c r="C238" i="36"/>
  <c r="L237" i="36"/>
  <c r="K237" i="36"/>
  <c r="J237" i="36"/>
  <c r="G237" i="36"/>
  <c r="F237" i="36"/>
  <c r="E237" i="36"/>
  <c r="D237" i="36"/>
  <c r="C237" i="36"/>
  <c r="H236" i="36"/>
  <c r="C236" i="36"/>
  <c r="C235" i="36"/>
  <c r="L234" i="36"/>
  <c r="K234" i="36"/>
  <c r="J234" i="36"/>
  <c r="G234" i="36"/>
  <c r="F234" i="36"/>
  <c r="E234" i="36"/>
  <c r="D234" i="36"/>
  <c r="C234" i="36" s="1"/>
  <c r="I232" i="36"/>
  <c r="H232" i="36" s="1"/>
  <c r="H233" i="36"/>
  <c r="C233" i="36"/>
  <c r="L232" i="36"/>
  <c r="K232" i="36"/>
  <c r="J232" i="36"/>
  <c r="J230" i="36" s="1"/>
  <c r="J229" i="36" s="1"/>
  <c r="G232" i="36"/>
  <c r="F232" i="36"/>
  <c r="F230" i="36" s="1"/>
  <c r="E232" i="36"/>
  <c r="D232" i="36"/>
  <c r="H231" i="36"/>
  <c r="C231" i="36"/>
  <c r="E230" i="36"/>
  <c r="H228" i="36"/>
  <c r="C228" i="36"/>
  <c r="C227" i="36"/>
  <c r="L226" i="36"/>
  <c r="K226" i="36"/>
  <c r="J226" i="36"/>
  <c r="G226" i="36"/>
  <c r="F226" i="36"/>
  <c r="E226" i="36"/>
  <c r="D226" i="36"/>
  <c r="C226" i="36"/>
  <c r="H225" i="36"/>
  <c r="C225" i="36"/>
  <c r="H224" i="36"/>
  <c r="C224" i="36"/>
  <c r="H223" i="36"/>
  <c r="C223" i="36"/>
  <c r="H222" i="36"/>
  <c r="C222" i="36"/>
  <c r="H221" i="36"/>
  <c r="C221" i="36"/>
  <c r="H220" i="36"/>
  <c r="C220" i="36"/>
  <c r="H219" i="36"/>
  <c r="C219" i="36"/>
  <c r="H218" i="36"/>
  <c r="C218" i="36"/>
  <c r="H217" i="36"/>
  <c r="C217" i="36"/>
  <c r="C216" i="36"/>
  <c r="L215" i="36"/>
  <c r="L203" i="36" s="1"/>
  <c r="K215" i="36"/>
  <c r="J215" i="36"/>
  <c r="G215" i="36"/>
  <c r="F215" i="36"/>
  <c r="F203" i="36" s="1"/>
  <c r="E215" i="36"/>
  <c r="D215" i="36"/>
  <c r="C215" i="36" s="1"/>
  <c r="H214" i="36"/>
  <c r="C214" i="36"/>
  <c r="H213" i="36"/>
  <c r="C213" i="36"/>
  <c r="H212" i="36"/>
  <c r="C212" i="36"/>
  <c r="H211" i="36"/>
  <c r="C211" i="36"/>
  <c r="H210" i="36"/>
  <c r="C210" i="36"/>
  <c r="H209" i="36"/>
  <c r="C209" i="36"/>
  <c r="H208" i="36"/>
  <c r="C208" i="36"/>
  <c r="H207" i="36"/>
  <c r="C207" i="36"/>
  <c r="H206" i="36"/>
  <c r="C206" i="36"/>
  <c r="C205" i="36"/>
  <c r="L204" i="36"/>
  <c r="K204" i="36"/>
  <c r="K203" i="36" s="1"/>
  <c r="J204" i="36"/>
  <c r="G204" i="36"/>
  <c r="F204" i="36"/>
  <c r="E204" i="36"/>
  <c r="E203" i="36" s="1"/>
  <c r="D204" i="36"/>
  <c r="C204" i="36" s="1"/>
  <c r="J203" i="36"/>
  <c r="H202" i="36"/>
  <c r="C202" i="36"/>
  <c r="H201" i="36"/>
  <c r="C201" i="36"/>
  <c r="H200" i="36"/>
  <c r="C200" i="36"/>
  <c r="H199" i="36"/>
  <c r="C199" i="36"/>
  <c r="I197" i="36"/>
  <c r="H198" i="36"/>
  <c r="C198" i="36"/>
  <c r="L197" i="36"/>
  <c r="L195" i="36" s="1"/>
  <c r="K197" i="36"/>
  <c r="K195" i="36" s="1"/>
  <c r="J197" i="36"/>
  <c r="J195" i="36" s="1"/>
  <c r="G197" i="36"/>
  <c r="F197" i="36"/>
  <c r="F195" i="36" s="1"/>
  <c r="E197" i="36"/>
  <c r="E195" i="36" s="1"/>
  <c r="E194" i="36" s="1"/>
  <c r="D197" i="36"/>
  <c r="C196" i="36"/>
  <c r="G195" i="36"/>
  <c r="H192" i="36"/>
  <c r="C192" i="36"/>
  <c r="L191" i="36"/>
  <c r="L190" i="36" s="1"/>
  <c r="K191" i="36"/>
  <c r="J191" i="36"/>
  <c r="I191" i="36"/>
  <c r="H191" i="36" s="1"/>
  <c r="G191" i="36"/>
  <c r="F191" i="36"/>
  <c r="F190" i="36" s="1"/>
  <c r="E191" i="36"/>
  <c r="E190" i="36" s="1"/>
  <c r="E186" i="36" s="1"/>
  <c r="D191" i="36"/>
  <c r="K190" i="36"/>
  <c r="J190" i="36"/>
  <c r="I190" i="36"/>
  <c r="G190" i="36"/>
  <c r="H189" i="36"/>
  <c r="C189" i="36"/>
  <c r="I187" i="36"/>
  <c r="H188" i="36"/>
  <c r="C188" i="36"/>
  <c r="L187" i="36"/>
  <c r="K187" i="36"/>
  <c r="J187" i="36"/>
  <c r="J186" i="36" s="1"/>
  <c r="G187" i="36"/>
  <c r="G186" i="36" s="1"/>
  <c r="F187" i="36"/>
  <c r="E187" i="36"/>
  <c r="D187" i="36"/>
  <c r="K186" i="36"/>
  <c r="H185" i="36"/>
  <c r="C185" i="36"/>
  <c r="H184" i="36"/>
  <c r="C184" i="36"/>
  <c r="L183" i="36"/>
  <c r="K183" i="36"/>
  <c r="J183" i="36"/>
  <c r="G183" i="36"/>
  <c r="F183" i="36"/>
  <c r="E183" i="36"/>
  <c r="D183" i="36"/>
  <c r="H182" i="36"/>
  <c r="C182" i="36"/>
  <c r="H181" i="36"/>
  <c r="C181" i="36"/>
  <c r="C180" i="36"/>
  <c r="H179" i="36"/>
  <c r="C179" i="36"/>
  <c r="L178" i="36"/>
  <c r="K178" i="36"/>
  <c r="J178" i="36"/>
  <c r="G178" i="36"/>
  <c r="G173" i="36" s="1"/>
  <c r="G172" i="36" s="1"/>
  <c r="F178" i="36"/>
  <c r="E178" i="36"/>
  <c r="D178" i="36"/>
  <c r="H177" i="36"/>
  <c r="C177" i="36"/>
  <c r="H176" i="36"/>
  <c r="C176" i="36"/>
  <c r="H175" i="36"/>
  <c r="C175" i="36"/>
  <c r="L174" i="36"/>
  <c r="K174" i="36"/>
  <c r="J174" i="36"/>
  <c r="J173" i="36" s="1"/>
  <c r="J172" i="36" s="1"/>
  <c r="I174" i="36"/>
  <c r="G174" i="36"/>
  <c r="F174" i="36"/>
  <c r="E174" i="36"/>
  <c r="D174" i="36"/>
  <c r="K173" i="36"/>
  <c r="H171" i="36"/>
  <c r="C171" i="36"/>
  <c r="H170" i="36"/>
  <c r="C170" i="36"/>
  <c r="H169" i="36"/>
  <c r="C169" i="36"/>
  <c r="H168" i="36"/>
  <c r="C168" i="36"/>
  <c r="H167" i="36"/>
  <c r="C167" i="36"/>
  <c r="H166" i="36"/>
  <c r="C166" i="36"/>
  <c r="L165" i="36"/>
  <c r="K165" i="36"/>
  <c r="J165" i="36"/>
  <c r="I165" i="36"/>
  <c r="G165" i="36"/>
  <c r="G164" i="36" s="1"/>
  <c r="F165" i="36"/>
  <c r="E165" i="36"/>
  <c r="D165" i="36"/>
  <c r="L164" i="36"/>
  <c r="K164" i="36"/>
  <c r="J164" i="36"/>
  <c r="F164" i="36"/>
  <c r="D164" i="36"/>
  <c r="H163" i="36"/>
  <c r="C163" i="36"/>
  <c r="H162" i="36"/>
  <c r="C162" i="36"/>
  <c r="H161" i="36"/>
  <c r="C161" i="36"/>
  <c r="H160" i="36"/>
  <c r="C160" i="36"/>
  <c r="L159" i="36"/>
  <c r="K159" i="36"/>
  <c r="J159" i="36"/>
  <c r="I159" i="36"/>
  <c r="G159" i="36"/>
  <c r="F159" i="36"/>
  <c r="E159" i="36"/>
  <c r="C159" i="36" s="1"/>
  <c r="D159" i="36"/>
  <c r="H158" i="36"/>
  <c r="C158" i="36"/>
  <c r="H157" i="36"/>
  <c r="C157" i="36"/>
  <c r="H156" i="36"/>
  <c r="C156" i="36"/>
  <c r="H155" i="36"/>
  <c r="C155" i="36"/>
  <c r="H154" i="36"/>
  <c r="C154" i="36"/>
  <c r="H153" i="36"/>
  <c r="C153" i="36"/>
  <c r="H152" i="36"/>
  <c r="C152" i="36"/>
  <c r="C151" i="36"/>
  <c r="L150" i="36"/>
  <c r="K150" i="36"/>
  <c r="J150" i="36"/>
  <c r="G150" i="36"/>
  <c r="G129" i="36" s="1"/>
  <c r="F150" i="36"/>
  <c r="E150" i="36"/>
  <c r="D150" i="36"/>
  <c r="C150" i="36"/>
  <c r="H149" i="36"/>
  <c r="C149" i="36"/>
  <c r="H148" i="36"/>
  <c r="C148" i="36"/>
  <c r="H147" i="36"/>
  <c r="C147" i="36"/>
  <c r="H146" i="36"/>
  <c r="C146" i="36"/>
  <c r="H145" i="36"/>
  <c r="C145" i="36"/>
  <c r="C144" i="36"/>
  <c r="L143" i="36"/>
  <c r="L129" i="36" s="1"/>
  <c r="K143" i="36"/>
  <c r="J143" i="36"/>
  <c r="G143" i="36"/>
  <c r="F143" i="36"/>
  <c r="F129" i="36" s="1"/>
  <c r="E143" i="36"/>
  <c r="D143" i="36"/>
  <c r="C143" i="36" s="1"/>
  <c r="H142" i="36"/>
  <c r="C142" i="36"/>
  <c r="C141" i="36"/>
  <c r="L140" i="36"/>
  <c r="K140" i="36"/>
  <c r="J140" i="36"/>
  <c r="G140" i="36"/>
  <c r="F140" i="36"/>
  <c r="E140" i="36"/>
  <c r="C140" i="36" s="1"/>
  <c r="D140" i="36"/>
  <c r="H139" i="36"/>
  <c r="C139" i="36"/>
  <c r="H138" i="36"/>
  <c r="C138" i="36"/>
  <c r="H137" i="36"/>
  <c r="C137" i="36"/>
  <c r="H136" i="36"/>
  <c r="C136" i="36"/>
  <c r="L135" i="36"/>
  <c r="K135" i="36"/>
  <c r="J135" i="36"/>
  <c r="I135" i="36"/>
  <c r="G135" i="36"/>
  <c r="F135" i="36"/>
  <c r="E135" i="36"/>
  <c r="C135" i="36" s="1"/>
  <c r="D135" i="36"/>
  <c r="H134" i="36"/>
  <c r="C134" i="36"/>
  <c r="H133" i="36"/>
  <c r="C133" i="36"/>
  <c r="H132" i="36"/>
  <c r="C132" i="36"/>
  <c r="H131" i="36"/>
  <c r="C131" i="36"/>
  <c r="L130" i="36"/>
  <c r="K130" i="36"/>
  <c r="K129" i="36" s="1"/>
  <c r="J130" i="36"/>
  <c r="G130" i="36"/>
  <c r="F130" i="36"/>
  <c r="E130" i="36"/>
  <c r="C130" i="36" s="1"/>
  <c r="D130" i="36"/>
  <c r="J129" i="36"/>
  <c r="D129" i="36"/>
  <c r="I127" i="36"/>
  <c r="H128" i="36"/>
  <c r="C128" i="36"/>
  <c r="L127" i="36"/>
  <c r="K127" i="36"/>
  <c r="J127" i="36"/>
  <c r="H127" i="36"/>
  <c r="G127" i="36"/>
  <c r="F127" i="36"/>
  <c r="E127" i="36"/>
  <c r="D127" i="36"/>
  <c r="C127" i="36"/>
  <c r="H126" i="36"/>
  <c r="C126" i="36"/>
  <c r="H125" i="36"/>
  <c r="C125" i="36"/>
  <c r="H124" i="36"/>
  <c r="C124" i="36"/>
  <c r="H123" i="36"/>
  <c r="C123" i="36"/>
  <c r="H122" i="36"/>
  <c r="C122" i="36"/>
  <c r="L121" i="36"/>
  <c r="K121" i="36"/>
  <c r="J121" i="36"/>
  <c r="I121" i="36"/>
  <c r="G121" i="36"/>
  <c r="F121" i="36"/>
  <c r="E121" i="36"/>
  <c r="C121" i="36" s="1"/>
  <c r="D121" i="36"/>
  <c r="H120" i="36"/>
  <c r="C120" i="36"/>
  <c r="H119" i="36"/>
  <c r="C119" i="36"/>
  <c r="H118" i="36"/>
  <c r="C118" i="36"/>
  <c r="C117" i="36"/>
  <c r="H116" i="36"/>
  <c r="C116" i="36"/>
  <c r="L115" i="36"/>
  <c r="K115" i="36"/>
  <c r="J115" i="36"/>
  <c r="G115" i="36"/>
  <c r="F115" i="36"/>
  <c r="E115" i="36"/>
  <c r="D115" i="36"/>
  <c r="H114" i="36"/>
  <c r="C114" i="36"/>
  <c r="H113" i="36"/>
  <c r="C113" i="36"/>
  <c r="H112" i="36"/>
  <c r="C112" i="36"/>
  <c r="L111" i="36"/>
  <c r="K111" i="36"/>
  <c r="J111" i="36"/>
  <c r="G111" i="36"/>
  <c r="F111" i="36"/>
  <c r="E111" i="36"/>
  <c r="D111" i="36"/>
  <c r="H110" i="36"/>
  <c r="C110" i="36"/>
  <c r="H109" i="36"/>
  <c r="C109" i="36"/>
  <c r="H108" i="36"/>
  <c r="C108" i="36"/>
  <c r="H107" i="36"/>
  <c r="C107" i="36"/>
  <c r="H106" i="36"/>
  <c r="C106" i="36"/>
  <c r="H105" i="36"/>
  <c r="C105" i="36"/>
  <c r="H104" i="36"/>
  <c r="C104" i="36"/>
  <c r="H103" i="36"/>
  <c r="C103" i="36"/>
  <c r="L102" i="36"/>
  <c r="K102" i="36"/>
  <c r="J102" i="36"/>
  <c r="G102" i="36"/>
  <c r="F102" i="36"/>
  <c r="E102" i="36"/>
  <c r="C102" i="36" s="1"/>
  <c r="D102" i="36"/>
  <c r="H101" i="36"/>
  <c r="C101" i="36"/>
  <c r="H100" i="36"/>
  <c r="C100" i="36"/>
  <c r="H99" i="36"/>
  <c r="C99" i="36"/>
  <c r="H98" i="36"/>
  <c r="C98" i="36"/>
  <c r="H97" i="36"/>
  <c r="C97" i="36"/>
  <c r="C96" i="36"/>
  <c r="H95" i="36"/>
  <c r="C95" i="36"/>
  <c r="L94" i="36"/>
  <c r="K94" i="36"/>
  <c r="J94" i="36"/>
  <c r="G94" i="36"/>
  <c r="F94" i="36"/>
  <c r="E94" i="36"/>
  <c r="D94" i="36"/>
  <c r="H93" i="36"/>
  <c r="C93" i="36"/>
  <c r="H92" i="36"/>
  <c r="C92" i="36"/>
  <c r="H91" i="36"/>
  <c r="C91" i="36"/>
  <c r="H90" i="36"/>
  <c r="C90" i="36"/>
  <c r="H89" i="36"/>
  <c r="C89" i="36"/>
  <c r="L88" i="36"/>
  <c r="K88" i="36"/>
  <c r="J88" i="36"/>
  <c r="G88" i="36"/>
  <c r="F88" i="36"/>
  <c r="E88" i="36"/>
  <c r="D88" i="36"/>
  <c r="H87" i="36"/>
  <c r="C87" i="36"/>
  <c r="H86" i="36"/>
  <c r="C86" i="36"/>
  <c r="H85" i="36"/>
  <c r="C85" i="36"/>
  <c r="H84" i="36"/>
  <c r="C84" i="36"/>
  <c r="L83" i="36"/>
  <c r="K83" i="36"/>
  <c r="J83" i="36"/>
  <c r="I83" i="36"/>
  <c r="G83" i="36"/>
  <c r="F83" i="36"/>
  <c r="E83" i="36"/>
  <c r="D83" i="36"/>
  <c r="G82" i="36"/>
  <c r="H81" i="36"/>
  <c r="C81" i="36"/>
  <c r="H80" i="36"/>
  <c r="C80" i="36"/>
  <c r="L79" i="36"/>
  <c r="K79" i="36"/>
  <c r="J79" i="36"/>
  <c r="I79" i="36"/>
  <c r="H79" i="36" s="1"/>
  <c r="G79" i="36"/>
  <c r="F79" i="36"/>
  <c r="E79" i="36"/>
  <c r="D79" i="36"/>
  <c r="C79" i="36" s="1"/>
  <c r="H78" i="36"/>
  <c r="C78" i="36"/>
  <c r="H77" i="36"/>
  <c r="C77" i="36"/>
  <c r="L76" i="36"/>
  <c r="L75" i="36" s="1"/>
  <c r="K76" i="36"/>
  <c r="J76" i="36"/>
  <c r="J75" i="36" s="1"/>
  <c r="G76" i="36"/>
  <c r="F76" i="36"/>
  <c r="F75" i="36" s="1"/>
  <c r="E76" i="36"/>
  <c r="D76" i="36"/>
  <c r="D75" i="36" s="1"/>
  <c r="K75" i="36"/>
  <c r="H73" i="36"/>
  <c r="C73" i="36"/>
  <c r="H72" i="36"/>
  <c r="C72" i="36"/>
  <c r="H71" i="36"/>
  <c r="C71" i="36"/>
  <c r="H70" i="36"/>
  <c r="C70" i="36"/>
  <c r="H69" i="36"/>
  <c r="C69" i="36"/>
  <c r="L68" i="36"/>
  <c r="L66" i="36" s="1"/>
  <c r="K68" i="36"/>
  <c r="J68" i="36"/>
  <c r="J66" i="36" s="1"/>
  <c r="G68" i="36"/>
  <c r="F68" i="36"/>
  <c r="F66" i="36" s="1"/>
  <c r="E68" i="36"/>
  <c r="D68" i="36"/>
  <c r="H67" i="36"/>
  <c r="C67" i="36"/>
  <c r="K66" i="36"/>
  <c r="G66" i="36"/>
  <c r="E66" i="36"/>
  <c r="H65" i="36"/>
  <c r="C65" i="36"/>
  <c r="H64" i="36"/>
  <c r="C64" i="36"/>
  <c r="H63" i="36"/>
  <c r="C63" i="36"/>
  <c r="H62" i="36"/>
  <c r="C62" i="36"/>
  <c r="H61" i="36"/>
  <c r="C61" i="36"/>
  <c r="H60" i="36"/>
  <c r="C60" i="36"/>
  <c r="H59" i="36"/>
  <c r="C59" i="36"/>
  <c r="H58" i="36"/>
  <c r="C58" i="36"/>
  <c r="L57" i="36"/>
  <c r="K57" i="36"/>
  <c r="J57" i="36"/>
  <c r="G57" i="36"/>
  <c r="F57" i="36"/>
  <c r="E57" i="36"/>
  <c r="D57" i="36"/>
  <c r="C57" i="36" s="1"/>
  <c r="H56" i="36"/>
  <c r="C56" i="36"/>
  <c r="H55" i="36"/>
  <c r="C55" i="36"/>
  <c r="L54" i="36"/>
  <c r="K54" i="36"/>
  <c r="J54" i="36"/>
  <c r="J53" i="36" s="1"/>
  <c r="J52" i="36" s="1"/>
  <c r="I54" i="36"/>
  <c r="G54" i="36"/>
  <c r="F54" i="36"/>
  <c r="E54" i="36"/>
  <c r="C54" i="36" s="1"/>
  <c r="D54" i="36"/>
  <c r="L53" i="36"/>
  <c r="H46" i="36"/>
  <c r="C46" i="36"/>
  <c r="H45" i="36"/>
  <c r="C45" i="36"/>
  <c r="L44" i="36"/>
  <c r="H44" i="36" s="1"/>
  <c r="G44" i="36"/>
  <c r="C44" i="36" s="1"/>
  <c r="H43" i="36"/>
  <c r="C43" i="36"/>
  <c r="K42" i="36"/>
  <c r="J42" i="36"/>
  <c r="I42" i="36"/>
  <c r="F42" i="36"/>
  <c r="E42" i="36"/>
  <c r="C42" i="36" s="1"/>
  <c r="D42" i="36"/>
  <c r="H41" i="36"/>
  <c r="C41" i="36"/>
  <c r="H40" i="36"/>
  <c r="C40" i="36"/>
  <c r="H39" i="36"/>
  <c r="C39" i="36"/>
  <c r="H38" i="36"/>
  <c r="C38" i="36"/>
  <c r="H37" i="36"/>
  <c r="C37" i="36"/>
  <c r="K36" i="36"/>
  <c r="H36" i="36" s="1"/>
  <c r="F36" i="36"/>
  <c r="C36" i="36" s="1"/>
  <c r="H35" i="36"/>
  <c r="C35" i="36"/>
  <c r="H34" i="36"/>
  <c r="C34" i="36"/>
  <c r="K33" i="36"/>
  <c r="H33" i="36" s="1"/>
  <c r="F33" i="36"/>
  <c r="C33" i="36" s="1"/>
  <c r="H32" i="36"/>
  <c r="C32" i="36"/>
  <c r="K31" i="36"/>
  <c r="H31" i="36" s="1"/>
  <c r="F31" i="36"/>
  <c r="C31" i="36" s="1"/>
  <c r="H30" i="36"/>
  <c r="C30" i="36"/>
  <c r="H29" i="36"/>
  <c r="C29" i="36"/>
  <c r="H28" i="36"/>
  <c r="C28" i="36"/>
  <c r="K27" i="36"/>
  <c r="H27" i="36" s="1"/>
  <c r="F27" i="36"/>
  <c r="C27" i="36" s="1"/>
  <c r="F26" i="36"/>
  <c r="C26" i="36" s="1"/>
  <c r="H25" i="36"/>
  <c r="C25" i="36"/>
  <c r="H23" i="36"/>
  <c r="C23" i="36"/>
  <c r="H22" i="36"/>
  <c r="C22" i="36"/>
  <c r="L21" i="36"/>
  <c r="L287" i="36" s="1"/>
  <c r="L286" i="36" s="1"/>
  <c r="K21" i="36"/>
  <c r="K287" i="36" s="1"/>
  <c r="J21" i="36"/>
  <c r="J287" i="36" s="1"/>
  <c r="J286" i="36" s="1"/>
  <c r="I21" i="36"/>
  <c r="G21" i="36"/>
  <c r="G287" i="36" s="1"/>
  <c r="G286" i="36" s="1"/>
  <c r="F21" i="36"/>
  <c r="F287" i="36" s="1"/>
  <c r="F286" i="36" s="1"/>
  <c r="E21" i="36"/>
  <c r="E287" i="36" s="1"/>
  <c r="E286" i="36" s="1"/>
  <c r="D21" i="36"/>
  <c r="D287" i="36" s="1"/>
  <c r="D286" i="36" s="1"/>
  <c r="L20" i="36"/>
  <c r="C68" i="42" l="1"/>
  <c r="L194" i="42"/>
  <c r="L20" i="42"/>
  <c r="L287" i="42"/>
  <c r="L286" i="42" s="1"/>
  <c r="C66" i="42"/>
  <c r="J74" i="42"/>
  <c r="C79" i="42"/>
  <c r="C83" i="42"/>
  <c r="H88" i="42"/>
  <c r="H102" i="42"/>
  <c r="G129" i="42"/>
  <c r="H140" i="42"/>
  <c r="H143" i="42"/>
  <c r="C150" i="42"/>
  <c r="H150" i="42"/>
  <c r="E164" i="42"/>
  <c r="C164" i="42" s="1"/>
  <c r="D173" i="42"/>
  <c r="D172" i="42" s="1"/>
  <c r="C183" i="42"/>
  <c r="F203" i="42"/>
  <c r="H226" i="42"/>
  <c r="C237" i="42"/>
  <c r="E258" i="42"/>
  <c r="E268" i="42"/>
  <c r="H271" i="42"/>
  <c r="C275" i="42"/>
  <c r="G74" i="42"/>
  <c r="G186" i="42"/>
  <c r="G51" i="42" s="1"/>
  <c r="H197" i="42"/>
  <c r="H57" i="42"/>
  <c r="H79" i="42"/>
  <c r="H94" i="42"/>
  <c r="C102" i="42"/>
  <c r="C140" i="42"/>
  <c r="C143" i="42"/>
  <c r="C174" i="42"/>
  <c r="E186" i="42"/>
  <c r="K186" i="42"/>
  <c r="C226" i="42"/>
  <c r="J229" i="42"/>
  <c r="J193" i="42" s="1"/>
  <c r="J286" i="42"/>
  <c r="H42" i="42"/>
  <c r="F74" i="42"/>
  <c r="L82" i="42"/>
  <c r="E82" i="42"/>
  <c r="C115" i="42"/>
  <c r="K129" i="42"/>
  <c r="K74" i="42" s="1"/>
  <c r="K51" i="42" s="1"/>
  <c r="K50" i="42" s="1"/>
  <c r="K49" i="42" s="1"/>
  <c r="L173" i="42"/>
  <c r="L172" i="42" s="1"/>
  <c r="C215" i="42"/>
  <c r="H245" i="42"/>
  <c r="H263" i="42"/>
  <c r="K193" i="41"/>
  <c r="H135" i="41"/>
  <c r="E186" i="41"/>
  <c r="E20" i="41"/>
  <c r="D287" i="41"/>
  <c r="D286" i="41" s="1"/>
  <c r="I287" i="41"/>
  <c r="I286" i="41" s="1"/>
  <c r="H68" i="41"/>
  <c r="C83" i="41"/>
  <c r="G82" i="41"/>
  <c r="G74" i="41" s="1"/>
  <c r="H88" i="41"/>
  <c r="L82" i="41"/>
  <c r="L74" i="41" s="1"/>
  <c r="H102" i="41"/>
  <c r="C150" i="41"/>
  <c r="C178" i="41"/>
  <c r="C183" i="41"/>
  <c r="H197" i="41"/>
  <c r="L193" i="41"/>
  <c r="E203" i="41"/>
  <c r="C203" i="41" s="1"/>
  <c r="H232" i="41"/>
  <c r="C245" i="41"/>
  <c r="C263" i="41"/>
  <c r="H271" i="41"/>
  <c r="L268" i="41"/>
  <c r="C275" i="41"/>
  <c r="G229" i="41"/>
  <c r="G193" i="41" s="1"/>
  <c r="F20" i="41"/>
  <c r="K26" i="41"/>
  <c r="H76" i="41"/>
  <c r="H79" i="41"/>
  <c r="C88" i="41"/>
  <c r="C102" i="41"/>
  <c r="H140" i="41"/>
  <c r="H143" i="41"/>
  <c r="G186" i="41"/>
  <c r="J194" i="41"/>
  <c r="H234" i="41"/>
  <c r="F268" i="41"/>
  <c r="F74" i="41"/>
  <c r="L20" i="41"/>
  <c r="K286" i="41"/>
  <c r="H42" i="41"/>
  <c r="H54" i="41"/>
  <c r="H57" i="41"/>
  <c r="C76" i="41"/>
  <c r="J74" i="41"/>
  <c r="C79" i="41"/>
  <c r="K82" i="41"/>
  <c r="K74" i="41" s="1"/>
  <c r="C94" i="41"/>
  <c r="C115" i="41"/>
  <c r="G129" i="41"/>
  <c r="C140" i="41"/>
  <c r="C143" i="41"/>
  <c r="C164" i="41"/>
  <c r="L186" i="41"/>
  <c r="J186" i="41"/>
  <c r="C215" i="41"/>
  <c r="H215" i="41"/>
  <c r="C226" i="41"/>
  <c r="H226" i="41"/>
  <c r="C237" i="41"/>
  <c r="H279" i="41"/>
  <c r="J74" i="40"/>
  <c r="J20" i="40"/>
  <c r="C54" i="40"/>
  <c r="J53" i="40"/>
  <c r="J52" i="40" s="1"/>
  <c r="F75" i="40"/>
  <c r="G82" i="40"/>
  <c r="H111" i="40"/>
  <c r="C121" i="40"/>
  <c r="K129" i="40"/>
  <c r="K74" i="40" s="1"/>
  <c r="H135" i="40"/>
  <c r="C159" i="40"/>
  <c r="F173" i="40"/>
  <c r="F172" i="40" s="1"/>
  <c r="C183" i="40"/>
  <c r="H183" i="40"/>
  <c r="C232" i="40"/>
  <c r="J230" i="40"/>
  <c r="J229" i="40" s="1"/>
  <c r="K230" i="40"/>
  <c r="K229" i="40" s="1"/>
  <c r="K193" i="40" s="1"/>
  <c r="C245" i="40"/>
  <c r="K258" i="40"/>
  <c r="C279" i="40"/>
  <c r="H21" i="40"/>
  <c r="H287" i="40" s="1"/>
  <c r="H286" i="40" s="1"/>
  <c r="H42" i="40"/>
  <c r="D53" i="40"/>
  <c r="K52" i="40"/>
  <c r="G74" i="40"/>
  <c r="G51" i="40" s="1"/>
  <c r="G50" i="40" s="1"/>
  <c r="G49" i="40" s="1"/>
  <c r="H94" i="40"/>
  <c r="C111" i="40"/>
  <c r="E129" i="40"/>
  <c r="C140" i="40"/>
  <c r="D173" i="40"/>
  <c r="D172" i="40" s="1"/>
  <c r="C187" i="40"/>
  <c r="K186" i="40"/>
  <c r="H190" i="40"/>
  <c r="C215" i="40"/>
  <c r="H232" i="40"/>
  <c r="H245" i="40"/>
  <c r="C259" i="40"/>
  <c r="G258" i="40"/>
  <c r="G229" i="40" s="1"/>
  <c r="G193" i="40" s="1"/>
  <c r="C271" i="40"/>
  <c r="J269" i="40"/>
  <c r="J268" i="40" s="1"/>
  <c r="H279" i="40"/>
  <c r="E287" i="40"/>
  <c r="E286" i="40" s="1"/>
  <c r="C42" i="40"/>
  <c r="E52" i="40"/>
  <c r="C76" i="40"/>
  <c r="E82" i="40"/>
  <c r="F82" i="40"/>
  <c r="F74" i="40" s="1"/>
  <c r="C94" i="40"/>
  <c r="C115" i="40"/>
  <c r="G129" i="40"/>
  <c r="C165" i="40"/>
  <c r="C174" i="40"/>
  <c r="C178" i="40"/>
  <c r="E186" i="40"/>
  <c r="F194" i="40"/>
  <c r="L194" i="40"/>
  <c r="C203" i="40"/>
  <c r="F229" i="40"/>
  <c r="L229" i="40"/>
  <c r="E258" i="40"/>
  <c r="E229" i="40" s="1"/>
  <c r="H263" i="40"/>
  <c r="H275" i="40"/>
  <c r="H281" i="40"/>
  <c r="J82" i="39"/>
  <c r="C121" i="39"/>
  <c r="C159" i="39"/>
  <c r="C178" i="39"/>
  <c r="K173" i="39"/>
  <c r="J186" i="39"/>
  <c r="J51" i="39" s="1"/>
  <c r="E190" i="39"/>
  <c r="C190" i="39" s="1"/>
  <c r="G203" i="39"/>
  <c r="C226" i="39"/>
  <c r="D230" i="39"/>
  <c r="C230" i="39" s="1"/>
  <c r="L230" i="39"/>
  <c r="L229" i="39" s="1"/>
  <c r="L284" i="39" s="1"/>
  <c r="L258" i="39"/>
  <c r="C275" i="39"/>
  <c r="E52" i="39"/>
  <c r="K53" i="39"/>
  <c r="K52" i="39" s="1"/>
  <c r="C164" i="39"/>
  <c r="G186" i="39"/>
  <c r="H263" i="39"/>
  <c r="G20" i="39"/>
  <c r="I286" i="39"/>
  <c r="E286" i="39"/>
  <c r="K26" i="39"/>
  <c r="G52" i="39"/>
  <c r="G75" i="39"/>
  <c r="K82" i="39"/>
  <c r="H94" i="39"/>
  <c r="H111" i="39"/>
  <c r="G129" i="39"/>
  <c r="K186" i="39"/>
  <c r="J194" i="39"/>
  <c r="H215" i="39"/>
  <c r="E230" i="39"/>
  <c r="C250" i="39"/>
  <c r="C271" i="39"/>
  <c r="G269" i="39"/>
  <c r="G268" i="39" s="1"/>
  <c r="C268" i="39" s="1"/>
  <c r="L194" i="39"/>
  <c r="F287" i="39"/>
  <c r="F286" i="39" s="1"/>
  <c r="K287" i="39"/>
  <c r="K286" i="39" s="1"/>
  <c r="C53" i="39"/>
  <c r="J74" i="39"/>
  <c r="F82" i="39"/>
  <c r="L82" i="39"/>
  <c r="L74" i="39" s="1"/>
  <c r="L51" i="39" s="1"/>
  <c r="C111" i="39"/>
  <c r="H135" i="39"/>
  <c r="C165" i="39"/>
  <c r="G173" i="39"/>
  <c r="G172" i="39" s="1"/>
  <c r="F186" i="39"/>
  <c r="D186" i="39"/>
  <c r="H226" i="39"/>
  <c r="J230" i="39"/>
  <c r="J229" i="39" s="1"/>
  <c r="J284" i="39" s="1"/>
  <c r="C259" i="39"/>
  <c r="F269" i="39"/>
  <c r="F268" i="39" s="1"/>
  <c r="G52" i="38"/>
  <c r="G20" i="38"/>
  <c r="D53" i="38"/>
  <c r="C53" i="38" s="1"/>
  <c r="C57" i="38"/>
  <c r="J52" i="38"/>
  <c r="E129" i="38"/>
  <c r="G129" i="38"/>
  <c r="C135" i="38"/>
  <c r="C159" i="38"/>
  <c r="K186" i="38"/>
  <c r="F194" i="38"/>
  <c r="L194" i="38"/>
  <c r="F203" i="38"/>
  <c r="E230" i="38"/>
  <c r="E229" i="38" s="1"/>
  <c r="E193" i="38" s="1"/>
  <c r="G230" i="38"/>
  <c r="C245" i="38"/>
  <c r="K258" i="38"/>
  <c r="K229" i="38" s="1"/>
  <c r="C279" i="38"/>
  <c r="K26" i="38"/>
  <c r="H26" i="38" s="1"/>
  <c r="J82" i="38"/>
  <c r="J74" i="38" s="1"/>
  <c r="F26" i="38"/>
  <c r="G74" i="38"/>
  <c r="L82" i="38"/>
  <c r="L74" i="38" s="1"/>
  <c r="C111" i="38"/>
  <c r="F172" i="38"/>
  <c r="L173" i="38"/>
  <c r="C183" i="38"/>
  <c r="G203" i="38"/>
  <c r="G194" i="38" s="1"/>
  <c r="F230" i="38"/>
  <c r="F229" i="38" s="1"/>
  <c r="L230" i="38"/>
  <c r="C271" i="38"/>
  <c r="J269" i="38"/>
  <c r="J268" i="38" s="1"/>
  <c r="J20" i="38"/>
  <c r="F52" i="38"/>
  <c r="L52" i="38"/>
  <c r="H83" i="38"/>
  <c r="K82" i="38"/>
  <c r="H115" i="38"/>
  <c r="C197" i="38"/>
  <c r="J258" i="38"/>
  <c r="J229" i="38" s="1"/>
  <c r="J193" i="38" s="1"/>
  <c r="G258" i="38"/>
  <c r="L268" i="38"/>
  <c r="L193" i="38" s="1"/>
  <c r="H281" i="38"/>
  <c r="G52" i="37"/>
  <c r="K74" i="37"/>
  <c r="K51" i="37" s="1"/>
  <c r="J186" i="37"/>
  <c r="J284" i="37" s="1"/>
  <c r="C288" i="37"/>
  <c r="H21" i="37"/>
  <c r="H287" i="37" s="1"/>
  <c r="H286" i="37" s="1"/>
  <c r="J20" i="37"/>
  <c r="J51" i="37"/>
  <c r="J50" i="37" s="1"/>
  <c r="J49" i="37" s="1"/>
  <c r="C68" i="37"/>
  <c r="C83" i="37"/>
  <c r="J82" i="37"/>
  <c r="C111" i="37"/>
  <c r="L129" i="37"/>
  <c r="C159" i="37"/>
  <c r="C165" i="37"/>
  <c r="K186" i="37"/>
  <c r="G230" i="37"/>
  <c r="G229" i="37" s="1"/>
  <c r="G193" i="37" s="1"/>
  <c r="H234" i="37"/>
  <c r="H245" i="37"/>
  <c r="C279" i="37"/>
  <c r="C143" i="37"/>
  <c r="C150" i="37"/>
  <c r="C174" i="37"/>
  <c r="J173" i="37"/>
  <c r="J172" i="37" s="1"/>
  <c r="F186" i="37"/>
  <c r="L186" i="37"/>
  <c r="C204" i="37"/>
  <c r="C215" i="37"/>
  <c r="C226" i="37"/>
  <c r="H232" i="37"/>
  <c r="L230" i="37"/>
  <c r="L229" i="37" s="1"/>
  <c r="L193" i="37" s="1"/>
  <c r="C245" i="37"/>
  <c r="C263" i="37"/>
  <c r="C281" i="37"/>
  <c r="C173" i="37"/>
  <c r="F20" i="37"/>
  <c r="E286" i="37"/>
  <c r="J287" i="37"/>
  <c r="J286" i="37" s="1"/>
  <c r="K26" i="37"/>
  <c r="K20" i="37" s="1"/>
  <c r="C53" i="37"/>
  <c r="F82" i="37"/>
  <c r="F74" i="37" s="1"/>
  <c r="F51" i="37" s="1"/>
  <c r="C94" i="37"/>
  <c r="C115" i="37"/>
  <c r="G129" i="37"/>
  <c r="G74" i="37" s="1"/>
  <c r="C140" i="37"/>
  <c r="G20" i="37"/>
  <c r="F287" i="37"/>
  <c r="F286" i="37" s="1"/>
  <c r="J74" i="37"/>
  <c r="H94" i="37"/>
  <c r="H121" i="37"/>
  <c r="C130" i="37"/>
  <c r="C135" i="37"/>
  <c r="H140" i="37"/>
  <c r="H143" i="37"/>
  <c r="E173" i="37"/>
  <c r="E172" i="37" s="1"/>
  <c r="G173" i="37"/>
  <c r="G172" i="37" s="1"/>
  <c r="H183" i="37"/>
  <c r="G186" i="37"/>
  <c r="H191" i="37"/>
  <c r="H215" i="37"/>
  <c r="H226" i="37"/>
  <c r="E230" i="37"/>
  <c r="H251" i="37"/>
  <c r="F258" i="37"/>
  <c r="F229" i="37" s="1"/>
  <c r="E269" i="37"/>
  <c r="E268" i="37" s="1"/>
  <c r="K269" i="37"/>
  <c r="K268" i="37" s="1"/>
  <c r="C275" i="37"/>
  <c r="F20" i="36"/>
  <c r="J20" i="36"/>
  <c r="D53" i="36"/>
  <c r="F53" i="36"/>
  <c r="F52" i="36" s="1"/>
  <c r="K53" i="36"/>
  <c r="K52" i="36" s="1"/>
  <c r="C76" i="36"/>
  <c r="H83" i="36"/>
  <c r="F194" i="36"/>
  <c r="L194" i="36"/>
  <c r="D203" i="36"/>
  <c r="C245" i="36"/>
  <c r="G269" i="36"/>
  <c r="G268" i="36" s="1"/>
  <c r="H281" i="36"/>
  <c r="K74" i="36"/>
  <c r="K284" i="36" s="1"/>
  <c r="C83" i="36"/>
  <c r="C88" i="36"/>
  <c r="K82" i="36"/>
  <c r="J82" i="36"/>
  <c r="J74" i="36" s="1"/>
  <c r="J51" i="36" s="1"/>
  <c r="J50" i="36" s="1"/>
  <c r="K172" i="36"/>
  <c r="C263" i="36"/>
  <c r="G258" i="36"/>
  <c r="C279" i="36"/>
  <c r="C288" i="36"/>
  <c r="G20" i="36"/>
  <c r="K26" i="36"/>
  <c r="K286" i="36"/>
  <c r="H54" i="36"/>
  <c r="G53" i="36"/>
  <c r="G52" i="36" s="1"/>
  <c r="G75" i="36"/>
  <c r="G74" i="36" s="1"/>
  <c r="C111" i="36"/>
  <c r="H121" i="36"/>
  <c r="H135" i="36"/>
  <c r="H159" i="36"/>
  <c r="L173" i="36"/>
  <c r="L172" i="36" s="1"/>
  <c r="C183" i="36"/>
  <c r="L186" i="36"/>
  <c r="C197" i="36"/>
  <c r="J194" i="36"/>
  <c r="J193" i="36" s="1"/>
  <c r="E229" i="36"/>
  <c r="E193" i="36" s="1"/>
  <c r="K230" i="36"/>
  <c r="K229" i="36" s="1"/>
  <c r="F269" i="36"/>
  <c r="F268" i="36" s="1"/>
  <c r="L269" i="36"/>
  <c r="L268" i="36" s="1"/>
  <c r="H279" i="36"/>
  <c r="I194" i="44"/>
  <c r="F284" i="44"/>
  <c r="C74" i="44"/>
  <c r="F285" i="44"/>
  <c r="J284" i="43"/>
  <c r="C82" i="43"/>
  <c r="E74" i="43"/>
  <c r="F51" i="43"/>
  <c r="C186" i="43"/>
  <c r="H287" i="43"/>
  <c r="H286" i="43" s="1"/>
  <c r="J51" i="43"/>
  <c r="E50" i="44"/>
  <c r="I229" i="44"/>
  <c r="H229" i="44" s="1"/>
  <c r="H230" i="44"/>
  <c r="H53" i="44"/>
  <c r="I52" i="44"/>
  <c r="J50" i="44"/>
  <c r="H173" i="44"/>
  <c r="I172" i="44"/>
  <c r="H172" i="44" s="1"/>
  <c r="H194" i="44"/>
  <c r="G49" i="44"/>
  <c r="G285" i="44"/>
  <c r="K49" i="44"/>
  <c r="K285" i="44"/>
  <c r="H268" i="44"/>
  <c r="D51" i="44"/>
  <c r="C52" i="44"/>
  <c r="H190" i="44"/>
  <c r="I186" i="44"/>
  <c r="H186" i="44" s="1"/>
  <c r="L49" i="44"/>
  <c r="L285" i="44"/>
  <c r="C194" i="44"/>
  <c r="C284" i="44" s="1"/>
  <c r="D193" i="44"/>
  <c r="C193" i="44" s="1"/>
  <c r="H75" i="44"/>
  <c r="I74" i="44"/>
  <c r="H74" i="44" s="1"/>
  <c r="I269" i="43"/>
  <c r="I268" i="43" s="1"/>
  <c r="I258" i="43"/>
  <c r="F193" i="43"/>
  <c r="F284" i="43"/>
  <c r="F50" i="43"/>
  <c r="F49" i="43" s="1"/>
  <c r="H191" i="43"/>
  <c r="I190" i="43"/>
  <c r="L51" i="43"/>
  <c r="L50" i="43" s="1"/>
  <c r="C195" i="43"/>
  <c r="D194" i="43"/>
  <c r="C229" i="43"/>
  <c r="H195" i="43"/>
  <c r="C173" i="43"/>
  <c r="D172" i="43"/>
  <c r="C172" i="43" s="1"/>
  <c r="I164" i="43"/>
  <c r="H164" i="43" s="1"/>
  <c r="H165" i="43"/>
  <c r="I129" i="43"/>
  <c r="H129" i="43" s="1"/>
  <c r="H130" i="43"/>
  <c r="G51" i="43"/>
  <c r="G50" i="43" s="1"/>
  <c r="K193" i="43"/>
  <c r="D74" i="43"/>
  <c r="C74" i="43" s="1"/>
  <c r="H204" i="43"/>
  <c r="I203" i="43"/>
  <c r="H203" i="43" s="1"/>
  <c r="H258" i="43"/>
  <c r="E193" i="43"/>
  <c r="H54" i="43"/>
  <c r="I53" i="43"/>
  <c r="I173" i="43"/>
  <c r="H251" i="43"/>
  <c r="I250" i="43"/>
  <c r="H250" i="43" s="1"/>
  <c r="C230" i="43"/>
  <c r="J193" i="43"/>
  <c r="J50" i="43" s="1"/>
  <c r="C268" i="43"/>
  <c r="I66" i="43"/>
  <c r="H66" i="43" s="1"/>
  <c r="C203" i="43"/>
  <c r="K51" i="43"/>
  <c r="K50" i="43" s="1"/>
  <c r="H76" i="43"/>
  <c r="I75" i="43"/>
  <c r="C75" i="43"/>
  <c r="I82" i="43"/>
  <c r="H82" i="43" s="1"/>
  <c r="H83" i="43"/>
  <c r="C26" i="43"/>
  <c r="F20" i="43"/>
  <c r="C20" i="43" s="1"/>
  <c r="H269" i="43"/>
  <c r="H232" i="43"/>
  <c r="I230" i="43"/>
  <c r="C53" i="43"/>
  <c r="E52" i="43"/>
  <c r="H151" i="36"/>
  <c r="I150" i="36"/>
  <c r="H150" i="36" s="1"/>
  <c r="H165" i="36"/>
  <c r="I164" i="36"/>
  <c r="H164" i="36" s="1"/>
  <c r="H174" i="36"/>
  <c r="H187" i="36"/>
  <c r="I186" i="36"/>
  <c r="H186" i="36" s="1"/>
  <c r="H235" i="36"/>
  <c r="I234" i="36"/>
  <c r="C251" i="36"/>
  <c r="D250" i="36"/>
  <c r="C250" i="36" s="1"/>
  <c r="J285" i="37"/>
  <c r="I203" i="37"/>
  <c r="H203" i="37" s="1"/>
  <c r="H204" i="37"/>
  <c r="E75" i="36"/>
  <c r="F82" i="36"/>
  <c r="F74" i="36" s="1"/>
  <c r="F51" i="36" s="1"/>
  <c r="H144" i="36"/>
  <c r="I143" i="36"/>
  <c r="H143" i="36" s="1"/>
  <c r="C165" i="36"/>
  <c r="E164" i="36"/>
  <c r="C164" i="36" s="1"/>
  <c r="C174" i="36"/>
  <c r="E173" i="36"/>
  <c r="E172" i="36" s="1"/>
  <c r="F186" i="36"/>
  <c r="C191" i="36"/>
  <c r="D190" i="36"/>
  <c r="K194" i="36"/>
  <c r="K193" i="36" s="1"/>
  <c r="H197" i="36"/>
  <c r="H227" i="36"/>
  <c r="I226" i="36"/>
  <c r="H226" i="36" s="1"/>
  <c r="H238" i="36"/>
  <c r="I237" i="36"/>
  <c r="H237" i="36" s="1"/>
  <c r="H261" i="36"/>
  <c r="I259" i="36"/>
  <c r="H26" i="37"/>
  <c r="C164" i="37"/>
  <c r="D186" i="37"/>
  <c r="C195" i="37"/>
  <c r="H141" i="36"/>
  <c r="I140" i="36"/>
  <c r="H140" i="36" s="1"/>
  <c r="C232" i="36"/>
  <c r="D230" i="36"/>
  <c r="E20" i="36"/>
  <c r="H42" i="36"/>
  <c r="I57" i="36"/>
  <c r="L82" i="36"/>
  <c r="L74" i="36" s="1"/>
  <c r="I102" i="36"/>
  <c r="H102" i="36" s="1"/>
  <c r="C115" i="36"/>
  <c r="H117" i="36"/>
  <c r="I115" i="36"/>
  <c r="H115" i="36" s="1"/>
  <c r="E129" i="36"/>
  <c r="C129" i="36" s="1"/>
  <c r="I130" i="36"/>
  <c r="F173" i="36"/>
  <c r="F172" i="36" s="1"/>
  <c r="H180" i="36"/>
  <c r="I178" i="36"/>
  <c r="H178" i="36" s="1"/>
  <c r="G203" i="36"/>
  <c r="G194" i="36" s="1"/>
  <c r="F229" i="36"/>
  <c r="F193" i="36" s="1"/>
  <c r="I251" i="36"/>
  <c r="C259" i="36"/>
  <c r="H264" i="36"/>
  <c r="I263" i="36"/>
  <c r="H263" i="36" s="1"/>
  <c r="H270" i="36"/>
  <c r="H273" i="36"/>
  <c r="I271" i="36"/>
  <c r="H271" i="36" s="1"/>
  <c r="H68" i="37"/>
  <c r="I66" i="37"/>
  <c r="H66" i="37" s="1"/>
  <c r="C75" i="37"/>
  <c r="H130" i="37"/>
  <c r="K194" i="37"/>
  <c r="K193" i="37" s="1"/>
  <c r="G51" i="38"/>
  <c r="H53" i="38"/>
  <c r="C75" i="38"/>
  <c r="I287" i="36"/>
  <c r="I286" i="36" s="1"/>
  <c r="H21" i="36"/>
  <c r="H216" i="36"/>
  <c r="I215" i="36"/>
  <c r="H215" i="36" s="1"/>
  <c r="C68" i="36"/>
  <c r="D66" i="36"/>
  <c r="C66" i="36" s="1"/>
  <c r="E53" i="36"/>
  <c r="L52" i="36"/>
  <c r="C21" i="36"/>
  <c r="C287" i="36" s="1"/>
  <c r="C286" i="36" s="1"/>
  <c r="I68" i="36"/>
  <c r="H68" i="36" s="1"/>
  <c r="I76" i="36"/>
  <c r="E82" i="36"/>
  <c r="I88" i="36"/>
  <c r="H88" i="36" s="1"/>
  <c r="C94" i="36"/>
  <c r="D82" i="36"/>
  <c r="D74" i="36" s="1"/>
  <c r="H96" i="36"/>
  <c r="I94" i="36"/>
  <c r="H94" i="36" s="1"/>
  <c r="I111" i="36"/>
  <c r="H111" i="36" s="1"/>
  <c r="C178" i="36"/>
  <c r="C187" i="36"/>
  <c r="H190" i="36"/>
  <c r="H196" i="36"/>
  <c r="I195" i="36"/>
  <c r="H205" i="36"/>
  <c r="I204" i="36"/>
  <c r="L230" i="36"/>
  <c r="L229" i="36" s="1"/>
  <c r="L284" i="36" s="1"/>
  <c r="G230" i="36"/>
  <c r="I245" i="36"/>
  <c r="H245" i="36" s="1"/>
  <c r="C258" i="36"/>
  <c r="C271" i="36"/>
  <c r="H276" i="36"/>
  <c r="I275" i="36"/>
  <c r="H275" i="36" s="1"/>
  <c r="L74" i="37"/>
  <c r="L51" i="37" s="1"/>
  <c r="I287" i="37"/>
  <c r="I286" i="37" s="1"/>
  <c r="I287" i="38"/>
  <c r="I286" i="38" s="1"/>
  <c r="H21" i="38"/>
  <c r="H287" i="38" s="1"/>
  <c r="H286" i="38" s="1"/>
  <c r="I121" i="38"/>
  <c r="H121" i="38" s="1"/>
  <c r="H122" i="38"/>
  <c r="H180" i="38"/>
  <c r="I178" i="38"/>
  <c r="H178" i="38" s="1"/>
  <c r="H190" i="38"/>
  <c r="D173" i="36"/>
  <c r="I183" i="36"/>
  <c r="H183" i="36" s="1"/>
  <c r="D195" i="36"/>
  <c r="D269" i="36"/>
  <c r="D82" i="37"/>
  <c r="I150" i="37"/>
  <c r="H150" i="37" s="1"/>
  <c r="I237" i="37"/>
  <c r="H237" i="37" s="1"/>
  <c r="I263" i="37"/>
  <c r="H263" i="37" s="1"/>
  <c r="I275" i="37"/>
  <c r="H275" i="37" s="1"/>
  <c r="E20" i="38"/>
  <c r="K20" i="38"/>
  <c r="I68" i="38"/>
  <c r="H68" i="38" s="1"/>
  <c r="I79" i="38"/>
  <c r="H79" i="38" s="1"/>
  <c r="F82" i="38"/>
  <c r="F74" i="38" s="1"/>
  <c r="F51" i="38" s="1"/>
  <c r="I94" i="38"/>
  <c r="H94" i="38" s="1"/>
  <c r="F186" i="38"/>
  <c r="C203" i="38"/>
  <c r="I204" i="38"/>
  <c r="H205" i="38"/>
  <c r="L229" i="38"/>
  <c r="I234" i="38"/>
  <c r="H234" i="38" s="1"/>
  <c r="H235" i="38"/>
  <c r="I237" i="38"/>
  <c r="H237" i="38" s="1"/>
  <c r="H238" i="38"/>
  <c r="D250" i="38"/>
  <c r="C250" i="38" s="1"/>
  <c r="C251" i="38"/>
  <c r="H261" i="38"/>
  <c r="I259" i="38"/>
  <c r="E20" i="37"/>
  <c r="C21" i="37"/>
  <c r="C287" i="37" s="1"/>
  <c r="C286" i="37" s="1"/>
  <c r="E52" i="37"/>
  <c r="I54" i="37"/>
  <c r="I57" i="37"/>
  <c r="H57" i="37" s="1"/>
  <c r="E74" i="37"/>
  <c r="I76" i="37"/>
  <c r="I79" i="37"/>
  <c r="H79" i="37" s="1"/>
  <c r="E82" i="37"/>
  <c r="I88" i="37"/>
  <c r="H88" i="37" s="1"/>
  <c r="I102" i="37"/>
  <c r="H102" i="37" s="1"/>
  <c r="I127" i="37"/>
  <c r="D129" i="37"/>
  <c r="C129" i="37" s="1"/>
  <c r="D172" i="37"/>
  <c r="C172" i="37" s="1"/>
  <c r="I178" i="37"/>
  <c r="H178" i="37" s="1"/>
  <c r="I187" i="37"/>
  <c r="E190" i="37"/>
  <c r="E186" i="37" s="1"/>
  <c r="I190" i="37"/>
  <c r="H190" i="37" s="1"/>
  <c r="I197" i="37"/>
  <c r="H197" i="37" s="1"/>
  <c r="D203" i="37"/>
  <c r="C203" i="37" s="1"/>
  <c r="D230" i="37"/>
  <c r="C232" i="37"/>
  <c r="E250" i="37"/>
  <c r="C250" i="37" s="1"/>
  <c r="I250" i="37"/>
  <c r="H250" i="37" s="1"/>
  <c r="I259" i="37"/>
  <c r="D268" i="37"/>
  <c r="C268" i="37" s="1"/>
  <c r="I271" i="37"/>
  <c r="H42" i="38"/>
  <c r="H54" i="38"/>
  <c r="C76" i="38"/>
  <c r="I102" i="38"/>
  <c r="H102" i="38" s="1"/>
  <c r="C115" i="38"/>
  <c r="I130" i="38"/>
  <c r="H131" i="38"/>
  <c r="I140" i="38"/>
  <c r="H140" i="38" s="1"/>
  <c r="H141" i="38"/>
  <c r="I150" i="38"/>
  <c r="H150" i="38" s="1"/>
  <c r="H151" i="38"/>
  <c r="I165" i="38"/>
  <c r="I174" i="38"/>
  <c r="H189" i="38"/>
  <c r="I187" i="38"/>
  <c r="D190" i="38"/>
  <c r="C191" i="38"/>
  <c r="H191" i="38"/>
  <c r="K203" i="38"/>
  <c r="K194" i="38" s="1"/>
  <c r="I215" i="38"/>
  <c r="H215" i="38" s="1"/>
  <c r="H216" i="38"/>
  <c r="C232" i="38"/>
  <c r="D230" i="38"/>
  <c r="C258" i="38"/>
  <c r="D66" i="37"/>
  <c r="C66" i="37" s="1"/>
  <c r="I115" i="37"/>
  <c r="H115" i="37" s="1"/>
  <c r="I135" i="37"/>
  <c r="H135" i="37" s="1"/>
  <c r="I159" i="37"/>
  <c r="H159" i="37" s="1"/>
  <c r="I165" i="37"/>
  <c r="I174" i="37"/>
  <c r="D258" i="37"/>
  <c r="C21" i="38"/>
  <c r="C287" i="38" s="1"/>
  <c r="C286" i="38" s="1"/>
  <c r="I66" i="38"/>
  <c r="H66" i="38" s="1"/>
  <c r="C68" i="38"/>
  <c r="D66" i="38"/>
  <c r="I76" i="38"/>
  <c r="E82" i="38"/>
  <c r="E74" i="38" s="1"/>
  <c r="I88" i="38"/>
  <c r="H88" i="38" s="1"/>
  <c r="C94" i="38"/>
  <c r="D82" i="38"/>
  <c r="I111" i="38"/>
  <c r="H111" i="38" s="1"/>
  <c r="K129" i="38"/>
  <c r="K74" i="38" s="1"/>
  <c r="K51" i="38" s="1"/>
  <c r="I135" i="38"/>
  <c r="H135" i="38" s="1"/>
  <c r="I143" i="38"/>
  <c r="H143" i="38" s="1"/>
  <c r="H144" i="38"/>
  <c r="C165" i="38"/>
  <c r="E164" i="38"/>
  <c r="C164" i="38" s="1"/>
  <c r="C174" i="38"/>
  <c r="E173" i="38"/>
  <c r="E172" i="38" s="1"/>
  <c r="L172" i="38"/>
  <c r="C187" i="38"/>
  <c r="J186" i="38"/>
  <c r="J51" i="38" s="1"/>
  <c r="H196" i="38"/>
  <c r="H199" i="38"/>
  <c r="I197" i="38"/>
  <c r="H197" i="38" s="1"/>
  <c r="I226" i="38"/>
  <c r="H226" i="38" s="1"/>
  <c r="H227" i="38"/>
  <c r="C259" i="38"/>
  <c r="F268" i="38"/>
  <c r="F284" i="38" s="1"/>
  <c r="C269" i="38"/>
  <c r="H54" i="39"/>
  <c r="H264" i="38"/>
  <c r="D268" i="38"/>
  <c r="C268" i="38" s="1"/>
  <c r="H270" i="38"/>
  <c r="I271" i="38"/>
  <c r="H271" i="38" s="1"/>
  <c r="H276" i="38"/>
  <c r="H21" i="39"/>
  <c r="H55" i="39"/>
  <c r="I68" i="39"/>
  <c r="H68" i="39" s="1"/>
  <c r="I76" i="39"/>
  <c r="E82" i="39"/>
  <c r="H89" i="39"/>
  <c r="I88" i="39"/>
  <c r="H88" i="39" s="1"/>
  <c r="H141" i="39"/>
  <c r="I140" i="39"/>
  <c r="H140" i="39" s="1"/>
  <c r="H103" i="39"/>
  <c r="I102" i="39"/>
  <c r="H102" i="39" s="1"/>
  <c r="C130" i="39"/>
  <c r="D129" i="39"/>
  <c r="H144" i="39"/>
  <c r="I143" i="39"/>
  <c r="H143" i="39" s="1"/>
  <c r="D173" i="38"/>
  <c r="I183" i="38"/>
  <c r="H183" i="38" s="1"/>
  <c r="D195" i="38"/>
  <c r="I232" i="38"/>
  <c r="I245" i="38"/>
  <c r="H245" i="38" s="1"/>
  <c r="I251" i="38"/>
  <c r="I279" i="38"/>
  <c r="H279" i="38" s="1"/>
  <c r="I57" i="39"/>
  <c r="H57" i="39" s="1"/>
  <c r="C68" i="39"/>
  <c r="D66" i="39"/>
  <c r="C66" i="39" s="1"/>
  <c r="E75" i="39"/>
  <c r="F74" i="39"/>
  <c r="F51" i="39" s="1"/>
  <c r="I79" i="39"/>
  <c r="H79" i="39" s="1"/>
  <c r="H117" i="39"/>
  <c r="I115" i="39"/>
  <c r="H115" i="39" s="1"/>
  <c r="H128" i="39"/>
  <c r="H127" i="39" s="1"/>
  <c r="I127" i="39"/>
  <c r="E129" i="39"/>
  <c r="C135" i="39"/>
  <c r="L193" i="39"/>
  <c r="E20" i="39"/>
  <c r="C21" i="39"/>
  <c r="C94" i="39"/>
  <c r="C115" i="39"/>
  <c r="I121" i="39"/>
  <c r="H121" i="39" s="1"/>
  <c r="K129" i="39"/>
  <c r="K74" i="39" s="1"/>
  <c r="D172" i="39"/>
  <c r="J193" i="39"/>
  <c r="D82" i="39"/>
  <c r="I159" i="39"/>
  <c r="H159" i="39" s="1"/>
  <c r="H167" i="39"/>
  <c r="I165" i="39"/>
  <c r="K172" i="39"/>
  <c r="I187" i="39"/>
  <c r="C204" i="39"/>
  <c r="C232" i="39"/>
  <c r="G229" i="39"/>
  <c r="C237" i="39"/>
  <c r="H239" i="39"/>
  <c r="I237" i="39"/>
  <c r="H237" i="39" s="1"/>
  <c r="I259" i="39"/>
  <c r="H281" i="39"/>
  <c r="H31" i="40"/>
  <c r="K26" i="40"/>
  <c r="C83" i="40"/>
  <c r="D82" i="40"/>
  <c r="I150" i="39"/>
  <c r="H150" i="39" s="1"/>
  <c r="C174" i="39"/>
  <c r="H176" i="39"/>
  <c r="I174" i="39"/>
  <c r="H183" i="39"/>
  <c r="H190" i="39"/>
  <c r="H191" i="39"/>
  <c r="C195" i="39"/>
  <c r="C197" i="39"/>
  <c r="G194" i="39"/>
  <c r="C215" i="39"/>
  <c r="H232" i="39"/>
  <c r="I269" i="39"/>
  <c r="H277" i="39"/>
  <c r="I275" i="39"/>
  <c r="H275" i="39" s="1"/>
  <c r="G20" i="40"/>
  <c r="C44" i="40"/>
  <c r="C53" i="40"/>
  <c r="D52" i="40"/>
  <c r="H69" i="40"/>
  <c r="I68" i="40"/>
  <c r="E173" i="39"/>
  <c r="E172" i="39" s="1"/>
  <c r="I178" i="39"/>
  <c r="H178" i="39" s="1"/>
  <c r="I197" i="39"/>
  <c r="H197" i="39" s="1"/>
  <c r="D203" i="39"/>
  <c r="C203" i="39" s="1"/>
  <c r="I204" i="39"/>
  <c r="F258" i="39"/>
  <c r="F229" i="39" s="1"/>
  <c r="C269" i="39"/>
  <c r="H280" i="39"/>
  <c r="I279" i="39"/>
  <c r="H279" i="39" s="1"/>
  <c r="D287" i="40"/>
  <c r="D286" i="40" s="1"/>
  <c r="C21" i="40"/>
  <c r="L287" i="40"/>
  <c r="L286" i="40" s="1"/>
  <c r="L20" i="40"/>
  <c r="F26" i="40"/>
  <c r="I54" i="40"/>
  <c r="H57" i="40"/>
  <c r="C75" i="40"/>
  <c r="C79" i="40"/>
  <c r="C88" i="40"/>
  <c r="E194" i="40"/>
  <c r="D229" i="39"/>
  <c r="K230" i="39"/>
  <c r="K229" i="39" s="1"/>
  <c r="K193" i="39" s="1"/>
  <c r="C234" i="39"/>
  <c r="I245" i="39"/>
  <c r="H245" i="39" s="1"/>
  <c r="I251" i="39"/>
  <c r="E258" i="39"/>
  <c r="E229" i="39" s="1"/>
  <c r="C263" i="39"/>
  <c r="D258" i="39"/>
  <c r="H271" i="39"/>
  <c r="C281" i="39"/>
  <c r="F51" i="40"/>
  <c r="E74" i="40"/>
  <c r="I76" i="40"/>
  <c r="I79" i="40"/>
  <c r="H79" i="40" s="1"/>
  <c r="I88" i="40"/>
  <c r="H88" i="40" s="1"/>
  <c r="C197" i="40"/>
  <c r="D195" i="40"/>
  <c r="H199" i="40"/>
  <c r="I197" i="40"/>
  <c r="F284" i="40"/>
  <c r="F51" i="41"/>
  <c r="I143" i="40"/>
  <c r="H143" i="40" s="1"/>
  <c r="I150" i="40"/>
  <c r="H150" i="40" s="1"/>
  <c r="E173" i="40"/>
  <c r="L173" i="40"/>
  <c r="L172" i="40" s="1"/>
  <c r="L51" i="40" s="1"/>
  <c r="H180" i="40"/>
  <c r="I178" i="40"/>
  <c r="H178" i="40" s="1"/>
  <c r="H189" i="40"/>
  <c r="I187" i="40"/>
  <c r="J194" i="40"/>
  <c r="J193" i="40" s="1"/>
  <c r="I204" i="40"/>
  <c r="I226" i="40"/>
  <c r="H226" i="40" s="1"/>
  <c r="L284" i="40"/>
  <c r="H26" i="41"/>
  <c r="I102" i="40"/>
  <c r="H102" i="40" s="1"/>
  <c r="I127" i="40"/>
  <c r="D129" i="40"/>
  <c r="C129" i="40" s="1"/>
  <c r="I130" i="40"/>
  <c r="I140" i="40"/>
  <c r="H140" i="40" s="1"/>
  <c r="H159" i="40"/>
  <c r="I174" i="40"/>
  <c r="J172" i="40"/>
  <c r="J51" i="40" s="1"/>
  <c r="D190" i="40"/>
  <c r="F193" i="40"/>
  <c r="C129" i="41"/>
  <c r="H130" i="41"/>
  <c r="H44" i="40"/>
  <c r="I83" i="40"/>
  <c r="I115" i="40"/>
  <c r="H115" i="40" s="1"/>
  <c r="L193" i="40"/>
  <c r="I215" i="40"/>
  <c r="H215" i="40" s="1"/>
  <c r="H251" i="40"/>
  <c r="I250" i="40"/>
  <c r="H250" i="40" s="1"/>
  <c r="G284" i="40"/>
  <c r="J52" i="41"/>
  <c r="I234" i="40"/>
  <c r="I237" i="40"/>
  <c r="H237" i="40" s="1"/>
  <c r="D250" i="40"/>
  <c r="C250" i="40" s="1"/>
  <c r="C173" i="41"/>
  <c r="D172" i="41"/>
  <c r="C172" i="41" s="1"/>
  <c r="H175" i="41"/>
  <c r="I174" i="41"/>
  <c r="C204" i="41"/>
  <c r="I204" i="41"/>
  <c r="F250" i="41"/>
  <c r="C250" i="41" s="1"/>
  <c r="C251" i="41"/>
  <c r="H269" i="41"/>
  <c r="I268" i="41"/>
  <c r="H268" i="41" s="1"/>
  <c r="D230" i="40"/>
  <c r="I259" i="40"/>
  <c r="I271" i="40"/>
  <c r="J20" i="41"/>
  <c r="H21" i="41"/>
  <c r="H287" i="41" s="1"/>
  <c r="H286" i="41" s="1"/>
  <c r="D66" i="41"/>
  <c r="C66" i="41" s="1"/>
  <c r="I115" i="41"/>
  <c r="H115" i="41" s="1"/>
  <c r="C130" i="41"/>
  <c r="H183" i="41"/>
  <c r="H191" i="41"/>
  <c r="I190" i="41"/>
  <c r="H190" i="41" s="1"/>
  <c r="H195" i="41"/>
  <c r="F230" i="41"/>
  <c r="C232" i="41"/>
  <c r="C259" i="41"/>
  <c r="D258" i="41"/>
  <c r="C258" i="41" s="1"/>
  <c r="D258" i="40"/>
  <c r="C281" i="40"/>
  <c r="G20" i="41"/>
  <c r="K20" i="41"/>
  <c r="E53" i="41"/>
  <c r="I53" i="41"/>
  <c r="I66" i="41"/>
  <c r="H66" i="41" s="1"/>
  <c r="E75" i="41"/>
  <c r="I75" i="41"/>
  <c r="I83" i="41"/>
  <c r="I111" i="41"/>
  <c r="H111" i="41" s="1"/>
  <c r="I121" i="41"/>
  <c r="H121" i="41" s="1"/>
  <c r="I150" i="41"/>
  <c r="H150" i="41" s="1"/>
  <c r="J172" i="41"/>
  <c r="C187" i="41"/>
  <c r="D186" i="41"/>
  <c r="F190" i="41"/>
  <c r="F186" i="41" s="1"/>
  <c r="C191" i="41"/>
  <c r="C197" i="41"/>
  <c r="D195" i="41"/>
  <c r="H231" i="41"/>
  <c r="C234" i="41"/>
  <c r="E230" i="41"/>
  <c r="H245" i="41"/>
  <c r="C271" i="41"/>
  <c r="D269" i="41"/>
  <c r="D269" i="40"/>
  <c r="D82" i="41"/>
  <c r="H160" i="41"/>
  <c r="I159" i="41"/>
  <c r="H159" i="41" s="1"/>
  <c r="H166" i="41"/>
  <c r="I165" i="41"/>
  <c r="H182" i="41"/>
  <c r="I178" i="41"/>
  <c r="H178" i="41" s="1"/>
  <c r="I186" i="41"/>
  <c r="E194" i="41"/>
  <c r="J230" i="41"/>
  <c r="J229" i="41" s="1"/>
  <c r="I237" i="41"/>
  <c r="H237" i="41" s="1"/>
  <c r="I251" i="41"/>
  <c r="I263" i="41"/>
  <c r="H263" i="41" s="1"/>
  <c r="I287" i="42"/>
  <c r="I286" i="42" s="1"/>
  <c r="H54" i="42"/>
  <c r="I53" i="42"/>
  <c r="F53" i="42"/>
  <c r="F52" i="42" s="1"/>
  <c r="C54" i="42"/>
  <c r="L74" i="42"/>
  <c r="H130" i="42"/>
  <c r="C44" i="42"/>
  <c r="D287" i="42"/>
  <c r="D286" i="42" s="1"/>
  <c r="C21" i="42"/>
  <c r="H21" i="42"/>
  <c r="H287" i="42" s="1"/>
  <c r="H286" i="42" s="1"/>
  <c r="F26" i="42"/>
  <c r="H31" i="42"/>
  <c r="K26" i="42"/>
  <c r="C53" i="42"/>
  <c r="D52" i="42"/>
  <c r="C57" i="42"/>
  <c r="C75" i="42"/>
  <c r="H76" i="42"/>
  <c r="I75" i="42"/>
  <c r="C259" i="42"/>
  <c r="D258" i="42"/>
  <c r="C258" i="42" s="1"/>
  <c r="C76" i="42"/>
  <c r="I83" i="42"/>
  <c r="E129" i="42"/>
  <c r="H131" i="42"/>
  <c r="I165" i="42"/>
  <c r="I183" i="42"/>
  <c r="H183" i="42" s="1"/>
  <c r="F194" i="42"/>
  <c r="C197" i="42"/>
  <c r="D195" i="42"/>
  <c r="I204" i="42"/>
  <c r="I215" i="42"/>
  <c r="H215" i="42" s="1"/>
  <c r="L229" i="42"/>
  <c r="L193" i="42" s="1"/>
  <c r="H232" i="42"/>
  <c r="I258" i="42"/>
  <c r="H258" i="42" s="1"/>
  <c r="C271" i="42"/>
  <c r="D269" i="42"/>
  <c r="I68" i="42"/>
  <c r="D82" i="42"/>
  <c r="C82" i="42" s="1"/>
  <c r="C94" i="42"/>
  <c r="I111" i="42"/>
  <c r="H111" i="42" s="1"/>
  <c r="I121" i="42"/>
  <c r="H121" i="42" s="1"/>
  <c r="D130" i="42"/>
  <c r="I135" i="42"/>
  <c r="H135" i="42" s="1"/>
  <c r="I159" i="42"/>
  <c r="H159" i="42" s="1"/>
  <c r="E173" i="42"/>
  <c r="E172" i="42" s="1"/>
  <c r="C172" i="42" s="1"/>
  <c r="C178" i="42"/>
  <c r="C187" i="42"/>
  <c r="D186" i="42"/>
  <c r="L186" i="42"/>
  <c r="L284" i="42" s="1"/>
  <c r="I190" i="42"/>
  <c r="H190" i="42" s="1"/>
  <c r="H191" i="42"/>
  <c r="C204" i="42"/>
  <c r="E203" i="42"/>
  <c r="C203" i="42" s="1"/>
  <c r="C232" i="42"/>
  <c r="F230" i="42"/>
  <c r="I251" i="42"/>
  <c r="I174" i="42"/>
  <c r="J172" i="42"/>
  <c r="J51" i="42" s="1"/>
  <c r="J50" i="42" s="1"/>
  <c r="C191" i="42"/>
  <c r="F190" i="42"/>
  <c r="F186" i="42" s="1"/>
  <c r="K193" i="42"/>
  <c r="I195" i="42"/>
  <c r="G229" i="42"/>
  <c r="H231" i="42"/>
  <c r="I230" i="42"/>
  <c r="C234" i="42"/>
  <c r="E230" i="42"/>
  <c r="C251" i="42"/>
  <c r="F250" i="42"/>
  <c r="C250" i="42" s="1"/>
  <c r="H269" i="42"/>
  <c r="C281" i="42"/>
  <c r="I279" i="42"/>
  <c r="H279" i="42" s="1"/>
  <c r="I178" i="42"/>
  <c r="H178" i="42" s="1"/>
  <c r="J284" i="42" l="1"/>
  <c r="G284" i="42"/>
  <c r="F229" i="42"/>
  <c r="F284" i="42" s="1"/>
  <c r="E74" i="42"/>
  <c r="E51" i="42" s="1"/>
  <c r="K51" i="41"/>
  <c r="K50" i="41" s="1"/>
  <c r="K284" i="41"/>
  <c r="L284" i="41"/>
  <c r="L51" i="41"/>
  <c r="L50" i="41" s="1"/>
  <c r="G51" i="41"/>
  <c r="G50" i="41" s="1"/>
  <c r="G284" i="41"/>
  <c r="J193" i="41"/>
  <c r="C82" i="41"/>
  <c r="I129" i="41"/>
  <c r="H129" i="41" s="1"/>
  <c r="H186" i="41"/>
  <c r="C190" i="41"/>
  <c r="J50" i="40"/>
  <c r="K51" i="40"/>
  <c r="K50" i="40" s="1"/>
  <c r="K49" i="40" s="1"/>
  <c r="C258" i="40"/>
  <c r="K284" i="40"/>
  <c r="E193" i="40"/>
  <c r="L50" i="40"/>
  <c r="F50" i="40"/>
  <c r="F49" i="40" s="1"/>
  <c r="C82" i="40"/>
  <c r="F193" i="39"/>
  <c r="F284" i="39"/>
  <c r="J50" i="39"/>
  <c r="G51" i="39"/>
  <c r="K20" i="39"/>
  <c r="H26" i="39"/>
  <c r="C258" i="39"/>
  <c r="C82" i="39"/>
  <c r="C287" i="39"/>
  <c r="C286" i="39" s="1"/>
  <c r="C129" i="39"/>
  <c r="I195" i="39"/>
  <c r="I82" i="39"/>
  <c r="H82" i="39" s="1"/>
  <c r="G74" i="39"/>
  <c r="E186" i="39"/>
  <c r="C186" i="39" s="1"/>
  <c r="I52" i="38"/>
  <c r="F20" i="38"/>
  <c r="C26" i="38"/>
  <c r="C129" i="38"/>
  <c r="L51" i="38"/>
  <c r="L50" i="38" s="1"/>
  <c r="J50" i="38"/>
  <c r="J285" i="38" s="1"/>
  <c r="L284" i="38"/>
  <c r="G229" i="38"/>
  <c r="G284" i="38" s="1"/>
  <c r="F193" i="37"/>
  <c r="F284" i="37"/>
  <c r="G51" i="37"/>
  <c r="G50" i="37" s="1"/>
  <c r="G284" i="37"/>
  <c r="L284" i="37"/>
  <c r="D52" i="37"/>
  <c r="C269" i="37"/>
  <c r="L50" i="37"/>
  <c r="L285" i="37" s="1"/>
  <c r="C258" i="37"/>
  <c r="C82" i="37"/>
  <c r="K50" i="37"/>
  <c r="F50" i="36"/>
  <c r="K20" i="36"/>
  <c r="H26" i="36"/>
  <c r="K51" i="36"/>
  <c r="K50" i="36" s="1"/>
  <c r="H287" i="36"/>
  <c r="H286" i="36" s="1"/>
  <c r="F284" i="36"/>
  <c r="I173" i="36"/>
  <c r="H173" i="36" s="1"/>
  <c r="G51" i="36"/>
  <c r="D52" i="36"/>
  <c r="G229" i="36"/>
  <c r="G193" i="36" s="1"/>
  <c r="G50" i="36" s="1"/>
  <c r="J284" i="36"/>
  <c r="E51" i="43"/>
  <c r="E50" i="43" s="1"/>
  <c r="F285" i="43"/>
  <c r="I284" i="44"/>
  <c r="I193" i="44"/>
  <c r="H193" i="44" s="1"/>
  <c r="J285" i="44"/>
  <c r="J49" i="44"/>
  <c r="D50" i="44"/>
  <c r="C51" i="44"/>
  <c r="H52" i="44"/>
  <c r="I51" i="44"/>
  <c r="E285" i="44"/>
  <c r="E49" i="44"/>
  <c r="H284" i="44"/>
  <c r="J49" i="43"/>
  <c r="J285" i="43"/>
  <c r="I52" i="43"/>
  <c r="H53" i="43"/>
  <c r="D284" i="43"/>
  <c r="L49" i="43"/>
  <c r="L285" i="43"/>
  <c r="E285" i="43"/>
  <c r="E49" i="43"/>
  <c r="H268" i="43"/>
  <c r="I74" i="43"/>
  <c r="H74" i="43" s="1"/>
  <c r="H75" i="43"/>
  <c r="H190" i="43"/>
  <c r="I186" i="43"/>
  <c r="H186" i="43" s="1"/>
  <c r="D51" i="43"/>
  <c r="G49" i="43"/>
  <c r="G285" i="43"/>
  <c r="I194" i="43"/>
  <c r="C194" i="43"/>
  <c r="C284" i="43" s="1"/>
  <c r="D193" i="43"/>
  <c r="C193" i="43" s="1"/>
  <c r="I229" i="43"/>
  <c r="H229" i="43" s="1"/>
  <c r="H230" i="43"/>
  <c r="K49" i="43"/>
  <c r="K285" i="43"/>
  <c r="H173" i="43"/>
  <c r="I172" i="43"/>
  <c r="H172" i="43" s="1"/>
  <c r="C52" i="43"/>
  <c r="E284" i="43"/>
  <c r="E193" i="39"/>
  <c r="J285" i="39"/>
  <c r="J49" i="39"/>
  <c r="J285" i="40"/>
  <c r="J49" i="40"/>
  <c r="G49" i="41"/>
  <c r="G285" i="41"/>
  <c r="E284" i="38"/>
  <c r="E51" i="38"/>
  <c r="E50" i="38" s="1"/>
  <c r="K193" i="38"/>
  <c r="K284" i="38"/>
  <c r="F49" i="36"/>
  <c r="F285" i="36"/>
  <c r="K50" i="38"/>
  <c r="K51" i="39"/>
  <c r="K50" i="39" s="1"/>
  <c r="K284" i="39"/>
  <c r="G284" i="36"/>
  <c r="L49" i="40"/>
  <c r="L285" i="40"/>
  <c r="L49" i="38"/>
  <c r="L285" i="38"/>
  <c r="L49" i="37"/>
  <c r="K49" i="37"/>
  <c r="K285" i="37"/>
  <c r="F50" i="37"/>
  <c r="H174" i="42"/>
  <c r="I173" i="42"/>
  <c r="C173" i="42"/>
  <c r="C26" i="42"/>
  <c r="F20" i="42"/>
  <c r="H53" i="42"/>
  <c r="H53" i="41"/>
  <c r="I52" i="41"/>
  <c r="J51" i="41"/>
  <c r="J50" i="41" s="1"/>
  <c r="I268" i="39"/>
  <c r="H269" i="39"/>
  <c r="D74" i="38"/>
  <c r="C74" i="38" s="1"/>
  <c r="C82" i="38"/>
  <c r="H174" i="37"/>
  <c r="I173" i="37"/>
  <c r="C53" i="36"/>
  <c r="E52" i="36"/>
  <c r="C74" i="36"/>
  <c r="C75" i="36"/>
  <c r="E74" i="36"/>
  <c r="I172" i="36"/>
  <c r="H172" i="36" s="1"/>
  <c r="E229" i="42"/>
  <c r="C230" i="42"/>
  <c r="G193" i="42"/>
  <c r="G50" i="42" s="1"/>
  <c r="H68" i="42"/>
  <c r="I66" i="42"/>
  <c r="H66" i="42" s="1"/>
  <c r="H165" i="42"/>
  <c r="I164" i="42"/>
  <c r="H164" i="42" s="1"/>
  <c r="I129" i="42"/>
  <c r="H129" i="42" s="1"/>
  <c r="H165" i="41"/>
  <c r="I164" i="41"/>
  <c r="H164" i="41" s="1"/>
  <c r="E229" i="41"/>
  <c r="C230" i="41"/>
  <c r="C53" i="41"/>
  <c r="E52" i="41"/>
  <c r="H174" i="40"/>
  <c r="I173" i="40"/>
  <c r="D194" i="40"/>
  <c r="C195" i="40"/>
  <c r="I53" i="40"/>
  <c r="H54" i="40"/>
  <c r="G284" i="39"/>
  <c r="H68" i="40"/>
  <c r="I66" i="40"/>
  <c r="H66" i="40" s="1"/>
  <c r="G193" i="39"/>
  <c r="H187" i="39"/>
  <c r="I186" i="39"/>
  <c r="H186" i="39" s="1"/>
  <c r="D194" i="39"/>
  <c r="I129" i="39"/>
  <c r="H129" i="39" s="1"/>
  <c r="D52" i="39"/>
  <c r="I250" i="38"/>
  <c r="H250" i="38" s="1"/>
  <c r="H251" i="38"/>
  <c r="D52" i="38"/>
  <c r="C66" i="38"/>
  <c r="H165" i="37"/>
  <c r="I164" i="37"/>
  <c r="H164" i="37" s="1"/>
  <c r="C190" i="38"/>
  <c r="D186" i="38"/>
  <c r="C186" i="38" s="1"/>
  <c r="I164" i="38"/>
  <c r="H164" i="38" s="1"/>
  <c r="H165" i="38"/>
  <c r="H271" i="37"/>
  <c r="I269" i="37"/>
  <c r="H187" i="37"/>
  <c r="I186" i="37"/>
  <c r="H186" i="37" s="1"/>
  <c r="L50" i="39"/>
  <c r="H259" i="38"/>
  <c r="I258" i="38"/>
  <c r="H258" i="38" s="1"/>
  <c r="I82" i="38"/>
  <c r="H82" i="38" s="1"/>
  <c r="D172" i="36"/>
  <c r="C172" i="36" s="1"/>
  <c r="C173" i="36"/>
  <c r="J284" i="38"/>
  <c r="I195" i="37"/>
  <c r="H204" i="36"/>
  <c r="I203" i="36"/>
  <c r="H203" i="36" s="1"/>
  <c r="I269" i="36"/>
  <c r="L193" i="36"/>
  <c r="H57" i="36"/>
  <c r="I53" i="36"/>
  <c r="E229" i="37"/>
  <c r="I82" i="36"/>
  <c r="H82" i="36" s="1"/>
  <c r="I66" i="36"/>
  <c r="H66" i="36" s="1"/>
  <c r="H271" i="40"/>
  <c r="I269" i="40"/>
  <c r="C173" i="40"/>
  <c r="E172" i="40"/>
  <c r="C229" i="39"/>
  <c r="D194" i="38"/>
  <c r="C195" i="38"/>
  <c r="D74" i="39"/>
  <c r="H287" i="39"/>
  <c r="H286" i="39" s="1"/>
  <c r="C230" i="38"/>
  <c r="D229" i="38"/>
  <c r="C229" i="38" s="1"/>
  <c r="F50" i="39"/>
  <c r="C52" i="36"/>
  <c r="H234" i="36"/>
  <c r="I230" i="36"/>
  <c r="H204" i="42"/>
  <c r="I203" i="42"/>
  <c r="H203" i="42" s="1"/>
  <c r="J285" i="42"/>
  <c r="J49" i="42"/>
  <c r="E193" i="41"/>
  <c r="C195" i="41"/>
  <c r="D194" i="41"/>
  <c r="I258" i="40"/>
  <c r="H258" i="40" s="1"/>
  <c r="H259" i="40"/>
  <c r="H204" i="41"/>
  <c r="I203" i="41"/>
  <c r="H174" i="41"/>
  <c r="I173" i="41"/>
  <c r="H204" i="40"/>
  <c r="I203" i="40"/>
  <c r="H203" i="40" s="1"/>
  <c r="H195" i="42"/>
  <c r="I186" i="42"/>
  <c r="H186" i="42" s="1"/>
  <c r="D229" i="42"/>
  <c r="C229" i="42" s="1"/>
  <c r="D268" i="42"/>
  <c r="C269" i="42"/>
  <c r="C190" i="42"/>
  <c r="K284" i="42"/>
  <c r="E194" i="42"/>
  <c r="E193" i="42" s="1"/>
  <c r="E50" i="42" s="1"/>
  <c r="K285" i="42"/>
  <c r="H26" i="42"/>
  <c r="K20" i="42"/>
  <c r="C287" i="42"/>
  <c r="C286" i="42" s="1"/>
  <c r="J284" i="41"/>
  <c r="H251" i="41"/>
  <c r="I250" i="41"/>
  <c r="H250" i="41" s="1"/>
  <c r="D229" i="41"/>
  <c r="C186" i="41"/>
  <c r="C75" i="41"/>
  <c r="E74" i="41"/>
  <c r="D229" i="40"/>
  <c r="C229" i="40" s="1"/>
  <c r="C230" i="40"/>
  <c r="J284" i="40"/>
  <c r="I82" i="40"/>
  <c r="H82" i="40" s="1"/>
  <c r="H83" i="40"/>
  <c r="I75" i="40"/>
  <c r="H76" i="40"/>
  <c r="D74" i="40"/>
  <c r="C74" i="40" s="1"/>
  <c r="I230" i="39"/>
  <c r="K285" i="40"/>
  <c r="H26" i="40"/>
  <c r="K20" i="40"/>
  <c r="C172" i="39"/>
  <c r="D172" i="38"/>
  <c r="C172" i="38" s="1"/>
  <c r="C173" i="38"/>
  <c r="I53" i="39"/>
  <c r="F193" i="38"/>
  <c r="F50" i="38" s="1"/>
  <c r="H187" i="38"/>
  <c r="I186" i="38"/>
  <c r="H186" i="38" s="1"/>
  <c r="D194" i="37"/>
  <c r="H54" i="37"/>
  <c r="I53" i="37"/>
  <c r="D268" i="36"/>
  <c r="C269" i="36"/>
  <c r="I269" i="38"/>
  <c r="I250" i="36"/>
  <c r="H250" i="36" s="1"/>
  <c r="H251" i="36"/>
  <c r="H130" i="36"/>
  <c r="I129" i="36"/>
  <c r="H129" i="36" s="1"/>
  <c r="D74" i="37"/>
  <c r="C74" i="37" s="1"/>
  <c r="H259" i="36"/>
  <c r="I258" i="36"/>
  <c r="H258" i="36" s="1"/>
  <c r="I82" i="42"/>
  <c r="H82" i="42" s="1"/>
  <c r="H83" i="42"/>
  <c r="C52" i="42"/>
  <c r="C269" i="40"/>
  <c r="D268" i="40"/>
  <c r="H83" i="41"/>
  <c r="I82" i="41"/>
  <c r="H82" i="41" s="1"/>
  <c r="I129" i="40"/>
  <c r="H129" i="40" s="1"/>
  <c r="H130" i="40"/>
  <c r="H251" i="39"/>
  <c r="I250" i="39"/>
  <c r="H250" i="39" s="1"/>
  <c r="I203" i="39"/>
  <c r="H203" i="39" s="1"/>
  <c r="H204" i="39"/>
  <c r="H195" i="39"/>
  <c r="C75" i="39"/>
  <c r="E74" i="39"/>
  <c r="E51" i="39" s="1"/>
  <c r="E50" i="39" s="1"/>
  <c r="H76" i="38"/>
  <c r="I75" i="38"/>
  <c r="I173" i="38"/>
  <c r="H174" i="38"/>
  <c r="I82" i="37"/>
  <c r="H82" i="37" s="1"/>
  <c r="D51" i="37"/>
  <c r="C52" i="37"/>
  <c r="H52" i="38"/>
  <c r="C230" i="36"/>
  <c r="D229" i="36"/>
  <c r="C229" i="36" s="1"/>
  <c r="C186" i="37"/>
  <c r="C203" i="36"/>
  <c r="I268" i="42"/>
  <c r="C186" i="42"/>
  <c r="F193" i="42"/>
  <c r="F51" i="42"/>
  <c r="I258" i="41"/>
  <c r="H258" i="41" s="1"/>
  <c r="H75" i="41"/>
  <c r="H230" i="42"/>
  <c r="I250" i="42"/>
  <c r="H250" i="42" s="1"/>
  <c r="H251" i="42"/>
  <c r="C130" i="42"/>
  <c r="D129" i="42"/>
  <c r="D194" i="42"/>
  <c r="C195" i="42"/>
  <c r="H75" i="42"/>
  <c r="L51" i="42"/>
  <c r="L50" i="42" s="1"/>
  <c r="C269" i="41"/>
  <c r="D268" i="41"/>
  <c r="I230" i="41"/>
  <c r="F229" i="41"/>
  <c r="H234" i="40"/>
  <c r="I230" i="40"/>
  <c r="D52" i="41"/>
  <c r="C190" i="40"/>
  <c r="D186" i="40"/>
  <c r="C186" i="40" s="1"/>
  <c r="I186" i="40"/>
  <c r="H186" i="40" s="1"/>
  <c r="H187" i="40"/>
  <c r="D74" i="41"/>
  <c r="C74" i="41" s="1"/>
  <c r="H197" i="40"/>
  <c r="I195" i="40"/>
  <c r="F285" i="40"/>
  <c r="C26" i="40"/>
  <c r="F20" i="40"/>
  <c r="C287" i="40"/>
  <c r="C286" i="40" s="1"/>
  <c r="C52" i="40"/>
  <c r="D51" i="40"/>
  <c r="G285" i="40"/>
  <c r="I173" i="39"/>
  <c r="H174" i="39"/>
  <c r="H259" i="39"/>
  <c r="I258" i="39"/>
  <c r="H258" i="39" s="1"/>
  <c r="I164" i="39"/>
  <c r="H164" i="39" s="1"/>
  <c r="H165" i="39"/>
  <c r="C173" i="39"/>
  <c r="I66" i="39"/>
  <c r="H66" i="39" s="1"/>
  <c r="I230" i="38"/>
  <c r="H232" i="38"/>
  <c r="H76" i="39"/>
  <c r="I75" i="39"/>
  <c r="I195" i="38"/>
  <c r="H130" i="38"/>
  <c r="I129" i="38"/>
  <c r="H129" i="38" s="1"/>
  <c r="H259" i="37"/>
  <c r="I258" i="37"/>
  <c r="H258" i="37" s="1"/>
  <c r="C230" i="37"/>
  <c r="D229" i="37"/>
  <c r="H76" i="37"/>
  <c r="I75" i="37"/>
  <c r="E51" i="37"/>
  <c r="H204" i="38"/>
  <c r="I203" i="38"/>
  <c r="H203" i="38" s="1"/>
  <c r="D194" i="36"/>
  <c r="C195" i="36"/>
  <c r="I230" i="37"/>
  <c r="H195" i="36"/>
  <c r="C82" i="36"/>
  <c r="H76" i="36"/>
  <c r="I75" i="36"/>
  <c r="L51" i="36"/>
  <c r="J285" i="36"/>
  <c r="J49" i="36"/>
  <c r="K284" i="37"/>
  <c r="I129" i="37"/>
  <c r="H129" i="37" s="1"/>
  <c r="C190" i="37"/>
  <c r="C190" i="36"/>
  <c r="D186" i="36"/>
  <c r="C186" i="36" s="1"/>
  <c r="F50" i="42" l="1"/>
  <c r="F49" i="42" s="1"/>
  <c r="I74" i="42"/>
  <c r="H74" i="42" s="1"/>
  <c r="L49" i="41"/>
  <c r="L285" i="41"/>
  <c r="K49" i="41"/>
  <c r="K285" i="41"/>
  <c r="C74" i="39"/>
  <c r="G50" i="39"/>
  <c r="G49" i="39" s="1"/>
  <c r="I194" i="39"/>
  <c r="J49" i="38"/>
  <c r="G193" i="38"/>
  <c r="G50" i="38" s="1"/>
  <c r="G49" i="37"/>
  <c r="G285" i="37"/>
  <c r="K49" i="36"/>
  <c r="K285" i="36"/>
  <c r="L50" i="36"/>
  <c r="L49" i="36" s="1"/>
  <c r="I194" i="36"/>
  <c r="H194" i="36" s="1"/>
  <c r="E284" i="36"/>
  <c r="D285" i="44"/>
  <c r="C285" i="44" s="1"/>
  <c r="D49" i="44"/>
  <c r="C49" i="44" s="1"/>
  <c r="C50" i="44"/>
  <c r="I50" i="44"/>
  <c r="H51" i="44"/>
  <c r="I193" i="43"/>
  <c r="H193" i="43" s="1"/>
  <c r="H194" i="43"/>
  <c r="H284" i="43" s="1"/>
  <c r="D50" i="43"/>
  <c r="C51" i="43"/>
  <c r="I284" i="43"/>
  <c r="H52" i="43"/>
  <c r="I51" i="43"/>
  <c r="E285" i="42"/>
  <c r="E49" i="42"/>
  <c r="H75" i="36"/>
  <c r="I74" i="36"/>
  <c r="H74" i="36" s="1"/>
  <c r="H195" i="40"/>
  <c r="I194" i="40"/>
  <c r="H230" i="36"/>
  <c r="I229" i="36"/>
  <c r="H229" i="36" s="1"/>
  <c r="C172" i="40"/>
  <c r="E284" i="40"/>
  <c r="G285" i="39"/>
  <c r="F49" i="38"/>
  <c r="F285" i="38"/>
  <c r="K49" i="39"/>
  <c r="K285" i="39"/>
  <c r="H230" i="37"/>
  <c r="I229" i="37"/>
  <c r="H229" i="37" s="1"/>
  <c r="C229" i="37"/>
  <c r="D284" i="37"/>
  <c r="I74" i="41"/>
  <c r="H74" i="41" s="1"/>
  <c r="E285" i="39"/>
  <c r="E49" i="39"/>
  <c r="H269" i="38"/>
  <c r="I268" i="38"/>
  <c r="I74" i="40"/>
  <c r="H74" i="40" s="1"/>
  <c r="H75" i="40"/>
  <c r="I194" i="42"/>
  <c r="D193" i="41"/>
  <c r="C194" i="41"/>
  <c r="I194" i="37"/>
  <c r="H195" i="37"/>
  <c r="C194" i="39"/>
  <c r="D193" i="39"/>
  <c r="C193" i="39" s="1"/>
  <c r="I52" i="40"/>
  <c r="H53" i="40"/>
  <c r="E284" i="41"/>
  <c r="G49" i="42"/>
  <c r="G285" i="42"/>
  <c r="E51" i="36"/>
  <c r="E50" i="36" s="1"/>
  <c r="H268" i="39"/>
  <c r="F285" i="42"/>
  <c r="E51" i="40"/>
  <c r="E50" i="40" s="1"/>
  <c r="D284" i="39"/>
  <c r="C268" i="41"/>
  <c r="C284" i="41" s="1"/>
  <c r="D284" i="41"/>
  <c r="H194" i="39"/>
  <c r="H203" i="41"/>
  <c r="I194" i="41"/>
  <c r="F49" i="39"/>
  <c r="F285" i="39"/>
  <c r="L49" i="39"/>
  <c r="L285" i="39"/>
  <c r="D51" i="38"/>
  <c r="C52" i="38"/>
  <c r="F193" i="41"/>
  <c r="F50" i="41" s="1"/>
  <c r="F284" i="41"/>
  <c r="L49" i="42"/>
  <c r="L285" i="42"/>
  <c r="D193" i="42"/>
  <c r="C193" i="42" s="1"/>
  <c r="C194" i="42"/>
  <c r="H173" i="38"/>
  <c r="I172" i="38"/>
  <c r="H172" i="38" s="1"/>
  <c r="C268" i="40"/>
  <c r="D284" i="40"/>
  <c r="C194" i="37"/>
  <c r="D193" i="37"/>
  <c r="D284" i="38"/>
  <c r="I229" i="39"/>
  <c r="H229" i="39" s="1"/>
  <c r="H230" i="39"/>
  <c r="C229" i="41"/>
  <c r="C268" i="42"/>
  <c r="H173" i="41"/>
  <c r="I172" i="41"/>
  <c r="H172" i="41" s="1"/>
  <c r="C194" i="38"/>
  <c r="C284" i="38" s="1"/>
  <c r="D193" i="38"/>
  <c r="C193" i="38" s="1"/>
  <c r="H269" i="40"/>
  <c r="I268" i="40"/>
  <c r="E284" i="37"/>
  <c r="E193" i="37"/>
  <c r="E50" i="37" s="1"/>
  <c r="H269" i="36"/>
  <c r="I268" i="36"/>
  <c r="E51" i="41"/>
  <c r="E50" i="41" s="1"/>
  <c r="J285" i="41"/>
  <c r="J49" i="41"/>
  <c r="I52" i="42"/>
  <c r="K49" i="38"/>
  <c r="K285" i="38"/>
  <c r="E284" i="39"/>
  <c r="H75" i="39"/>
  <c r="I74" i="39"/>
  <c r="H74" i="39" s="1"/>
  <c r="H230" i="40"/>
  <c r="I229" i="40"/>
  <c r="H229" i="40" s="1"/>
  <c r="H53" i="37"/>
  <c r="I52" i="37"/>
  <c r="H173" i="40"/>
  <c r="I172" i="40"/>
  <c r="H172" i="40" s="1"/>
  <c r="C194" i="36"/>
  <c r="D193" i="36"/>
  <c r="C193" i="36" s="1"/>
  <c r="H75" i="37"/>
  <c r="I74" i="37"/>
  <c r="H74" i="37" s="1"/>
  <c r="H195" i="38"/>
  <c r="I194" i="38"/>
  <c r="I229" i="38"/>
  <c r="H229" i="38" s="1"/>
  <c r="H230" i="38"/>
  <c r="I172" i="39"/>
  <c r="H172" i="39" s="1"/>
  <c r="H173" i="39"/>
  <c r="C52" i="41"/>
  <c r="D51" i="41"/>
  <c r="H230" i="41"/>
  <c r="I229" i="41"/>
  <c r="C129" i="42"/>
  <c r="D74" i="42"/>
  <c r="I229" i="42"/>
  <c r="H229" i="42" s="1"/>
  <c r="H268" i="42"/>
  <c r="C51" i="37"/>
  <c r="H75" i="38"/>
  <c r="I74" i="38"/>
  <c r="C268" i="36"/>
  <c r="D284" i="36"/>
  <c r="I52" i="39"/>
  <c r="H53" i="39"/>
  <c r="D51" i="36"/>
  <c r="H53" i="36"/>
  <c r="I52" i="36"/>
  <c r="I268" i="37"/>
  <c r="H269" i="37"/>
  <c r="C52" i="39"/>
  <c r="D51" i="39"/>
  <c r="D193" i="40"/>
  <c r="C193" i="40" s="1"/>
  <c r="C194" i="40"/>
  <c r="E284" i="42"/>
  <c r="I172" i="37"/>
  <c r="H172" i="37" s="1"/>
  <c r="H173" i="37"/>
  <c r="H52" i="41"/>
  <c r="H173" i="42"/>
  <c r="I172" i="42"/>
  <c r="H172" i="42" s="1"/>
  <c r="F49" i="37"/>
  <c r="F285" i="37"/>
  <c r="G285" i="36"/>
  <c r="G49" i="36"/>
  <c r="E285" i="38"/>
  <c r="E49" i="38"/>
  <c r="I51" i="41" l="1"/>
  <c r="C284" i="40"/>
  <c r="I193" i="39"/>
  <c r="H193" i="39" s="1"/>
  <c r="G285" i="38"/>
  <c r="G49" i="38"/>
  <c r="C193" i="37"/>
  <c r="D50" i="37"/>
  <c r="L285" i="36"/>
  <c r="H50" i="44"/>
  <c r="I49" i="44"/>
  <c r="H49" i="44" s="1"/>
  <c r="I24" i="44"/>
  <c r="I285" i="44" s="1"/>
  <c r="H285" i="44" s="1"/>
  <c r="I50" i="43"/>
  <c r="H51" i="43"/>
  <c r="D285" i="43"/>
  <c r="C285" i="43" s="1"/>
  <c r="C50" i="43"/>
  <c r="D49" i="43"/>
  <c r="C49" i="43" s="1"/>
  <c r="H51" i="41"/>
  <c r="D50" i="36"/>
  <c r="C51" i="36"/>
  <c r="C284" i="36"/>
  <c r="C74" i="42"/>
  <c r="D51" i="42"/>
  <c r="D50" i="41"/>
  <c r="C51" i="41"/>
  <c r="I193" i="36"/>
  <c r="H193" i="36" s="1"/>
  <c r="E49" i="37"/>
  <c r="E285" i="37"/>
  <c r="H52" i="42"/>
  <c r="I51" i="42"/>
  <c r="H268" i="36"/>
  <c r="I284" i="36"/>
  <c r="H268" i="40"/>
  <c r="I284" i="40"/>
  <c r="C284" i="39"/>
  <c r="C193" i="41"/>
  <c r="I284" i="38"/>
  <c r="H268" i="38"/>
  <c r="C284" i="37"/>
  <c r="F49" i="41"/>
  <c r="F285" i="41"/>
  <c r="I284" i="42"/>
  <c r="D50" i="38"/>
  <c r="C51" i="38"/>
  <c r="E285" i="40"/>
  <c r="E49" i="40"/>
  <c r="E285" i="36"/>
  <c r="E49" i="36"/>
  <c r="H194" i="42"/>
  <c r="H284" i="42" s="1"/>
  <c r="I193" i="42"/>
  <c r="H193" i="42" s="1"/>
  <c r="D50" i="40"/>
  <c r="H194" i="40"/>
  <c r="I193" i="40"/>
  <c r="H193" i="40" s="1"/>
  <c r="D49" i="37"/>
  <c r="C50" i="37"/>
  <c r="H52" i="37"/>
  <c r="I51" i="37"/>
  <c r="E285" i="41"/>
  <c r="E49" i="41"/>
  <c r="C284" i="42"/>
  <c r="I284" i="39"/>
  <c r="H268" i="37"/>
  <c r="I284" i="37"/>
  <c r="H74" i="38"/>
  <c r="I51" i="38"/>
  <c r="C51" i="39"/>
  <c r="D50" i="39"/>
  <c r="H52" i="36"/>
  <c r="I51" i="36"/>
  <c r="H52" i="39"/>
  <c r="H284" i="39" s="1"/>
  <c r="I51" i="39"/>
  <c r="H229" i="41"/>
  <c r="I284" i="41"/>
  <c r="I193" i="38"/>
  <c r="H193" i="38" s="1"/>
  <c r="H194" i="38"/>
  <c r="D284" i="42"/>
  <c r="H194" i="41"/>
  <c r="I193" i="41"/>
  <c r="H193" i="41" s="1"/>
  <c r="I51" i="40"/>
  <c r="H52" i="40"/>
  <c r="H194" i="37"/>
  <c r="I193" i="37"/>
  <c r="H193" i="37" s="1"/>
  <c r="C51" i="40"/>
  <c r="H24" i="44" l="1"/>
  <c r="I20" i="44"/>
  <c r="H20" i="44" s="1"/>
  <c r="H50" i="43"/>
  <c r="I49" i="43"/>
  <c r="H49" i="43" s="1"/>
  <c r="I24" i="43"/>
  <c r="I285" i="43" s="1"/>
  <c r="H285" i="43" s="1"/>
  <c r="H284" i="37"/>
  <c r="C50" i="41"/>
  <c r="D49" i="41"/>
  <c r="H284" i="41"/>
  <c r="H51" i="36"/>
  <c r="I50" i="36"/>
  <c r="H51" i="38"/>
  <c r="I50" i="38"/>
  <c r="H51" i="37"/>
  <c r="I50" i="37"/>
  <c r="H284" i="38"/>
  <c r="H284" i="36"/>
  <c r="C51" i="42"/>
  <c r="D50" i="42"/>
  <c r="D49" i="36"/>
  <c r="C50" i="36"/>
  <c r="C49" i="37"/>
  <c r="D24" i="37"/>
  <c r="D49" i="38"/>
  <c r="C50" i="38"/>
  <c r="I50" i="42"/>
  <c r="H51" i="42"/>
  <c r="I50" i="41"/>
  <c r="C50" i="40"/>
  <c r="D49" i="40"/>
  <c r="I50" i="40"/>
  <c r="H51" i="40"/>
  <c r="I50" i="39"/>
  <c r="H51" i="39"/>
  <c r="C50" i="39"/>
  <c r="D49" i="39"/>
  <c r="H284" i="40"/>
  <c r="H24" i="43" l="1"/>
  <c r="I20" i="43"/>
  <c r="H20" i="43" s="1"/>
  <c r="H50" i="39"/>
  <c r="I49" i="39"/>
  <c r="H49" i="39" s="1"/>
  <c r="I24" i="39"/>
  <c r="H50" i="42"/>
  <c r="I49" i="42"/>
  <c r="H49" i="42" s="1"/>
  <c r="I24" i="42"/>
  <c r="D24" i="41"/>
  <c r="C49" i="41"/>
  <c r="C50" i="42"/>
  <c r="D49" i="42"/>
  <c r="I24" i="37"/>
  <c r="I285" i="37"/>
  <c r="H285" i="37" s="1"/>
  <c r="H50" i="37"/>
  <c r="I49" i="37"/>
  <c r="H49" i="37" s="1"/>
  <c r="H50" i="36"/>
  <c r="I24" i="36"/>
  <c r="I285" i="36" s="1"/>
  <c r="H285" i="36" s="1"/>
  <c r="I49" i="36"/>
  <c r="H49" i="36" s="1"/>
  <c r="C49" i="39"/>
  <c r="D24" i="39"/>
  <c r="D20" i="37"/>
  <c r="C20" i="37" s="1"/>
  <c r="C24" i="37"/>
  <c r="D285" i="37"/>
  <c r="C285" i="37" s="1"/>
  <c r="I49" i="40"/>
  <c r="H49" i="40" s="1"/>
  <c r="H50" i="40"/>
  <c r="I24" i="40"/>
  <c r="I285" i="40" s="1"/>
  <c r="H285" i="40" s="1"/>
  <c r="I285" i="41"/>
  <c r="H285" i="41" s="1"/>
  <c r="H50" i="41"/>
  <c r="I49" i="41"/>
  <c r="H49" i="41" s="1"/>
  <c r="I24" i="41"/>
  <c r="D24" i="38"/>
  <c r="C49" i="38"/>
  <c r="C49" i="40"/>
  <c r="D24" i="40"/>
  <c r="D24" i="36"/>
  <c r="C49" i="36"/>
  <c r="I24" i="38"/>
  <c r="H50" i="38"/>
  <c r="I49" i="38"/>
  <c r="H49" i="38" s="1"/>
  <c r="H24" i="42" l="1"/>
  <c r="I20" i="42"/>
  <c r="H20" i="42" s="1"/>
  <c r="D20" i="36"/>
  <c r="C20" i="36" s="1"/>
  <c r="C24" i="36"/>
  <c r="D285" i="36"/>
  <c r="C285" i="36" s="1"/>
  <c r="D20" i="38"/>
  <c r="C20" i="38" s="1"/>
  <c r="C24" i="38"/>
  <c r="D285" i="38"/>
  <c r="C285" i="38" s="1"/>
  <c r="D20" i="39"/>
  <c r="C20" i="39" s="1"/>
  <c r="C24" i="39"/>
  <c r="D285" i="39"/>
  <c r="C285" i="39" s="1"/>
  <c r="H24" i="39"/>
  <c r="I20" i="39"/>
  <c r="H20" i="39" s="1"/>
  <c r="H24" i="38"/>
  <c r="I20" i="38"/>
  <c r="H20" i="38" s="1"/>
  <c r="C24" i="40"/>
  <c r="D20" i="40"/>
  <c r="C20" i="40" s="1"/>
  <c r="D285" i="40"/>
  <c r="C285" i="40" s="1"/>
  <c r="H24" i="41"/>
  <c r="I20" i="41"/>
  <c r="H20" i="41" s="1"/>
  <c r="H24" i="40"/>
  <c r="I20" i="40"/>
  <c r="H20" i="40" s="1"/>
  <c r="H24" i="37"/>
  <c r="I20" i="37"/>
  <c r="H20" i="37" s="1"/>
  <c r="H24" i="36"/>
  <c r="I20" i="36"/>
  <c r="H20" i="36" s="1"/>
  <c r="I285" i="38"/>
  <c r="H285" i="38" s="1"/>
  <c r="C49" i="42"/>
  <c r="D24" i="42"/>
  <c r="C24" i="41"/>
  <c r="D20" i="41"/>
  <c r="C20" i="41" s="1"/>
  <c r="D285" i="41"/>
  <c r="C285" i="41" s="1"/>
  <c r="I285" i="42"/>
  <c r="H285" i="42" s="1"/>
  <c r="I285" i="39"/>
  <c r="H285" i="39" s="1"/>
  <c r="C24" i="42" l="1"/>
  <c r="D20" i="42"/>
  <c r="C20" i="42" s="1"/>
  <c r="D285" i="42"/>
  <c r="C285" i="42" s="1"/>
  <c r="H296" i="35" l="1"/>
  <c r="C296" i="35"/>
  <c r="H295" i="35"/>
  <c r="C295" i="35"/>
  <c r="H294" i="35"/>
  <c r="C294" i="35"/>
  <c r="H293" i="35"/>
  <c r="C293" i="35"/>
  <c r="H292" i="35"/>
  <c r="C292" i="35"/>
  <c r="H291" i="35"/>
  <c r="C291" i="35"/>
  <c r="H290" i="35"/>
  <c r="C290" i="35"/>
  <c r="H289" i="35"/>
  <c r="C289" i="35"/>
  <c r="C288" i="35" s="1"/>
  <c r="L288" i="35"/>
  <c r="K288" i="35"/>
  <c r="J288" i="35"/>
  <c r="I288" i="35"/>
  <c r="H288" i="35"/>
  <c r="G288" i="35"/>
  <c r="F288" i="35"/>
  <c r="E288" i="35"/>
  <c r="D288" i="35"/>
  <c r="H283" i="35"/>
  <c r="C283" i="35"/>
  <c r="H282" i="35"/>
  <c r="C282" i="35"/>
  <c r="L281" i="35"/>
  <c r="K281" i="35"/>
  <c r="J281" i="35"/>
  <c r="I281" i="35"/>
  <c r="H281" i="35" s="1"/>
  <c r="G281" i="35"/>
  <c r="F281" i="35"/>
  <c r="E281" i="35"/>
  <c r="D281" i="35"/>
  <c r="C281" i="35"/>
  <c r="H280" i="35"/>
  <c r="C280" i="35"/>
  <c r="L279" i="35"/>
  <c r="K279" i="35"/>
  <c r="J279" i="35"/>
  <c r="G279" i="35"/>
  <c r="F279" i="35"/>
  <c r="E279" i="35"/>
  <c r="D279" i="35"/>
  <c r="H278" i="35"/>
  <c r="C278" i="35"/>
  <c r="H277" i="35"/>
  <c r="C277" i="35"/>
  <c r="C276" i="35"/>
  <c r="L275" i="35"/>
  <c r="K275" i="35"/>
  <c r="K269" i="35" s="1"/>
  <c r="K268" i="35" s="1"/>
  <c r="J275" i="35"/>
  <c r="G275" i="35"/>
  <c r="F275" i="35"/>
  <c r="E275" i="35"/>
  <c r="C275" i="35" s="1"/>
  <c r="D275" i="35"/>
  <c r="H274" i="35"/>
  <c r="C274" i="35"/>
  <c r="C273" i="35"/>
  <c r="H272" i="35"/>
  <c r="C272" i="35"/>
  <c r="L271" i="35"/>
  <c r="K271" i="35"/>
  <c r="J271" i="35"/>
  <c r="J269" i="35" s="1"/>
  <c r="J268" i="35" s="1"/>
  <c r="G271" i="35"/>
  <c r="F271" i="35"/>
  <c r="F269" i="35" s="1"/>
  <c r="F268" i="35" s="1"/>
  <c r="E271" i="35"/>
  <c r="D271" i="35"/>
  <c r="D269" i="35" s="1"/>
  <c r="C270" i="35"/>
  <c r="L269" i="35"/>
  <c r="G269" i="35"/>
  <c r="G268" i="35" s="1"/>
  <c r="H267" i="35"/>
  <c r="C267" i="35"/>
  <c r="H266" i="35"/>
  <c r="C266" i="35"/>
  <c r="H265" i="35"/>
  <c r="C265" i="35"/>
  <c r="C264" i="35"/>
  <c r="L263" i="35"/>
  <c r="K263" i="35"/>
  <c r="J263" i="35"/>
  <c r="G263" i="35"/>
  <c r="F263" i="35"/>
  <c r="E263" i="35"/>
  <c r="D263" i="35"/>
  <c r="C263" i="35" s="1"/>
  <c r="H262" i="35"/>
  <c r="C262" i="35"/>
  <c r="C261" i="35"/>
  <c r="H260" i="35"/>
  <c r="C260" i="35"/>
  <c r="L259" i="35"/>
  <c r="K259" i="35"/>
  <c r="J259" i="35"/>
  <c r="J258" i="35" s="1"/>
  <c r="G259" i="35"/>
  <c r="F259" i="35"/>
  <c r="E259" i="35"/>
  <c r="E258" i="35" s="1"/>
  <c r="D259" i="35"/>
  <c r="L258" i="35"/>
  <c r="D258" i="35"/>
  <c r="H257" i="35"/>
  <c r="C257" i="35"/>
  <c r="H256" i="35"/>
  <c r="C256" i="35"/>
  <c r="H255" i="35"/>
  <c r="C255" i="35"/>
  <c r="H254" i="35"/>
  <c r="C254" i="35"/>
  <c r="H253" i="35"/>
  <c r="C253" i="35"/>
  <c r="H252" i="35"/>
  <c r="C252" i="35"/>
  <c r="L251" i="35"/>
  <c r="L250" i="35" s="1"/>
  <c r="K251" i="35"/>
  <c r="K250" i="35" s="1"/>
  <c r="J251" i="35"/>
  <c r="G251" i="35"/>
  <c r="F251" i="35"/>
  <c r="F250" i="35" s="1"/>
  <c r="E251" i="35"/>
  <c r="E250" i="35" s="1"/>
  <c r="D251" i="35"/>
  <c r="J250" i="35"/>
  <c r="G250" i="35"/>
  <c r="H249" i="35"/>
  <c r="C249" i="35"/>
  <c r="H248" i="35"/>
  <c r="C248" i="35"/>
  <c r="H247" i="35"/>
  <c r="C247" i="35"/>
  <c r="I245" i="35"/>
  <c r="H246" i="35"/>
  <c r="C246" i="35"/>
  <c r="L245" i="35"/>
  <c r="H245" i="35" s="1"/>
  <c r="K245" i="35"/>
  <c r="J245" i="35"/>
  <c r="G245" i="35"/>
  <c r="F245" i="35"/>
  <c r="E245" i="35"/>
  <c r="D245" i="35"/>
  <c r="H244" i="35"/>
  <c r="C244" i="35"/>
  <c r="H243" i="35"/>
  <c r="C243" i="35"/>
  <c r="H242" i="35"/>
  <c r="C242" i="35"/>
  <c r="H241" i="35"/>
  <c r="C241" i="35"/>
  <c r="H240" i="35"/>
  <c r="C240" i="35"/>
  <c r="H239" i="35"/>
  <c r="C239" i="35"/>
  <c r="C238" i="35"/>
  <c r="L237" i="35"/>
  <c r="K237" i="35"/>
  <c r="J237" i="35"/>
  <c r="G237" i="35"/>
  <c r="F237" i="35"/>
  <c r="E237" i="35"/>
  <c r="D237" i="35"/>
  <c r="C237" i="35" s="1"/>
  <c r="H236" i="35"/>
  <c r="C236" i="35"/>
  <c r="C235" i="35"/>
  <c r="L234" i="35"/>
  <c r="K234" i="35"/>
  <c r="K230" i="35" s="1"/>
  <c r="J234" i="35"/>
  <c r="G234" i="35"/>
  <c r="F234" i="35"/>
  <c r="E234" i="35"/>
  <c r="C234" i="35" s="1"/>
  <c r="D234" i="35"/>
  <c r="H233" i="35"/>
  <c r="C233" i="35"/>
  <c r="L232" i="35"/>
  <c r="K232" i="35"/>
  <c r="J232" i="35"/>
  <c r="G232" i="35"/>
  <c r="F232" i="35"/>
  <c r="F230" i="35" s="1"/>
  <c r="E232" i="35"/>
  <c r="D232" i="35"/>
  <c r="H231" i="35"/>
  <c r="C231" i="35"/>
  <c r="J230" i="35"/>
  <c r="E230" i="35"/>
  <c r="H228" i="35"/>
  <c r="C228" i="35"/>
  <c r="C227" i="35"/>
  <c r="L226" i="35"/>
  <c r="K226" i="35"/>
  <c r="J226" i="35"/>
  <c r="G226" i="35"/>
  <c r="F226" i="35"/>
  <c r="E226" i="35"/>
  <c r="D226" i="35"/>
  <c r="C226" i="35"/>
  <c r="H225" i="35"/>
  <c r="C225" i="35"/>
  <c r="H224" i="35"/>
  <c r="C224" i="35"/>
  <c r="H223" i="35"/>
  <c r="C223" i="35"/>
  <c r="H222" i="35"/>
  <c r="C222" i="35"/>
  <c r="H221" i="35"/>
  <c r="C221" i="35"/>
  <c r="H220" i="35"/>
  <c r="C220" i="35"/>
  <c r="H219" i="35"/>
  <c r="C219" i="35"/>
  <c r="H218" i="35"/>
  <c r="C218" i="35"/>
  <c r="H217" i="35"/>
  <c r="C217" i="35"/>
  <c r="C216" i="35"/>
  <c r="L215" i="35"/>
  <c r="L203" i="35" s="1"/>
  <c r="K215" i="35"/>
  <c r="J215" i="35"/>
  <c r="G215" i="35"/>
  <c r="F215" i="35"/>
  <c r="F203" i="35" s="1"/>
  <c r="E215" i="35"/>
  <c r="D215" i="35"/>
  <c r="C215" i="35" s="1"/>
  <c r="H214" i="35"/>
  <c r="C214" i="35"/>
  <c r="H213" i="35"/>
  <c r="C213" i="35"/>
  <c r="H212" i="35"/>
  <c r="C212" i="35"/>
  <c r="H211" i="35"/>
  <c r="C211" i="35"/>
  <c r="H210" i="35"/>
  <c r="C210" i="35"/>
  <c r="H209" i="35"/>
  <c r="C209" i="35"/>
  <c r="H208" i="35"/>
  <c r="C208" i="35"/>
  <c r="H207" i="35"/>
  <c r="C207" i="35"/>
  <c r="H206" i="35"/>
  <c r="C206" i="35"/>
  <c r="C205" i="35"/>
  <c r="L204" i="35"/>
  <c r="K204" i="35"/>
  <c r="K203" i="35" s="1"/>
  <c r="J204" i="35"/>
  <c r="G204" i="35"/>
  <c r="F204" i="35"/>
  <c r="E204" i="35"/>
  <c r="C204" i="35" s="1"/>
  <c r="D204" i="35"/>
  <c r="J203" i="35"/>
  <c r="D203" i="35"/>
  <c r="H202" i="35"/>
  <c r="C202" i="35"/>
  <c r="H201" i="35"/>
  <c r="C201" i="35"/>
  <c r="H200" i="35"/>
  <c r="C200" i="35"/>
  <c r="C199" i="35"/>
  <c r="H198" i="35"/>
  <c r="C198" i="35"/>
  <c r="L197" i="35"/>
  <c r="K197" i="35"/>
  <c r="J197" i="35"/>
  <c r="J195" i="35" s="1"/>
  <c r="G197" i="35"/>
  <c r="G195" i="35" s="1"/>
  <c r="F197" i="35"/>
  <c r="F195" i="35" s="1"/>
  <c r="E197" i="35"/>
  <c r="D197" i="35"/>
  <c r="C196" i="35"/>
  <c r="L195" i="35"/>
  <c r="K195" i="35"/>
  <c r="E195" i="35"/>
  <c r="D195" i="35"/>
  <c r="D194" i="35" s="1"/>
  <c r="I191" i="35"/>
  <c r="I190" i="35" s="1"/>
  <c r="H192" i="35"/>
  <c r="C192" i="35"/>
  <c r="L191" i="35"/>
  <c r="L190" i="35" s="1"/>
  <c r="K191" i="35"/>
  <c r="J191" i="35"/>
  <c r="J190" i="35" s="1"/>
  <c r="G191" i="35"/>
  <c r="F191" i="35"/>
  <c r="E191" i="35"/>
  <c r="D191" i="35"/>
  <c r="K190" i="35"/>
  <c r="G190" i="35"/>
  <c r="F190" i="35"/>
  <c r="E190" i="35"/>
  <c r="H189" i="35"/>
  <c r="C189" i="35"/>
  <c r="H188" i="35"/>
  <c r="C188" i="35"/>
  <c r="L187" i="35"/>
  <c r="K187" i="35"/>
  <c r="J187" i="35"/>
  <c r="G187" i="35"/>
  <c r="F187" i="35"/>
  <c r="E187" i="35"/>
  <c r="D187" i="35"/>
  <c r="C187" i="35" s="1"/>
  <c r="L186" i="35"/>
  <c r="K186" i="35"/>
  <c r="G186" i="35"/>
  <c r="E186" i="35"/>
  <c r="H185" i="35"/>
  <c r="C185" i="35"/>
  <c r="I183" i="35"/>
  <c r="H184" i="35"/>
  <c r="C184" i="35"/>
  <c r="L183" i="35"/>
  <c r="K183" i="35"/>
  <c r="J183" i="35"/>
  <c r="G183" i="35"/>
  <c r="F183" i="35"/>
  <c r="E183" i="35"/>
  <c r="D183" i="35"/>
  <c r="H182" i="35"/>
  <c r="C182" i="35"/>
  <c r="H181" i="35"/>
  <c r="C181" i="35"/>
  <c r="C180" i="35"/>
  <c r="H179" i="35"/>
  <c r="C179" i="35"/>
  <c r="L178" i="35"/>
  <c r="K178" i="35"/>
  <c r="J178" i="35"/>
  <c r="J173" i="35" s="1"/>
  <c r="G178" i="35"/>
  <c r="F178" i="35"/>
  <c r="F173" i="35" s="1"/>
  <c r="F172" i="35" s="1"/>
  <c r="E178" i="35"/>
  <c r="D178" i="35"/>
  <c r="D173" i="35" s="1"/>
  <c r="H177" i="35"/>
  <c r="C177" i="35"/>
  <c r="H176" i="35"/>
  <c r="C176" i="35"/>
  <c r="H175" i="35"/>
  <c r="C175" i="35"/>
  <c r="L174" i="35"/>
  <c r="K174" i="35"/>
  <c r="K173" i="35" s="1"/>
  <c r="K172" i="35" s="1"/>
  <c r="J174" i="35"/>
  <c r="G174" i="35"/>
  <c r="G173" i="35" s="1"/>
  <c r="G172" i="35" s="1"/>
  <c r="F174" i="35"/>
  <c r="E174" i="35"/>
  <c r="D174" i="35"/>
  <c r="L173" i="35"/>
  <c r="H171" i="35"/>
  <c r="C171" i="35"/>
  <c r="H170" i="35"/>
  <c r="C170" i="35"/>
  <c r="H169" i="35"/>
  <c r="C169" i="35"/>
  <c r="H168" i="35"/>
  <c r="C168" i="35"/>
  <c r="H167" i="35"/>
  <c r="C167" i="35"/>
  <c r="H166" i="35"/>
  <c r="C166" i="35"/>
  <c r="L165" i="35"/>
  <c r="K165" i="35"/>
  <c r="J165" i="35"/>
  <c r="I165" i="35"/>
  <c r="G165" i="35"/>
  <c r="G164" i="35" s="1"/>
  <c r="F165" i="35"/>
  <c r="E165" i="35"/>
  <c r="D165" i="35"/>
  <c r="L164" i="35"/>
  <c r="K164" i="35"/>
  <c r="J164" i="35"/>
  <c r="F164" i="35"/>
  <c r="D164" i="35"/>
  <c r="H163" i="35"/>
  <c r="C163" i="35"/>
  <c r="H162" i="35"/>
  <c r="C162" i="35"/>
  <c r="H161" i="35"/>
  <c r="C161" i="35"/>
  <c r="H160" i="35"/>
  <c r="C160" i="35"/>
  <c r="L159" i="35"/>
  <c r="K159" i="35"/>
  <c r="J159" i="35"/>
  <c r="I159" i="35"/>
  <c r="G159" i="35"/>
  <c r="F159" i="35"/>
  <c r="E159" i="35"/>
  <c r="C159" i="35" s="1"/>
  <c r="D159" i="35"/>
  <c r="H158" i="35"/>
  <c r="C158" i="35"/>
  <c r="H157" i="35"/>
  <c r="C157" i="35"/>
  <c r="H156" i="35"/>
  <c r="C156" i="35"/>
  <c r="H155" i="35"/>
  <c r="C155" i="35"/>
  <c r="H154" i="35"/>
  <c r="C154" i="35"/>
  <c r="H153" i="35"/>
  <c r="C153" i="35"/>
  <c r="H152" i="35"/>
  <c r="C152" i="35"/>
  <c r="C151" i="35"/>
  <c r="L150" i="35"/>
  <c r="K150" i="35"/>
  <c r="J150" i="35"/>
  <c r="G150" i="35"/>
  <c r="F150" i="35"/>
  <c r="E150" i="35"/>
  <c r="D150" i="35"/>
  <c r="C150" i="35"/>
  <c r="H149" i="35"/>
  <c r="C149" i="35"/>
  <c r="H148" i="35"/>
  <c r="C148" i="35"/>
  <c r="H147" i="35"/>
  <c r="C147" i="35"/>
  <c r="H146" i="35"/>
  <c r="C146" i="35"/>
  <c r="H145" i="35"/>
  <c r="C145" i="35"/>
  <c r="C144" i="35"/>
  <c r="L143" i="35"/>
  <c r="K143" i="35"/>
  <c r="J143" i="35"/>
  <c r="G143" i="35"/>
  <c r="F143" i="35"/>
  <c r="E143" i="35"/>
  <c r="D143" i="35"/>
  <c r="C143" i="35" s="1"/>
  <c r="H142" i="35"/>
  <c r="C142" i="35"/>
  <c r="C141" i="35"/>
  <c r="L140" i="35"/>
  <c r="K140" i="35"/>
  <c r="J140" i="35"/>
  <c r="G140" i="35"/>
  <c r="F140" i="35"/>
  <c r="E140" i="35"/>
  <c r="C140" i="35" s="1"/>
  <c r="D140" i="35"/>
  <c r="H139" i="35"/>
  <c r="C139" i="35"/>
  <c r="H138" i="35"/>
  <c r="C138" i="35"/>
  <c r="H137" i="35"/>
  <c r="C137" i="35"/>
  <c r="H136" i="35"/>
  <c r="C136" i="35"/>
  <c r="L135" i="35"/>
  <c r="K135" i="35"/>
  <c r="K129" i="35" s="1"/>
  <c r="J135" i="35"/>
  <c r="G135" i="35"/>
  <c r="F135" i="35"/>
  <c r="E135" i="35"/>
  <c r="E129" i="35" s="1"/>
  <c r="D135" i="35"/>
  <c r="H134" i="35"/>
  <c r="C134" i="35"/>
  <c r="H133" i="35"/>
  <c r="C133" i="35"/>
  <c r="H132" i="35"/>
  <c r="C132" i="35"/>
  <c r="C131" i="35"/>
  <c r="L130" i="35"/>
  <c r="K130" i="35"/>
  <c r="J130" i="35"/>
  <c r="G130" i="35"/>
  <c r="G129" i="35" s="1"/>
  <c r="F130" i="35"/>
  <c r="E130" i="35"/>
  <c r="D130" i="35"/>
  <c r="L129" i="35"/>
  <c r="D129" i="35"/>
  <c r="H128" i="35"/>
  <c r="H127" i="35" s="1"/>
  <c r="C128" i="35"/>
  <c r="L127" i="35"/>
  <c r="K127" i="35"/>
  <c r="J127" i="35"/>
  <c r="G127" i="35"/>
  <c r="F127" i="35"/>
  <c r="E127" i="35"/>
  <c r="D127" i="35"/>
  <c r="C127" i="35"/>
  <c r="H126" i="35"/>
  <c r="C126" i="35"/>
  <c r="H125" i="35"/>
  <c r="C125" i="35"/>
  <c r="H124" i="35"/>
  <c r="C124" i="35"/>
  <c r="H123" i="35"/>
  <c r="C123" i="35"/>
  <c r="I121" i="35"/>
  <c r="C122" i="35"/>
  <c r="L121" i="35"/>
  <c r="K121" i="35"/>
  <c r="J121" i="35"/>
  <c r="G121" i="35"/>
  <c r="F121" i="35"/>
  <c r="E121" i="35"/>
  <c r="D121" i="35"/>
  <c r="H120" i="35"/>
  <c r="C120" i="35"/>
  <c r="H119" i="35"/>
  <c r="C119" i="35"/>
  <c r="H118" i="35"/>
  <c r="C118" i="35"/>
  <c r="H117" i="35"/>
  <c r="C117" i="35"/>
  <c r="H116" i="35"/>
  <c r="C116" i="35"/>
  <c r="L115" i="35"/>
  <c r="K115" i="35"/>
  <c r="J115" i="35"/>
  <c r="I115" i="35"/>
  <c r="G115" i="35"/>
  <c r="F115" i="35"/>
  <c r="E115" i="35"/>
  <c r="D115" i="35"/>
  <c r="H114" i="35"/>
  <c r="C114" i="35"/>
  <c r="H113" i="35"/>
  <c r="C113" i="35"/>
  <c r="I111" i="35"/>
  <c r="C112" i="35"/>
  <c r="L111" i="35"/>
  <c r="K111" i="35"/>
  <c r="J111" i="35"/>
  <c r="G111" i="35"/>
  <c r="F111" i="35"/>
  <c r="E111" i="35"/>
  <c r="D111" i="35"/>
  <c r="H110" i="35"/>
  <c r="C110" i="35"/>
  <c r="H109" i="35"/>
  <c r="C109" i="35"/>
  <c r="H108" i="35"/>
  <c r="C108" i="35"/>
  <c r="H107" i="35"/>
  <c r="C107" i="35"/>
  <c r="H106" i="35"/>
  <c r="C106" i="35"/>
  <c r="H105" i="35"/>
  <c r="C105" i="35"/>
  <c r="H104" i="35"/>
  <c r="C104" i="35"/>
  <c r="C103" i="35"/>
  <c r="L102" i="35"/>
  <c r="K102" i="35"/>
  <c r="J102" i="35"/>
  <c r="G102" i="35"/>
  <c r="F102" i="35"/>
  <c r="E102" i="35"/>
  <c r="D102" i="35"/>
  <c r="C102" i="35" s="1"/>
  <c r="H101" i="35"/>
  <c r="C101" i="35"/>
  <c r="H100" i="35"/>
  <c r="C100" i="35"/>
  <c r="H99" i="35"/>
  <c r="C99" i="35"/>
  <c r="H98" i="35"/>
  <c r="C98" i="35"/>
  <c r="H97" i="35"/>
  <c r="C97" i="35"/>
  <c r="C96" i="35"/>
  <c r="H95" i="35"/>
  <c r="C95" i="35"/>
  <c r="L94" i="35"/>
  <c r="K94" i="35"/>
  <c r="J94" i="35"/>
  <c r="G94" i="35"/>
  <c r="F94" i="35"/>
  <c r="E94" i="35"/>
  <c r="D94" i="35"/>
  <c r="H93" i="35"/>
  <c r="C93" i="35"/>
  <c r="H92" i="35"/>
  <c r="C92" i="35"/>
  <c r="H91" i="35"/>
  <c r="C91" i="35"/>
  <c r="H90" i="35"/>
  <c r="C90" i="35"/>
  <c r="C89" i="35"/>
  <c r="L88" i="35"/>
  <c r="K88" i="35"/>
  <c r="J88" i="35"/>
  <c r="G88" i="35"/>
  <c r="F88" i="35"/>
  <c r="E88" i="35"/>
  <c r="C88" i="35" s="1"/>
  <c r="D88" i="35"/>
  <c r="H87" i="35"/>
  <c r="C87" i="35"/>
  <c r="H86" i="35"/>
  <c r="C86" i="35"/>
  <c r="H85" i="35"/>
  <c r="C85" i="35"/>
  <c r="H84" i="35"/>
  <c r="C84" i="35"/>
  <c r="L83" i="35"/>
  <c r="K83" i="35"/>
  <c r="J83" i="35"/>
  <c r="G83" i="35"/>
  <c r="F83" i="35"/>
  <c r="E83" i="35"/>
  <c r="E82" i="35" s="1"/>
  <c r="D83" i="35"/>
  <c r="H81" i="35"/>
  <c r="C81" i="35"/>
  <c r="C80" i="35"/>
  <c r="L79" i="35"/>
  <c r="K79" i="35"/>
  <c r="J79" i="35"/>
  <c r="G79" i="35"/>
  <c r="F79" i="35"/>
  <c r="E79" i="35"/>
  <c r="D79" i="35"/>
  <c r="C79" i="35"/>
  <c r="H78" i="35"/>
  <c r="C78" i="35"/>
  <c r="C77" i="35"/>
  <c r="L76" i="35"/>
  <c r="K76" i="35"/>
  <c r="K75" i="35" s="1"/>
  <c r="J76" i="35"/>
  <c r="J75" i="35" s="1"/>
  <c r="G76" i="35"/>
  <c r="F76" i="35"/>
  <c r="F75" i="35" s="1"/>
  <c r="E76" i="35"/>
  <c r="D76" i="35"/>
  <c r="C76" i="35" s="1"/>
  <c r="L75" i="35"/>
  <c r="E75" i="35"/>
  <c r="D75" i="35"/>
  <c r="H73" i="35"/>
  <c r="C73" i="35"/>
  <c r="H72" i="35"/>
  <c r="C72" i="35"/>
  <c r="H71" i="35"/>
  <c r="C71" i="35"/>
  <c r="H70" i="35"/>
  <c r="C70" i="35"/>
  <c r="H69" i="35"/>
  <c r="C69" i="35"/>
  <c r="L68" i="35"/>
  <c r="L66" i="35" s="1"/>
  <c r="K68" i="35"/>
  <c r="K66" i="35" s="1"/>
  <c r="J68" i="35"/>
  <c r="G68" i="35"/>
  <c r="G66" i="35" s="1"/>
  <c r="F68" i="35"/>
  <c r="E68" i="35"/>
  <c r="D68" i="35"/>
  <c r="H67" i="35"/>
  <c r="C67" i="35"/>
  <c r="J66" i="35"/>
  <c r="F66" i="35"/>
  <c r="E66" i="35"/>
  <c r="H65" i="35"/>
  <c r="C65" i="35"/>
  <c r="H64" i="35"/>
  <c r="C64" i="35"/>
  <c r="H63" i="35"/>
  <c r="C63" i="35"/>
  <c r="H62" i="35"/>
  <c r="C62" i="35"/>
  <c r="H61" i="35"/>
  <c r="C61" i="35"/>
  <c r="H60" i="35"/>
  <c r="C60" i="35"/>
  <c r="H59" i="35"/>
  <c r="C59" i="35"/>
  <c r="C58" i="35"/>
  <c r="L57" i="35"/>
  <c r="L53" i="35" s="1"/>
  <c r="L52" i="35" s="1"/>
  <c r="K57" i="35"/>
  <c r="J57" i="35"/>
  <c r="G57" i="35"/>
  <c r="F57" i="35"/>
  <c r="E57" i="35"/>
  <c r="D57" i="35"/>
  <c r="C57" i="35" s="1"/>
  <c r="H56" i="35"/>
  <c r="C56" i="35"/>
  <c r="C55" i="35"/>
  <c r="L54" i="35"/>
  <c r="K54" i="35"/>
  <c r="K53" i="35" s="1"/>
  <c r="K52" i="35" s="1"/>
  <c r="J54" i="35"/>
  <c r="J53" i="35" s="1"/>
  <c r="J52" i="35" s="1"/>
  <c r="G54" i="35"/>
  <c r="G53" i="35" s="1"/>
  <c r="F54" i="35"/>
  <c r="E54" i="35"/>
  <c r="C54" i="35" s="1"/>
  <c r="D54" i="35"/>
  <c r="E53" i="35"/>
  <c r="E52" i="35" s="1"/>
  <c r="D53" i="35"/>
  <c r="H46" i="35"/>
  <c r="C46" i="35"/>
  <c r="H45" i="35"/>
  <c r="C45" i="35"/>
  <c r="L44" i="35"/>
  <c r="H44" i="35"/>
  <c r="G44" i="35"/>
  <c r="C44" i="35" s="1"/>
  <c r="H43" i="35"/>
  <c r="C43" i="35"/>
  <c r="K42" i="35"/>
  <c r="J42" i="35"/>
  <c r="I42" i="35"/>
  <c r="H42" i="35" s="1"/>
  <c r="F42" i="35"/>
  <c r="E42" i="35"/>
  <c r="D42" i="35"/>
  <c r="C42" i="35" s="1"/>
  <c r="H41" i="35"/>
  <c r="C41" i="35"/>
  <c r="H40" i="35"/>
  <c r="C40" i="35"/>
  <c r="H39" i="35"/>
  <c r="C39" i="35"/>
  <c r="H38" i="35"/>
  <c r="C38" i="35"/>
  <c r="H37" i="35"/>
  <c r="C37" i="35"/>
  <c r="K36" i="35"/>
  <c r="H36" i="35" s="1"/>
  <c r="F36" i="35"/>
  <c r="C36" i="35" s="1"/>
  <c r="H35" i="35"/>
  <c r="C35" i="35"/>
  <c r="H34" i="35"/>
  <c r="C34" i="35"/>
  <c r="K33" i="35"/>
  <c r="H33" i="35"/>
  <c r="F33" i="35"/>
  <c r="C33" i="35" s="1"/>
  <c r="H32" i="35"/>
  <c r="C32" i="35"/>
  <c r="K31" i="35"/>
  <c r="H31" i="35" s="1"/>
  <c r="F31" i="35"/>
  <c r="C31" i="35"/>
  <c r="H30" i="35"/>
  <c r="C30" i="35"/>
  <c r="H29" i="35"/>
  <c r="C29" i="35"/>
  <c r="H28" i="35"/>
  <c r="C28" i="35"/>
  <c r="K27" i="35"/>
  <c r="H27" i="35"/>
  <c r="F27" i="35"/>
  <c r="C27" i="35" s="1"/>
  <c r="H25" i="35"/>
  <c r="C25" i="35"/>
  <c r="C24" i="35"/>
  <c r="H23" i="35"/>
  <c r="C23" i="35"/>
  <c r="H22" i="35"/>
  <c r="C22" i="35"/>
  <c r="L21" i="35"/>
  <c r="K21" i="35"/>
  <c r="J21" i="35"/>
  <c r="J287" i="35" s="1"/>
  <c r="J286" i="35" s="1"/>
  <c r="I21" i="35"/>
  <c r="I287" i="35" s="1"/>
  <c r="G21" i="35"/>
  <c r="F21" i="35"/>
  <c r="F287" i="35" s="1"/>
  <c r="F286" i="35" s="1"/>
  <c r="E21" i="35"/>
  <c r="E287" i="35" s="1"/>
  <c r="D21" i="35"/>
  <c r="E20" i="35"/>
  <c r="H296" i="34"/>
  <c r="C296" i="34"/>
  <c r="H295" i="34"/>
  <c r="C295" i="34"/>
  <c r="H294" i="34"/>
  <c r="C294" i="34"/>
  <c r="H293" i="34"/>
  <c r="C293" i="34"/>
  <c r="H292" i="34"/>
  <c r="C292" i="34"/>
  <c r="H291" i="34"/>
  <c r="C291" i="34"/>
  <c r="H290" i="34"/>
  <c r="C290" i="34"/>
  <c r="H289" i="34"/>
  <c r="H288" i="34" s="1"/>
  <c r="C289" i="34"/>
  <c r="L288" i="34"/>
  <c r="K288" i="34"/>
  <c r="J288" i="34"/>
  <c r="I288" i="34"/>
  <c r="G288" i="34"/>
  <c r="F288" i="34"/>
  <c r="E288" i="34"/>
  <c r="D288" i="34"/>
  <c r="C288" i="34"/>
  <c r="H283" i="34"/>
  <c r="C283" i="34"/>
  <c r="H282" i="34"/>
  <c r="C282" i="34"/>
  <c r="L281" i="34"/>
  <c r="K281" i="34"/>
  <c r="J281" i="34"/>
  <c r="I281" i="34"/>
  <c r="G281" i="34"/>
  <c r="F281" i="34"/>
  <c r="E281" i="34"/>
  <c r="D281" i="34"/>
  <c r="C280" i="34"/>
  <c r="L279" i="34"/>
  <c r="K279" i="34"/>
  <c r="J279" i="34"/>
  <c r="G279" i="34"/>
  <c r="C279" i="34" s="1"/>
  <c r="F279" i="34"/>
  <c r="E279" i="34"/>
  <c r="D279" i="34"/>
  <c r="H278" i="34"/>
  <c r="C278" i="34"/>
  <c r="C277" i="34"/>
  <c r="H276" i="34"/>
  <c r="C276" i="34"/>
  <c r="L275" i="34"/>
  <c r="K275" i="34"/>
  <c r="J275" i="34"/>
  <c r="J269" i="34" s="1"/>
  <c r="J268" i="34" s="1"/>
  <c r="G275" i="34"/>
  <c r="F275" i="34"/>
  <c r="E275" i="34"/>
  <c r="D275" i="34"/>
  <c r="D269" i="34" s="1"/>
  <c r="C269" i="34" s="1"/>
  <c r="H274" i="34"/>
  <c r="C274" i="34"/>
  <c r="H273" i="34"/>
  <c r="C273" i="34"/>
  <c r="H272" i="34"/>
  <c r="C272" i="34"/>
  <c r="L271" i="34"/>
  <c r="L269" i="34" s="1"/>
  <c r="K271" i="34"/>
  <c r="K269" i="34" s="1"/>
  <c r="K268" i="34" s="1"/>
  <c r="J271" i="34"/>
  <c r="I271" i="34"/>
  <c r="G271" i="34"/>
  <c r="F271" i="34"/>
  <c r="E271" i="34"/>
  <c r="E269" i="34" s="1"/>
  <c r="E268" i="34" s="1"/>
  <c r="D271" i="34"/>
  <c r="H270" i="34"/>
  <c r="C270" i="34"/>
  <c r="G269" i="34"/>
  <c r="F269" i="34"/>
  <c r="L268" i="34"/>
  <c r="F268" i="34"/>
  <c r="H267" i="34"/>
  <c r="C267" i="34"/>
  <c r="H266" i="34"/>
  <c r="C266" i="34"/>
  <c r="H265" i="34"/>
  <c r="C265" i="34"/>
  <c r="I263" i="34"/>
  <c r="H264" i="34"/>
  <c r="C264" i="34"/>
  <c r="L263" i="34"/>
  <c r="K263" i="34"/>
  <c r="J263" i="34"/>
  <c r="G263" i="34"/>
  <c r="F263" i="34"/>
  <c r="E263" i="34"/>
  <c r="D263" i="34"/>
  <c r="C263" i="34" s="1"/>
  <c r="H262" i="34"/>
  <c r="C262" i="34"/>
  <c r="H261" i="34"/>
  <c r="C261" i="34"/>
  <c r="H260" i="34"/>
  <c r="C260" i="34"/>
  <c r="L259" i="34"/>
  <c r="K259" i="34"/>
  <c r="K258" i="34" s="1"/>
  <c r="J259" i="34"/>
  <c r="G259" i="34"/>
  <c r="G258" i="34" s="1"/>
  <c r="F259" i="34"/>
  <c r="F258" i="34" s="1"/>
  <c r="E259" i="34"/>
  <c r="C259" i="34" s="1"/>
  <c r="D259" i="34"/>
  <c r="H257" i="34"/>
  <c r="C257" i="34"/>
  <c r="H256" i="34"/>
  <c r="C256" i="34"/>
  <c r="H255" i="34"/>
  <c r="C255" i="34"/>
  <c r="H254" i="34"/>
  <c r="C254" i="34"/>
  <c r="H253" i="34"/>
  <c r="C253" i="34"/>
  <c r="H252" i="34"/>
  <c r="C252" i="34"/>
  <c r="L251" i="34"/>
  <c r="L250" i="34" s="1"/>
  <c r="K251" i="34"/>
  <c r="K250" i="34" s="1"/>
  <c r="J251" i="34"/>
  <c r="G251" i="34"/>
  <c r="G250" i="34" s="1"/>
  <c r="F251" i="34"/>
  <c r="F250" i="34" s="1"/>
  <c r="E251" i="34"/>
  <c r="D251" i="34"/>
  <c r="D250" i="34" s="1"/>
  <c r="J250" i="34"/>
  <c r="E250" i="34"/>
  <c r="H249" i="34"/>
  <c r="C249" i="34"/>
  <c r="H248" i="34"/>
  <c r="C248" i="34"/>
  <c r="H247" i="34"/>
  <c r="C247" i="34"/>
  <c r="H246" i="34"/>
  <c r="C246" i="34"/>
  <c r="L245" i="34"/>
  <c r="K245" i="34"/>
  <c r="J245" i="34"/>
  <c r="G245" i="34"/>
  <c r="F245" i="34"/>
  <c r="E245" i="34"/>
  <c r="C245" i="34" s="1"/>
  <c r="D245" i="34"/>
  <c r="H244" i="34"/>
  <c r="C244" i="34"/>
  <c r="H243" i="34"/>
  <c r="C243" i="34"/>
  <c r="H242" i="34"/>
  <c r="C242" i="34"/>
  <c r="H241" i="34"/>
  <c r="C241" i="34"/>
  <c r="H240" i="34"/>
  <c r="C240" i="34"/>
  <c r="H239" i="34"/>
  <c r="C239" i="34"/>
  <c r="I237" i="34"/>
  <c r="H238" i="34"/>
  <c r="C238" i="34"/>
  <c r="L237" i="34"/>
  <c r="K237" i="34"/>
  <c r="J237" i="34"/>
  <c r="G237" i="34"/>
  <c r="F237" i="34"/>
  <c r="E237" i="34"/>
  <c r="D237" i="34"/>
  <c r="C237" i="34" s="1"/>
  <c r="H236" i="34"/>
  <c r="C236" i="34"/>
  <c r="I234" i="34"/>
  <c r="H235" i="34"/>
  <c r="C235" i="34"/>
  <c r="L234" i="34"/>
  <c r="K234" i="34"/>
  <c r="J234" i="34"/>
  <c r="J230" i="34" s="1"/>
  <c r="G234" i="34"/>
  <c r="F234" i="34"/>
  <c r="E234" i="34"/>
  <c r="D234" i="34"/>
  <c r="D230" i="34" s="1"/>
  <c r="H233" i="34"/>
  <c r="C233" i="34"/>
  <c r="L232" i="34"/>
  <c r="L230" i="34" s="1"/>
  <c r="K232" i="34"/>
  <c r="K230" i="34" s="1"/>
  <c r="K229" i="34" s="1"/>
  <c r="J232" i="34"/>
  <c r="G232" i="34"/>
  <c r="G230" i="34" s="1"/>
  <c r="F232" i="34"/>
  <c r="E232" i="34"/>
  <c r="C232" i="34" s="1"/>
  <c r="D232" i="34"/>
  <c r="H231" i="34"/>
  <c r="C231" i="34"/>
  <c r="H228" i="34"/>
  <c r="C228" i="34"/>
  <c r="I226" i="34"/>
  <c r="H227" i="34"/>
  <c r="C227" i="34"/>
  <c r="L226" i="34"/>
  <c r="K226" i="34"/>
  <c r="J226" i="34"/>
  <c r="G226" i="34"/>
  <c r="F226" i="34"/>
  <c r="E226" i="34"/>
  <c r="D226" i="34"/>
  <c r="H225" i="34"/>
  <c r="D225" i="34"/>
  <c r="C225" i="34"/>
  <c r="H224" i="34"/>
  <c r="C224" i="34"/>
  <c r="H223" i="34"/>
  <c r="C223" i="34"/>
  <c r="H222" i="34"/>
  <c r="C222" i="34"/>
  <c r="H221" i="34"/>
  <c r="C221" i="34"/>
  <c r="H220" i="34"/>
  <c r="C220" i="34"/>
  <c r="H219" i="34"/>
  <c r="C219" i="34"/>
  <c r="H218" i="34"/>
  <c r="C218" i="34"/>
  <c r="H217" i="34"/>
  <c r="C217" i="34"/>
  <c r="H216" i="34"/>
  <c r="C216" i="34"/>
  <c r="L215" i="34"/>
  <c r="K215" i="34"/>
  <c r="J215" i="34"/>
  <c r="G215" i="34"/>
  <c r="F215" i="34"/>
  <c r="E215" i="34"/>
  <c r="D215" i="34"/>
  <c r="C215" i="34"/>
  <c r="H214" i="34"/>
  <c r="C214" i="34"/>
  <c r="H213" i="34"/>
  <c r="C213" i="34"/>
  <c r="H212" i="34"/>
  <c r="C212" i="34"/>
  <c r="H211" i="34"/>
  <c r="C211" i="34"/>
  <c r="H210" i="34"/>
  <c r="C210" i="34"/>
  <c r="H209" i="34"/>
  <c r="C209" i="34"/>
  <c r="H208" i="34"/>
  <c r="C208" i="34"/>
  <c r="H207" i="34"/>
  <c r="C207" i="34"/>
  <c r="H206" i="34"/>
  <c r="C206" i="34"/>
  <c r="H205" i="34"/>
  <c r="C205" i="34"/>
  <c r="L204" i="34"/>
  <c r="L203" i="34" s="1"/>
  <c r="K204" i="34"/>
  <c r="K203" i="34" s="1"/>
  <c r="J204" i="34"/>
  <c r="G204" i="34"/>
  <c r="G203" i="34" s="1"/>
  <c r="F204" i="34"/>
  <c r="E204" i="34"/>
  <c r="D204" i="34"/>
  <c r="D203" i="34" s="1"/>
  <c r="J203" i="34"/>
  <c r="J194" i="34" s="1"/>
  <c r="F203" i="34"/>
  <c r="E203" i="34"/>
  <c r="H202" i="34"/>
  <c r="C202" i="34"/>
  <c r="H201" i="34"/>
  <c r="C201" i="34"/>
  <c r="H200" i="34"/>
  <c r="C200" i="34"/>
  <c r="H199" i="34"/>
  <c r="C199" i="34"/>
  <c r="C198" i="34"/>
  <c r="L197" i="34"/>
  <c r="L195" i="34" s="1"/>
  <c r="L194" i="34" s="1"/>
  <c r="K197" i="34"/>
  <c r="K195" i="34" s="1"/>
  <c r="J197" i="34"/>
  <c r="J195" i="34" s="1"/>
  <c r="G197" i="34"/>
  <c r="G195" i="34" s="1"/>
  <c r="F197" i="34"/>
  <c r="F195" i="34" s="1"/>
  <c r="F194" i="34" s="1"/>
  <c r="E197" i="34"/>
  <c r="D197" i="34"/>
  <c r="H196" i="34"/>
  <c r="C196" i="34"/>
  <c r="E195" i="34"/>
  <c r="E194" i="34" s="1"/>
  <c r="D195" i="34"/>
  <c r="H192" i="34"/>
  <c r="C192" i="34"/>
  <c r="L191" i="34"/>
  <c r="L190" i="34" s="1"/>
  <c r="K191" i="34"/>
  <c r="J191" i="34"/>
  <c r="J190" i="34" s="1"/>
  <c r="I191" i="34"/>
  <c r="G191" i="34"/>
  <c r="F191" i="34"/>
  <c r="E191" i="34"/>
  <c r="E190" i="34" s="1"/>
  <c r="D191" i="34"/>
  <c r="K190" i="34"/>
  <c r="G190" i="34"/>
  <c r="F190" i="34"/>
  <c r="H189" i="34"/>
  <c r="C189" i="34"/>
  <c r="C188" i="34"/>
  <c r="L187" i="34"/>
  <c r="K187" i="34"/>
  <c r="J187" i="34"/>
  <c r="G187" i="34"/>
  <c r="G186" i="34" s="1"/>
  <c r="F187" i="34"/>
  <c r="F186" i="34" s="1"/>
  <c r="E187" i="34"/>
  <c r="D187" i="34"/>
  <c r="E186" i="34"/>
  <c r="H185" i="34"/>
  <c r="C185" i="34"/>
  <c r="H184" i="34"/>
  <c r="C184" i="34"/>
  <c r="L183" i="34"/>
  <c r="K183" i="34"/>
  <c r="J183" i="34"/>
  <c r="I183" i="34"/>
  <c r="H183" i="34" s="1"/>
  <c r="G183" i="34"/>
  <c r="F183" i="34"/>
  <c r="E183" i="34"/>
  <c r="D183" i="34"/>
  <c r="H182" i="34"/>
  <c r="C182" i="34"/>
  <c r="H181" i="34"/>
  <c r="C181" i="34"/>
  <c r="H180" i="34"/>
  <c r="C180" i="34"/>
  <c r="C179" i="34"/>
  <c r="L178" i="34"/>
  <c r="K178" i="34"/>
  <c r="J178" i="34"/>
  <c r="G178" i="34"/>
  <c r="F178" i="34"/>
  <c r="C178" i="34" s="1"/>
  <c r="E178" i="34"/>
  <c r="D178" i="34"/>
  <c r="H177" i="34"/>
  <c r="C177" i="34"/>
  <c r="C176" i="34"/>
  <c r="H175" i="34"/>
  <c r="C175" i="34"/>
  <c r="L174" i="34"/>
  <c r="K174" i="34"/>
  <c r="J174" i="34"/>
  <c r="J173" i="34" s="1"/>
  <c r="J172" i="34" s="1"/>
  <c r="G174" i="34"/>
  <c r="F174" i="34"/>
  <c r="E174" i="34"/>
  <c r="D174" i="34"/>
  <c r="D173" i="34" s="1"/>
  <c r="L173" i="34"/>
  <c r="L172" i="34" s="1"/>
  <c r="H171" i="34"/>
  <c r="C171" i="34"/>
  <c r="H170" i="34"/>
  <c r="C170" i="34"/>
  <c r="H169" i="34"/>
  <c r="C169" i="34"/>
  <c r="H168" i="34"/>
  <c r="C168" i="34"/>
  <c r="C167" i="34"/>
  <c r="H166" i="34"/>
  <c r="C166" i="34"/>
  <c r="L165" i="34"/>
  <c r="K165" i="34"/>
  <c r="K164" i="34" s="1"/>
  <c r="J165" i="34"/>
  <c r="J164" i="34" s="1"/>
  <c r="G165" i="34"/>
  <c r="F165" i="34"/>
  <c r="F164" i="34" s="1"/>
  <c r="E165" i="34"/>
  <c r="D165" i="34"/>
  <c r="L164" i="34"/>
  <c r="G164" i="34"/>
  <c r="D164" i="34"/>
  <c r="H163" i="34"/>
  <c r="C163" i="34"/>
  <c r="H162" i="34"/>
  <c r="C162" i="34"/>
  <c r="C161" i="34"/>
  <c r="H160" i="34"/>
  <c r="C160" i="34"/>
  <c r="L159" i="34"/>
  <c r="K159" i="34"/>
  <c r="J159" i="34"/>
  <c r="G159" i="34"/>
  <c r="F159" i="34"/>
  <c r="E159" i="34"/>
  <c r="D159" i="34"/>
  <c r="H158" i="34"/>
  <c r="C158" i="34"/>
  <c r="H157" i="34"/>
  <c r="C157" i="34"/>
  <c r="H156" i="34"/>
  <c r="C156" i="34"/>
  <c r="H155" i="34"/>
  <c r="C155" i="34"/>
  <c r="H154" i="34"/>
  <c r="C154" i="34"/>
  <c r="H153" i="34"/>
  <c r="C153" i="34"/>
  <c r="H152" i="34"/>
  <c r="C152" i="34"/>
  <c r="H151" i="34"/>
  <c r="C151" i="34"/>
  <c r="L150" i="34"/>
  <c r="K150" i="34"/>
  <c r="J150" i="34"/>
  <c r="G150" i="34"/>
  <c r="F150" i="34"/>
  <c r="E150" i="34"/>
  <c r="E129" i="34" s="1"/>
  <c r="D150" i="34"/>
  <c r="H149" i="34"/>
  <c r="C149" i="34"/>
  <c r="H148" i="34"/>
  <c r="C148" i="34"/>
  <c r="H147" i="34"/>
  <c r="C147" i="34"/>
  <c r="H146" i="34"/>
  <c r="C146" i="34"/>
  <c r="H145" i="34"/>
  <c r="C145" i="34"/>
  <c r="H144" i="34"/>
  <c r="C144" i="34"/>
  <c r="L143" i="34"/>
  <c r="K143" i="34"/>
  <c r="J143" i="34"/>
  <c r="G143" i="34"/>
  <c r="F143" i="34"/>
  <c r="E143" i="34"/>
  <c r="D143" i="34"/>
  <c r="C143" i="34" s="1"/>
  <c r="H142" i="34"/>
  <c r="C142" i="34"/>
  <c r="H141" i="34"/>
  <c r="C141" i="34"/>
  <c r="L140" i="34"/>
  <c r="K140" i="34"/>
  <c r="J140" i="34"/>
  <c r="G140" i="34"/>
  <c r="F140" i="34"/>
  <c r="E140" i="34"/>
  <c r="D140" i="34"/>
  <c r="H139" i="34"/>
  <c r="C139" i="34"/>
  <c r="H138" i="34"/>
  <c r="C138" i="34"/>
  <c r="H137" i="34"/>
  <c r="C137" i="34"/>
  <c r="H136" i="34"/>
  <c r="C136" i="34"/>
  <c r="L135" i="34"/>
  <c r="K135" i="34"/>
  <c r="J135" i="34"/>
  <c r="G135" i="34"/>
  <c r="F135" i="34"/>
  <c r="F129" i="34" s="1"/>
  <c r="E135" i="34"/>
  <c r="D135" i="34"/>
  <c r="H134" i="34"/>
  <c r="C134" i="34"/>
  <c r="H133" i="34"/>
  <c r="C133" i="34"/>
  <c r="H132" i="34"/>
  <c r="C132" i="34"/>
  <c r="C131" i="34"/>
  <c r="L130" i="34"/>
  <c r="K130" i="34"/>
  <c r="J130" i="34"/>
  <c r="G130" i="34"/>
  <c r="F130" i="34"/>
  <c r="E130" i="34"/>
  <c r="D130" i="34"/>
  <c r="C130" i="34" s="1"/>
  <c r="I127" i="34"/>
  <c r="H128" i="34"/>
  <c r="H127" i="34" s="1"/>
  <c r="C128" i="34"/>
  <c r="L127" i="34"/>
  <c r="K127" i="34"/>
  <c r="J127" i="34"/>
  <c r="G127" i="34"/>
  <c r="F127" i="34"/>
  <c r="E127" i="34"/>
  <c r="D127" i="34"/>
  <c r="C127" i="34"/>
  <c r="H126" i="34"/>
  <c r="C126" i="34"/>
  <c r="H125" i="34"/>
  <c r="C125" i="34"/>
  <c r="H124" i="34"/>
  <c r="C124" i="34"/>
  <c r="H123" i="34"/>
  <c r="C123" i="34"/>
  <c r="C122" i="34"/>
  <c r="L121" i="34"/>
  <c r="K121" i="34"/>
  <c r="J121" i="34"/>
  <c r="G121" i="34"/>
  <c r="F121" i="34"/>
  <c r="C121" i="34" s="1"/>
  <c r="E121" i="34"/>
  <c r="D121" i="34"/>
  <c r="H120" i="34"/>
  <c r="C120" i="34"/>
  <c r="H119" i="34"/>
  <c r="C119" i="34"/>
  <c r="H118" i="34"/>
  <c r="C118" i="34"/>
  <c r="H117" i="34"/>
  <c r="C117" i="34"/>
  <c r="H116" i="34"/>
  <c r="C116" i="34"/>
  <c r="L115" i="34"/>
  <c r="K115" i="34"/>
  <c r="J115" i="34"/>
  <c r="I115" i="34"/>
  <c r="G115" i="34"/>
  <c r="F115" i="34"/>
  <c r="E115" i="34"/>
  <c r="D115" i="34"/>
  <c r="H114" i="34"/>
  <c r="C114" i="34"/>
  <c r="H113" i="34"/>
  <c r="C113" i="34"/>
  <c r="C112" i="34"/>
  <c r="L111" i="34"/>
  <c r="K111" i="34"/>
  <c r="J111" i="34"/>
  <c r="G111" i="34"/>
  <c r="F111" i="34"/>
  <c r="E111" i="34"/>
  <c r="D111" i="34"/>
  <c r="H110" i="34"/>
  <c r="C110" i="34"/>
  <c r="H109" i="34"/>
  <c r="C109" i="34"/>
  <c r="H108" i="34"/>
  <c r="C108" i="34"/>
  <c r="H107" i="34"/>
  <c r="C107" i="34"/>
  <c r="H106" i="34"/>
  <c r="C106" i="34"/>
  <c r="H105" i="34"/>
  <c r="C105" i="34"/>
  <c r="H104" i="34"/>
  <c r="C104" i="34"/>
  <c r="H103" i="34"/>
  <c r="D103" i="34"/>
  <c r="D102" i="34" s="1"/>
  <c r="L102" i="34"/>
  <c r="K102" i="34"/>
  <c r="J102" i="34"/>
  <c r="G102" i="34"/>
  <c r="F102" i="34"/>
  <c r="E102" i="34"/>
  <c r="H101" i="34"/>
  <c r="C101" i="34"/>
  <c r="H100" i="34"/>
  <c r="C100" i="34"/>
  <c r="H99" i="34"/>
  <c r="C99" i="34"/>
  <c r="H98" i="34"/>
  <c r="C98" i="34"/>
  <c r="H97" i="34"/>
  <c r="C97" i="34"/>
  <c r="H96" i="34"/>
  <c r="C96" i="34"/>
  <c r="H95" i="34"/>
  <c r="C95" i="34"/>
  <c r="L94" i="34"/>
  <c r="K94" i="34"/>
  <c r="J94" i="34"/>
  <c r="G94" i="34"/>
  <c r="F94" i="34"/>
  <c r="E94" i="34"/>
  <c r="D94" i="34"/>
  <c r="C94" i="34" s="1"/>
  <c r="H93" i="34"/>
  <c r="C93" i="34"/>
  <c r="H92" i="34"/>
  <c r="C92" i="34"/>
  <c r="H91" i="34"/>
  <c r="C91" i="34"/>
  <c r="H90" i="34"/>
  <c r="C90" i="34"/>
  <c r="I88" i="34"/>
  <c r="H89" i="34"/>
  <c r="C89" i="34"/>
  <c r="L88" i="34"/>
  <c r="K88" i="34"/>
  <c r="J88" i="34"/>
  <c r="G88" i="34"/>
  <c r="F88" i="34"/>
  <c r="E88" i="34"/>
  <c r="D88" i="34"/>
  <c r="H87" i="34"/>
  <c r="C87" i="34"/>
  <c r="H86" i="34"/>
  <c r="C86" i="34"/>
  <c r="H85" i="34"/>
  <c r="C85" i="34"/>
  <c r="H84" i="34"/>
  <c r="C84" i="34"/>
  <c r="L83" i="34"/>
  <c r="L82" i="34" s="1"/>
  <c r="K83" i="34"/>
  <c r="J83" i="34"/>
  <c r="G83" i="34"/>
  <c r="F83" i="34"/>
  <c r="F82" i="34" s="1"/>
  <c r="E83" i="34"/>
  <c r="D83" i="34"/>
  <c r="D82" i="34"/>
  <c r="H81" i="34"/>
  <c r="C81" i="34"/>
  <c r="I79" i="34"/>
  <c r="H80" i="34"/>
  <c r="C80" i="34"/>
  <c r="L79" i="34"/>
  <c r="K79" i="34"/>
  <c r="J79" i="34"/>
  <c r="G79" i="34"/>
  <c r="F79" i="34"/>
  <c r="E79" i="34"/>
  <c r="E75" i="34" s="1"/>
  <c r="D79" i="34"/>
  <c r="C79" i="34" s="1"/>
  <c r="H78" i="34"/>
  <c r="C78" i="34"/>
  <c r="H77" i="34"/>
  <c r="C77" i="34"/>
  <c r="L76" i="34"/>
  <c r="K76" i="34"/>
  <c r="J76" i="34"/>
  <c r="G76" i="34"/>
  <c r="G75" i="34" s="1"/>
  <c r="F76" i="34"/>
  <c r="F75" i="34" s="1"/>
  <c r="E76" i="34"/>
  <c r="D76" i="34"/>
  <c r="C76" i="34"/>
  <c r="L75" i="34"/>
  <c r="H73" i="34"/>
  <c r="C73" i="34"/>
  <c r="H72" i="34"/>
  <c r="C72" i="34"/>
  <c r="H71" i="34"/>
  <c r="C71" i="34"/>
  <c r="H70" i="34"/>
  <c r="C70" i="34"/>
  <c r="H69" i="34"/>
  <c r="C69" i="34"/>
  <c r="L68" i="34"/>
  <c r="K68" i="34"/>
  <c r="K66" i="34" s="1"/>
  <c r="J68" i="34"/>
  <c r="J66" i="34" s="1"/>
  <c r="I68" i="34"/>
  <c r="I66" i="34" s="1"/>
  <c r="H66" i="34" s="1"/>
  <c r="G68" i="34"/>
  <c r="G66" i="34" s="1"/>
  <c r="F68" i="34"/>
  <c r="E68" i="34"/>
  <c r="C68" i="34" s="1"/>
  <c r="D68" i="34"/>
  <c r="H67" i="34"/>
  <c r="C67" i="34"/>
  <c r="L66" i="34"/>
  <c r="F66" i="34"/>
  <c r="D66" i="34"/>
  <c r="H65" i="34"/>
  <c r="C65" i="34"/>
  <c r="H64" i="34"/>
  <c r="C64" i="34"/>
  <c r="H63" i="34"/>
  <c r="C63" i="34"/>
  <c r="H62" i="34"/>
  <c r="C62" i="34"/>
  <c r="H61" i="34"/>
  <c r="C61" i="34"/>
  <c r="H60" i="34"/>
  <c r="C60" i="34"/>
  <c r="H59" i="34"/>
  <c r="C59" i="34"/>
  <c r="I57" i="34"/>
  <c r="C58" i="34"/>
  <c r="L57" i="34"/>
  <c r="K57" i="34"/>
  <c r="J57" i="34"/>
  <c r="G57" i="34"/>
  <c r="F57" i="34"/>
  <c r="E57" i="34"/>
  <c r="D57" i="34"/>
  <c r="H56" i="34"/>
  <c r="C56" i="34"/>
  <c r="H55" i="34"/>
  <c r="C55" i="34"/>
  <c r="L54" i="34"/>
  <c r="L53" i="34" s="1"/>
  <c r="L52" i="34" s="1"/>
  <c r="K54" i="34"/>
  <c r="J54" i="34"/>
  <c r="G54" i="34"/>
  <c r="F54" i="34"/>
  <c r="E54" i="34"/>
  <c r="D54" i="34"/>
  <c r="J53" i="34"/>
  <c r="J52" i="34" s="1"/>
  <c r="E53" i="34"/>
  <c r="H46" i="34"/>
  <c r="C46" i="34"/>
  <c r="H45" i="34"/>
  <c r="C45" i="34"/>
  <c r="L44" i="34"/>
  <c r="H44" i="34" s="1"/>
  <c r="G44" i="34"/>
  <c r="H43" i="34"/>
  <c r="C43" i="34"/>
  <c r="K42" i="34"/>
  <c r="J42" i="34"/>
  <c r="I42" i="34"/>
  <c r="H42" i="34" s="1"/>
  <c r="F42" i="34"/>
  <c r="E42" i="34"/>
  <c r="D42" i="34"/>
  <c r="C42" i="34" s="1"/>
  <c r="H41" i="34"/>
  <c r="C41" i="34"/>
  <c r="H40" i="34"/>
  <c r="C40" i="34"/>
  <c r="H39" i="34"/>
  <c r="C39" i="34"/>
  <c r="H38" i="34"/>
  <c r="C38" i="34"/>
  <c r="H37" i="34"/>
  <c r="C37" i="34"/>
  <c r="K36" i="34"/>
  <c r="H36" i="34" s="1"/>
  <c r="F36" i="34"/>
  <c r="C36" i="34" s="1"/>
  <c r="H35" i="34"/>
  <c r="C35" i="34"/>
  <c r="H34" i="34"/>
  <c r="C34" i="34"/>
  <c r="K33" i="34"/>
  <c r="H33" i="34" s="1"/>
  <c r="F33" i="34"/>
  <c r="C33" i="34" s="1"/>
  <c r="H32" i="34"/>
  <c r="C32" i="34"/>
  <c r="K31" i="34"/>
  <c r="H31" i="34" s="1"/>
  <c r="F31" i="34"/>
  <c r="C31" i="34"/>
  <c r="H30" i="34"/>
  <c r="C30" i="34"/>
  <c r="H29" i="34"/>
  <c r="C29" i="34"/>
  <c r="H28" i="34"/>
  <c r="C28" i="34"/>
  <c r="K27" i="34"/>
  <c r="H27" i="34"/>
  <c r="F27" i="34"/>
  <c r="C27" i="34" s="1"/>
  <c r="H25" i="34"/>
  <c r="C25" i="34"/>
  <c r="D24" i="34"/>
  <c r="C24" i="34" s="1"/>
  <c r="H23" i="34"/>
  <c r="C23" i="34"/>
  <c r="H22" i="34"/>
  <c r="C22" i="34"/>
  <c r="L21" i="34"/>
  <c r="K21" i="34"/>
  <c r="K287" i="34" s="1"/>
  <c r="K286" i="34" s="1"/>
  <c r="J21" i="34"/>
  <c r="J287" i="34" s="1"/>
  <c r="J286" i="34" s="1"/>
  <c r="I21" i="34"/>
  <c r="G21" i="34"/>
  <c r="F21" i="34"/>
  <c r="F287" i="34" s="1"/>
  <c r="E21" i="34"/>
  <c r="D21" i="34"/>
  <c r="G20" i="34"/>
  <c r="H296" i="33"/>
  <c r="C296" i="33"/>
  <c r="H295" i="33"/>
  <c r="C295" i="33"/>
  <c r="H294" i="33"/>
  <c r="C294" i="33"/>
  <c r="H293" i="33"/>
  <c r="C293" i="33"/>
  <c r="H292" i="33"/>
  <c r="C292" i="33"/>
  <c r="H291" i="33"/>
  <c r="C291" i="33"/>
  <c r="H290" i="33"/>
  <c r="C290" i="33"/>
  <c r="H289" i="33"/>
  <c r="C289" i="33"/>
  <c r="C288" i="33" s="1"/>
  <c r="L288" i="33"/>
  <c r="K288" i="33"/>
  <c r="J288" i="33"/>
  <c r="I288" i="33"/>
  <c r="H288" i="33"/>
  <c r="G288" i="33"/>
  <c r="F288" i="33"/>
  <c r="E288" i="33"/>
  <c r="D288" i="33"/>
  <c r="H283" i="33"/>
  <c r="C283" i="33"/>
  <c r="H282" i="33"/>
  <c r="C282" i="33"/>
  <c r="L281" i="33"/>
  <c r="K281" i="33"/>
  <c r="J281" i="33"/>
  <c r="H281" i="33" s="1"/>
  <c r="I281" i="33"/>
  <c r="G281" i="33"/>
  <c r="F281" i="33"/>
  <c r="E281" i="33"/>
  <c r="D281" i="33"/>
  <c r="H280" i="33"/>
  <c r="C280" i="33"/>
  <c r="L279" i="33"/>
  <c r="K279" i="33"/>
  <c r="J279" i="33"/>
  <c r="G279" i="33"/>
  <c r="F279" i="33"/>
  <c r="E279" i="33"/>
  <c r="D279" i="33"/>
  <c r="H278" i="33"/>
  <c r="C278" i="33"/>
  <c r="H277" i="33"/>
  <c r="C277" i="33"/>
  <c r="H276" i="33"/>
  <c r="C276" i="33"/>
  <c r="L275" i="33"/>
  <c r="K275" i="33"/>
  <c r="J275" i="33"/>
  <c r="G275" i="33"/>
  <c r="G269" i="33" s="1"/>
  <c r="F275" i="33"/>
  <c r="E275" i="33"/>
  <c r="D275" i="33"/>
  <c r="C275" i="33"/>
  <c r="H274" i="33"/>
  <c r="C274" i="33"/>
  <c r="H273" i="33"/>
  <c r="C273" i="33"/>
  <c r="H272" i="33"/>
  <c r="C272" i="33"/>
  <c r="L271" i="33"/>
  <c r="K271" i="33"/>
  <c r="K269" i="33" s="1"/>
  <c r="K268" i="33" s="1"/>
  <c r="J271" i="33"/>
  <c r="I271" i="33"/>
  <c r="G271" i="33"/>
  <c r="F271" i="33"/>
  <c r="F269" i="33" s="1"/>
  <c r="F268" i="33" s="1"/>
  <c r="E271" i="33"/>
  <c r="E269" i="33" s="1"/>
  <c r="D271" i="33"/>
  <c r="D269" i="33" s="1"/>
  <c r="H270" i="33"/>
  <c r="C270" i="33"/>
  <c r="E268" i="33"/>
  <c r="H267" i="33"/>
  <c r="C267" i="33"/>
  <c r="H266" i="33"/>
  <c r="C266" i="33"/>
  <c r="H265" i="33"/>
  <c r="C265" i="33"/>
  <c r="H264" i="33"/>
  <c r="C264" i="33"/>
  <c r="L263" i="33"/>
  <c r="K263" i="33"/>
  <c r="J263" i="33"/>
  <c r="G263" i="33"/>
  <c r="F263" i="33"/>
  <c r="E263" i="33"/>
  <c r="D263" i="33"/>
  <c r="C263" i="33" s="1"/>
  <c r="H262" i="33"/>
  <c r="C262" i="33"/>
  <c r="H261" i="33"/>
  <c r="C261" i="33"/>
  <c r="H260" i="33"/>
  <c r="C260" i="33"/>
  <c r="L259" i="33"/>
  <c r="L258" i="33" s="1"/>
  <c r="K259" i="33"/>
  <c r="J259" i="33"/>
  <c r="G259" i="33"/>
  <c r="F259" i="33"/>
  <c r="F258" i="33" s="1"/>
  <c r="E259" i="33"/>
  <c r="D259" i="33"/>
  <c r="D258" i="33"/>
  <c r="H257" i="33"/>
  <c r="C257" i="33"/>
  <c r="H256" i="33"/>
  <c r="C256" i="33"/>
  <c r="H255" i="33"/>
  <c r="C255" i="33"/>
  <c r="H254" i="33"/>
  <c r="C254" i="33"/>
  <c r="H253" i="33"/>
  <c r="C253" i="33"/>
  <c r="I251" i="33"/>
  <c r="H252" i="33"/>
  <c r="C252" i="33"/>
  <c r="L251" i="33"/>
  <c r="L250" i="33" s="1"/>
  <c r="K251" i="33"/>
  <c r="K250" i="33" s="1"/>
  <c r="J251" i="33"/>
  <c r="J250" i="33" s="1"/>
  <c r="G251" i="33"/>
  <c r="G250" i="33" s="1"/>
  <c r="F251" i="33"/>
  <c r="E251" i="33"/>
  <c r="D251" i="33"/>
  <c r="C251" i="33" s="1"/>
  <c r="F250" i="33"/>
  <c r="E250" i="33"/>
  <c r="H249" i="33"/>
  <c r="C249" i="33"/>
  <c r="H248" i="33"/>
  <c r="C248" i="33"/>
  <c r="H247" i="33"/>
  <c r="C247" i="33"/>
  <c r="I245" i="33"/>
  <c r="H246" i="33"/>
  <c r="C246" i="33"/>
  <c r="L245" i="33"/>
  <c r="K245" i="33"/>
  <c r="J245" i="33"/>
  <c r="G245" i="33"/>
  <c r="F245" i="33"/>
  <c r="E245" i="33"/>
  <c r="D245" i="33"/>
  <c r="H244" i="33"/>
  <c r="C244" i="33"/>
  <c r="H243" i="33"/>
  <c r="C243" i="33"/>
  <c r="H242" i="33"/>
  <c r="C242" i="33"/>
  <c r="H241" i="33"/>
  <c r="C241" i="33"/>
  <c r="H240" i="33"/>
  <c r="C240" i="33"/>
  <c r="H239" i="33"/>
  <c r="C239" i="33"/>
  <c r="H238" i="33"/>
  <c r="C238" i="33"/>
  <c r="L237" i="33"/>
  <c r="K237" i="33"/>
  <c r="J237" i="33"/>
  <c r="G237" i="33"/>
  <c r="F237" i="33"/>
  <c r="E237" i="33"/>
  <c r="D237" i="33"/>
  <c r="C237" i="33" s="1"/>
  <c r="H236" i="33"/>
  <c r="C236" i="33"/>
  <c r="H235" i="33"/>
  <c r="C235" i="33"/>
  <c r="L234" i="33"/>
  <c r="K234" i="33"/>
  <c r="J234" i="33"/>
  <c r="G234" i="33"/>
  <c r="F234" i="33"/>
  <c r="E234" i="33"/>
  <c r="D234" i="33"/>
  <c r="C234" i="33" s="1"/>
  <c r="I232" i="33"/>
  <c r="H233" i="33"/>
  <c r="C233" i="33"/>
  <c r="L232" i="33"/>
  <c r="L230" i="33" s="1"/>
  <c r="K232" i="33"/>
  <c r="J232" i="33"/>
  <c r="G232" i="33"/>
  <c r="F232" i="33"/>
  <c r="F230" i="33" s="1"/>
  <c r="E232" i="33"/>
  <c r="D232" i="33"/>
  <c r="H231" i="33"/>
  <c r="C231" i="33"/>
  <c r="E230" i="33"/>
  <c r="H228" i="33"/>
  <c r="C228" i="33"/>
  <c r="H227" i="33"/>
  <c r="C227" i="33"/>
  <c r="L226" i="33"/>
  <c r="K226" i="33"/>
  <c r="J226" i="33"/>
  <c r="G226" i="33"/>
  <c r="F226" i="33"/>
  <c r="E226" i="33"/>
  <c r="E203" i="33" s="1"/>
  <c r="D226" i="33"/>
  <c r="C226" i="33" s="1"/>
  <c r="H225" i="33"/>
  <c r="D225" i="33"/>
  <c r="C225" i="33"/>
  <c r="H224" i="33"/>
  <c r="C224" i="33"/>
  <c r="H223" i="33"/>
  <c r="C223" i="33"/>
  <c r="H222" i="33"/>
  <c r="C222" i="33"/>
  <c r="H221" i="33"/>
  <c r="C221" i="33"/>
  <c r="H220" i="33"/>
  <c r="C220" i="33"/>
  <c r="H219" i="33"/>
  <c r="C219" i="33"/>
  <c r="H218" i="33"/>
  <c r="C218" i="33"/>
  <c r="H217" i="33"/>
  <c r="C217" i="33"/>
  <c r="I215" i="33"/>
  <c r="H216" i="33"/>
  <c r="C216" i="33"/>
  <c r="L215" i="33"/>
  <c r="K215" i="33"/>
  <c r="J215" i="33"/>
  <c r="G215" i="33"/>
  <c r="F215" i="33"/>
  <c r="E215" i="33"/>
  <c r="D215" i="33"/>
  <c r="H214" i="33"/>
  <c r="C214" i="33"/>
  <c r="H213" i="33"/>
  <c r="C213" i="33"/>
  <c r="H212" i="33"/>
  <c r="C212" i="33"/>
  <c r="H211" i="33"/>
  <c r="C211" i="33"/>
  <c r="H210" i="33"/>
  <c r="C210" i="33"/>
  <c r="H209" i="33"/>
  <c r="C209" i="33"/>
  <c r="H208" i="33"/>
  <c r="C208" i="33"/>
  <c r="H207" i="33"/>
  <c r="C207" i="33"/>
  <c r="H206" i="33"/>
  <c r="C206" i="33"/>
  <c r="I204" i="33"/>
  <c r="H205" i="33"/>
  <c r="C205" i="33"/>
  <c r="L204" i="33"/>
  <c r="L203" i="33" s="1"/>
  <c r="K204" i="33"/>
  <c r="J204" i="33"/>
  <c r="G204" i="33"/>
  <c r="G203" i="33" s="1"/>
  <c r="F204" i="33"/>
  <c r="E204" i="33"/>
  <c r="D204" i="33"/>
  <c r="J203" i="33"/>
  <c r="F203" i="33"/>
  <c r="H202" i="33"/>
  <c r="C202" i="33"/>
  <c r="H201" i="33"/>
  <c r="C201" i="33"/>
  <c r="H200" i="33"/>
  <c r="C200" i="33"/>
  <c r="H199" i="33"/>
  <c r="C199" i="33"/>
  <c r="H198" i="33"/>
  <c r="C198" i="33"/>
  <c r="L197" i="33"/>
  <c r="L195" i="33" s="1"/>
  <c r="K197" i="33"/>
  <c r="K195" i="33" s="1"/>
  <c r="J197" i="33"/>
  <c r="G197" i="33"/>
  <c r="G195" i="33" s="1"/>
  <c r="G194" i="33" s="1"/>
  <c r="F197" i="33"/>
  <c r="E197" i="33"/>
  <c r="E195" i="33" s="1"/>
  <c r="D197" i="33"/>
  <c r="H196" i="33"/>
  <c r="C196" i="33"/>
  <c r="J195" i="33"/>
  <c r="J194" i="33" s="1"/>
  <c r="F195" i="33"/>
  <c r="D195" i="33"/>
  <c r="F194" i="33"/>
  <c r="H192" i="33"/>
  <c r="C192" i="33"/>
  <c r="L191" i="33"/>
  <c r="L190" i="33" s="1"/>
  <c r="K191" i="33"/>
  <c r="K190" i="33" s="1"/>
  <c r="J191" i="33"/>
  <c r="I191" i="33"/>
  <c r="G191" i="33"/>
  <c r="F191" i="33"/>
  <c r="F190" i="33" s="1"/>
  <c r="E191" i="33"/>
  <c r="D191" i="33"/>
  <c r="D190" i="33" s="1"/>
  <c r="J190" i="33"/>
  <c r="G190" i="33"/>
  <c r="H189" i="33"/>
  <c r="C189" i="33"/>
  <c r="H188" i="33"/>
  <c r="C188" i="33"/>
  <c r="L187" i="33"/>
  <c r="K187" i="33"/>
  <c r="J187" i="33"/>
  <c r="G187" i="33"/>
  <c r="G186" i="33" s="1"/>
  <c r="F187" i="33"/>
  <c r="E187" i="33"/>
  <c r="C187" i="33" s="1"/>
  <c r="D187" i="33"/>
  <c r="H185" i="33"/>
  <c r="C185" i="33"/>
  <c r="H184" i="33"/>
  <c r="C184" i="33"/>
  <c r="L183" i="33"/>
  <c r="K183" i="33"/>
  <c r="J183" i="33"/>
  <c r="I183" i="33"/>
  <c r="G183" i="33"/>
  <c r="F183" i="33"/>
  <c r="E183" i="33"/>
  <c r="D183" i="33"/>
  <c r="H182" i="33"/>
  <c r="C182" i="33"/>
  <c r="H181" i="33"/>
  <c r="C181" i="33"/>
  <c r="H180" i="33"/>
  <c r="C180" i="33"/>
  <c r="H179" i="33"/>
  <c r="C179" i="33"/>
  <c r="L178" i="33"/>
  <c r="K178" i="33"/>
  <c r="K173" i="33" s="1"/>
  <c r="K172" i="33" s="1"/>
  <c r="J178" i="33"/>
  <c r="G178" i="33"/>
  <c r="F178" i="33"/>
  <c r="E178" i="33"/>
  <c r="C178" i="33" s="1"/>
  <c r="D178" i="33"/>
  <c r="H177" i="33"/>
  <c r="C177" i="33"/>
  <c r="H176" i="33"/>
  <c r="C176" i="33"/>
  <c r="H175" i="33"/>
  <c r="C175" i="33"/>
  <c r="L174" i="33"/>
  <c r="K174" i="33"/>
  <c r="J174" i="33"/>
  <c r="J173" i="33" s="1"/>
  <c r="J172" i="33" s="1"/>
  <c r="G174" i="33"/>
  <c r="F174" i="33"/>
  <c r="F173" i="33" s="1"/>
  <c r="E174" i="33"/>
  <c r="D174" i="33"/>
  <c r="L173" i="33"/>
  <c r="L172" i="33" s="1"/>
  <c r="H171" i="33"/>
  <c r="C171" i="33"/>
  <c r="H170" i="33"/>
  <c r="C170" i="33"/>
  <c r="H169" i="33"/>
  <c r="C169" i="33"/>
  <c r="H168" i="33"/>
  <c r="C168" i="33"/>
  <c r="H167" i="33"/>
  <c r="C167" i="33"/>
  <c r="H166" i="33"/>
  <c r="C166" i="33"/>
  <c r="L165" i="33"/>
  <c r="L164" i="33" s="1"/>
  <c r="K165" i="33"/>
  <c r="J165" i="33"/>
  <c r="J164" i="33" s="1"/>
  <c r="G165" i="33"/>
  <c r="F165" i="33"/>
  <c r="F164" i="33" s="1"/>
  <c r="E165" i="33"/>
  <c r="E164" i="33" s="1"/>
  <c r="D165" i="33"/>
  <c r="C165" i="33" s="1"/>
  <c r="K164" i="33"/>
  <c r="G164" i="33"/>
  <c r="D164" i="33"/>
  <c r="C164" i="33" s="1"/>
  <c r="H163" i="33"/>
  <c r="C163" i="33"/>
  <c r="H162" i="33"/>
  <c r="C162" i="33"/>
  <c r="H161" i="33"/>
  <c r="C161" i="33"/>
  <c r="H160" i="33"/>
  <c r="C160" i="33"/>
  <c r="L159" i="33"/>
  <c r="K159" i="33"/>
  <c r="J159" i="33"/>
  <c r="G159" i="33"/>
  <c r="F159" i="33"/>
  <c r="E159" i="33"/>
  <c r="D159" i="33"/>
  <c r="H158" i="33"/>
  <c r="C158" i="33"/>
  <c r="H157" i="33"/>
  <c r="C157" i="33"/>
  <c r="H156" i="33"/>
  <c r="C156" i="33"/>
  <c r="H155" i="33"/>
  <c r="C155" i="33"/>
  <c r="H154" i="33"/>
  <c r="C154" i="33"/>
  <c r="H153" i="33"/>
  <c r="C153" i="33"/>
  <c r="H152" i="33"/>
  <c r="C152" i="33"/>
  <c r="I150" i="33"/>
  <c r="H151" i="33"/>
  <c r="C151" i="33"/>
  <c r="L150" i="33"/>
  <c r="K150" i="33"/>
  <c r="J150" i="33"/>
  <c r="G150" i="33"/>
  <c r="F150" i="33"/>
  <c r="E150" i="33"/>
  <c r="D150" i="33"/>
  <c r="H149" i="33"/>
  <c r="C149" i="33"/>
  <c r="H148" i="33"/>
  <c r="C148" i="33"/>
  <c r="H147" i="33"/>
  <c r="C147" i="33"/>
  <c r="H146" i="33"/>
  <c r="C146" i="33"/>
  <c r="H145" i="33"/>
  <c r="C145" i="33"/>
  <c r="I143" i="33"/>
  <c r="H144" i="33"/>
  <c r="C144" i="33"/>
  <c r="L143" i="33"/>
  <c r="K143" i="33"/>
  <c r="J143" i="33"/>
  <c r="G143" i="33"/>
  <c r="F143" i="33"/>
  <c r="E143" i="33"/>
  <c r="D143" i="33"/>
  <c r="H142" i="33"/>
  <c r="C142" i="33"/>
  <c r="I140" i="33"/>
  <c r="H141" i="33"/>
  <c r="C141" i="33"/>
  <c r="L140" i="33"/>
  <c r="K140" i="33"/>
  <c r="J140" i="33"/>
  <c r="G140" i="33"/>
  <c r="F140" i="33"/>
  <c r="E140" i="33"/>
  <c r="D140" i="33"/>
  <c r="H139" i="33"/>
  <c r="C139" i="33"/>
  <c r="H138" i="33"/>
  <c r="C138" i="33"/>
  <c r="H137" i="33"/>
  <c r="C137" i="33"/>
  <c r="H136" i="33"/>
  <c r="C136" i="33"/>
  <c r="L135" i="33"/>
  <c r="K135" i="33"/>
  <c r="J135" i="33"/>
  <c r="G135" i="33"/>
  <c r="F135" i="33"/>
  <c r="F129" i="33" s="1"/>
  <c r="E135" i="33"/>
  <c r="D135" i="33"/>
  <c r="H134" i="33"/>
  <c r="C134" i="33"/>
  <c r="H133" i="33"/>
  <c r="C133" i="33"/>
  <c r="H132" i="33"/>
  <c r="C132" i="33"/>
  <c r="I130" i="33"/>
  <c r="H131" i="33"/>
  <c r="C131" i="33"/>
  <c r="L130" i="33"/>
  <c r="L129" i="33" s="1"/>
  <c r="K130" i="33"/>
  <c r="K129" i="33" s="1"/>
  <c r="J130" i="33"/>
  <c r="H130" i="33" s="1"/>
  <c r="G130" i="33"/>
  <c r="G129" i="33" s="1"/>
  <c r="F130" i="33"/>
  <c r="E130" i="33"/>
  <c r="D130" i="33"/>
  <c r="J129" i="33"/>
  <c r="E129" i="33"/>
  <c r="C128" i="33"/>
  <c r="L127" i="33"/>
  <c r="K127" i="33"/>
  <c r="J127" i="33"/>
  <c r="G127" i="33"/>
  <c r="F127" i="33"/>
  <c r="E127" i="33"/>
  <c r="D127" i="33"/>
  <c r="C127" i="33"/>
  <c r="H126" i="33"/>
  <c r="C126" i="33"/>
  <c r="H125" i="33"/>
  <c r="C125" i="33"/>
  <c r="H124" i="33"/>
  <c r="C124" i="33"/>
  <c r="H123" i="33"/>
  <c r="C123" i="33"/>
  <c r="I121" i="33"/>
  <c r="H121" i="33" s="1"/>
  <c r="H122" i="33"/>
  <c r="C122" i="33"/>
  <c r="L121" i="33"/>
  <c r="K121" i="33"/>
  <c r="J121" i="33"/>
  <c r="G121" i="33"/>
  <c r="F121" i="33"/>
  <c r="E121" i="33"/>
  <c r="D121" i="33"/>
  <c r="H120" i="33"/>
  <c r="C120" i="33"/>
  <c r="H119" i="33"/>
  <c r="C119" i="33"/>
  <c r="H118" i="33"/>
  <c r="C118" i="33"/>
  <c r="H117" i="33"/>
  <c r="C117" i="33"/>
  <c r="H116" i="33"/>
  <c r="C116" i="33"/>
  <c r="L115" i="33"/>
  <c r="K115" i="33"/>
  <c r="J115" i="33"/>
  <c r="G115" i="33"/>
  <c r="F115" i="33"/>
  <c r="E115" i="33"/>
  <c r="D115" i="33"/>
  <c r="H114" i="33"/>
  <c r="C114" i="33"/>
  <c r="H113" i="33"/>
  <c r="C113" i="33"/>
  <c r="I111" i="33"/>
  <c r="H112" i="33"/>
  <c r="C112" i="33"/>
  <c r="L111" i="33"/>
  <c r="K111" i="33"/>
  <c r="J111" i="33"/>
  <c r="G111" i="33"/>
  <c r="F111" i="33"/>
  <c r="E111" i="33"/>
  <c r="D111" i="33"/>
  <c r="C111" i="33" s="1"/>
  <c r="H110" i="33"/>
  <c r="C110" i="33"/>
  <c r="H109" i="33"/>
  <c r="C109" i="33"/>
  <c r="H108" i="33"/>
  <c r="C108" i="33"/>
  <c r="H107" i="33"/>
  <c r="C107" i="33"/>
  <c r="H106" i="33"/>
  <c r="C106" i="33"/>
  <c r="H105" i="33"/>
  <c r="C105" i="33"/>
  <c r="C104" i="33"/>
  <c r="H103" i="33"/>
  <c r="D103" i="33"/>
  <c r="D102" i="33" s="1"/>
  <c r="C103" i="33"/>
  <c r="L102" i="33"/>
  <c r="K102" i="33"/>
  <c r="J102" i="33"/>
  <c r="G102" i="33"/>
  <c r="C102" i="33" s="1"/>
  <c r="F102" i="33"/>
  <c r="E102" i="33"/>
  <c r="H101" i="33"/>
  <c r="C101" i="33"/>
  <c r="H100" i="33"/>
  <c r="C100" i="33"/>
  <c r="H99" i="33"/>
  <c r="C99" i="33"/>
  <c r="H98" i="33"/>
  <c r="C98" i="33"/>
  <c r="H97" i="33"/>
  <c r="C97" i="33"/>
  <c r="C96" i="33"/>
  <c r="H95" i="33"/>
  <c r="C95" i="33"/>
  <c r="L94" i="33"/>
  <c r="K94" i="33"/>
  <c r="J94" i="33"/>
  <c r="G94" i="33"/>
  <c r="F94" i="33"/>
  <c r="F82" i="33" s="1"/>
  <c r="E94" i="33"/>
  <c r="D94" i="33"/>
  <c r="H93" i="33"/>
  <c r="C93" i="33"/>
  <c r="H92" i="33"/>
  <c r="C92" i="33"/>
  <c r="H91" i="33"/>
  <c r="C91" i="33"/>
  <c r="H90" i="33"/>
  <c r="C90" i="33"/>
  <c r="C89" i="33"/>
  <c r="L88" i="33"/>
  <c r="K88" i="33"/>
  <c r="J88" i="33"/>
  <c r="G88" i="33"/>
  <c r="F88" i="33"/>
  <c r="E88" i="33"/>
  <c r="D88" i="33"/>
  <c r="C88" i="33" s="1"/>
  <c r="H87" i="33"/>
  <c r="C87" i="33"/>
  <c r="H86" i="33"/>
  <c r="C86" i="33"/>
  <c r="H85" i="33"/>
  <c r="C85" i="33"/>
  <c r="H84" i="33"/>
  <c r="C84" i="33"/>
  <c r="L83" i="33"/>
  <c r="K83" i="33"/>
  <c r="J83" i="33"/>
  <c r="I83" i="33"/>
  <c r="G83" i="33"/>
  <c r="F83" i="33"/>
  <c r="E83" i="33"/>
  <c r="D83" i="33"/>
  <c r="G82" i="33"/>
  <c r="H81" i="33"/>
  <c r="C81" i="33"/>
  <c r="C80" i="33"/>
  <c r="L79" i="33"/>
  <c r="L75" i="33" s="1"/>
  <c r="K79" i="33"/>
  <c r="J79" i="33"/>
  <c r="G79" i="33"/>
  <c r="F79" i="33"/>
  <c r="E79" i="33"/>
  <c r="D79" i="33"/>
  <c r="C79" i="33" s="1"/>
  <c r="H78" i="33"/>
  <c r="C78" i="33"/>
  <c r="C77" i="33"/>
  <c r="L76" i="33"/>
  <c r="K76" i="33"/>
  <c r="K75" i="33" s="1"/>
  <c r="J76" i="33"/>
  <c r="G76" i="33"/>
  <c r="F76" i="33"/>
  <c r="E76" i="33"/>
  <c r="C76" i="33" s="1"/>
  <c r="D76" i="33"/>
  <c r="E75" i="33"/>
  <c r="D75" i="33"/>
  <c r="H73" i="33"/>
  <c r="C73" i="33"/>
  <c r="H72" i="33"/>
  <c r="C72" i="33"/>
  <c r="H71" i="33"/>
  <c r="C71" i="33"/>
  <c r="H70" i="33"/>
  <c r="C70" i="33"/>
  <c r="I68" i="33"/>
  <c r="H69" i="33"/>
  <c r="C69" i="33"/>
  <c r="L68" i="33"/>
  <c r="L66" i="33" s="1"/>
  <c r="K68" i="33"/>
  <c r="J68" i="33"/>
  <c r="J66" i="33" s="1"/>
  <c r="G68" i="33"/>
  <c r="G66" i="33" s="1"/>
  <c r="F68" i="33"/>
  <c r="F66" i="33" s="1"/>
  <c r="E68" i="33"/>
  <c r="D68" i="33"/>
  <c r="H67" i="33"/>
  <c r="C67" i="33"/>
  <c r="K66" i="33"/>
  <c r="E66" i="33"/>
  <c r="E52" i="33" s="1"/>
  <c r="H65" i="33"/>
  <c r="C65" i="33"/>
  <c r="H64" i="33"/>
  <c r="C64" i="33"/>
  <c r="H63" i="33"/>
  <c r="C63" i="33"/>
  <c r="H62" i="33"/>
  <c r="C62" i="33"/>
  <c r="H61" i="33"/>
  <c r="C61" i="33"/>
  <c r="H60" i="33"/>
  <c r="C60" i="33"/>
  <c r="H59" i="33"/>
  <c r="C59" i="33"/>
  <c r="I57" i="33"/>
  <c r="C58" i="33"/>
  <c r="L57" i="33"/>
  <c r="K57" i="33"/>
  <c r="J57" i="33"/>
  <c r="G57" i="33"/>
  <c r="C57" i="33" s="1"/>
  <c r="F57" i="33"/>
  <c r="E57" i="33"/>
  <c r="D57" i="33"/>
  <c r="H56" i="33"/>
  <c r="C56" i="33"/>
  <c r="H55" i="33"/>
  <c r="C55" i="33"/>
  <c r="L54" i="33"/>
  <c r="K54" i="33"/>
  <c r="K53" i="33" s="1"/>
  <c r="K52" i="33" s="1"/>
  <c r="J54" i="33"/>
  <c r="J53" i="33" s="1"/>
  <c r="G54" i="33"/>
  <c r="G53" i="33" s="1"/>
  <c r="G52" i="33" s="1"/>
  <c r="F54" i="33"/>
  <c r="F53" i="33" s="1"/>
  <c r="E54" i="33"/>
  <c r="D54" i="33"/>
  <c r="L53" i="33"/>
  <c r="L52" i="33" s="1"/>
  <c r="E53" i="33"/>
  <c r="D53" i="33"/>
  <c r="J52" i="33"/>
  <c r="F52" i="33"/>
  <c r="H46" i="33"/>
  <c r="C46" i="33"/>
  <c r="H45" i="33"/>
  <c r="C45" i="33"/>
  <c r="L44" i="33"/>
  <c r="H44" i="33" s="1"/>
  <c r="G44" i="33"/>
  <c r="C44" i="33" s="1"/>
  <c r="H43" i="33"/>
  <c r="C43" i="33"/>
  <c r="K42" i="33"/>
  <c r="J42" i="33"/>
  <c r="H42" i="33" s="1"/>
  <c r="I42" i="33"/>
  <c r="F42" i="33"/>
  <c r="E42" i="33"/>
  <c r="D42" i="33"/>
  <c r="H41" i="33"/>
  <c r="C41" i="33"/>
  <c r="H40" i="33"/>
  <c r="C40" i="33"/>
  <c r="H39" i="33"/>
  <c r="C39" i="33"/>
  <c r="H38" i="33"/>
  <c r="C38" i="33"/>
  <c r="H37" i="33"/>
  <c r="C37" i="33"/>
  <c r="K36" i="33"/>
  <c r="H36" i="33"/>
  <c r="F36" i="33"/>
  <c r="C36" i="33" s="1"/>
  <c r="H35" i="33"/>
  <c r="C35" i="33"/>
  <c r="H34" i="33"/>
  <c r="C34" i="33"/>
  <c r="K33" i="33"/>
  <c r="H33" i="33" s="1"/>
  <c r="F33" i="33"/>
  <c r="C33" i="33" s="1"/>
  <c r="H32" i="33"/>
  <c r="C32" i="33"/>
  <c r="K31" i="33"/>
  <c r="F31" i="33"/>
  <c r="C31" i="33" s="1"/>
  <c r="H30" i="33"/>
  <c r="C30" i="33"/>
  <c r="H29" i="33"/>
  <c r="C29" i="33"/>
  <c r="H28" i="33"/>
  <c r="C28" i="33"/>
  <c r="K27" i="33"/>
  <c r="H27" i="33" s="1"/>
  <c r="F27" i="33"/>
  <c r="H25" i="33"/>
  <c r="C25" i="33"/>
  <c r="D24" i="33"/>
  <c r="C24" i="33"/>
  <c r="H23" i="33"/>
  <c r="C23" i="33"/>
  <c r="H22" i="33"/>
  <c r="C22" i="33"/>
  <c r="L21" i="33"/>
  <c r="K21" i="33"/>
  <c r="K287" i="33" s="1"/>
  <c r="K286" i="33" s="1"/>
  <c r="J21" i="33"/>
  <c r="I21" i="33"/>
  <c r="I287" i="33" s="1"/>
  <c r="G21" i="33"/>
  <c r="G287" i="33" s="1"/>
  <c r="G286" i="33" s="1"/>
  <c r="F21" i="33"/>
  <c r="F287" i="33" s="1"/>
  <c r="F286" i="33" s="1"/>
  <c r="E21" i="33"/>
  <c r="D21" i="33"/>
  <c r="D287" i="33" s="1"/>
  <c r="D286" i="33" s="1"/>
  <c r="G20" i="33"/>
  <c r="H296" i="32"/>
  <c r="C296" i="32"/>
  <c r="H295" i="32"/>
  <c r="C295" i="32"/>
  <c r="H294" i="32"/>
  <c r="C294" i="32"/>
  <c r="H293" i="32"/>
  <c r="C293" i="32"/>
  <c r="H292" i="32"/>
  <c r="C292" i="32"/>
  <c r="H291" i="32"/>
  <c r="C291" i="32"/>
  <c r="H290" i="32"/>
  <c r="C290" i="32"/>
  <c r="H289" i="32"/>
  <c r="H288" i="32" s="1"/>
  <c r="C289" i="32"/>
  <c r="C288" i="32" s="1"/>
  <c r="L288" i="32"/>
  <c r="K288" i="32"/>
  <c r="J288" i="32"/>
  <c r="I288" i="32"/>
  <c r="G288" i="32"/>
  <c r="F288" i="32"/>
  <c r="E288" i="32"/>
  <c r="D288" i="32"/>
  <c r="H283" i="32"/>
  <c r="C283" i="32"/>
  <c r="H282" i="32"/>
  <c r="C282" i="32"/>
  <c r="L281" i="32"/>
  <c r="K281" i="32"/>
  <c r="J281" i="32"/>
  <c r="I281" i="32"/>
  <c r="G281" i="32"/>
  <c r="F281" i="32"/>
  <c r="E281" i="32"/>
  <c r="D281" i="32"/>
  <c r="C281" i="32" s="1"/>
  <c r="I279" i="32"/>
  <c r="C280" i="32"/>
  <c r="L279" i="32"/>
  <c r="K279" i="32"/>
  <c r="J279" i="32"/>
  <c r="G279" i="32"/>
  <c r="F279" i="32"/>
  <c r="E279" i="32"/>
  <c r="D279" i="32"/>
  <c r="C279" i="32" s="1"/>
  <c r="H278" i="32"/>
  <c r="C278" i="32"/>
  <c r="H277" i="32"/>
  <c r="C277" i="32"/>
  <c r="H276" i="32"/>
  <c r="C276" i="32"/>
  <c r="L275" i="32"/>
  <c r="K275" i="32"/>
  <c r="K269" i="32" s="1"/>
  <c r="K268" i="32" s="1"/>
  <c r="J275" i="32"/>
  <c r="G275" i="32"/>
  <c r="F275" i="32"/>
  <c r="E275" i="32"/>
  <c r="C275" i="32" s="1"/>
  <c r="D275" i="32"/>
  <c r="H274" i="32"/>
  <c r="C274" i="32"/>
  <c r="H273" i="32"/>
  <c r="C273" i="32"/>
  <c r="H272" i="32"/>
  <c r="C272" i="32"/>
  <c r="L271" i="32"/>
  <c r="K271" i="32"/>
  <c r="J271" i="32"/>
  <c r="J269" i="32" s="1"/>
  <c r="G271" i="32"/>
  <c r="F271" i="32"/>
  <c r="F269" i="32" s="1"/>
  <c r="F268" i="32" s="1"/>
  <c r="E271" i="32"/>
  <c r="D271" i="32"/>
  <c r="H270" i="32"/>
  <c r="C270" i="32"/>
  <c r="L269" i="32"/>
  <c r="G269" i="32"/>
  <c r="G268" i="32" s="1"/>
  <c r="D269" i="32"/>
  <c r="H267" i="32"/>
  <c r="C267" i="32"/>
  <c r="H266" i="32"/>
  <c r="C266" i="32"/>
  <c r="H265" i="32"/>
  <c r="C265" i="32"/>
  <c r="H264" i="32"/>
  <c r="C264" i="32"/>
  <c r="L263" i="32"/>
  <c r="K263" i="32"/>
  <c r="J263" i="32"/>
  <c r="G263" i="32"/>
  <c r="F263" i="32"/>
  <c r="E263" i="32"/>
  <c r="D263" i="32"/>
  <c r="C263" i="32" s="1"/>
  <c r="H262" i="32"/>
  <c r="C262" i="32"/>
  <c r="H261" i="32"/>
  <c r="C261" i="32"/>
  <c r="H260" i="32"/>
  <c r="C260" i="32"/>
  <c r="L259" i="32"/>
  <c r="L258" i="32" s="1"/>
  <c r="K259" i="32"/>
  <c r="J259" i="32"/>
  <c r="G259" i="32"/>
  <c r="F259" i="32"/>
  <c r="F258" i="32" s="1"/>
  <c r="E259" i="32"/>
  <c r="D259" i="32"/>
  <c r="D258" i="32"/>
  <c r="H257" i="32"/>
  <c r="C257" i="32"/>
  <c r="H256" i="32"/>
  <c r="C256" i="32"/>
  <c r="H255" i="32"/>
  <c r="C255" i="32"/>
  <c r="H254" i="32"/>
  <c r="C254" i="32"/>
  <c r="H253" i="32"/>
  <c r="C253" i="32"/>
  <c r="I251" i="32"/>
  <c r="C252" i="32"/>
  <c r="L251" i="32"/>
  <c r="L250" i="32" s="1"/>
  <c r="K251" i="32"/>
  <c r="K250" i="32" s="1"/>
  <c r="J251" i="32"/>
  <c r="G251" i="32"/>
  <c r="G250" i="32" s="1"/>
  <c r="F251" i="32"/>
  <c r="E251" i="32"/>
  <c r="D251" i="32"/>
  <c r="J250" i="32"/>
  <c r="F250" i="32"/>
  <c r="E250" i="32"/>
  <c r="H249" i="32"/>
  <c r="C249" i="32"/>
  <c r="H248" i="32"/>
  <c r="C248" i="32"/>
  <c r="H247" i="32"/>
  <c r="C247" i="32"/>
  <c r="I245" i="32"/>
  <c r="C246" i="32"/>
  <c r="L245" i="32"/>
  <c r="K245" i="32"/>
  <c r="J245" i="32"/>
  <c r="G245" i="32"/>
  <c r="F245" i="32"/>
  <c r="E245" i="32"/>
  <c r="D245" i="32"/>
  <c r="H244" i="32"/>
  <c r="C244" i="32"/>
  <c r="H243" i="32"/>
  <c r="C243" i="32"/>
  <c r="H242" i="32"/>
  <c r="C242" i="32"/>
  <c r="H241" i="32"/>
  <c r="C241" i="32"/>
  <c r="H240" i="32"/>
  <c r="C240" i="32"/>
  <c r="H239" i="32"/>
  <c r="C239" i="32"/>
  <c r="C238" i="32"/>
  <c r="L237" i="32"/>
  <c r="K237" i="32"/>
  <c r="J237" i="32"/>
  <c r="G237" i="32"/>
  <c r="F237" i="32"/>
  <c r="E237" i="32"/>
  <c r="E230" i="32" s="1"/>
  <c r="D237" i="32"/>
  <c r="C237" i="32" s="1"/>
  <c r="H236" i="32"/>
  <c r="C236" i="32"/>
  <c r="C235" i="32"/>
  <c r="L234" i="32"/>
  <c r="K234" i="32"/>
  <c r="J234" i="32"/>
  <c r="G234" i="32"/>
  <c r="F234" i="32"/>
  <c r="E234" i="32"/>
  <c r="D234" i="32"/>
  <c r="C234" i="32" s="1"/>
  <c r="I232" i="32"/>
  <c r="C233" i="32"/>
  <c r="L232" i="32"/>
  <c r="K232" i="32"/>
  <c r="J232" i="32"/>
  <c r="H232" i="32" s="1"/>
  <c r="G232" i="32"/>
  <c r="F232" i="32"/>
  <c r="F230" i="32" s="1"/>
  <c r="E232" i="32"/>
  <c r="D232" i="32"/>
  <c r="H231" i="32"/>
  <c r="C231" i="32"/>
  <c r="H228" i="32"/>
  <c r="C228" i="32"/>
  <c r="C227" i="32"/>
  <c r="L226" i="32"/>
  <c r="K226" i="32"/>
  <c r="J226" i="32"/>
  <c r="G226" i="32"/>
  <c r="F226" i="32"/>
  <c r="E226" i="32"/>
  <c r="D226" i="32"/>
  <c r="C226" i="32" s="1"/>
  <c r="H225" i="32"/>
  <c r="D225" i="32"/>
  <c r="C225" i="32"/>
  <c r="H224" i="32"/>
  <c r="C224" i="32"/>
  <c r="H223" i="32"/>
  <c r="C223" i="32"/>
  <c r="H222" i="32"/>
  <c r="C222" i="32"/>
  <c r="H221" i="32"/>
  <c r="C221" i="32"/>
  <c r="H220" i="32"/>
  <c r="C220" i="32"/>
  <c r="H219" i="32"/>
  <c r="C219" i="32"/>
  <c r="H218" i="32"/>
  <c r="C218" i="32"/>
  <c r="H217" i="32"/>
  <c r="C217" i="32"/>
  <c r="C216" i="32"/>
  <c r="L215" i="32"/>
  <c r="K215" i="32"/>
  <c r="J215" i="32"/>
  <c r="G215" i="32"/>
  <c r="F215" i="32"/>
  <c r="E215" i="32"/>
  <c r="D215" i="32"/>
  <c r="C215" i="32" s="1"/>
  <c r="H214" i="32"/>
  <c r="C214" i="32"/>
  <c r="H213" i="32"/>
  <c r="C213" i="32"/>
  <c r="H212" i="32"/>
  <c r="C212" i="32"/>
  <c r="H211" i="32"/>
  <c r="C211" i="32"/>
  <c r="H210" i="32"/>
  <c r="C210" i="32"/>
  <c r="H209" i="32"/>
  <c r="C209" i="32"/>
  <c r="H208" i="32"/>
  <c r="C208" i="32"/>
  <c r="H207" i="32"/>
  <c r="C207" i="32"/>
  <c r="H206" i="32"/>
  <c r="C206" i="32"/>
  <c r="I204" i="32"/>
  <c r="C205" i="32"/>
  <c r="L204" i="32"/>
  <c r="L203" i="32" s="1"/>
  <c r="K204" i="32"/>
  <c r="K203" i="32" s="1"/>
  <c r="J204" i="32"/>
  <c r="G204" i="32"/>
  <c r="G203" i="32" s="1"/>
  <c r="F204" i="32"/>
  <c r="E204" i="32"/>
  <c r="D204" i="32"/>
  <c r="J203" i="32"/>
  <c r="F203" i="32"/>
  <c r="E203" i="32"/>
  <c r="H202" i="32"/>
  <c r="C202" i="32"/>
  <c r="H201" i="32"/>
  <c r="C201" i="32"/>
  <c r="H200" i="32"/>
  <c r="C200" i="32"/>
  <c r="H199" i="32"/>
  <c r="C199" i="32"/>
  <c r="C198" i="32"/>
  <c r="L197" i="32"/>
  <c r="L195" i="32" s="1"/>
  <c r="L194" i="32" s="1"/>
  <c r="K197" i="32"/>
  <c r="K195" i="32" s="1"/>
  <c r="K194" i="32" s="1"/>
  <c r="J197" i="32"/>
  <c r="J195" i="32" s="1"/>
  <c r="J194" i="32" s="1"/>
  <c r="G197" i="32"/>
  <c r="G195" i="32" s="1"/>
  <c r="F197" i="32"/>
  <c r="F195" i="32" s="1"/>
  <c r="F194" i="32" s="1"/>
  <c r="E197" i="32"/>
  <c r="E195" i="32" s="1"/>
  <c r="E194" i="32" s="1"/>
  <c r="D197" i="32"/>
  <c r="C197" i="32" s="1"/>
  <c r="C196" i="32"/>
  <c r="D195" i="32"/>
  <c r="H192" i="32"/>
  <c r="C192" i="32"/>
  <c r="L191" i="32"/>
  <c r="L190" i="32" s="1"/>
  <c r="K191" i="32"/>
  <c r="J191" i="32"/>
  <c r="J190" i="32" s="1"/>
  <c r="I191" i="32"/>
  <c r="G191" i="32"/>
  <c r="F191" i="32"/>
  <c r="E191" i="32"/>
  <c r="E190" i="32" s="1"/>
  <c r="E186" i="32" s="1"/>
  <c r="D191" i="32"/>
  <c r="D190" i="32" s="1"/>
  <c r="C190" i="32" s="1"/>
  <c r="K190" i="32"/>
  <c r="G190" i="32"/>
  <c r="F190" i="32"/>
  <c r="H189" i="32"/>
  <c r="C189" i="32"/>
  <c r="C188" i="32"/>
  <c r="L187" i="32"/>
  <c r="K187" i="32"/>
  <c r="J187" i="32"/>
  <c r="G187" i="32"/>
  <c r="F187" i="32"/>
  <c r="E187" i="32"/>
  <c r="D187" i="32"/>
  <c r="C187" i="32" s="1"/>
  <c r="H185" i="32"/>
  <c r="C185" i="32"/>
  <c r="H184" i="32"/>
  <c r="C184" i="32"/>
  <c r="L183" i="32"/>
  <c r="K183" i="32"/>
  <c r="J183" i="32"/>
  <c r="I183" i="32"/>
  <c r="G183" i="32"/>
  <c r="F183" i="32"/>
  <c r="E183" i="32"/>
  <c r="D183" i="32"/>
  <c r="H182" i="32"/>
  <c r="C182" i="32"/>
  <c r="H181" i="32"/>
  <c r="C181" i="32"/>
  <c r="H180" i="32"/>
  <c r="C180" i="32"/>
  <c r="C179" i="32"/>
  <c r="L178" i="32"/>
  <c r="K178" i="32"/>
  <c r="J178" i="32"/>
  <c r="G178" i="32"/>
  <c r="G173" i="32" s="1"/>
  <c r="G172" i="32" s="1"/>
  <c r="F178" i="32"/>
  <c r="E178" i="32"/>
  <c r="D178" i="32"/>
  <c r="C178" i="32" s="1"/>
  <c r="H177" i="32"/>
  <c r="C177" i="32"/>
  <c r="C176" i="32"/>
  <c r="H175" i="32"/>
  <c r="C175" i="32"/>
  <c r="L174" i="32"/>
  <c r="K174" i="32"/>
  <c r="J174" i="32"/>
  <c r="G174" i="32"/>
  <c r="F174" i="32"/>
  <c r="F173" i="32" s="1"/>
  <c r="E174" i="32"/>
  <c r="E173" i="32" s="1"/>
  <c r="E172" i="32" s="1"/>
  <c r="D174" i="32"/>
  <c r="D173" i="32" s="1"/>
  <c r="L173" i="32"/>
  <c r="L172" i="32" s="1"/>
  <c r="H171" i="32"/>
  <c r="C171" i="32"/>
  <c r="H170" i="32"/>
  <c r="C170" i="32"/>
  <c r="H169" i="32"/>
  <c r="C169" i="32"/>
  <c r="H168" i="32"/>
  <c r="C168" i="32"/>
  <c r="C167" i="32"/>
  <c r="H166" i="32"/>
  <c r="C166" i="32"/>
  <c r="L165" i="32"/>
  <c r="L164" i="32" s="1"/>
  <c r="K165" i="32"/>
  <c r="J165" i="32"/>
  <c r="J164" i="32" s="1"/>
  <c r="G165" i="32"/>
  <c r="F165" i="32"/>
  <c r="F164" i="32" s="1"/>
  <c r="E165" i="32"/>
  <c r="E164" i="32" s="1"/>
  <c r="D165" i="32"/>
  <c r="K164" i="32"/>
  <c r="G164" i="32"/>
  <c r="D164" i="32"/>
  <c r="H163" i="32"/>
  <c r="C163" i="32"/>
  <c r="H162" i="32"/>
  <c r="C162" i="32"/>
  <c r="C161" i="32"/>
  <c r="H160" i="32"/>
  <c r="C160" i="32"/>
  <c r="L159" i="32"/>
  <c r="K159" i="32"/>
  <c r="J159" i="32"/>
  <c r="G159" i="32"/>
  <c r="F159" i="32"/>
  <c r="E159" i="32"/>
  <c r="D159" i="32"/>
  <c r="H158" i="32"/>
  <c r="C158" i="32"/>
  <c r="H157" i="32"/>
  <c r="C157" i="32"/>
  <c r="H156" i="32"/>
  <c r="C156" i="32"/>
  <c r="H155" i="32"/>
  <c r="C155" i="32"/>
  <c r="H154" i="32"/>
  <c r="C154" i="32"/>
  <c r="H153" i="32"/>
  <c r="C153" i="32"/>
  <c r="H152" i="32"/>
  <c r="C152" i="32"/>
  <c r="I150" i="32"/>
  <c r="C151" i="32"/>
  <c r="L150" i="32"/>
  <c r="K150" i="32"/>
  <c r="J150" i="32"/>
  <c r="G150" i="32"/>
  <c r="F150" i="32"/>
  <c r="E150" i="32"/>
  <c r="D150" i="32"/>
  <c r="H149" i="32"/>
  <c r="C149" i="32"/>
  <c r="H148" i="32"/>
  <c r="C148" i="32"/>
  <c r="H147" i="32"/>
  <c r="C147" i="32"/>
  <c r="H146" i="32"/>
  <c r="C146" i="32"/>
  <c r="H145" i="32"/>
  <c r="C145" i="32"/>
  <c r="I143" i="32"/>
  <c r="C144" i="32"/>
  <c r="L143" i="32"/>
  <c r="K143" i="32"/>
  <c r="J143" i="32"/>
  <c r="G143" i="32"/>
  <c r="F143" i="32"/>
  <c r="E143" i="32"/>
  <c r="D143" i="32"/>
  <c r="H142" i="32"/>
  <c r="C142" i="32"/>
  <c r="I140" i="32"/>
  <c r="C141" i="32"/>
  <c r="L140" i="32"/>
  <c r="K140" i="32"/>
  <c r="J140" i="32"/>
  <c r="G140" i="32"/>
  <c r="F140" i="32"/>
  <c r="E140" i="32"/>
  <c r="D140" i="32"/>
  <c r="H139" i="32"/>
  <c r="C139" i="32"/>
  <c r="H138" i="32"/>
  <c r="C138" i="32"/>
  <c r="C137" i="32"/>
  <c r="H136" i="32"/>
  <c r="C136" i="32"/>
  <c r="L135" i="32"/>
  <c r="K135" i="32"/>
  <c r="J135" i="32"/>
  <c r="G135" i="32"/>
  <c r="F135" i="32"/>
  <c r="E135" i="32"/>
  <c r="D135" i="32"/>
  <c r="H134" i="32"/>
  <c r="C134" i="32"/>
  <c r="H133" i="32"/>
  <c r="C133" i="32"/>
  <c r="H132" i="32"/>
  <c r="C132" i="32"/>
  <c r="C131" i="32"/>
  <c r="L130" i="32"/>
  <c r="K130" i="32"/>
  <c r="K129" i="32" s="1"/>
  <c r="J130" i="32"/>
  <c r="J129" i="32" s="1"/>
  <c r="G130" i="32"/>
  <c r="F130" i="32"/>
  <c r="E130" i="32"/>
  <c r="E129" i="32" s="1"/>
  <c r="D130" i="32"/>
  <c r="C128" i="32"/>
  <c r="L127" i="32"/>
  <c r="K127" i="32"/>
  <c r="J127" i="32"/>
  <c r="G127" i="32"/>
  <c r="G82" i="32" s="1"/>
  <c r="F127" i="32"/>
  <c r="E127" i="32"/>
  <c r="D127" i="32"/>
  <c r="C127" i="32"/>
  <c r="H126" i="32"/>
  <c r="C126" i="32"/>
  <c r="H125" i="32"/>
  <c r="C125" i="32"/>
  <c r="H124" i="32"/>
  <c r="C124" i="32"/>
  <c r="H123" i="32"/>
  <c r="C123" i="32"/>
  <c r="C122" i="32"/>
  <c r="L121" i="32"/>
  <c r="K121" i="32"/>
  <c r="J121" i="32"/>
  <c r="G121" i="32"/>
  <c r="F121" i="32"/>
  <c r="E121" i="32"/>
  <c r="D121" i="32"/>
  <c r="C121" i="32" s="1"/>
  <c r="H120" i="32"/>
  <c r="C120" i="32"/>
  <c r="H119" i="32"/>
  <c r="C119" i="32"/>
  <c r="H118" i="32"/>
  <c r="C118" i="32"/>
  <c r="H117" i="32"/>
  <c r="C117" i="32"/>
  <c r="H116" i="32"/>
  <c r="C116" i="32"/>
  <c r="L115" i="32"/>
  <c r="K115" i="32"/>
  <c r="J115" i="32"/>
  <c r="G115" i="32"/>
  <c r="F115" i="32"/>
  <c r="E115" i="32"/>
  <c r="D115" i="32"/>
  <c r="H114" i="32"/>
  <c r="C114" i="32"/>
  <c r="H113" i="32"/>
  <c r="C113" i="32"/>
  <c r="I111" i="32"/>
  <c r="C112" i="32"/>
  <c r="L111" i="32"/>
  <c r="K111" i="32"/>
  <c r="J111" i="32"/>
  <c r="G111" i="32"/>
  <c r="F111" i="32"/>
  <c r="E111" i="32"/>
  <c r="D111" i="32"/>
  <c r="H110" i="32"/>
  <c r="C110" i="32"/>
  <c r="H109" i="32"/>
  <c r="C109" i="32"/>
  <c r="H108" i="32"/>
  <c r="C108" i="32"/>
  <c r="H107" i="32"/>
  <c r="C107" i="32"/>
  <c r="H106" i="32"/>
  <c r="C106" i="32"/>
  <c r="H105" i="32"/>
  <c r="C105" i="32"/>
  <c r="C104" i="32"/>
  <c r="H103" i="32"/>
  <c r="C103" i="32"/>
  <c r="L102" i="32"/>
  <c r="K102" i="32"/>
  <c r="J102" i="32"/>
  <c r="G102" i="32"/>
  <c r="F102" i="32"/>
  <c r="E102" i="32"/>
  <c r="D102" i="32"/>
  <c r="H101" i="32"/>
  <c r="C101" i="32"/>
  <c r="H100" i="32"/>
  <c r="C100" i="32"/>
  <c r="H99" i="32"/>
  <c r="C99" i="32"/>
  <c r="H98" i="32"/>
  <c r="C98" i="32"/>
  <c r="H97" i="32"/>
  <c r="C97" i="32"/>
  <c r="H96" i="32"/>
  <c r="C96" i="32"/>
  <c r="H95" i="32"/>
  <c r="C95" i="32"/>
  <c r="L94" i="32"/>
  <c r="K94" i="32"/>
  <c r="J94" i="32"/>
  <c r="G94" i="32"/>
  <c r="F94" i="32"/>
  <c r="E94" i="32"/>
  <c r="D94" i="32"/>
  <c r="H93" i="32"/>
  <c r="C93" i="32"/>
  <c r="H92" i="32"/>
  <c r="C92" i="32"/>
  <c r="H91" i="32"/>
  <c r="C91" i="32"/>
  <c r="C90" i="32"/>
  <c r="H89" i="32"/>
  <c r="C89" i="32"/>
  <c r="L88" i="32"/>
  <c r="K88" i="32"/>
  <c r="J88" i="32"/>
  <c r="G88" i="32"/>
  <c r="F88" i="32"/>
  <c r="E88" i="32"/>
  <c r="D88" i="32"/>
  <c r="H87" i="32"/>
  <c r="C87" i="32"/>
  <c r="H86" i="32"/>
  <c r="C86" i="32"/>
  <c r="H85" i="32"/>
  <c r="C85" i="32"/>
  <c r="I83" i="32"/>
  <c r="H84" i="32"/>
  <c r="C84" i="32"/>
  <c r="L83" i="32"/>
  <c r="K83" i="32"/>
  <c r="J83" i="32"/>
  <c r="J82" i="32" s="1"/>
  <c r="G83" i="32"/>
  <c r="F83" i="32"/>
  <c r="E83" i="32"/>
  <c r="D83" i="32"/>
  <c r="H81" i="32"/>
  <c r="C81" i="32"/>
  <c r="I79" i="32"/>
  <c r="H80" i="32"/>
  <c r="C80" i="32"/>
  <c r="L79" i="32"/>
  <c r="K79" i="32"/>
  <c r="J79" i="32"/>
  <c r="G79" i="32"/>
  <c r="F79" i="32"/>
  <c r="C79" i="32" s="1"/>
  <c r="E79" i="32"/>
  <c r="D79" i="32"/>
  <c r="H78" i="32"/>
  <c r="C78" i="32"/>
  <c r="I76" i="32"/>
  <c r="H77" i="32"/>
  <c r="C77" i="32"/>
  <c r="L76" i="32"/>
  <c r="L75" i="32" s="1"/>
  <c r="K76" i="32"/>
  <c r="K75" i="32" s="1"/>
  <c r="J76" i="32"/>
  <c r="J75" i="32" s="1"/>
  <c r="G76" i="32"/>
  <c r="G75" i="32" s="1"/>
  <c r="F76" i="32"/>
  <c r="E76" i="32"/>
  <c r="D76" i="32"/>
  <c r="E75" i="32"/>
  <c r="D75" i="32"/>
  <c r="H73" i="32"/>
  <c r="C73" i="32"/>
  <c r="H72" i="32"/>
  <c r="C72" i="32"/>
  <c r="H71" i="32"/>
  <c r="C71" i="32"/>
  <c r="H70" i="32"/>
  <c r="C70" i="32"/>
  <c r="C69" i="32"/>
  <c r="L68" i="32"/>
  <c r="K68" i="32"/>
  <c r="K66" i="32" s="1"/>
  <c r="J68" i="32"/>
  <c r="J66" i="32" s="1"/>
  <c r="G68" i="32"/>
  <c r="G66" i="32" s="1"/>
  <c r="F68" i="32"/>
  <c r="E68" i="32"/>
  <c r="D68" i="32"/>
  <c r="C68" i="32" s="1"/>
  <c r="H67" i="32"/>
  <c r="C67" i="32"/>
  <c r="L66" i="32"/>
  <c r="F66" i="32"/>
  <c r="E66" i="32"/>
  <c r="D66" i="32"/>
  <c r="H65" i="32"/>
  <c r="C65" i="32"/>
  <c r="H64" i="32"/>
  <c r="C64" i="32"/>
  <c r="H63" i="32"/>
  <c r="C63" i="32"/>
  <c r="H62" i="32"/>
  <c r="C62" i="32"/>
  <c r="H61" i="32"/>
  <c r="C61" i="32"/>
  <c r="H60" i="32"/>
  <c r="C60" i="32"/>
  <c r="H59" i="32"/>
  <c r="C59" i="32"/>
  <c r="H58" i="32"/>
  <c r="C58" i="32"/>
  <c r="L57" i="32"/>
  <c r="K57" i="32"/>
  <c r="J57" i="32"/>
  <c r="G57" i="32"/>
  <c r="F57" i="32"/>
  <c r="E57" i="32"/>
  <c r="D57" i="32"/>
  <c r="D53" i="32" s="1"/>
  <c r="H56" i="32"/>
  <c r="C56" i="32"/>
  <c r="H55" i="32"/>
  <c r="C55" i="32"/>
  <c r="L54" i="32"/>
  <c r="K54" i="32"/>
  <c r="K53" i="32" s="1"/>
  <c r="J54" i="32"/>
  <c r="G54" i="32"/>
  <c r="G53" i="32" s="1"/>
  <c r="F54" i="32"/>
  <c r="E54" i="32"/>
  <c r="E53" i="32" s="1"/>
  <c r="E52" i="32" s="1"/>
  <c r="D54" i="32"/>
  <c r="L53" i="32"/>
  <c r="G52" i="32"/>
  <c r="H46" i="32"/>
  <c r="C46" i="32"/>
  <c r="H45" i="32"/>
  <c r="C45" i="32"/>
  <c r="L44" i="32"/>
  <c r="H44" i="32" s="1"/>
  <c r="G44" i="32"/>
  <c r="C44" i="32" s="1"/>
  <c r="H43" i="32"/>
  <c r="C43" i="32"/>
  <c r="K42" i="32"/>
  <c r="J42" i="32"/>
  <c r="I42" i="32"/>
  <c r="H42" i="32" s="1"/>
  <c r="F42" i="32"/>
  <c r="E42" i="32"/>
  <c r="D42" i="32"/>
  <c r="H41" i="32"/>
  <c r="C41" i="32"/>
  <c r="H40" i="32"/>
  <c r="C40" i="32"/>
  <c r="H39" i="32"/>
  <c r="C39" i="32"/>
  <c r="H38" i="32"/>
  <c r="C38" i="32"/>
  <c r="H37" i="32"/>
  <c r="C37" i="32"/>
  <c r="K36" i="32"/>
  <c r="H36" i="32" s="1"/>
  <c r="F36" i="32"/>
  <c r="C36" i="32"/>
  <c r="H35" i="32"/>
  <c r="C35" i="32"/>
  <c r="H34" i="32"/>
  <c r="C34" i="32"/>
  <c r="K33" i="32"/>
  <c r="H33" i="32" s="1"/>
  <c r="F33" i="32"/>
  <c r="C33" i="32" s="1"/>
  <c r="H32" i="32"/>
  <c r="C32" i="32"/>
  <c r="K31" i="32"/>
  <c r="H31" i="32" s="1"/>
  <c r="F31" i="32"/>
  <c r="C31" i="32" s="1"/>
  <c r="H30" i="32"/>
  <c r="C30" i="32"/>
  <c r="H29" i="32"/>
  <c r="C29" i="32"/>
  <c r="H28" i="32"/>
  <c r="C28" i="32"/>
  <c r="K27" i="32"/>
  <c r="H27" i="32" s="1"/>
  <c r="F27" i="32"/>
  <c r="C27" i="32" s="1"/>
  <c r="K26" i="32"/>
  <c r="H26" i="32" s="1"/>
  <c r="H25" i="32"/>
  <c r="C25" i="32"/>
  <c r="D24" i="32"/>
  <c r="C24" i="32" s="1"/>
  <c r="H23" i="32"/>
  <c r="C23" i="32"/>
  <c r="H22" i="32"/>
  <c r="C22" i="32"/>
  <c r="L21" i="32"/>
  <c r="L287" i="32" s="1"/>
  <c r="L286" i="32" s="1"/>
  <c r="K21" i="32"/>
  <c r="J21" i="32"/>
  <c r="J287" i="32" s="1"/>
  <c r="J286" i="32" s="1"/>
  <c r="I21" i="32"/>
  <c r="I287" i="32" s="1"/>
  <c r="I286" i="32" s="1"/>
  <c r="G21" i="32"/>
  <c r="G287" i="32" s="1"/>
  <c r="G286" i="32" s="1"/>
  <c r="F21" i="32"/>
  <c r="E21" i="32"/>
  <c r="E287" i="32" s="1"/>
  <c r="E286" i="32" s="1"/>
  <c r="D21" i="32"/>
  <c r="D287" i="32" s="1"/>
  <c r="D286" i="32" s="1"/>
  <c r="L20" i="32"/>
  <c r="D20" i="32"/>
  <c r="H296" i="30"/>
  <c r="C296" i="30"/>
  <c r="H295" i="30"/>
  <c r="C295" i="30"/>
  <c r="H294" i="30"/>
  <c r="C294" i="30"/>
  <c r="H293" i="30"/>
  <c r="C293" i="30"/>
  <c r="H292" i="30"/>
  <c r="C292" i="30"/>
  <c r="H291" i="30"/>
  <c r="C291" i="30"/>
  <c r="H290" i="30"/>
  <c r="C290" i="30"/>
  <c r="H289" i="30"/>
  <c r="H288" i="30" s="1"/>
  <c r="C289" i="30"/>
  <c r="C288" i="30" s="1"/>
  <c r="L288" i="30"/>
  <c r="K288" i="30"/>
  <c r="J288" i="30"/>
  <c r="I288" i="30"/>
  <c r="G288" i="30"/>
  <c r="F288" i="30"/>
  <c r="E288" i="30"/>
  <c r="D288" i="30"/>
  <c r="H283" i="30"/>
  <c r="C283" i="30"/>
  <c r="H282" i="30"/>
  <c r="C282" i="30"/>
  <c r="L281" i="30"/>
  <c r="K281" i="30"/>
  <c r="J281" i="30"/>
  <c r="I281" i="30"/>
  <c r="H281" i="30" s="1"/>
  <c r="G281" i="30"/>
  <c r="F281" i="30"/>
  <c r="E281" i="30"/>
  <c r="D281" i="30"/>
  <c r="C281" i="30" s="1"/>
  <c r="I279" i="30"/>
  <c r="H280" i="30"/>
  <c r="C280" i="30"/>
  <c r="L279" i="30"/>
  <c r="H279" i="30" s="1"/>
  <c r="K279" i="30"/>
  <c r="J279" i="30"/>
  <c r="G279" i="30"/>
  <c r="F279" i="30"/>
  <c r="E279" i="30"/>
  <c r="D279" i="30"/>
  <c r="H278" i="30"/>
  <c r="C278" i="30"/>
  <c r="H277" i="30"/>
  <c r="C277" i="30"/>
  <c r="C276" i="30"/>
  <c r="L275" i="30"/>
  <c r="K275" i="30"/>
  <c r="J275" i="30"/>
  <c r="G275" i="30"/>
  <c r="G269" i="30" s="1"/>
  <c r="G268" i="30" s="1"/>
  <c r="F275" i="30"/>
  <c r="E275" i="30"/>
  <c r="D275" i="30"/>
  <c r="C275" i="30"/>
  <c r="H274" i="30"/>
  <c r="C274" i="30"/>
  <c r="C273" i="30"/>
  <c r="H272" i="30"/>
  <c r="C272" i="30"/>
  <c r="L271" i="30"/>
  <c r="L269" i="30" s="1"/>
  <c r="K271" i="30"/>
  <c r="J271" i="30"/>
  <c r="J269" i="30" s="1"/>
  <c r="J268" i="30" s="1"/>
  <c r="G271" i="30"/>
  <c r="F271" i="30"/>
  <c r="F269" i="30" s="1"/>
  <c r="F268" i="30" s="1"/>
  <c r="E271" i="30"/>
  <c r="D271" i="30"/>
  <c r="C271" i="30" s="1"/>
  <c r="C270" i="30"/>
  <c r="K269" i="30"/>
  <c r="K268" i="30" s="1"/>
  <c r="E269" i="30"/>
  <c r="E268" i="30"/>
  <c r="H267" i="30"/>
  <c r="C267" i="30"/>
  <c r="H266" i="30"/>
  <c r="C266" i="30"/>
  <c r="H265" i="30"/>
  <c r="C265" i="30"/>
  <c r="H264" i="30"/>
  <c r="C264" i="30"/>
  <c r="L263" i="30"/>
  <c r="K263" i="30"/>
  <c r="J263" i="30"/>
  <c r="G263" i="30"/>
  <c r="F263" i="30"/>
  <c r="E263" i="30"/>
  <c r="D263" i="30"/>
  <c r="H262" i="30"/>
  <c r="C262" i="30"/>
  <c r="C261" i="30"/>
  <c r="H260" i="30"/>
  <c r="C260" i="30"/>
  <c r="L259" i="30"/>
  <c r="K259" i="30"/>
  <c r="J259" i="30"/>
  <c r="G259" i="30"/>
  <c r="G258" i="30" s="1"/>
  <c r="F259" i="30"/>
  <c r="F258" i="30" s="1"/>
  <c r="E259" i="30"/>
  <c r="E258" i="30" s="1"/>
  <c r="D259" i="30"/>
  <c r="L258" i="30"/>
  <c r="J258" i="30"/>
  <c r="H257" i="30"/>
  <c r="C257" i="30"/>
  <c r="H256" i="30"/>
  <c r="C256" i="30"/>
  <c r="H255" i="30"/>
  <c r="C255" i="30"/>
  <c r="H254" i="30"/>
  <c r="C254" i="30"/>
  <c r="H253" i="30"/>
  <c r="C253" i="30"/>
  <c r="H252" i="30"/>
  <c r="C252" i="30"/>
  <c r="L251" i="30"/>
  <c r="K251" i="30"/>
  <c r="J251" i="30"/>
  <c r="J250" i="30" s="1"/>
  <c r="I251" i="30"/>
  <c r="G251" i="30"/>
  <c r="G250" i="30" s="1"/>
  <c r="F251" i="30"/>
  <c r="F250" i="30" s="1"/>
  <c r="E251" i="30"/>
  <c r="D251" i="30"/>
  <c r="L250" i="30"/>
  <c r="K250" i="30"/>
  <c r="D250" i="30"/>
  <c r="H249" i="30"/>
  <c r="C249" i="30"/>
  <c r="H248" i="30"/>
  <c r="C248" i="30"/>
  <c r="H247" i="30"/>
  <c r="C247" i="30"/>
  <c r="H246" i="30"/>
  <c r="C246" i="30"/>
  <c r="L245" i="30"/>
  <c r="K245" i="30"/>
  <c r="J245" i="30"/>
  <c r="I245" i="30"/>
  <c r="G245" i="30"/>
  <c r="F245" i="30"/>
  <c r="E245" i="30"/>
  <c r="D245" i="30"/>
  <c r="H244" i="30"/>
  <c r="C244" i="30"/>
  <c r="H243" i="30"/>
  <c r="C243" i="30"/>
  <c r="H242" i="30"/>
  <c r="C242" i="30"/>
  <c r="H241" i="30"/>
  <c r="C241" i="30"/>
  <c r="H240" i="30"/>
  <c r="C240" i="30"/>
  <c r="H239" i="30"/>
  <c r="C239" i="30"/>
  <c r="H238" i="30"/>
  <c r="C238" i="30"/>
  <c r="L237" i="30"/>
  <c r="K237" i="30"/>
  <c r="J237" i="30"/>
  <c r="G237" i="30"/>
  <c r="F237" i="30"/>
  <c r="E237" i="30"/>
  <c r="D237" i="30"/>
  <c r="C237" i="30" s="1"/>
  <c r="H236" i="30"/>
  <c r="C236" i="30"/>
  <c r="H235" i="30"/>
  <c r="C235" i="30"/>
  <c r="L234" i="30"/>
  <c r="K234" i="30"/>
  <c r="J234" i="30"/>
  <c r="G234" i="30"/>
  <c r="F234" i="30"/>
  <c r="E234" i="30"/>
  <c r="D234" i="30"/>
  <c r="H233" i="30"/>
  <c r="C233" i="30"/>
  <c r="L232" i="30"/>
  <c r="K232" i="30"/>
  <c r="J232" i="30"/>
  <c r="I232" i="30"/>
  <c r="G232" i="30"/>
  <c r="F232" i="30"/>
  <c r="E232" i="30"/>
  <c r="E230" i="30" s="1"/>
  <c r="D232" i="30"/>
  <c r="H231" i="30"/>
  <c r="C231" i="30"/>
  <c r="J230" i="30"/>
  <c r="J229" i="30" s="1"/>
  <c r="F230" i="30"/>
  <c r="H228" i="30"/>
  <c r="C228" i="30"/>
  <c r="I226" i="30"/>
  <c r="H227" i="30"/>
  <c r="C227" i="30"/>
  <c r="L226" i="30"/>
  <c r="K226" i="30"/>
  <c r="J226" i="30"/>
  <c r="G226" i="30"/>
  <c r="F226" i="30"/>
  <c r="E226" i="30"/>
  <c r="D226" i="30"/>
  <c r="H225" i="30"/>
  <c r="C225" i="30"/>
  <c r="H224" i="30"/>
  <c r="C224" i="30"/>
  <c r="H223" i="30"/>
  <c r="C223" i="30"/>
  <c r="H222" i="30"/>
  <c r="C222" i="30"/>
  <c r="H221" i="30"/>
  <c r="C221" i="30"/>
  <c r="H220" i="30"/>
  <c r="C220" i="30"/>
  <c r="H219" i="30"/>
  <c r="C219" i="30"/>
  <c r="H218" i="30"/>
  <c r="C218" i="30"/>
  <c r="H217" i="30"/>
  <c r="C217" i="30"/>
  <c r="H216" i="30"/>
  <c r="C216" i="30"/>
  <c r="L215" i="30"/>
  <c r="K215" i="30"/>
  <c r="J215" i="30"/>
  <c r="J203" i="30" s="1"/>
  <c r="G215" i="30"/>
  <c r="F215" i="30"/>
  <c r="E215" i="30"/>
  <c r="D215" i="30"/>
  <c r="C215" i="30" s="1"/>
  <c r="H214" i="30"/>
  <c r="C214" i="30"/>
  <c r="H213" i="30"/>
  <c r="C213" i="30"/>
  <c r="H212" i="30"/>
  <c r="C212" i="30"/>
  <c r="H211" i="30"/>
  <c r="C211" i="30"/>
  <c r="H210" i="30"/>
  <c r="C210" i="30"/>
  <c r="H209" i="30"/>
  <c r="C209" i="30"/>
  <c r="H208" i="30"/>
  <c r="C208" i="30"/>
  <c r="H207" i="30"/>
  <c r="C207" i="30"/>
  <c r="H206" i="30"/>
  <c r="C206" i="30"/>
  <c r="H205" i="30"/>
  <c r="C205" i="30"/>
  <c r="L204" i="30"/>
  <c r="L203" i="30" s="1"/>
  <c r="K204" i="30"/>
  <c r="J204" i="30"/>
  <c r="G204" i="30"/>
  <c r="G203" i="30" s="1"/>
  <c r="F204" i="30"/>
  <c r="F203" i="30" s="1"/>
  <c r="F194" i="30" s="1"/>
  <c r="E204" i="30"/>
  <c r="D204" i="30"/>
  <c r="K203" i="30"/>
  <c r="E203" i="30"/>
  <c r="H202" i="30"/>
  <c r="C202" i="30"/>
  <c r="H201" i="30"/>
  <c r="C201" i="30"/>
  <c r="H200" i="30"/>
  <c r="C200" i="30"/>
  <c r="H199" i="30"/>
  <c r="C199" i="30"/>
  <c r="C198" i="30"/>
  <c r="L197" i="30"/>
  <c r="K197" i="30"/>
  <c r="K195" i="30" s="1"/>
  <c r="J197" i="30"/>
  <c r="J195" i="30" s="1"/>
  <c r="J194" i="30" s="1"/>
  <c r="G197" i="30"/>
  <c r="G195" i="30" s="1"/>
  <c r="F197" i="30"/>
  <c r="E197" i="30"/>
  <c r="E195" i="30" s="1"/>
  <c r="D197" i="30"/>
  <c r="C197" i="30" s="1"/>
  <c r="H196" i="30"/>
  <c r="C196" i="30"/>
  <c r="L195" i="30"/>
  <c r="L194" i="30" s="1"/>
  <c r="F195" i="30"/>
  <c r="H192" i="30"/>
  <c r="C192" i="30"/>
  <c r="L191" i="30"/>
  <c r="K191" i="30"/>
  <c r="J191" i="30"/>
  <c r="I191" i="30"/>
  <c r="G191" i="30"/>
  <c r="G190" i="30" s="1"/>
  <c r="F191" i="30"/>
  <c r="E191" i="30"/>
  <c r="D191" i="30"/>
  <c r="D190" i="30" s="1"/>
  <c r="D186" i="30" s="1"/>
  <c r="L190" i="30"/>
  <c r="L186" i="30" s="1"/>
  <c r="K190" i="30"/>
  <c r="J190" i="30"/>
  <c r="F190" i="30"/>
  <c r="F186" i="30" s="1"/>
  <c r="H189" i="30"/>
  <c r="C189" i="30"/>
  <c r="C188" i="30"/>
  <c r="L187" i="30"/>
  <c r="K187" i="30"/>
  <c r="K186" i="30" s="1"/>
  <c r="J187" i="30"/>
  <c r="J186" i="30" s="1"/>
  <c r="G187" i="30"/>
  <c r="F187" i="30"/>
  <c r="E187" i="30"/>
  <c r="D187" i="30"/>
  <c r="C187" i="30"/>
  <c r="H185" i="30"/>
  <c r="C185" i="30"/>
  <c r="H184" i="30"/>
  <c r="C184" i="30"/>
  <c r="L183" i="30"/>
  <c r="K183" i="30"/>
  <c r="J183" i="30"/>
  <c r="I183" i="30"/>
  <c r="H183" i="30" s="1"/>
  <c r="G183" i="30"/>
  <c r="F183" i="30"/>
  <c r="E183" i="30"/>
  <c r="D183" i="30"/>
  <c r="H182" i="30"/>
  <c r="C182" i="30"/>
  <c r="H181" i="30"/>
  <c r="C181" i="30"/>
  <c r="H180" i="30"/>
  <c r="C180" i="30"/>
  <c r="C179" i="30"/>
  <c r="L178" i="30"/>
  <c r="K178" i="30"/>
  <c r="J178" i="30"/>
  <c r="G178" i="30"/>
  <c r="F178" i="30"/>
  <c r="E178" i="30"/>
  <c r="C178" i="30" s="1"/>
  <c r="D178" i="30"/>
  <c r="H177" i="30"/>
  <c r="C177" i="30"/>
  <c r="C176" i="30"/>
  <c r="H175" i="30"/>
  <c r="C175" i="30"/>
  <c r="L174" i="30"/>
  <c r="K174" i="30"/>
  <c r="J174" i="30"/>
  <c r="J173" i="30" s="1"/>
  <c r="J172" i="30" s="1"/>
  <c r="G174" i="30"/>
  <c r="F174" i="30"/>
  <c r="E174" i="30"/>
  <c r="D174" i="30"/>
  <c r="L173" i="30"/>
  <c r="L172" i="30" s="1"/>
  <c r="D173" i="30"/>
  <c r="H171" i="30"/>
  <c r="C171" i="30"/>
  <c r="H170" i="30"/>
  <c r="C170" i="30"/>
  <c r="H169" i="30"/>
  <c r="C169" i="30"/>
  <c r="H168" i="30"/>
  <c r="C168" i="30"/>
  <c r="C167" i="30"/>
  <c r="H166" i="30"/>
  <c r="C166" i="30"/>
  <c r="L165" i="30"/>
  <c r="K165" i="30"/>
  <c r="K164" i="30" s="1"/>
  <c r="J165" i="30"/>
  <c r="J164" i="30" s="1"/>
  <c r="G165" i="30"/>
  <c r="F165" i="30"/>
  <c r="F164" i="30" s="1"/>
  <c r="E165" i="30"/>
  <c r="E164" i="30" s="1"/>
  <c r="D165" i="30"/>
  <c r="D164" i="30" s="1"/>
  <c r="L164" i="30"/>
  <c r="G164" i="30"/>
  <c r="H163" i="30"/>
  <c r="C163" i="30"/>
  <c r="H162" i="30"/>
  <c r="C162" i="30"/>
  <c r="H161" i="30"/>
  <c r="C161" i="30"/>
  <c r="H160" i="30"/>
  <c r="C160" i="30"/>
  <c r="L159" i="30"/>
  <c r="K159" i="30"/>
  <c r="J159" i="30"/>
  <c r="G159" i="30"/>
  <c r="F159" i="30"/>
  <c r="E159" i="30"/>
  <c r="D159" i="30"/>
  <c r="H158" i="30"/>
  <c r="C158" i="30"/>
  <c r="H157" i="30"/>
  <c r="C157" i="30"/>
  <c r="H156" i="30"/>
  <c r="C156" i="30"/>
  <c r="H155" i="30"/>
  <c r="C155" i="30"/>
  <c r="H154" i="30"/>
  <c r="C154" i="30"/>
  <c r="H153" i="30"/>
  <c r="C153" i="30"/>
  <c r="H152" i="30"/>
  <c r="C152" i="30"/>
  <c r="H151" i="30"/>
  <c r="C151" i="30"/>
  <c r="L150" i="30"/>
  <c r="K150" i="30"/>
  <c r="J150" i="30"/>
  <c r="G150" i="30"/>
  <c r="F150" i="30"/>
  <c r="E150" i="30"/>
  <c r="D150" i="30"/>
  <c r="C150" i="30" s="1"/>
  <c r="H149" i="30"/>
  <c r="C149" i="30"/>
  <c r="H148" i="30"/>
  <c r="C148" i="30"/>
  <c r="H147" i="30"/>
  <c r="C147" i="30"/>
  <c r="H146" i="30"/>
  <c r="C146" i="30"/>
  <c r="H145" i="30"/>
  <c r="C145" i="30"/>
  <c r="I143" i="30"/>
  <c r="H144" i="30"/>
  <c r="C144" i="30"/>
  <c r="L143" i="30"/>
  <c r="K143" i="30"/>
  <c r="J143" i="30"/>
  <c r="H143" i="30" s="1"/>
  <c r="G143" i="30"/>
  <c r="F143" i="30"/>
  <c r="E143" i="30"/>
  <c r="D143" i="30"/>
  <c r="H142" i="30"/>
  <c r="C142" i="30"/>
  <c r="I140" i="30"/>
  <c r="H140" i="30" s="1"/>
  <c r="H141" i="30"/>
  <c r="C141" i="30"/>
  <c r="L140" i="30"/>
  <c r="K140" i="30"/>
  <c r="K129" i="30" s="1"/>
  <c r="J140" i="30"/>
  <c r="G140" i="30"/>
  <c r="F140" i="30"/>
  <c r="E140" i="30"/>
  <c r="E129" i="30" s="1"/>
  <c r="D140" i="30"/>
  <c r="H139" i="30"/>
  <c r="C139" i="30"/>
  <c r="H138" i="30"/>
  <c r="C138" i="30"/>
  <c r="C137" i="30"/>
  <c r="H136" i="30"/>
  <c r="C136" i="30"/>
  <c r="L135" i="30"/>
  <c r="K135" i="30"/>
  <c r="J135" i="30"/>
  <c r="G135" i="30"/>
  <c r="G129" i="30" s="1"/>
  <c r="F135" i="30"/>
  <c r="E135" i="30"/>
  <c r="D135" i="30"/>
  <c r="H134" i="30"/>
  <c r="C134" i="30"/>
  <c r="H133" i="30"/>
  <c r="C133" i="30"/>
  <c r="H132" i="30"/>
  <c r="C132" i="30"/>
  <c r="I130" i="30"/>
  <c r="H131" i="30"/>
  <c r="C131" i="30"/>
  <c r="L130" i="30"/>
  <c r="K130" i="30"/>
  <c r="J130" i="30"/>
  <c r="H130" i="30"/>
  <c r="G130" i="30"/>
  <c r="F130" i="30"/>
  <c r="E130" i="30"/>
  <c r="D130" i="30"/>
  <c r="F129" i="30"/>
  <c r="C128" i="30"/>
  <c r="L127" i="30"/>
  <c r="K127" i="30"/>
  <c r="J127" i="30"/>
  <c r="G127" i="30"/>
  <c r="F127" i="30"/>
  <c r="E127" i="30"/>
  <c r="D127" i="30"/>
  <c r="C127" i="30"/>
  <c r="H126" i="30"/>
  <c r="C126" i="30"/>
  <c r="H125" i="30"/>
  <c r="C125" i="30"/>
  <c r="H124" i="30"/>
  <c r="C124" i="30"/>
  <c r="H123" i="30"/>
  <c r="C123" i="30"/>
  <c r="I121" i="30"/>
  <c r="H122" i="30"/>
  <c r="C122" i="30"/>
  <c r="L121" i="30"/>
  <c r="K121" i="30"/>
  <c r="J121" i="30"/>
  <c r="H121" i="30" s="1"/>
  <c r="G121" i="30"/>
  <c r="F121" i="30"/>
  <c r="E121" i="30"/>
  <c r="D121" i="30"/>
  <c r="H120" i="30"/>
  <c r="C120" i="30"/>
  <c r="H119" i="30"/>
  <c r="C119" i="30"/>
  <c r="H118" i="30"/>
  <c r="C118" i="30"/>
  <c r="H117" i="30"/>
  <c r="C117" i="30"/>
  <c r="H116" i="30"/>
  <c r="C116" i="30"/>
  <c r="L115" i="30"/>
  <c r="K115" i="30"/>
  <c r="J115" i="30"/>
  <c r="I115" i="30"/>
  <c r="G115" i="30"/>
  <c r="F115" i="30"/>
  <c r="E115" i="30"/>
  <c r="D115" i="30"/>
  <c r="H114" i="30"/>
  <c r="C114" i="30"/>
  <c r="H113" i="30"/>
  <c r="C113" i="30"/>
  <c r="I111" i="30"/>
  <c r="H111" i="30" s="1"/>
  <c r="H112" i="30"/>
  <c r="C112" i="30"/>
  <c r="L111" i="30"/>
  <c r="K111" i="30"/>
  <c r="J111" i="30"/>
  <c r="G111" i="30"/>
  <c r="F111" i="30"/>
  <c r="E111" i="30"/>
  <c r="D111" i="30"/>
  <c r="H110" i="30"/>
  <c r="C110" i="30"/>
  <c r="H109" i="30"/>
  <c r="C109" i="30"/>
  <c r="H108" i="30"/>
  <c r="C108" i="30"/>
  <c r="H107" i="30"/>
  <c r="C107" i="30"/>
  <c r="H106" i="30"/>
  <c r="C106" i="30"/>
  <c r="H105" i="30"/>
  <c r="C105" i="30"/>
  <c r="C104" i="30"/>
  <c r="H103" i="30"/>
  <c r="C103" i="30"/>
  <c r="L102" i="30"/>
  <c r="K102" i="30"/>
  <c r="J102" i="30"/>
  <c r="G102" i="30"/>
  <c r="F102" i="30"/>
  <c r="E102" i="30"/>
  <c r="D102" i="30"/>
  <c r="C102" i="30" s="1"/>
  <c r="H101" i="30"/>
  <c r="C101" i="30"/>
  <c r="H100" i="30"/>
  <c r="C100" i="30"/>
  <c r="H99" i="30"/>
  <c r="C99" i="30"/>
  <c r="H98" i="30"/>
  <c r="C98" i="30"/>
  <c r="H97" i="30"/>
  <c r="C97" i="30"/>
  <c r="H96" i="30"/>
  <c r="C96" i="30"/>
  <c r="H95" i="30"/>
  <c r="C95" i="30"/>
  <c r="L94" i="30"/>
  <c r="K94" i="30"/>
  <c r="K82" i="30" s="1"/>
  <c r="J94" i="30"/>
  <c r="I94" i="30"/>
  <c r="G94" i="30"/>
  <c r="F94" i="30"/>
  <c r="E94" i="30"/>
  <c r="D94" i="30"/>
  <c r="H93" i="30"/>
  <c r="C93" i="30"/>
  <c r="H92" i="30"/>
  <c r="C92" i="30"/>
  <c r="H91" i="30"/>
  <c r="C91" i="30"/>
  <c r="H90" i="30"/>
  <c r="C90" i="30"/>
  <c r="H89" i="30"/>
  <c r="C89" i="30"/>
  <c r="L88" i="30"/>
  <c r="K88" i="30"/>
  <c r="J88" i="30"/>
  <c r="G88" i="30"/>
  <c r="F88" i="30"/>
  <c r="E88" i="30"/>
  <c r="D88" i="30"/>
  <c r="H87" i="30"/>
  <c r="C87" i="30"/>
  <c r="H86" i="30"/>
  <c r="C86" i="30"/>
  <c r="H85" i="30"/>
  <c r="C85" i="30"/>
  <c r="H84" i="30"/>
  <c r="C84" i="30"/>
  <c r="L83" i="30"/>
  <c r="L82" i="30" s="1"/>
  <c r="K83" i="30"/>
  <c r="J83" i="30"/>
  <c r="G83" i="30"/>
  <c r="F83" i="30"/>
  <c r="F82" i="30" s="1"/>
  <c r="F74" i="30" s="1"/>
  <c r="E83" i="30"/>
  <c r="D83" i="30"/>
  <c r="H81" i="30"/>
  <c r="C81" i="30"/>
  <c r="I79" i="30"/>
  <c r="H80" i="30"/>
  <c r="C80" i="30"/>
  <c r="L79" i="30"/>
  <c r="K79" i="30"/>
  <c r="J79" i="30"/>
  <c r="G79" i="30"/>
  <c r="F79" i="30"/>
  <c r="E79" i="30"/>
  <c r="D79" i="30"/>
  <c r="H78" i="30"/>
  <c r="C78" i="30"/>
  <c r="H77" i="30"/>
  <c r="C77" i="30"/>
  <c r="L76" i="30"/>
  <c r="L75" i="30" s="1"/>
  <c r="K76" i="30"/>
  <c r="K75" i="30" s="1"/>
  <c r="J76" i="30"/>
  <c r="J75" i="30" s="1"/>
  <c r="G76" i="30"/>
  <c r="F76" i="30"/>
  <c r="F75" i="30" s="1"/>
  <c r="E76" i="30"/>
  <c r="D76" i="30"/>
  <c r="E75" i="30"/>
  <c r="H73" i="30"/>
  <c r="C73" i="30"/>
  <c r="H72" i="30"/>
  <c r="C72" i="30"/>
  <c r="H71" i="30"/>
  <c r="C71" i="30"/>
  <c r="H70" i="30"/>
  <c r="C70" i="30"/>
  <c r="C69" i="30"/>
  <c r="L68" i="30"/>
  <c r="L66" i="30" s="1"/>
  <c r="K68" i="30"/>
  <c r="K66" i="30" s="1"/>
  <c r="J68" i="30"/>
  <c r="G68" i="30"/>
  <c r="G66" i="30" s="1"/>
  <c r="F68" i="30"/>
  <c r="E68" i="30"/>
  <c r="E66" i="30" s="1"/>
  <c r="E52" i="30" s="1"/>
  <c r="D68" i="30"/>
  <c r="H67" i="30"/>
  <c r="C67" i="30"/>
  <c r="J66" i="30"/>
  <c r="F66" i="30"/>
  <c r="D66" i="30"/>
  <c r="H65" i="30"/>
  <c r="C65" i="30"/>
  <c r="H64" i="30"/>
  <c r="C64" i="30"/>
  <c r="H63" i="30"/>
  <c r="C63" i="30"/>
  <c r="H62" i="30"/>
  <c r="C62" i="30"/>
  <c r="H61" i="30"/>
  <c r="C61" i="30"/>
  <c r="H60" i="30"/>
  <c r="C60" i="30"/>
  <c r="C59" i="30"/>
  <c r="H58" i="30"/>
  <c r="C58" i="30"/>
  <c r="L57" i="30"/>
  <c r="K57" i="30"/>
  <c r="J57" i="30"/>
  <c r="G57" i="30"/>
  <c r="F57" i="30"/>
  <c r="E57" i="30"/>
  <c r="D57" i="30"/>
  <c r="H56" i="30"/>
  <c r="C56" i="30"/>
  <c r="I54" i="30"/>
  <c r="H55" i="30"/>
  <c r="C55" i="30"/>
  <c r="L54" i="30"/>
  <c r="L53" i="30" s="1"/>
  <c r="K54" i="30"/>
  <c r="J54" i="30"/>
  <c r="J53" i="30" s="1"/>
  <c r="G54" i="30"/>
  <c r="G53" i="30" s="1"/>
  <c r="F54" i="30"/>
  <c r="F53" i="30" s="1"/>
  <c r="F52" i="30" s="1"/>
  <c r="E54" i="30"/>
  <c r="D54" i="30"/>
  <c r="D53" i="30" s="1"/>
  <c r="K53" i="30"/>
  <c r="E53" i="30"/>
  <c r="J52" i="30"/>
  <c r="H46" i="30"/>
  <c r="C46" i="30"/>
  <c r="H45" i="30"/>
  <c r="C45" i="30"/>
  <c r="L44" i="30"/>
  <c r="H44" i="30" s="1"/>
  <c r="G44" i="30"/>
  <c r="H43" i="30"/>
  <c r="C43" i="30"/>
  <c r="K42" i="30"/>
  <c r="J42" i="30"/>
  <c r="I42" i="30"/>
  <c r="H42" i="30" s="1"/>
  <c r="F42" i="30"/>
  <c r="E42" i="30"/>
  <c r="D42" i="30"/>
  <c r="H41" i="30"/>
  <c r="C41" i="30"/>
  <c r="H40" i="30"/>
  <c r="C40" i="30"/>
  <c r="H39" i="30"/>
  <c r="C39" i="30"/>
  <c r="H38" i="30"/>
  <c r="C38" i="30"/>
  <c r="H37" i="30"/>
  <c r="C37" i="30"/>
  <c r="K36" i="30"/>
  <c r="H36" i="30" s="1"/>
  <c r="F36" i="30"/>
  <c r="C36" i="30" s="1"/>
  <c r="H35" i="30"/>
  <c r="C35" i="30"/>
  <c r="H34" i="30"/>
  <c r="C34" i="30"/>
  <c r="K33" i="30"/>
  <c r="H33" i="30" s="1"/>
  <c r="F33" i="30"/>
  <c r="C33" i="30" s="1"/>
  <c r="H32" i="30"/>
  <c r="C32" i="30"/>
  <c r="K31" i="30"/>
  <c r="F31" i="30"/>
  <c r="C31" i="30" s="1"/>
  <c r="H30" i="30"/>
  <c r="C30" i="30"/>
  <c r="H29" i="30"/>
  <c r="C29" i="30"/>
  <c r="H28" i="30"/>
  <c r="C28" i="30"/>
  <c r="K27" i="30"/>
  <c r="H27" i="30" s="1"/>
  <c r="F27" i="30"/>
  <c r="C27" i="30" s="1"/>
  <c r="F26" i="30"/>
  <c r="H25" i="30"/>
  <c r="C25" i="30"/>
  <c r="H23" i="30"/>
  <c r="C23" i="30"/>
  <c r="H22" i="30"/>
  <c r="C22" i="30"/>
  <c r="L21" i="30"/>
  <c r="K21" i="30"/>
  <c r="K287" i="30" s="1"/>
  <c r="K286" i="30" s="1"/>
  <c r="J21" i="30"/>
  <c r="J287" i="30" s="1"/>
  <c r="I21" i="30"/>
  <c r="I287" i="30" s="1"/>
  <c r="I286" i="30" s="1"/>
  <c r="G21" i="30"/>
  <c r="G287" i="30" s="1"/>
  <c r="G286" i="30" s="1"/>
  <c r="F21" i="30"/>
  <c r="F287" i="30" s="1"/>
  <c r="E21" i="30"/>
  <c r="E287" i="30" s="1"/>
  <c r="E286" i="30" s="1"/>
  <c r="D21" i="30"/>
  <c r="J20" i="30"/>
  <c r="F20" i="30"/>
  <c r="E20" i="30"/>
  <c r="H296" i="27"/>
  <c r="C296" i="27"/>
  <c r="H295" i="27"/>
  <c r="C295" i="27"/>
  <c r="H294" i="27"/>
  <c r="C294" i="27"/>
  <c r="H293" i="27"/>
  <c r="C293" i="27"/>
  <c r="H292" i="27"/>
  <c r="C292" i="27"/>
  <c r="H291" i="27"/>
  <c r="C291" i="27"/>
  <c r="H290" i="27"/>
  <c r="C290" i="27"/>
  <c r="H289" i="27"/>
  <c r="H288" i="27" s="1"/>
  <c r="C289" i="27"/>
  <c r="C288" i="27" s="1"/>
  <c r="L288" i="27"/>
  <c r="K288" i="27"/>
  <c r="J288" i="27"/>
  <c r="I288" i="27"/>
  <c r="G288" i="27"/>
  <c r="F288" i="27"/>
  <c r="E288" i="27"/>
  <c r="D288" i="27"/>
  <c r="H283" i="27"/>
  <c r="C283" i="27"/>
  <c r="H282" i="27"/>
  <c r="C282" i="27"/>
  <c r="L281" i="27"/>
  <c r="K281" i="27"/>
  <c r="J281" i="27"/>
  <c r="I281" i="27"/>
  <c r="H281" i="27" s="1"/>
  <c r="G281" i="27"/>
  <c r="F281" i="27"/>
  <c r="E281" i="27"/>
  <c r="D281" i="27"/>
  <c r="H280" i="27"/>
  <c r="C280" i="27"/>
  <c r="L279" i="27"/>
  <c r="K279" i="27"/>
  <c r="J279" i="27"/>
  <c r="I279" i="27"/>
  <c r="G279" i="27"/>
  <c r="F279" i="27"/>
  <c r="E279" i="27"/>
  <c r="D279" i="27"/>
  <c r="H278" i="27"/>
  <c r="C278" i="27"/>
  <c r="H277" i="27"/>
  <c r="C277" i="27"/>
  <c r="H276" i="27"/>
  <c r="C276" i="27"/>
  <c r="L275" i="27"/>
  <c r="K275" i="27"/>
  <c r="J275" i="27"/>
  <c r="G275" i="27"/>
  <c r="F275" i="27"/>
  <c r="E275" i="27"/>
  <c r="D275" i="27"/>
  <c r="C275" i="27" s="1"/>
  <c r="H274" i="27"/>
  <c r="C274" i="27"/>
  <c r="H273" i="27"/>
  <c r="C273" i="27"/>
  <c r="H272" i="27"/>
  <c r="C272" i="27"/>
  <c r="L271" i="27"/>
  <c r="L269" i="27" s="1"/>
  <c r="K271" i="27"/>
  <c r="K269" i="27" s="1"/>
  <c r="K268" i="27" s="1"/>
  <c r="J271" i="27"/>
  <c r="G271" i="27"/>
  <c r="G269" i="27" s="1"/>
  <c r="F271" i="27"/>
  <c r="F269" i="27" s="1"/>
  <c r="E271" i="27"/>
  <c r="C271" i="27" s="1"/>
  <c r="D271" i="27"/>
  <c r="H270" i="27"/>
  <c r="C270" i="27"/>
  <c r="F268" i="27"/>
  <c r="H267" i="27"/>
  <c r="C267" i="27"/>
  <c r="H266" i="27"/>
  <c r="C266" i="27"/>
  <c r="H265" i="27"/>
  <c r="C265" i="27"/>
  <c r="H264" i="27"/>
  <c r="C264" i="27"/>
  <c r="L263" i="27"/>
  <c r="K263" i="27"/>
  <c r="J263" i="27"/>
  <c r="I263" i="27"/>
  <c r="G263" i="27"/>
  <c r="F263" i="27"/>
  <c r="E263" i="27"/>
  <c r="E258" i="27" s="1"/>
  <c r="D263" i="27"/>
  <c r="H262" i="27"/>
  <c r="C262" i="27"/>
  <c r="H261" i="27"/>
  <c r="C261" i="27"/>
  <c r="I259" i="27"/>
  <c r="C260" i="27"/>
  <c r="L259" i="27"/>
  <c r="L258" i="27" s="1"/>
  <c r="K259" i="27"/>
  <c r="K258" i="27" s="1"/>
  <c r="J259" i="27"/>
  <c r="G259" i="27"/>
  <c r="F259" i="27"/>
  <c r="F258" i="27" s="1"/>
  <c r="E259" i="27"/>
  <c r="D259" i="27"/>
  <c r="J258" i="27"/>
  <c r="D258" i="27"/>
  <c r="H257" i="27"/>
  <c r="C257" i="27"/>
  <c r="H256" i="27"/>
  <c r="C256" i="27"/>
  <c r="H255" i="27"/>
  <c r="C255" i="27"/>
  <c r="H254" i="27"/>
  <c r="C254" i="27"/>
  <c r="H253" i="27"/>
  <c r="C253" i="27"/>
  <c r="H252" i="27"/>
  <c r="C252" i="27"/>
  <c r="L251" i="27"/>
  <c r="L250" i="27" s="1"/>
  <c r="K251" i="27"/>
  <c r="K250" i="27" s="1"/>
  <c r="J251" i="27"/>
  <c r="J250" i="27" s="1"/>
  <c r="G251" i="27"/>
  <c r="F251" i="27"/>
  <c r="E251" i="27"/>
  <c r="E250" i="27" s="1"/>
  <c r="D251" i="27"/>
  <c r="G250" i="27"/>
  <c r="F250" i="27"/>
  <c r="H249" i="27"/>
  <c r="C249" i="27"/>
  <c r="H248" i="27"/>
  <c r="C248" i="27"/>
  <c r="H247" i="27"/>
  <c r="C247" i="27"/>
  <c r="H246" i="27"/>
  <c r="C246" i="27"/>
  <c r="L245" i="27"/>
  <c r="K245" i="27"/>
  <c r="J245" i="27"/>
  <c r="G245" i="27"/>
  <c r="F245" i="27"/>
  <c r="E245" i="27"/>
  <c r="D245" i="27"/>
  <c r="H244" i="27"/>
  <c r="C244" i="27"/>
  <c r="H243" i="27"/>
  <c r="C243" i="27"/>
  <c r="H242" i="27"/>
  <c r="C242" i="27"/>
  <c r="H241" i="27"/>
  <c r="C241" i="27"/>
  <c r="H240" i="27"/>
  <c r="C240" i="27"/>
  <c r="H239" i="27"/>
  <c r="C239" i="27"/>
  <c r="H238" i="27"/>
  <c r="C238" i="27"/>
  <c r="L237" i="27"/>
  <c r="K237" i="27"/>
  <c r="J237" i="27"/>
  <c r="G237" i="27"/>
  <c r="F237" i="27"/>
  <c r="E237" i="27"/>
  <c r="D237" i="27"/>
  <c r="C237" i="27" s="1"/>
  <c r="H236" i="27"/>
  <c r="C236" i="27"/>
  <c r="H235" i="27"/>
  <c r="C235" i="27"/>
  <c r="L234" i="27"/>
  <c r="K234" i="27"/>
  <c r="J234" i="27"/>
  <c r="G234" i="27"/>
  <c r="F234" i="27"/>
  <c r="E234" i="27"/>
  <c r="D234" i="27"/>
  <c r="C234" i="27" s="1"/>
  <c r="H233" i="27"/>
  <c r="C233" i="27"/>
  <c r="L232" i="27"/>
  <c r="L230" i="27" s="1"/>
  <c r="K232" i="27"/>
  <c r="J232" i="27"/>
  <c r="I232" i="27"/>
  <c r="H232" i="27"/>
  <c r="G232" i="27"/>
  <c r="F232" i="27"/>
  <c r="F230" i="27" s="1"/>
  <c r="E232" i="27"/>
  <c r="D232" i="27"/>
  <c r="C232" i="27" s="1"/>
  <c r="H231" i="27"/>
  <c r="C231" i="27"/>
  <c r="E230" i="27"/>
  <c r="H228" i="27"/>
  <c r="C228" i="27"/>
  <c r="H227" i="27"/>
  <c r="C227" i="27"/>
  <c r="L226" i="27"/>
  <c r="K226" i="27"/>
  <c r="J226" i="27"/>
  <c r="G226" i="27"/>
  <c r="F226" i="27"/>
  <c r="E226" i="27"/>
  <c r="D226" i="27"/>
  <c r="C226" i="27" s="1"/>
  <c r="H225" i="27"/>
  <c r="C225" i="27"/>
  <c r="H224" i="27"/>
  <c r="C224" i="27"/>
  <c r="H223" i="27"/>
  <c r="C223" i="27"/>
  <c r="H222" i="27"/>
  <c r="C222" i="27"/>
  <c r="H221" i="27"/>
  <c r="C221" i="27"/>
  <c r="H220" i="27"/>
  <c r="C220" i="27"/>
  <c r="H219" i="27"/>
  <c r="C219" i="27"/>
  <c r="H218" i="27"/>
  <c r="C218" i="27"/>
  <c r="H217" i="27"/>
  <c r="C217" i="27"/>
  <c r="H216" i="27"/>
  <c r="C216" i="27"/>
  <c r="L215" i="27"/>
  <c r="K215" i="27"/>
  <c r="J215" i="27"/>
  <c r="G215" i="27"/>
  <c r="F215" i="27"/>
  <c r="E215" i="27"/>
  <c r="D215" i="27"/>
  <c r="C215" i="27" s="1"/>
  <c r="H214" i="27"/>
  <c r="C214" i="27"/>
  <c r="H213" i="27"/>
  <c r="C213" i="27"/>
  <c r="H212" i="27"/>
  <c r="C212" i="27"/>
  <c r="H211" i="27"/>
  <c r="C211" i="27"/>
  <c r="H210" i="27"/>
  <c r="C210" i="27"/>
  <c r="H209" i="27"/>
  <c r="C209" i="27"/>
  <c r="H208" i="27"/>
  <c r="C208" i="27"/>
  <c r="H207" i="27"/>
  <c r="C207" i="27"/>
  <c r="H206" i="27"/>
  <c r="C206" i="27"/>
  <c r="H205" i="27"/>
  <c r="C205" i="27"/>
  <c r="L204" i="27"/>
  <c r="L203" i="27" s="1"/>
  <c r="K204" i="27"/>
  <c r="K203" i="27" s="1"/>
  <c r="J204" i="27"/>
  <c r="G204" i="27"/>
  <c r="G203" i="27" s="1"/>
  <c r="F204" i="27"/>
  <c r="F203" i="27" s="1"/>
  <c r="E204" i="27"/>
  <c r="D204" i="27"/>
  <c r="D203" i="27" s="1"/>
  <c r="J203" i="27"/>
  <c r="E203" i="27"/>
  <c r="H202" i="27"/>
  <c r="C202" i="27"/>
  <c r="H201" i="27"/>
  <c r="C201" i="27"/>
  <c r="H200" i="27"/>
  <c r="C200" i="27"/>
  <c r="H199" i="27"/>
  <c r="C199" i="27"/>
  <c r="I197" i="27"/>
  <c r="H198" i="27"/>
  <c r="C198" i="27"/>
  <c r="L197" i="27"/>
  <c r="L195" i="27" s="1"/>
  <c r="K197" i="27"/>
  <c r="J197" i="27"/>
  <c r="J195" i="27" s="1"/>
  <c r="J194" i="27" s="1"/>
  <c r="G197" i="27"/>
  <c r="F197" i="27"/>
  <c r="F195" i="27" s="1"/>
  <c r="E197" i="27"/>
  <c r="D197" i="27"/>
  <c r="C197" i="27" s="1"/>
  <c r="H196" i="27"/>
  <c r="C196" i="27"/>
  <c r="K195" i="27"/>
  <c r="K194" i="27" s="1"/>
  <c r="G195" i="27"/>
  <c r="E195" i="27"/>
  <c r="E194" i="27"/>
  <c r="H192" i="27"/>
  <c r="C192" i="27"/>
  <c r="L191" i="27"/>
  <c r="L190" i="27" s="1"/>
  <c r="K191" i="27"/>
  <c r="J191" i="27"/>
  <c r="I191" i="27"/>
  <c r="I190" i="27" s="1"/>
  <c r="H190" i="27" s="1"/>
  <c r="G191" i="27"/>
  <c r="F191" i="27"/>
  <c r="E191" i="27"/>
  <c r="E190" i="27" s="1"/>
  <c r="D191" i="27"/>
  <c r="K190" i="27"/>
  <c r="J190" i="27"/>
  <c r="G190" i="27"/>
  <c r="F190" i="27"/>
  <c r="H189" i="27"/>
  <c r="C189" i="27"/>
  <c r="I187" i="27"/>
  <c r="H188" i="27"/>
  <c r="C188" i="27"/>
  <c r="L187" i="27"/>
  <c r="K187" i="27"/>
  <c r="K186" i="27" s="1"/>
  <c r="J187" i="27"/>
  <c r="J186" i="27" s="1"/>
  <c r="G187" i="27"/>
  <c r="F187" i="27"/>
  <c r="F186" i="27" s="1"/>
  <c r="E187" i="27"/>
  <c r="D187" i="27"/>
  <c r="H185" i="27"/>
  <c r="C185" i="27"/>
  <c r="H184" i="27"/>
  <c r="C184" i="27"/>
  <c r="L183" i="27"/>
  <c r="K183" i="27"/>
  <c r="J183" i="27"/>
  <c r="G183" i="27"/>
  <c r="F183" i="27"/>
  <c r="E183" i="27"/>
  <c r="D183" i="27"/>
  <c r="C183" i="27" s="1"/>
  <c r="H182" i="27"/>
  <c r="C182" i="27"/>
  <c r="H181" i="27"/>
  <c r="C181" i="27"/>
  <c r="H180" i="27"/>
  <c r="C180" i="27"/>
  <c r="I178" i="27"/>
  <c r="H179" i="27"/>
  <c r="C179" i="27"/>
  <c r="L178" i="27"/>
  <c r="L173" i="27" s="1"/>
  <c r="L172" i="27" s="1"/>
  <c r="K178" i="27"/>
  <c r="J178" i="27"/>
  <c r="G178" i="27"/>
  <c r="F178" i="27"/>
  <c r="E178" i="27"/>
  <c r="D178" i="27"/>
  <c r="C178" i="27" s="1"/>
  <c r="H177" i="27"/>
  <c r="C177" i="27"/>
  <c r="H176" i="27"/>
  <c r="C176" i="27"/>
  <c r="H175" i="27"/>
  <c r="C175" i="27"/>
  <c r="L174" i="27"/>
  <c r="K174" i="27"/>
  <c r="K173" i="27" s="1"/>
  <c r="K172" i="27" s="1"/>
  <c r="J174" i="27"/>
  <c r="I174" i="27"/>
  <c r="G174" i="27"/>
  <c r="F174" i="27"/>
  <c r="F173" i="27" s="1"/>
  <c r="F172" i="27" s="1"/>
  <c r="E174" i="27"/>
  <c r="D174" i="27"/>
  <c r="G173" i="27"/>
  <c r="G172" i="27" s="1"/>
  <c r="H171" i="27"/>
  <c r="C171" i="27"/>
  <c r="H170" i="27"/>
  <c r="C170" i="27"/>
  <c r="H169" i="27"/>
  <c r="C169" i="27"/>
  <c r="H168" i="27"/>
  <c r="C168" i="27"/>
  <c r="H167" i="27"/>
  <c r="C167" i="27"/>
  <c r="H166" i="27"/>
  <c r="C166" i="27"/>
  <c r="L165" i="27"/>
  <c r="K165" i="27"/>
  <c r="J165" i="27"/>
  <c r="J164" i="27" s="1"/>
  <c r="I165" i="27"/>
  <c r="H165" i="27" s="1"/>
  <c r="G165" i="27"/>
  <c r="F165" i="27"/>
  <c r="F164" i="27" s="1"/>
  <c r="E165" i="27"/>
  <c r="D165" i="27"/>
  <c r="L164" i="27"/>
  <c r="K164" i="27"/>
  <c r="G164" i="27"/>
  <c r="D164" i="27"/>
  <c r="H163" i="27"/>
  <c r="C163" i="27"/>
  <c r="H162" i="27"/>
  <c r="C162" i="27"/>
  <c r="H161" i="27"/>
  <c r="C161" i="27"/>
  <c r="H160" i="27"/>
  <c r="C160" i="27"/>
  <c r="L159" i="27"/>
  <c r="K159" i="27"/>
  <c r="J159" i="27"/>
  <c r="I159" i="27"/>
  <c r="H159" i="27" s="1"/>
  <c r="G159" i="27"/>
  <c r="F159" i="27"/>
  <c r="E159" i="27"/>
  <c r="D159" i="27"/>
  <c r="H158" i="27"/>
  <c r="C158" i="27"/>
  <c r="H157" i="27"/>
  <c r="C157" i="27"/>
  <c r="H156" i="27"/>
  <c r="C156" i="27"/>
  <c r="H155" i="27"/>
  <c r="C155" i="27"/>
  <c r="H154" i="27"/>
  <c r="C154" i="27"/>
  <c r="H153" i="27"/>
  <c r="C153" i="27"/>
  <c r="H152" i="27"/>
  <c r="C152" i="27"/>
  <c r="H151" i="27"/>
  <c r="C151" i="27"/>
  <c r="L150" i="27"/>
  <c r="K150" i="27"/>
  <c r="J150" i="27"/>
  <c r="G150" i="27"/>
  <c r="F150" i="27"/>
  <c r="E150" i="27"/>
  <c r="D150" i="27"/>
  <c r="C150" i="27"/>
  <c r="H149" i="27"/>
  <c r="C149" i="27"/>
  <c r="H148" i="27"/>
  <c r="C148" i="27"/>
  <c r="H147" i="27"/>
  <c r="C147" i="27"/>
  <c r="H146" i="27"/>
  <c r="C146" i="27"/>
  <c r="H145" i="27"/>
  <c r="C145" i="27"/>
  <c r="H144" i="27"/>
  <c r="C144" i="27"/>
  <c r="L143" i="27"/>
  <c r="K143" i="27"/>
  <c r="J143" i="27"/>
  <c r="G143" i="27"/>
  <c r="F143" i="27"/>
  <c r="E143" i="27"/>
  <c r="D143" i="27"/>
  <c r="C143" i="27"/>
  <c r="H142" i="27"/>
  <c r="C142" i="27"/>
  <c r="H141" i="27"/>
  <c r="C141" i="27"/>
  <c r="L140" i="27"/>
  <c r="K140" i="27"/>
  <c r="J140" i="27"/>
  <c r="G140" i="27"/>
  <c r="F140" i="27"/>
  <c r="E140" i="27"/>
  <c r="D140" i="27"/>
  <c r="C140" i="27"/>
  <c r="H139" i="27"/>
  <c r="C139" i="27"/>
  <c r="H138" i="27"/>
  <c r="C138" i="27"/>
  <c r="H137" i="27"/>
  <c r="C137" i="27"/>
  <c r="H136" i="27"/>
  <c r="C136" i="27"/>
  <c r="L135" i="27"/>
  <c r="K135" i="27"/>
  <c r="K129" i="27" s="1"/>
  <c r="J135" i="27"/>
  <c r="I135" i="27"/>
  <c r="H135" i="27" s="1"/>
  <c r="G135" i="27"/>
  <c r="F135" i="27"/>
  <c r="E135" i="27"/>
  <c r="D135" i="27"/>
  <c r="H134" i="27"/>
  <c r="D134" i="27"/>
  <c r="C134" i="27"/>
  <c r="H133" i="27"/>
  <c r="C133" i="27"/>
  <c r="H132" i="27"/>
  <c r="C132" i="27"/>
  <c r="H131" i="27"/>
  <c r="C131" i="27"/>
  <c r="L130" i="27"/>
  <c r="L129" i="27" s="1"/>
  <c r="K130" i="27"/>
  <c r="J130" i="27"/>
  <c r="J129" i="27" s="1"/>
  <c r="G130" i="27"/>
  <c r="F130" i="27"/>
  <c r="E130" i="27"/>
  <c r="E129" i="27" s="1"/>
  <c r="D130" i="27"/>
  <c r="C130" i="27" s="1"/>
  <c r="F129" i="27"/>
  <c r="H128" i="27"/>
  <c r="H127" i="27" s="1"/>
  <c r="C128" i="27"/>
  <c r="L127" i="27"/>
  <c r="K127" i="27"/>
  <c r="J127" i="27"/>
  <c r="G127" i="27"/>
  <c r="F127" i="27"/>
  <c r="E127" i="27"/>
  <c r="D127" i="27"/>
  <c r="C127" i="27"/>
  <c r="H126" i="27"/>
  <c r="D126" i="27"/>
  <c r="D121" i="27" s="1"/>
  <c r="C126" i="27"/>
  <c r="H125" i="27"/>
  <c r="C125" i="27"/>
  <c r="H124" i="27"/>
  <c r="C124" i="27"/>
  <c r="H123" i="27"/>
  <c r="C123" i="27"/>
  <c r="H122" i="27"/>
  <c r="C122" i="27"/>
  <c r="L121" i="27"/>
  <c r="K121" i="27"/>
  <c r="J121" i="27"/>
  <c r="I121" i="27"/>
  <c r="G121" i="27"/>
  <c r="F121" i="27"/>
  <c r="E121" i="27"/>
  <c r="H120" i="27"/>
  <c r="C120" i="27"/>
  <c r="H119" i="27"/>
  <c r="C119" i="27"/>
  <c r="H118" i="27"/>
  <c r="C118" i="27"/>
  <c r="H117" i="27"/>
  <c r="C117" i="27"/>
  <c r="I115" i="27"/>
  <c r="H116" i="27"/>
  <c r="C116" i="27"/>
  <c r="L115" i="27"/>
  <c r="K115" i="27"/>
  <c r="J115" i="27"/>
  <c r="G115" i="27"/>
  <c r="F115" i="27"/>
  <c r="E115" i="27"/>
  <c r="D115" i="27"/>
  <c r="C115" i="27" s="1"/>
  <c r="H114" i="27"/>
  <c r="C114" i="27"/>
  <c r="H113" i="27"/>
  <c r="C113" i="27"/>
  <c r="H112" i="27"/>
  <c r="C112" i="27"/>
  <c r="L111" i="27"/>
  <c r="K111" i="27"/>
  <c r="J111" i="27"/>
  <c r="I111" i="27"/>
  <c r="G111" i="27"/>
  <c r="F111" i="27"/>
  <c r="E111" i="27"/>
  <c r="D111" i="27"/>
  <c r="H110" i="27"/>
  <c r="C110" i="27"/>
  <c r="H109" i="27"/>
  <c r="C109" i="27"/>
  <c r="H108" i="27"/>
  <c r="C108" i="27"/>
  <c r="H107" i="27"/>
  <c r="C107" i="27"/>
  <c r="H106" i="27"/>
  <c r="C106" i="27"/>
  <c r="H105" i="27"/>
  <c r="C105" i="27"/>
  <c r="H104" i="27"/>
  <c r="C104" i="27"/>
  <c r="H103" i="27"/>
  <c r="C103" i="27"/>
  <c r="L102" i="27"/>
  <c r="K102" i="27"/>
  <c r="J102" i="27"/>
  <c r="G102" i="27"/>
  <c r="F102" i="27"/>
  <c r="E102" i="27"/>
  <c r="C102" i="27" s="1"/>
  <c r="D102" i="27"/>
  <c r="H101" i="27"/>
  <c r="D101" i="27"/>
  <c r="C101" i="27"/>
  <c r="H100" i="27"/>
  <c r="C100" i="27"/>
  <c r="H99" i="27"/>
  <c r="C99" i="27"/>
  <c r="H98" i="27"/>
  <c r="C98" i="27"/>
  <c r="H97" i="27"/>
  <c r="C97" i="27"/>
  <c r="H96" i="27"/>
  <c r="D96" i="27"/>
  <c r="C96" i="27"/>
  <c r="H95" i="27"/>
  <c r="D95" i="27"/>
  <c r="D94" i="27" s="1"/>
  <c r="C95" i="27"/>
  <c r="L94" i="27"/>
  <c r="L82" i="27" s="1"/>
  <c r="K94" i="27"/>
  <c r="J94" i="27"/>
  <c r="I94" i="27"/>
  <c r="G94" i="27"/>
  <c r="F94" i="27"/>
  <c r="E94" i="27"/>
  <c r="H93" i="27"/>
  <c r="C93" i="27"/>
  <c r="H92" i="27"/>
  <c r="C92" i="27"/>
  <c r="H91" i="27"/>
  <c r="C91" i="27"/>
  <c r="H90" i="27"/>
  <c r="C90" i="27"/>
  <c r="I88" i="27"/>
  <c r="H89" i="27"/>
  <c r="C89" i="27"/>
  <c r="L88" i="27"/>
  <c r="K88" i="27"/>
  <c r="J88" i="27"/>
  <c r="G88" i="27"/>
  <c r="F88" i="27"/>
  <c r="E88" i="27"/>
  <c r="D88" i="27"/>
  <c r="C88" i="27" s="1"/>
  <c r="H87" i="27"/>
  <c r="D87" i="27"/>
  <c r="C87" i="27" s="1"/>
  <c r="H86" i="27"/>
  <c r="C86" i="27"/>
  <c r="H85" i="27"/>
  <c r="D85" i="27"/>
  <c r="C85" i="27"/>
  <c r="I83" i="27"/>
  <c r="H84" i="27"/>
  <c r="C84" i="27"/>
  <c r="L83" i="27"/>
  <c r="K83" i="27"/>
  <c r="K82" i="27" s="1"/>
  <c r="J83" i="27"/>
  <c r="G83" i="27"/>
  <c r="F83" i="27"/>
  <c r="E83" i="27"/>
  <c r="D83" i="27"/>
  <c r="H81" i="27"/>
  <c r="C81" i="27"/>
  <c r="H80" i="27"/>
  <c r="C80" i="27"/>
  <c r="L79" i="27"/>
  <c r="K79" i="27"/>
  <c r="K75" i="27" s="1"/>
  <c r="J79" i="27"/>
  <c r="G79" i="27"/>
  <c r="G75" i="27" s="1"/>
  <c r="F79" i="27"/>
  <c r="E79" i="27"/>
  <c r="D79" i="27"/>
  <c r="H78" i="27"/>
  <c r="C78" i="27"/>
  <c r="H77" i="27"/>
  <c r="C77" i="27"/>
  <c r="L76" i="27"/>
  <c r="L75" i="27" s="1"/>
  <c r="K76" i="27"/>
  <c r="J76" i="27"/>
  <c r="J75" i="27" s="1"/>
  <c r="G76" i="27"/>
  <c r="F76" i="27"/>
  <c r="E76" i="27"/>
  <c r="D76" i="27"/>
  <c r="C76" i="27" s="1"/>
  <c r="F75" i="27"/>
  <c r="H73" i="27"/>
  <c r="C73" i="27"/>
  <c r="H72" i="27"/>
  <c r="C72" i="27"/>
  <c r="H71" i="27"/>
  <c r="C71" i="27"/>
  <c r="H70" i="27"/>
  <c r="C70" i="27"/>
  <c r="H69" i="27"/>
  <c r="C69" i="27"/>
  <c r="L68" i="27"/>
  <c r="K68" i="27"/>
  <c r="K66" i="27" s="1"/>
  <c r="J68" i="27"/>
  <c r="J66" i="27" s="1"/>
  <c r="I68" i="27"/>
  <c r="G68" i="27"/>
  <c r="F68" i="27"/>
  <c r="F66" i="27" s="1"/>
  <c r="E68" i="27"/>
  <c r="D68" i="27"/>
  <c r="D66" i="27" s="1"/>
  <c r="H67" i="27"/>
  <c r="D67" i="27"/>
  <c r="C67" i="27"/>
  <c r="L66" i="27"/>
  <c r="G66" i="27"/>
  <c r="H65" i="27"/>
  <c r="D65" i="27"/>
  <c r="C65" i="27"/>
  <c r="H64" i="27"/>
  <c r="C64" i="27"/>
  <c r="H63" i="27"/>
  <c r="C63" i="27"/>
  <c r="H62" i="27"/>
  <c r="C62" i="27"/>
  <c r="H61" i="27"/>
  <c r="C61" i="27"/>
  <c r="H60" i="27"/>
  <c r="C60" i="27"/>
  <c r="H59" i="27"/>
  <c r="C59" i="27"/>
  <c r="I57" i="27"/>
  <c r="H58" i="27"/>
  <c r="C58" i="27"/>
  <c r="L57" i="27"/>
  <c r="K57" i="27"/>
  <c r="J57" i="27"/>
  <c r="G57" i="27"/>
  <c r="F57" i="27"/>
  <c r="E57" i="27"/>
  <c r="D57" i="27"/>
  <c r="H56" i="27"/>
  <c r="C56" i="27"/>
  <c r="I54" i="27"/>
  <c r="H55" i="27"/>
  <c r="C55" i="27"/>
  <c r="L54" i="27"/>
  <c r="L53" i="27" s="1"/>
  <c r="L52" i="27" s="1"/>
  <c r="K54" i="27"/>
  <c r="K53" i="27" s="1"/>
  <c r="J54" i="27"/>
  <c r="J53" i="27" s="1"/>
  <c r="G54" i="27"/>
  <c r="G53" i="27" s="1"/>
  <c r="F54" i="27"/>
  <c r="F53" i="27" s="1"/>
  <c r="F52" i="27" s="1"/>
  <c r="E54" i="27"/>
  <c r="D54" i="27"/>
  <c r="E53" i="27"/>
  <c r="H46" i="27"/>
  <c r="C46" i="27"/>
  <c r="H45" i="27"/>
  <c r="C45" i="27"/>
  <c r="L44" i="27"/>
  <c r="G44" i="27"/>
  <c r="H43" i="27"/>
  <c r="C43" i="27"/>
  <c r="K42" i="27"/>
  <c r="J42" i="27"/>
  <c r="I42" i="27"/>
  <c r="H42" i="27" s="1"/>
  <c r="F42" i="27"/>
  <c r="E42" i="27"/>
  <c r="D42" i="27"/>
  <c r="H41" i="27"/>
  <c r="C41" i="27"/>
  <c r="H40" i="27"/>
  <c r="C40" i="27"/>
  <c r="H39" i="27"/>
  <c r="C39" i="27"/>
  <c r="H38" i="27"/>
  <c r="C38" i="27"/>
  <c r="H37" i="27"/>
  <c r="C37" i="27"/>
  <c r="K36" i="27"/>
  <c r="H36" i="27" s="1"/>
  <c r="F36" i="27"/>
  <c r="C36" i="27" s="1"/>
  <c r="H35" i="27"/>
  <c r="C35" i="27"/>
  <c r="H34" i="27"/>
  <c r="C34" i="27"/>
  <c r="K33" i="27"/>
  <c r="H33" i="27" s="1"/>
  <c r="F33" i="27"/>
  <c r="C33" i="27" s="1"/>
  <c r="H32" i="27"/>
  <c r="C32" i="27"/>
  <c r="K31" i="27"/>
  <c r="H31" i="27" s="1"/>
  <c r="F31" i="27"/>
  <c r="C31" i="27" s="1"/>
  <c r="H30" i="27"/>
  <c r="C30" i="27"/>
  <c r="H29" i="27"/>
  <c r="C29" i="27"/>
  <c r="H28" i="27"/>
  <c r="C28" i="27"/>
  <c r="K27" i="27"/>
  <c r="H27" i="27" s="1"/>
  <c r="F27" i="27"/>
  <c r="C27" i="27" s="1"/>
  <c r="F26" i="27"/>
  <c r="C26" i="27" s="1"/>
  <c r="H25" i="27"/>
  <c r="C25" i="27"/>
  <c r="D24" i="27"/>
  <c r="C24" i="27" s="1"/>
  <c r="H23" i="27"/>
  <c r="C23" i="27"/>
  <c r="H22" i="27"/>
  <c r="C22" i="27"/>
  <c r="L21" i="27"/>
  <c r="L287" i="27" s="1"/>
  <c r="L286" i="27" s="1"/>
  <c r="K21" i="27"/>
  <c r="K287" i="27" s="1"/>
  <c r="K286" i="27" s="1"/>
  <c r="J21" i="27"/>
  <c r="J287" i="27" s="1"/>
  <c r="J286" i="27" s="1"/>
  <c r="I21" i="27"/>
  <c r="G21" i="27"/>
  <c r="G287" i="27" s="1"/>
  <c r="G286" i="27" s="1"/>
  <c r="F21" i="27"/>
  <c r="F287" i="27" s="1"/>
  <c r="F286" i="27" s="1"/>
  <c r="E21" i="27"/>
  <c r="E20" i="27" s="1"/>
  <c r="D21" i="27"/>
  <c r="D287" i="27" s="1"/>
  <c r="F20" i="27"/>
  <c r="H296" i="26"/>
  <c r="C296" i="26"/>
  <c r="H295" i="26"/>
  <c r="C295" i="26"/>
  <c r="H294" i="26"/>
  <c r="C294" i="26"/>
  <c r="H293" i="26"/>
  <c r="C293" i="26"/>
  <c r="H292" i="26"/>
  <c r="C292" i="26"/>
  <c r="H291" i="26"/>
  <c r="C291" i="26"/>
  <c r="H290" i="26"/>
  <c r="C290" i="26"/>
  <c r="H289" i="26"/>
  <c r="C289" i="26"/>
  <c r="C288" i="26" s="1"/>
  <c r="L288" i="26"/>
  <c r="K288" i="26"/>
  <c r="J288" i="26"/>
  <c r="I288" i="26"/>
  <c r="H288" i="26"/>
  <c r="G288" i="26"/>
  <c r="F288" i="26"/>
  <c r="E288" i="26"/>
  <c r="D288" i="26"/>
  <c r="H283" i="26"/>
  <c r="C283" i="26"/>
  <c r="H282" i="26"/>
  <c r="C282" i="26"/>
  <c r="L281" i="26"/>
  <c r="K281" i="26"/>
  <c r="J281" i="26"/>
  <c r="I281" i="26"/>
  <c r="G281" i="26"/>
  <c r="F281" i="26"/>
  <c r="E281" i="26"/>
  <c r="D281" i="26"/>
  <c r="H280" i="26"/>
  <c r="C280" i="26"/>
  <c r="L279" i="26"/>
  <c r="K279" i="26"/>
  <c r="J279" i="26"/>
  <c r="G279" i="26"/>
  <c r="F279" i="26"/>
  <c r="E279" i="26"/>
  <c r="C279" i="26" s="1"/>
  <c r="D279" i="26"/>
  <c r="H278" i="26"/>
  <c r="C278" i="26"/>
  <c r="H277" i="26"/>
  <c r="C277" i="26"/>
  <c r="I275" i="26"/>
  <c r="H275" i="26" s="1"/>
  <c r="H276" i="26"/>
  <c r="C276" i="26"/>
  <c r="L275" i="26"/>
  <c r="K275" i="26"/>
  <c r="J275" i="26"/>
  <c r="G275" i="26"/>
  <c r="F275" i="26"/>
  <c r="E275" i="26"/>
  <c r="D275" i="26"/>
  <c r="H274" i="26"/>
  <c r="C274" i="26"/>
  <c r="H273" i="26"/>
  <c r="C273" i="26"/>
  <c r="H272" i="26"/>
  <c r="C272" i="26"/>
  <c r="L271" i="26"/>
  <c r="L269" i="26" s="1"/>
  <c r="L268" i="26" s="1"/>
  <c r="K271" i="26"/>
  <c r="J271" i="26"/>
  <c r="I271" i="26"/>
  <c r="G271" i="26"/>
  <c r="G269" i="26" s="1"/>
  <c r="G268" i="26" s="1"/>
  <c r="F271" i="26"/>
  <c r="E271" i="26"/>
  <c r="D271" i="26"/>
  <c r="I269" i="26"/>
  <c r="H270" i="26"/>
  <c r="C270" i="26"/>
  <c r="J269" i="26"/>
  <c r="J268" i="26" s="1"/>
  <c r="F269" i="26"/>
  <c r="D269" i="26"/>
  <c r="D268" i="26"/>
  <c r="H267" i="26"/>
  <c r="C267" i="26"/>
  <c r="H266" i="26"/>
  <c r="D266" i="26"/>
  <c r="C266" i="26"/>
  <c r="H265" i="26"/>
  <c r="C265" i="26"/>
  <c r="H264" i="26"/>
  <c r="C264" i="26"/>
  <c r="L263" i="26"/>
  <c r="K263" i="26"/>
  <c r="J263" i="26"/>
  <c r="G263" i="26"/>
  <c r="F263" i="26"/>
  <c r="E263" i="26"/>
  <c r="D263" i="26"/>
  <c r="C263" i="26" s="1"/>
  <c r="H262" i="26"/>
  <c r="C262" i="26"/>
  <c r="H261" i="26"/>
  <c r="C261" i="26"/>
  <c r="I259" i="26"/>
  <c r="H260" i="26"/>
  <c r="C260" i="26"/>
  <c r="L259" i="26"/>
  <c r="K259" i="26"/>
  <c r="K258" i="26" s="1"/>
  <c r="J259" i="26"/>
  <c r="G259" i="26"/>
  <c r="G258" i="26" s="1"/>
  <c r="F259" i="26"/>
  <c r="F258" i="26" s="1"/>
  <c r="E259" i="26"/>
  <c r="D259" i="26"/>
  <c r="L258" i="26"/>
  <c r="H257" i="26"/>
  <c r="C257" i="26"/>
  <c r="H256" i="26"/>
  <c r="C256" i="26"/>
  <c r="H255" i="26"/>
  <c r="C255" i="26"/>
  <c r="H254" i="26"/>
  <c r="C254" i="26"/>
  <c r="H253" i="26"/>
  <c r="C253" i="26"/>
  <c r="H252" i="26"/>
  <c r="C252" i="26"/>
  <c r="L251" i="26"/>
  <c r="L250" i="26" s="1"/>
  <c r="K251" i="26"/>
  <c r="J251" i="26"/>
  <c r="J250" i="26" s="1"/>
  <c r="G251" i="26"/>
  <c r="F251" i="26"/>
  <c r="E251" i="26"/>
  <c r="E250" i="26" s="1"/>
  <c r="D251" i="26"/>
  <c r="C251" i="26" s="1"/>
  <c r="K250" i="26"/>
  <c r="G250" i="26"/>
  <c r="F250" i="26"/>
  <c r="H249" i="26"/>
  <c r="C249" i="26"/>
  <c r="H248" i="26"/>
  <c r="C248" i="26"/>
  <c r="H247" i="26"/>
  <c r="C247" i="26"/>
  <c r="H246" i="26"/>
  <c r="C246" i="26"/>
  <c r="L245" i="26"/>
  <c r="K245" i="26"/>
  <c r="J245" i="26"/>
  <c r="G245" i="26"/>
  <c r="F245" i="26"/>
  <c r="E245" i="26"/>
  <c r="D245" i="26"/>
  <c r="H244" i="26"/>
  <c r="C244" i="26"/>
  <c r="H243" i="26"/>
  <c r="C243" i="26"/>
  <c r="H242" i="26"/>
  <c r="C242" i="26"/>
  <c r="H241" i="26"/>
  <c r="C241" i="26"/>
  <c r="H240" i="26"/>
  <c r="C240" i="26"/>
  <c r="H239" i="26"/>
  <c r="C239" i="26"/>
  <c r="H238" i="26"/>
  <c r="C238" i="26"/>
  <c r="L237" i="26"/>
  <c r="K237" i="26"/>
  <c r="J237" i="26"/>
  <c r="G237" i="26"/>
  <c r="F237" i="26"/>
  <c r="E237" i="26"/>
  <c r="D237" i="26"/>
  <c r="C237" i="26" s="1"/>
  <c r="H236" i="26"/>
  <c r="C236" i="26"/>
  <c r="H235" i="26"/>
  <c r="C235" i="26"/>
  <c r="L234" i="26"/>
  <c r="K234" i="26"/>
  <c r="J234" i="26"/>
  <c r="G234" i="26"/>
  <c r="F234" i="26"/>
  <c r="E234" i="26"/>
  <c r="D234" i="26"/>
  <c r="C234" i="26" s="1"/>
  <c r="H233" i="26"/>
  <c r="C233" i="26"/>
  <c r="L232" i="26"/>
  <c r="L230" i="26" s="1"/>
  <c r="K232" i="26"/>
  <c r="J232" i="26"/>
  <c r="I232" i="26"/>
  <c r="G232" i="26"/>
  <c r="F232" i="26"/>
  <c r="F230" i="26" s="1"/>
  <c r="E232" i="26"/>
  <c r="D232" i="26"/>
  <c r="C232" i="26" s="1"/>
  <c r="H231" i="26"/>
  <c r="C231" i="26"/>
  <c r="E230" i="26"/>
  <c r="H228" i="26"/>
  <c r="C228" i="26"/>
  <c r="H227" i="26"/>
  <c r="C227" i="26"/>
  <c r="L226" i="26"/>
  <c r="K226" i="26"/>
  <c r="J226" i="26"/>
  <c r="G226" i="26"/>
  <c r="F226" i="26"/>
  <c r="E226" i="26"/>
  <c r="D226" i="26"/>
  <c r="C226" i="26" s="1"/>
  <c r="H225" i="26"/>
  <c r="C225" i="26"/>
  <c r="H224" i="26"/>
  <c r="C224" i="26"/>
  <c r="H223" i="26"/>
  <c r="C223" i="26"/>
  <c r="H222" i="26"/>
  <c r="C222" i="26"/>
  <c r="H221" i="26"/>
  <c r="C221" i="26"/>
  <c r="H220" i="26"/>
  <c r="C220" i="26"/>
  <c r="H219" i="26"/>
  <c r="C219" i="26"/>
  <c r="H218" i="26"/>
  <c r="C218" i="26"/>
  <c r="H217" i="26"/>
  <c r="C217" i="26"/>
  <c r="H216" i="26"/>
  <c r="C216" i="26"/>
  <c r="L215" i="26"/>
  <c r="K215" i="26"/>
  <c r="J215" i="26"/>
  <c r="G215" i="26"/>
  <c r="F215" i="26"/>
  <c r="E215" i="26"/>
  <c r="D215" i="26"/>
  <c r="C215" i="26" s="1"/>
  <c r="H214" i="26"/>
  <c r="C214" i="26"/>
  <c r="H213" i="26"/>
  <c r="C213" i="26"/>
  <c r="H212" i="26"/>
  <c r="C212" i="26"/>
  <c r="H211" i="26"/>
  <c r="C211" i="26"/>
  <c r="H210" i="26"/>
  <c r="C210" i="26"/>
  <c r="H209" i="26"/>
  <c r="C209" i="26"/>
  <c r="H208" i="26"/>
  <c r="C208" i="26"/>
  <c r="H207" i="26"/>
  <c r="C207" i="26"/>
  <c r="H206" i="26"/>
  <c r="C206" i="26"/>
  <c r="H205" i="26"/>
  <c r="C205" i="26"/>
  <c r="L204" i="26"/>
  <c r="K204" i="26"/>
  <c r="K203" i="26" s="1"/>
  <c r="J204" i="26"/>
  <c r="G204" i="26"/>
  <c r="G203" i="26" s="1"/>
  <c r="F204" i="26"/>
  <c r="F203" i="26" s="1"/>
  <c r="E204" i="26"/>
  <c r="D204" i="26"/>
  <c r="C204" i="26" s="1"/>
  <c r="L203" i="26"/>
  <c r="J203" i="26"/>
  <c r="E203" i="26"/>
  <c r="D203" i="26"/>
  <c r="H202" i="26"/>
  <c r="C202" i="26"/>
  <c r="H201" i="26"/>
  <c r="C201" i="26"/>
  <c r="H200" i="26"/>
  <c r="C200" i="26"/>
  <c r="H199" i="26"/>
  <c r="C199" i="26"/>
  <c r="I197" i="26"/>
  <c r="H198" i="26"/>
  <c r="C198" i="26"/>
  <c r="L197" i="26"/>
  <c r="L195" i="26" s="1"/>
  <c r="L194" i="26" s="1"/>
  <c r="K197" i="26"/>
  <c r="J197" i="26"/>
  <c r="J195" i="26" s="1"/>
  <c r="J194" i="26" s="1"/>
  <c r="G197" i="26"/>
  <c r="F197" i="26"/>
  <c r="F195" i="26" s="1"/>
  <c r="E197" i="26"/>
  <c r="D197" i="26"/>
  <c r="H196" i="26"/>
  <c r="C196" i="26"/>
  <c r="K195" i="26"/>
  <c r="K194" i="26" s="1"/>
  <c r="G195" i="26"/>
  <c r="G194" i="26" s="1"/>
  <c r="E195" i="26"/>
  <c r="E194" i="26"/>
  <c r="I191" i="26"/>
  <c r="H192" i="26"/>
  <c r="C192" i="26"/>
  <c r="L191" i="26"/>
  <c r="L190" i="26" s="1"/>
  <c r="L186" i="26" s="1"/>
  <c r="K191" i="26"/>
  <c r="K190" i="26" s="1"/>
  <c r="J191" i="26"/>
  <c r="G191" i="26"/>
  <c r="F191" i="26"/>
  <c r="F190" i="26" s="1"/>
  <c r="E191" i="26"/>
  <c r="D191" i="26"/>
  <c r="J190" i="26"/>
  <c r="G190" i="26"/>
  <c r="E190" i="26"/>
  <c r="H189" i="26"/>
  <c r="C189" i="26"/>
  <c r="I187" i="26"/>
  <c r="H188" i="26"/>
  <c r="C188" i="26"/>
  <c r="L187" i="26"/>
  <c r="K187" i="26"/>
  <c r="J187" i="26"/>
  <c r="G187" i="26"/>
  <c r="G186" i="26" s="1"/>
  <c r="F187" i="26"/>
  <c r="E187" i="26"/>
  <c r="D187" i="26"/>
  <c r="E186" i="26"/>
  <c r="H185" i="26"/>
  <c r="C185" i="26"/>
  <c r="I183" i="26"/>
  <c r="H184" i="26"/>
  <c r="C184" i="26"/>
  <c r="L183" i="26"/>
  <c r="K183" i="26"/>
  <c r="J183" i="26"/>
  <c r="G183" i="26"/>
  <c r="F183" i="26"/>
  <c r="E183" i="26"/>
  <c r="D183" i="26"/>
  <c r="C183" i="26" s="1"/>
  <c r="H182" i="26"/>
  <c r="C182" i="26"/>
  <c r="H181" i="26"/>
  <c r="C181" i="26"/>
  <c r="H180" i="26"/>
  <c r="C180" i="26"/>
  <c r="H179" i="26"/>
  <c r="C179" i="26"/>
  <c r="L178" i="26"/>
  <c r="K178" i="26"/>
  <c r="J178" i="26"/>
  <c r="G178" i="26"/>
  <c r="G173" i="26" s="1"/>
  <c r="G172" i="26" s="1"/>
  <c r="F178" i="26"/>
  <c r="E178" i="26"/>
  <c r="D178" i="26"/>
  <c r="H177" i="26"/>
  <c r="C177" i="26"/>
  <c r="H176" i="26"/>
  <c r="C176" i="26"/>
  <c r="H175" i="26"/>
  <c r="C175" i="26"/>
  <c r="L174" i="26"/>
  <c r="K174" i="26"/>
  <c r="J174" i="26"/>
  <c r="J173" i="26" s="1"/>
  <c r="J172" i="26" s="1"/>
  <c r="I174" i="26"/>
  <c r="G174" i="26"/>
  <c r="F174" i="26"/>
  <c r="F173" i="26" s="1"/>
  <c r="F172" i="26" s="1"/>
  <c r="E174" i="26"/>
  <c r="D174" i="26"/>
  <c r="K173" i="26"/>
  <c r="K172" i="26" s="1"/>
  <c r="H171" i="26"/>
  <c r="C171" i="26"/>
  <c r="H170" i="26"/>
  <c r="C170" i="26"/>
  <c r="H169" i="26"/>
  <c r="C169" i="26"/>
  <c r="H168" i="26"/>
  <c r="C168" i="26"/>
  <c r="H167" i="26"/>
  <c r="C167" i="26"/>
  <c r="H166" i="26"/>
  <c r="C166" i="26"/>
  <c r="L165" i="26"/>
  <c r="L164" i="26" s="1"/>
  <c r="K165" i="26"/>
  <c r="K164" i="26" s="1"/>
  <c r="J165" i="26"/>
  <c r="J164" i="26" s="1"/>
  <c r="I165" i="26"/>
  <c r="G165" i="26"/>
  <c r="G164" i="26" s="1"/>
  <c r="F165" i="26"/>
  <c r="F164" i="26" s="1"/>
  <c r="E165" i="26"/>
  <c r="D165" i="26"/>
  <c r="C165" i="26"/>
  <c r="I164" i="26"/>
  <c r="E164" i="26"/>
  <c r="D164" i="26"/>
  <c r="H163" i="26"/>
  <c r="C163" i="26"/>
  <c r="H162" i="26"/>
  <c r="D162" i="26"/>
  <c r="C162" i="26" s="1"/>
  <c r="H161" i="26"/>
  <c r="C161" i="26"/>
  <c r="I159" i="26"/>
  <c r="H160" i="26"/>
  <c r="C160" i="26"/>
  <c r="L159" i="26"/>
  <c r="L129" i="26" s="1"/>
  <c r="K159" i="26"/>
  <c r="J159" i="26"/>
  <c r="G159" i="26"/>
  <c r="F159" i="26"/>
  <c r="E159" i="26"/>
  <c r="D159" i="26"/>
  <c r="H158" i="26"/>
  <c r="C158" i="26"/>
  <c r="H157" i="26"/>
  <c r="C157" i="26"/>
  <c r="H156" i="26"/>
  <c r="C156" i="26"/>
  <c r="H155" i="26"/>
  <c r="C155" i="26"/>
  <c r="H154" i="26"/>
  <c r="C154" i="26"/>
  <c r="H153" i="26"/>
  <c r="C153" i="26"/>
  <c r="C152" i="26"/>
  <c r="H151" i="26"/>
  <c r="C151" i="26"/>
  <c r="L150" i="26"/>
  <c r="K150" i="26"/>
  <c r="J150" i="26"/>
  <c r="J129" i="26" s="1"/>
  <c r="G150" i="26"/>
  <c r="F150" i="26"/>
  <c r="E150" i="26"/>
  <c r="D150" i="26"/>
  <c r="H149" i="26"/>
  <c r="C149" i="26"/>
  <c r="H148" i="26"/>
  <c r="C148" i="26"/>
  <c r="H147" i="26"/>
  <c r="C147" i="26"/>
  <c r="H146" i="26"/>
  <c r="C146" i="26"/>
  <c r="H145" i="26"/>
  <c r="C145" i="26"/>
  <c r="H144" i="26"/>
  <c r="C144" i="26"/>
  <c r="L143" i="26"/>
  <c r="K143" i="26"/>
  <c r="J143" i="26"/>
  <c r="G143" i="26"/>
  <c r="F143" i="26"/>
  <c r="E143" i="26"/>
  <c r="D143" i="26"/>
  <c r="H142" i="26"/>
  <c r="C142" i="26"/>
  <c r="I140" i="26"/>
  <c r="H141" i="26"/>
  <c r="C141" i="26"/>
  <c r="L140" i="26"/>
  <c r="K140" i="26"/>
  <c r="J140" i="26"/>
  <c r="G140" i="26"/>
  <c r="F140" i="26"/>
  <c r="E140" i="26"/>
  <c r="D140" i="26"/>
  <c r="H139" i="26"/>
  <c r="C139" i="26"/>
  <c r="H138" i="26"/>
  <c r="C138" i="26"/>
  <c r="C137" i="26"/>
  <c r="H136" i="26"/>
  <c r="C136" i="26"/>
  <c r="L135" i="26"/>
  <c r="K135" i="26"/>
  <c r="J135" i="26"/>
  <c r="G135" i="26"/>
  <c r="F135" i="26"/>
  <c r="E135" i="26"/>
  <c r="E129" i="26" s="1"/>
  <c r="D135" i="26"/>
  <c r="H134" i="26"/>
  <c r="D134" i="26"/>
  <c r="C134" i="26" s="1"/>
  <c r="H133" i="26"/>
  <c r="C133" i="26"/>
  <c r="H132" i="26"/>
  <c r="C132" i="26"/>
  <c r="D131" i="26"/>
  <c r="C131" i="26" s="1"/>
  <c r="L130" i="26"/>
  <c r="K130" i="26"/>
  <c r="J130" i="26"/>
  <c r="G130" i="26"/>
  <c r="G129" i="26" s="1"/>
  <c r="F130" i="26"/>
  <c r="E130" i="26"/>
  <c r="K129" i="26"/>
  <c r="H128" i="26"/>
  <c r="H127" i="26" s="1"/>
  <c r="C128" i="26"/>
  <c r="L127" i="26"/>
  <c r="K127" i="26"/>
  <c r="J127" i="26"/>
  <c r="G127" i="26"/>
  <c r="F127" i="26"/>
  <c r="E127" i="26"/>
  <c r="D127" i="26"/>
  <c r="C127" i="26"/>
  <c r="H126" i="26"/>
  <c r="D126" i="26"/>
  <c r="C126" i="26"/>
  <c r="H125" i="26"/>
  <c r="C125" i="26"/>
  <c r="H124" i="26"/>
  <c r="C124" i="26"/>
  <c r="H123" i="26"/>
  <c r="C123" i="26"/>
  <c r="H122" i="26"/>
  <c r="C122" i="26"/>
  <c r="L121" i="26"/>
  <c r="K121" i="26"/>
  <c r="J121" i="26"/>
  <c r="G121" i="26"/>
  <c r="F121" i="26"/>
  <c r="E121" i="26"/>
  <c r="D121" i="26"/>
  <c r="H120" i="26"/>
  <c r="C120" i="26"/>
  <c r="H119" i="26"/>
  <c r="D119" i="26"/>
  <c r="C119" i="26" s="1"/>
  <c r="H118" i="26"/>
  <c r="C118" i="26"/>
  <c r="H117" i="26"/>
  <c r="C117" i="26"/>
  <c r="D116" i="26"/>
  <c r="C116" i="26" s="1"/>
  <c r="L115" i="26"/>
  <c r="K115" i="26"/>
  <c r="J115" i="26"/>
  <c r="G115" i="26"/>
  <c r="F115" i="26"/>
  <c r="E115" i="26"/>
  <c r="H114" i="26"/>
  <c r="C114" i="26"/>
  <c r="H113" i="26"/>
  <c r="C113" i="26"/>
  <c r="H112" i="26"/>
  <c r="C112" i="26"/>
  <c r="L111" i="26"/>
  <c r="K111" i="26"/>
  <c r="J111" i="26"/>
  <c r="G111" i="26"/>
  <c r="F111" i="26"/>
  <c r="E111" i="26"/>
  <c r="D111" i="26"/>
  <c r="H110" i="26"/>
  <c r="C110" i="26"/>
  <c r="H109" i="26"/>
  <c r="C109" i="26"/>
  <c r="H108" i="26"/>
  <c r="C108" i="26"/>
  <c r="H107" i="26"/>
  <c r="C107" i="26"/>
  <c r="H106" i="26"/>
  <c r="C106" i="26"/>
  <c r="H105" i="26"/>
  <c r="C105" i="26"/>
  <c r="H104" i="26"/>
  <c r="C104" i="26"/>
  <c r="H103" i="26"/>
  <c r="C103" i="26"/>
  <c r="L102" i="26"/>
  <c r="K102" i="26"/>
  <c r="J102" i="26"/>
  <c r="G102" i="26"/>
  <c r="F102" i="26"/>
  <c r="E102" i="26"/>
  <c r="D102" i="26"/>
  <c r="C102" i="26" s="1"/>
  <c r="H101" i="26"/>
  <c r="C101" i="26"/>
  <c r="H100" i="26"/>
  <c r="C100" i="26"/>
  <c r="H99" i="26"/>
  <c r="C99" i="26"/>
  <c r="H98" i="26"/>
  <c r="C98" i="26"/>
  <c r="H97" i="26"/>
  <c r="C97" i="26"/>
  <c r="H96" i="26"/>
  <c r="C96" i="26"/>
  <c r="H95" i="26"/>
  <c r="D95" i="26"/>
  <c r="C95" i="26"/>
  <c r="L94" i="26"/>
  <c r="K94" i="26"/>
  <c r="J94" i="26"/>
  <c r="G94" i="26"/>
  <c r="F94" i="26"/>
  <c r="E94" i="26"/>
  <c r="D94" i="26"/>
  <c r="H93" i="26"/>
  <c r="C93" i="26"/>
  <c r="H92" i="26"/>
  <c r="C92" i="26"/>
  <c r="H91" i="26"/>
  <c r="C91" i="26"/>
  <c r="C90" i="26"/>
  <c r="H89" i="26"/>
  <c r="C89" i="26"/>
  <c r="L88" i="26"/>
  <c r="L82" i="26" s="1"/>
  <c r="K88" i="26"/>
  <c r="J88" i="26"/>
  <c r="G88" i="26"/>
  <c r="F88" i="26"/>
  <c r="E88" i="26"/>
  <c r="D88" i="26"/>
  <c r="H87" i="26"/>
  <c r="C87" i="26"/>
  <c r="H86" i="26"/>
  <c r="C86" i="26"/>
  <c r="H85" i="26"/>
  <c r="C85" i="26"/>
  <c r="H84" i="26"/>
  <c r="C84" i="26"/>
  <c r="L83" i="26"/>
  <c r="K83" i="26"/>
  <c r="J83" i="26"/>
  <c r="G83" i="26"/>
  <c r="F83" i="26"/>
  <c r="E83" i="26"/>
  <c r="D83" i="26"/>
  <c r="H81" i="26"/>
  <c r="C81" i="26"/>
  <c r="H80" i="26"/>
  <c r="C80" i="26"/>
  <c r="L79" i="26"/>
  <c r="K79" i="26"/>
  <c r="J79" i="26"/>
  <c r="G79" i="26"/>
  <c r="F79" i="26"/>
  <c r="E79" i="26"/>
  <c r="D79" i="26"/>
  <c r="H78" i="26"/>
  <c r="C78" i="26"/>
  <c r="I76" i="26"/>
  <c r="H76" i="26" s="1"/>
  <c r="H77" i="26"/>
  <c r="C77" i="26"/>
  <c r="L76" i="26"/>
  <c r="K76" i="26"/>
  <c r="K75" i="26" s="1"/>
  <c r="J76" i="26"/>
  <c r="G76" i="26"/>
  <c r="G75" i="26" s="1"/>
  <c r="F76" i="26"/>
  <c r="F75" i="26" s="1"/>
  <c r="E76" i="26"/>
  <c r="E75" i="26" s="1"/>
  <c r="D76" i="26"/>
  <c r="J75" i="26"/>
  <c r="D75" i="26"/>
  <c r="H73" i="26"/>
  <c r="C73" i="26"/>
  <c r="H72" i="26"/>
  <c r="C72" i="26"/>
  <c r="H71" i="26"/>
  <c r="C71" i="26"/>
  <c r="H70" i="26"/>
  <c r="C70" i="26"/>
  <c r="H69" i="26"/>
  <c r="C69" i="26"/>
  <c r="L68" i="26"/>
  <c r="L66" i="26" s="1"/>
  <c r="K68" i="26"/>
  <c r="K66" i="26" s="1"/>
  <c r="J68" i="26"/>
  <c r="G68" i="26"/>
  <c r="G66" i="26" s="1"/>
  <c r="F68" i="26"/>
  <c r="E68" i="26"/>
  <c r="C68" i="26" s="1"/>
  <c r="D68" i="26"/>
  <c r="H67" i="26"/>
  <c r="D67" i="26"/>
  <c r="D66" i="26" s="1"/>
  <c r="C67" i="26"/>
  <c r="J66" i="26"/>
  <c r="F66" i="26"/>
  <c r="H65" i="26"/>
  <c r="D65" i="26"/>
  <c r="C65" i="26"/>
  <c r="H64" i="26"/>
  <c r="C64" i="26"/>
  <c r="H63" i="26"/>
  <c r="C63" i="26"/>
  <c r="H62" i="26"/>
  <c r="C62" i="26"/>
  <c r="H61" i="26"/>
  <c r="C61" i="26"/>
  <c r="H60" i="26"/>
  <c r="C60" i="26"/>
  <c r="C59" i="26"/>
  <c r="H58" i="26"/>
  <c r="C58" i="26"/>
  <c r="L57" i="26"/>
  <c r="K57" i="26"/>
  <c r="J57" i="26"/>
  <c r="J53" i="26" s="1"/>
  <c r="J52" i="26" s="1"/>
  <c r="G57" i="26"/>
  <c r="F57" i="26"/>
  <c r="E57" i="26"/>
  <c r="D57" i="26"/>
  <c r="C56" i="26"/>
  <c r="H55" i="26"/>
  <c r="C55" i="26"/>
  <c r="L54" i="26"/>
  <c r="K54" i="26"/>
  <c r="J54" i="26"/>
  <c r="G54" i="26"/>
  <c r="F54" i="26"/>
  <c r="F53" i="26" s="1"/>
  <c r="F52" i="26" s="1"/>
  <c r="E54" i="26"/>
  <c r="E53" i="26" s="1"/>
  <c r="D54" i="26"/>
  <c r="K53" i="26"/>
  <c r="G53" i="26"/>
  <c r="H46" i="26"/>
  <c r="C46" i="26"/>
  <c r="H45" i="26"/>
  <c r="C45" i="26"/>
  <c r="L44" i="26"/>
  <c r="G44" i="26"/>
  <c r="H43" i="26"/>
  <c r="C43" i="26"/>
  <c r="K42" i="26"/>
  <c r="J42" i="26"/>
  <c r="I42" i="26"/>
  <c r="F42" i="26"/>
  <c r="E42" i="26"/>
  <c r="D42" i="26"/>
  <c r="H41" i="26"/>
  <c r="C41" i="26"/>
  <c r="H40" i="26"/>
  <c r="C40" i="26"/>
  <c r="H39" i="26"/>
  <c r="C39" i="26"/>
  <c r="H38" i="26"/>
  <c r="C38" i="26"/>
  <c r="H37" i="26"/>
  <c r="C37" i="26"/>
  <c r="K36" i="26"/>
  <c r="H36" i="26" s="1"/>
  <c r="F36" i="26"/>
  <c r="C36" i="26" s="1"/>
  <c r="H35" i="26"/>
  <c r="C35" i="26"/>
  <c r="H34" i="26"/>
  <c r="C34" i="26"/>
  <c r="K33" i="26"/>
  <c r="H33" i="26" s="1"/>
  <c r="F33" i="26"/>
  <c r="C33" i="26" s="1"/>
  <c r="H32" i="26"/>
  <c r="C32" i="26"/>
  <c r="K31" i="26"/>
  <c r="H31" i="26" s="1"/>
  <c r="F31" i="26"/>
  <c r="C31" i="26" s="1"/>
  <c r="H30" i="26"/>
  <c r="C30" i="26"/>
  <c r="H29" i="26"/>
  <c r="C29" i="26"/>
  <c r="H28" i="26"/>
  <c r="C28" i="26"/>
  <c r="K27" i="26"/>
  <c r="H27" i="26" s="1"/>
  <c r="F27" i="26"/>
  <c r="C27" i="26" s="1"/>
  <c r="F26" i="26"/>
  <c r="H25" i="26"/>
  <c r="C25" i="26"/>
  <c r="D24" i="26"/>
  <c r="C24" i="26" s="1"/>
  <c r="H23" i="26"/>
  <c r="C23" i="26"/>
  <c r="H22" i="26"/>
  <c r="C22" i="26"/>
  <c r="L21" i="26"/>
  <c r="L287" i="26" s="1"/>
  <c r="L286" i="26" s="1"/>
  <c r="K21" i="26"/>
  <c r="K287" i="26" s="1"/>
  <c r="K286" i="26" s="1"/>
  <c r="J21" i="26"/>
  <c r="I21" i="26"/>
  <c r="I287" i="26" s="1"/>
  <c r="G21" i="26"/>
  <c r="G287" i="26" s="1"/>
  <c r="G286" i="26" s="1"/>
  <c r="F21" i="26"/>
  <c r="F287" i="26" s="1"/>
  <c r="F286" i="26" s="1"/>
  <c r="E21" i="26"/>
  <c r="D21" i="26"/>
  <c r="D20" i="26" s="1"/>
  <c r="J20" i="26"/>
  <c r="E20" i="26"/>
  <c r="H296" i="25"/>
  <c r="C296" i="25"/>
  <c r="H295" i="25"/>
  <c r="C295" i="25"/>
  <c r="H294" i="25"/>
  <c r="C294" i="25"/>
  <c r="H293" i="25"/>
  <c r="C293" i="25"/>
  <c r="H292" i="25"/>
  <c r="C292" i="25"/>
  <c r="H291" i="25"/>
  <c r="C291" i="25"/>
  <c r="H290" i="25"/>
  <c r="C290" i="25"/>
  <c r="H289" i="25"/>
  <c r="H288" i="25" s="1"/>
  <c r="C289" i="25"/>
  <c r="L288" i="25"/>
  <c r="K288" i="25"/>
  <c r="J288" i="25"/>
  <c r="I288" i="25"/>
  <c r="G288" i="25"/>
  <c r="F288" i="25"/>
  <c r="E288" i="25"/>
  <c r="D288" i="25"/>
  <c r="C288" i="25"/>
  <c r="H283" i="25"/>
  <c r="C283" i="25"/>
  <c r="H282" i="25"/>
  <c r="C282" i="25"/>
  <c r="L281" i="25"/>
  <c r="K281" i="25"/>
  <c r="J281" i="25"/>
  <c r="I281" i="25"/>
  <c r="G281" i="25"/>
  <c r="F281" i="25"/>
  <c r="E281" i="25"/>
  <c r="D281" i="25"/>
  <c r="H280" i="25"/>
  <c r="C280" i="25"/>
  <c r="L279" i="25"/>
  <c r="K279" i="25"/>
  <c r="J279" i="25"/>
  <c r="G279" i="25"/>
  <c r="F279" i="25"/>
  <c r="E279" i="25"/>
  <c r="D279" i="25"/>
  <c r="H278" i="25"/>
  <c r="C278" i="25"/>
  <c r="C277" i="25"/>
  <c r="H276" i="25"/>
  <c r="C276" i="25"/>
  <c r="L275" i="25"/>
  <c r="K275" i="25"/>
  <c r="J275" i="25"/>
  <c r="J269" i="25" s="1"/>
  <c r="J268" i="25" s="1"/>
  <c r="G275" i="25"/>
  <c r="F275" i="25"/>
  <c r="E275" i="25"/>
  <c r="D275" i="25"/>
  <c r="D269" i="25" s="1"/>
  <c r="D268" i="25" s="1"/>
  <c r="H274" i="25"/>
  <c r="C274" i="25"/>
  <c r="H273" i="25"/>
  <c r="C273" i="25"/>
  <c r="H272" i="25"/>
  <c r="C272" i="25"/>
  <c r="L271" i="25"/>
  <c r="K271" i="25"/>
  <c r="K269" i="25" s="1"/>
  <c r="K268" i="25" s="1"/>
  <c r="J271" i="25"/>
  <c r="G271" i="25"/>
  <c r="G269" i="25" s="1"/>
  <c r="G268" i="25" s="1"/>
  <c r="F271" i="25"/>
  <c r="E271" i="25"/>
  <c r="E269" i="25" s="1"/>
  <c r="E268" i="25" s="1"/>
  <c r="D271" i="25"/>
  <c r="H270" i="25"/>
  <c r="C270" i="25"/>
  <c r="L269" i="25"/>
  <c r="L268" i="25" s="1"/>
  <c r="H267" i="25"/>
  <c r="C267" i="25"/>
  <c r="H266" i="25"/>
  <c r="C266" i="25"/>
  <c r="H265" i="25"/>
  <c r="C265" i="25"/>
  <c r="H264" i="25"/>
  <c r="C264" i="25"/>
  <c r="L263" i="25"/>
  <c r="K263" i="25"/>
  <c r="J263" i="25"/>
  <c r="G263" i="25"/>
  <c r="F263" i="25"/>
  <c r="E263" i="25"/>
  <c r="D263" i="25"/>
  <c r="C263" i="25" s="1"/>
  <c r="H262" i="25"/>
  <c r="C262" i="25"/>
  <c r="H261" i="25"/>
  <c r="C261" i="25"/>
  <c r="H260" i="25"/>
  <c r="C260" i="25"/>
  <c r="L259" i="25"/>
  <c r="K259" i="25"/>
  <c r="K258" i="25" s="1"/>
  <c r="J259" i="25"/>
  <c r="G259" i="25"/>
  <c r="F259" i="25"/>
  <c r="E259" i="25"/>
  <c r="C259" i="25" s="1"/>
  <c r="D259" i="25"/>
  <c r="G258" i="25"/>
  <c r="F258" i="25"/>
  <c r="H257" i="25"/>
  <c r="C257" i="25"/>
  <c r="H256" i="25"/>
  <c r="C256" i="25"/>
  <c r="H255" i="25"/>
  <c r="C255" i="25"/>
  <c r="H254" i="25"/>
  <c r="C254" i="25"/>
  <c r="H253" i="25"/>
  <c r="C253" i="25"/>
  <c r="H252" i="25"/>
  <c r="C252" i="25"/>
  <c r="L251" i="25"/>
  <c r="K251" i="25"/>
  <c r="K250" i="25" s="1"/>
  <c r="J251" i="25"/>
  <c r="J250" i="25" s="1"/>
  <c r="G251" i="25"/>
  <c r="G250" i="25" s="1"/>
  <c r="F251" i="25"/>
  <c r="F250" i="25" s="1"/>
  <c r="E251" i="25"/>
  <c r="D251" i="25"/>
  <c r="C251" i="25"/>
  <c r="L250" i="25"/>
  <c r="E250" i="25"/>
  <c r="D250" i="25"/>
  <c r="H249" i="25"/>
  <c r="C249" i="25"/>
  <c r="H248" i="25"/>
  <c r="C248" i="25"/>
  <c r="H247" i="25"/>
  <c r="C247" i="25"/>
  <c r="H246" i="25"/>
  <c r="C246" i="25"/>
  <c r="L245" i="25"/>
  <c r="K245" i="25"/>
  <c r="J245" i="25"/>
  <c r="G245" i="25"/>
  <c r="F245" i="25"/>
  <c r="C245" i="25" s="1"/>
  <c r="E245" i="25"/>
  <c r="D245" i="25"/>
  <c r="H244" i="25"/>
  <c r="C244" i="25"/>
  <c r="H243" i="25"/>
  <c r="C243" i="25"/>
  <c r="H242" i="25"/>
  <c r="C242" i="25"/>
  <c r="H241" i="25"/>
  <c r="C241" i="25"/>
  <c r="H240" i="25"/>
  <c r="C240" i="25"/>
  <c r="H239" i="25"/>
  <c r="C239" i="25"/>
  <c r="H238" i="25"/>
  <c r="C238" i="25"/>
  <c r="L237" i="25"/>
  <c r="K237" i="25"/>
  <c r="J237" i="25"/>
  <c r="G237" i="25"/>
  <c r="F237" i="25"/>
  <c r="E237" i="25"/>
  <c r="D237" i="25"/>
  <c r="C237" i="25" s="1"/>
  <c r="H236" i="25"/>
  <c r="C236" i="25"/>
  <c r="H235" i="25"/>
  <c r="C235" i="25"/>
  <c r="L234" i="25"/>
  <c r="K234" i="25"/>
  <c r="J234" i="25"/>
  <c r="G234" i="25"/>
  <c r="F234" i="25"/>
  <c r="E234" i="25"/>
  <c r="D234" i="25"/>
  <c r="H233" i="25"/>
  <c r="C233" i="25"/>
  <c r="L232" i="25"/>
  <c r="K232" i="25"/>
  <c r="K230" i="25" s="1"/>
  <c r="J232" i="25"/>
  <c r="G232" i="25"/>
  <c r="F232" i="25"/>
  <c r="E232" i="25"/>
  <c r="E230" i="25" s="1"/>
  <c r="D232" i="25"/>
  <c r="C232" i="25" s="1"/>
  <c r="H231" i="25"/>
  <c r="C231" i="25"/>
  <c r="L230" i="25"/>
  <c r="H228" i="25"/>
  <c r="C228" i="25"/>
  <c r="H227" i="25"/>
  <c r="C227" i="25"/>
  <c r="L226" i="25"/>
  <c r="K226" i="25"/>
  <c r="J226" i="25"/>
  <c r="H226" i="25" s="1"/>
  <c r="I226" i="25"/>
  <c r="G226" i="25"/>
  <c r="F226" i="25"/>
  <c r="E226" i="25"/>
  <c r="E203" i="25" s="1"/>
  <c r="D226" i="25"/>
  <c r="H225" i="25"/>
  <c r="C225" i="25"/>
  <c r="H224" i="25"/>
  <c r="C224" i="25"/>
  <c r="H223" i="25"/>
  <c r="C223" i="25"/>
  <c r="H222" i="25"/>
  <c r="C222" i="25"/>
  <c r="H221" i="25"/>
  <c r="C221" i="25"/>
  <c r="H220" i="25"/>
  <c r="C220" i="25"/>
  <c r="H219" i="25"/>
  <c r="C219" i="25"/>
  <c r="H218" i="25"/>
  <c r="C218" i="25"/>
  <c r="H217" i="25"/>
  <c r="C217" i="25"/>
  <c r="H216" i="25"/>
  <c r="C216" i="25"/>
  <c r="L215" i="25"/>
  <c r="K215" i="25"/>
  <c r="K203" i="25" s="1"/>
  <c r="J215" i="25"/>
  <c r="G215" i="25"/>
  <c r="F215" i="25"/>
  <c r="E215" i="25"/>
  <c r="D215" i="25"/>
  <c r="C215" i="25" s="1"/>
  <c r="H214" i="25"/>
  <c r="C214" i="25"/>
  <c r="H213" i="25"/>
  <c r="C213" i="25"/>
  <c r="H212" i="25"/>
  <c r="C212" i="25"/>
  <c r="H211" i="25"/>
  <c r="C211" i="25"/>
  <c r="H210" i="25"/>
  <c r="C210" i="25"/>
  <c r="H209" i="25"/>
  <c r="C209" i="25"/>
  <c r="H208" i="25"/>
  <c r="C208" i="25"/>
  <c r="H207" i="25"/>
  <c r="C207" i="25"/>
  <c r="H206" i="25"/>
  <c r="C206" i="25"/>
  <c r="H205" i="25"/>
  <c r="C205" i="25"/>
  <c r="L204" i="25"/>
  <c r="K204" i="25"/>
  <c r="J204" i="25"/>
  <c r="G204" i="25"/>
  <c r="G203" i="25" s="1"/>
  <c r="F204" i="25"/>
  <c r="E204" i="25"/>
  <c r="D204" i="25"/>
  <c r="L203" i="25"/>
  <c r="D203" i="25"/>
  <c r="D194" i="25" s="1"/>
  <c r="H202" i="25"/>
  <c r="C202" i="25"/>
  <c r="H201" i="25"/>
  <c r="C201" i="25"/>
  <c r="H200" i="25"/>
  <c r="C200" i="25"/>
  <c r="H199" i="25"/>
  <c r="C199" i="25"/>
  <c r="H198" i="25"/>
  <c r="C198" i="25"/>
  <c r="L197" i="25"/>
  <c r="L195" i="25" s="1"/>
  <c r="L194" i="25" s="1"/>
  <c r="K197" i="25"/>
  <c r="K195" i="25" s="1"/>
  <c r="J197" i="25"/>
  <c r="I197" i="25"/>
  <c r="G197" i="25"/>
  <c r="G195" i="25" s="1"/>
  <c r="F197" i="25"/>
  <c r="E197" i="25"/>
  <c r="E195" i="25" s="1"/>
  <c r="D197" i="25"/>
  <c r="I195" i="25"/>
  <c r="H196" i="25"/>
  <c r="C196" i="25"/>
  <c r="J195" i="25"/>
  <c r="F195" i="25"/>
  <c r="D195" i="25"/>
  <c r="H192" i="25"/>
  <c r="C192" i="25"/>
  <c r="L191" i="25"/>
  <c r="K191" i="25"/>
  <c r="K190" i="25" s="1"/>
  <c r="J191" i="25"/>
  <c r="J190" i="25" s="1"/>
  <c r="J186" i="25" s="1"/>
  <c r="G191" i="25"/>
  <c r="G190" i="25" s="1"/>
  <c r="F191" i="25"/>
  <c r="E191" i="25"/>
  <c r="E190" i="25" s="1"/>
  <c r="D191" i="25"/>
  <c r="C191" i="25" s="1"/>
  <c r="L190" i="25"/>
  <c r="F190" i="25"/>
  <c r="H189" i="25"/>
  <c r="C189" i="25"/>
  <c r="H188" i="25"/>
  <c r="C188" i="25"/>
  <c r="L187" i="25"/>
  <c r="K187" i="25"/>
  <c r="J187" i="25"/>
  <c r="I187" i="25"/>
  <c r="G187" i="25"/>
  <c r="F187" i="25"/>
  <c r="F186" i="25" s="1"/>
  <c r="E187" i="25"/>
  <c r="D187" i="25"/>
  <c r="L186" i="25"/>
  <c r="H185" i="25"/>
  <c r="C185" i="25"/>
  <c r="H184" i="25"/>
  <c r="C184" i="25"/>
  <c r="L183" i="25"/>
  <c r="K183" i="25"/>
  <c r="J183" i="25"/>
  <c r="G183" i="25"/>
  <c r="F183" i="25"/>
  <c r="E183" i="25"/>
  <c r="D183" i="25"/>
  <c r="C183" i="25" s="1"/>
  <c r="H182" i="25"/>
  <c r="C182" i="25"/>
  <c r="H181" i="25"/>
  <c r="C181" i="25"/>
  <c r="H180" i="25"/>
  <c r="C180" i="25"/>
  <c r="H179" i="25"/>
  <c r="C179" i="25"/>
  <c r="L178" i="25"/>
  <c r="K178" i="25"/>
  <c r="K173" i="25" s="1"/>
  <c r="K172" i="25" s="1"/>
  <c r="J178" i="25"/>
  <c r="I178" i="25"/>
  <c r="G178" i="25"/>
  <c r="G173" i="25" s="1"/>
  <c r="G172" i="25" s="1"/>
  <c r="F178" i="25"/>
  <c r="F173" i="25" s="1"/>
  <c r="F172" i="25" s="1"/>
  <c r="E178" i="25"/>
  <c r="D178" i="25"/>
  <c r="H177" i="25"/>
  <c r="C177" i="25"/>
  <c r="H176" i="25"/>
  <c r="C176" i="25"/>
  <c r="I174" i="25"/>
  <c r="H175" i="25"/>
  <c r="C175" i="25"/>
  <c r="L174" i="25"/>
  <c r="K174" i="25"/>
  <c r="J174" i="25"/>
  <c r="J173" i="25" s="1"/>
  <c r="J172" i="25" s="1"/>
  <c r="G174" i="25"/>
  <c r="F174" i="25"/>
  <c r="E174" i="25"/>
  <c r="D174" i="25"/>
  <c r="C174" i="25" s="1"/>
  <c r="H171" i="25"/>
  <c r="C171" i="25"/>
  <c r="H170" i="25"/>
  <c r="C170" i="25"/>
  <c r="H169" i="25"/>
  <c r="C169" i="25"/>
  <c r="H168" i="25"/>
  <c r="C168" i="25"/>
  <c r="H167" i="25"/>
  <c r="C167" i="25"/>
  <c r="I165" i="25"/>
  <c r="H166" i="25"/>
  <c r="C166" i="25"/>
  <c r="L165" i="25"/>
  <c r="L164" i="25" s="1"/>
  <c r="K165" i="25"/>
  <c r="K164" i="25" s="1"/>
  <c r="J165" i="25"/>
  <c r="G165" i="25"/>
  <c r="G164" i="25" s="1"/>
  <c r="F165" i="25"/>
  <c r="E165" i="25"/>
  <c r="D165" i="25"/>
  <c r="J164" i="25"/>
  <c r="F164" i="25"/>
  <c r="E164" i="25"/>
  <c r="H163" i="25"/>
  <c r="C163" i="25"/>
  <c r="H162" i="25"/>
  <c r="C162" i="25"/>
  <c r="H161" i="25"/>
  <c r="C161" i="25"/>
  <c r="I159" i="25"/>
  <c r="H160" i="25"/>
  <c r="C160" i="25"/>
  <c r="L159" i="25"/>
  <c r="K159" i="25"/>
  <c r="J159" i="25"/>
  <c r="G159" i="25"/>
  <c r="F159" i="25"/>
  <c r="E159" i="25"/>
  <c r="D159" i="25"/>
  <c r="H158" i="25"/>
  <c r="C158" i="25"/>
  <c r="H157" i="25"/>
  <c r="C157" i="25"/>
  <c r="H156" i="25"/>
  <c r="C156" i="25"/>
  <c r="H155" i="25"/>
  <c r="C155" i="25"/>
  <c r="H154" i="25"/>
  <c r="C154" i="25"/>
  <c r="H153" i="25"/>
  <c r="C153" i="25"/>
  <c r="H152" i="25"/>
  <c r="C152" i="25"/>
  <c r="H151" i="25"/>
  <c r="C151" i="25"/>
  <c r="L150" i="25"/>
  <c r="K150" i="25"/>
  <c r="J150" i="25"/>
  <c r="G150" i="25"/>
  <c r="F150" i="25"/>
  <c r="E150" i="25"/>
  <c r="D150" i="25"/>
  <c r="C150" i="25" s="1"/>
  <c r="H149" i="25"/>
  <c r="C149" i="25"/>
  <c r="H148" i="25"/>
  <c r="C148" i="25"/>
  <c r="H147" i="25"/>
  <c r="C147" i="25"/>
  <c r="H146" i="25"/>
  <c r="C146" i="25"/>
  <c r="H145" i="25"/>
  <c r="C145" i="25"/>
  <c r="I143" i="25"/>
  <c r="H144" i="25"/>
  <c r="C144" i="25"/>
  <c r="L143" i="25"/>
  <c r="K143" i="25"/>
  <c r="J143" i="25"/>
  <c r="G143" i="25"/>
  <c r="F143" i="25"/>
  <c r="E143" i="25"/>
  <c r="D143" i="25"/>
  <c r="C143" i="25" s="1"/>
  <c r="H142" i="25"/>
  <c r="C142" i="25"/>
  <c r="I140" i="25"/>
  <c r="H141" i="25"/>
  <c r="C141" i="25"/>
  <c r="L140" i="25"/>
  <c r="K140" i="25"/>
  <c r="J140" i="25"/>
  <c r="G140" i="25"/>
  <c r="F140" i="25"/>
  <c r="E140" i="25"/>
  <c r="D140" i="25"/>
  <c r="C140" i="25" s="1"/>
  <c r="H139" i="25"/>
  <c r="C139" i="25"/>
  <c r="H138" i="25"/>
  <c r="C138" i="25"/>
  <c r="H137" i="25"/>
  <c r="C137" i="25"/>
  <c r="H136" i="25"/>
  <c r="C136" i="25"/>
  <c r="L135" i="25"/>
  <c r="K135" i="25"/>
  <c r="J135" i="25"/>
  <c r="G135" i="25"/>
  <c r="F135" i="25"/>
  <c r="E135" i="25"/>
  <c r="D135" i="25"/>
  <c r="H134" i="25"/>
  <c r="D134" i="25"/>
  <c r="C134" i="25" s="1"/>
  <c r="H133" i="25"/>
  <c r="C133" i="25"/>
  <c r="H132" i="25"/>
  <c r="C132" i="25"/>
  <c r="H131" i="25"/>
  <c r="C131" i="25"/>
  <c r="L130" i="25"/>
  <c r="K130" i="25"/>
  <c r="J130" i="25"/>
  <c r="G130" i="25"/>
  <c r="F130" i="25"/>
  <c r="E130" i="25"/>
  <c r="E129" i="25" s="1"/>
  <c r="I127" i="25"/>
  <c r="H128" i="25"/>
  <c r="H127" i="25" s="1"/>
  <c r="C128" i="25"/>
  <c r="L127" i="25"/>
  <c r="K127" i="25"/>
  <c r="J127" i="25"/>
  <c r="G127" i="25"/>
  <c r="F127" i="25"/>
  <c r="E127" i="25"/>
  <c r="D127" i="25"/>
  <c r="C127" i="25"/>
  <c r="H126" i="25"/>
  <c r="D126" i="25"/>
  <c r="C126" i="25" s="1"/>
  <c r="H125" i="25"/>
  <c r="C125" i="25"/>
  <c r="H124" i="25"/>
  <c r="C124" i="25"/>
  <c r="H123" i="25"/>
  <c r="C123" i="25"/>
  <c r="H122" i="25"/>
  <c r="C122" i="25"/>
  <c r="L121" i="25"/>
  <c r="K121" i="25"/>
  <c r="J121" i="25"/>
  <c r="G121" i="25"/>
  <c r="F121" i="25"/>
  <c r="E121" i="25"/>
  <c r="D121" i="25"/>
  <c r="H120" i="25"/>
  <c r="C120" i="25"/>
  <c r="H119" i="25"/>
  <c r="C119" i="25"/>
  <c r="H118" i="25"/>
  <c r="C118" i="25"/>
  <c r="H117" i="25"/>
  <c r="C117" i="25"/>
  <c r="H116" i="25"/>
  <c r="C116" i="25"/>
  <c r="L115" i="25"/>
  <c r="K115" i="25"/>
  <c r="J115" i="25"/>
  <c r="I115" i="25"/>
  <c r="H115" i="25" s="1"/>
  <c r="G115" i="25"/>
  <c r="F115" i="25"/>
  <c r="E115" i="25"/>
  <c r="D115" i="25"/>
  <c r="H114" i="25"/>
  <c r="C114" i="25"/>
  <c r="H113" i="25"/>
  <c r="C113" i="25"/>
  <c r="H112" i="25"/>
  <c r="C112" i="25"/>
  <c r="L111" i="25"/>
  <c r="K111" i="25"/>
  <c r="J111" i="25"/>
  <c r="G111" i="25"/>
  <c r="F111" i="25"/>
  <c r="E111" i="25"/>
  <c r="D111" i="25"/>
  <c r="H110" i="25"/>
  <c r="C110" i="25"/>
  <c r="H109" i="25"/>
  <c r="C109" i="25"/>
  <c r="H108" i="25"/>
  <c r="C108" i="25"/>
  <c r="H107" i="25"/>
  <c r="C107" i="25"/>
  <c r="H106" i="25"/>
  <c r="C106" i="25"/>
  <c r="H105" i="25"/>
  <c r="C105" i="25"/>
  <c r="H104" i="25"/>
  <c r="C104" i="25"/>
  <c r="I102" i="25"/>
  <c r="H103" i="25"/>
  <c r="C103" i="25"/>
  <c r="L102" i="25"/>
  <c r="K102" i="25"/>
  <c r="J102" i="25"/>
  <c r="G102" i="25"/>
  <c r="F102" i="25"/>
  <c r="E102" i="25"/>
  <c r="D102" i="25"/>
  <c r="H101" i="25"/>
  <c r="C101" i="25"/>
  <c r="H100" i="25"/>
  <c r="C100" i="25"/>
  <c r="H99" i="25"/>
  <c r="C99" i="25"/>
  <c r="H98" i="25"/>
  <c r="C98" i="25"/>
  <c r="H97" i="25"/>
  <c r="C97" i="25"/>
  <c r="H96" i="25"/>
  <c r="C96" i="25"/>
  <c r="H95" i="25"/>
  <c r="C95" i="25"/>
  <c r="L94" i="25"/>
  <c r="K94" i="25"/>
  <c r="J94" i="25"/>
  <c r="I94" i="25"/>
  <c r="G94" i="25"/>
  <c r="G82" i="25" s="1"/>
  <c r="F94" i="25"/>
  <c r="E94" i="25"/>
  <c r="D94" i="25"/>
  <c r="H93" i="25"/>
  <c r="C93" i="25"/>
  <c r="H92" i="25"/>
  <c r="C92" i="25"/>
  <c r="H91" i="25"/>
  <c r="C91" i="25"/>
  <c r="H90" i="25"/>
  <c r="C90" i="25"/>
  <c r="I88" i="25"/>
  <c r="H88" i="25" s="1"/>
  <c r="H89" i="25"/>
  <c r="C89" i="25"/>
  <c r="L88" i="25"/>
  <c r="K88" i="25"/>
  <c r="J88" i="25"/>
  <c r="G88" i="25"/>
  <c r="F88" i="25"/>
  <c r="F82" i="25" s="1"/>
  <c r="E88" i="25"/>
  <c r="D88" i="25"/>
  <c r="H87" i="25"/>
  <c r="C87" i="25"/>
  <c r="H86" i="25"/>
  <c r="C86" i="25"/>
  <c r="H85" i="25"/>
  <c r="C85" i="25"/>
  <c r="H84" i="25"/>
  <c r="C84" i="25"/>
  <c r="L83" i="25"/>
  <c r="K83" i="25"/>
  <c r="J83" i="25"/>
  <c r="J82" i="25" s="1"/>
  <c r="G83" i="25"/>
  <c r="F83" i="25"/>
  <c r="E83" i="25"/>
  <c r="D83" i="25"/>
  <c r="C83" i="25" s="1"/>
  <c r="H81" i="25"/>
  <c r="C81" i="25"/>
  <c r="I79" i="25"/>
  <c r="H80" i="25"/>
  <c r="C80" i="25"/>
  <c r="L79" i="25"/>
  <c r="K79" i="25"/>
  <c r="J79" i="25"/>
  <c r="G79" i="25"/>
  <c r="F79" i="25"/>
  <c r="E79" i="25"/>
  <c r="D79" i="25"/>
  <c r="H78" i="25"/>
  <c r="C78" i="25"/>
  <c r="I76" i="25"/>
  <c r="H77" i="25"/>
  <c r="C77" i="25"/>
  <c r="L76" i="25"/>
  <c r="L75" i="25" s="1"/>
  <c r="K76" i="25"/>
  <c r="K75" i="25" s="1"/>
  <c r="J76" i="25"/>
  <c r="J75" i="25" s="1"/>
  <c r="G76" i="25"/>
  <c r="G75" i="25" s="1"/>
  <c r="F76" i="25"/>
  <c r="F75" i="25" s="1"/>
  <c r="E76" i="25"/>
  <c r="D76" i="25"/>
  <c r="E75" i="25"/>
  <c r="D75" i="25"/>
  <c r="H73" i="25"/>
  <c r="C73" i="25"/>
  <c r="H72" i="25"/>
  <c r="C72" i="25"/>
  <c r="H71" i="25"/>
  <c r="C71" i="25"/>
  <c r="H70" i="25"/>
  <c r="C70" i="25"/>
  <c r="H69" i="25"/>
  <c r="C69" i="25"/>
  <c r="L68" i="25"/>
  <c r="L66" i="25" s="1"/>
  <c r="K68" i="25"/>
  <c r="K66" i="25" s="1"/>
  <c r="J68" i="25"/>
  <c r="G68" i="25"/>
  <c r="G66" i="25" s="1"/>
  <c r="F68" i="25"/>
  <c r="C68" i="25" s="1"/>
  <c r="E68" i="25"/>
  <c r="E66" i="25" s="1"/>
  <c r="D68" i="25"/>
  <c r="H67" i="25"/>
  <c r="C67" i="25"/>
  <c r="J66" i="25"/>
  <c r="F66" i="25"/>
  <c r="D66" i="25"/>
  <c r="H65" i="25"/>
  <c r="C65" i="25"/>
  <c r="H64" i="25"/>
  <c r="C64" i="25"/>
  <c r="H63" i="25"/>
  <c r="C63" i="25"/>
  <c r="H62" i="25"/>
  <c r="C62" i="25"/>
  <c r="H61" i="25"/>
  <c r="C61" i="25"/>
  <c r="H60" i="25"/>
  <c r="C60" i="25"/>
  <c r="H59" i="25"/>
  <c r="C59" i="25"/>
  <c r="H58" i="25"/>
  <c r="C58" i="25"/>
  <c r="L57" i="25"/>
  <c r="K57" i="25"/>
  <c r="J57" i="25"/>
  <c r="G57" i="25"/>
  <c r="F57" i="25"/>
  <c r="E57" i="25"/>
  <c r="D57" i="25"/>
  <c r="C57" i="25" s="1"/>
  <c r="H56" i="25"/>
  <c r="C56" i="25"/>
  <c r="I54" i="25"/>
  <c r="H55" i="25"/>
  <c r="C55" i="25"/>
  <c r="L54" i="25"/>
  <c r="K54" i="25"/>
  <c r="K53" i="25" s="1"/>
  <c r="K52" i="25" s="1"/>
  <c r="J54" i="25"/>
  <c r="J53" i="25" s="1"/>
  <c r="J52" i="25" s="1"/>
  <c r="G54" i="25"/>
  <c r="G53" i="25" s="1"/>
  <c r="F54" i="25"/>
  <c r="F53" i="25" s="1"/>
  <c r="E54" i="25"/>
  <c r="E53" i="25" s="1"/>
  <c r="D54" i="25"/>
  <c r="C54" i="25" s="1"/>
  <c r="L53" i="25"/>
  <c r="H46" i="25"/>
  <c r="C46" i="25"/>
  <c r="H45" i="25"/>
  <c r="C45" i="25"/>
  <c r="L44" i="25"/>
  <c r="G44" i="25"/>
  <c r="C44" i="25" s="1"/>
  <c r="H43" i="25"/>
  <c r="C43" i="25"/>
  <c r="K42" i="25"/>
  <c r="J42" i="25"/>
  <c r="I42" i="25"/>
  <c r="F42" i="25"/>
  <c r="E42" i="25"/>
  <c r="E20" i="25" s="1"/>
  <c r="D42" i="25"/>
  <c r="H41" i="25"/>
  <c r="C41" i="25"/>
  <c r="H40" i="25"/>
  <c r="C40" i="25"/>
  <c r="H39" i="25"/>
  <c r="C39" i="25"/>
  <c r="H38" i="25"/>
  <c r="C38" i="25"/>
  <c r="H37" i="25"/>
  <c r="C37" i="25"/>
  <c r="K36" i="25"/>
  <c r="H36" i="25" s="1"/>
  <c r="F36" i="25"/>
  <c r="C36" i="25" s="1"/>
  <c r="H35" i="25"/>
  <c r="C35" i="25"/>
  <c r="H34" i="25"/>
  <c r="C34" i="25"/>
  <c r="K33" i="25"/>
  <c r="H33" i="25" s="1"/>
  <c r="F33" i="25"/>
  <c r="C33" i="25" s="1"/>
  <c r="H32" i="25"/>
  <c r="C32" i="25"/>
  <c r="K31" i="25"/>
  <c r="H31" i="25" s="1"/>
  <c r="F31" i="25"/>
  <c r="C31" i="25" s="1"/>
  <c r="H30" i="25"/>
  <c r="C30" i="25"/>
  <c r="H29" i="25"/>
  <c r="C29" i="25"/>
  <c r="H28" i="25"/>
  <c r="C28" i="25"/>
  <c r="K27" i="25"/>
  <c r="H27" i="25" s="1"/>
  <c r="F27" i="25"/>
  <c r="C27" i="25" s="1"/>
  <c r="F26" i="25"/>
  <c r="F20" i="25" s="1"/>
  <c r="H25" i="25"/>
  <c r="C25" i="25"/>
  <c r="D24" i="25"/>
  <c r="C24" i="25" s="1"/>
  <c r="H23" i="25"/>
  <c r="C23" i="25"/>
  <c r="H22" i="25"/>
  <c r="C22" i="25"/>
  <c r="L21" i="25"/>
  <c r="L20" i="25" s="1"/>
  <c r="K21" i="25"/>
  <c r="K287" i="25" s="1"/>
  <c r="J21" i="25"/>
  <c r="J287" i="25" s="1"/>
  <c r="I21" i="25"/>
  <c r="I287" i="25" s="1"/>
  <c r="I286" i="25" s="1"/>
  <c r="H21" i="25"/>
  <c r="G21" i="25"/>
  <c r="F21" i="25"/>
  <c r="F287" i="25" s="1"/>
  <c r="E21" i="25"/>
  <c r="E287" i="25" s="1"/>
  <c r="E286" i="25" s="1"/>
  <c r="D21" i="25"/>
  <c r="C21" i="25" s="1"/>
  <c r="J20" i="25"/>
  <c r="H296" i="24"/>
  <c r="C296" i="24"/>
  <c r="H295" i="24"/>
  <c r="C295" i="24"/>
  <c r="H294" i="24"/>
  <c r="C294" i="24"/>
  <c r="H293" i="24"/>
  <c r="C293" i="24"/>
  <c r="H292" i="24"/>
  <c r="C292" i="24"/>
  <c r="H291" i="24"/>
  <c r="C291" i="24"/>
  <c r="H290" i="24"/>
  <c r="C290" i="24"/>
  <c r="H289" i="24"/>
  <c r="C289" i="24"/>
  <c r="L288" i="24"/>
  <c r="K288" i="24"/>
  <c r="J288" i="24"/>
  <c r="I288" i="24"/>
  <c r="H288" i="24"/>
  <c r="G288" i="24"/>
  <c r="F288" i="24"/>
  <c r="E288" i="24"/>
  <c r="D288" i="24"/>
  <c r="C288" i="24"/>
  <c r="H283" i="24"/>
  <c r="C283" i="24"/>
  <c r="H282" i="24"/>
  <c r="C282" i="24"/>
  <c r="L281" i="24"/>
  <c r="K281" i="24"/>
  <c r="J281" i="24"/>
  <c r="I281" i="24"/>
  <c r="G281" i="24"/>
  <c r="F281" i="24"/>
  <c r="E281" i="24"/>
  <c r="D281" i="24"/>
  <c r="H280" i="24"/>
  <c r="C280" i="24"/>
  <c r="L279" i="24"/>
  <c r="L268" i="24" s="1"/>
  <c r="K279" i="24"/>
  <c r="J279" i="24"/>
  <c r="G279" i="24"/>
  <c r="F279" i="24"/>
  <c r="E279" i="24"/>
  <c r="D279" i="24"/>
  <c r="C279" i="24" s="1"/>
  <c r="H278" i="24"/>
  <c r="C278" i="24"/>
  <c r="H277" i="24"/>
  <c r="C277" i="24"/>
  <c r="H276" i="24"/>
  <c r="C276" i="24"/>
  <c r="L275" i="24"/>
  <c r="K275" i="24"/>
  <c r="J275" i="24"/>
  <c r="J269" i="24" s="1"/>
  <c r="J268" i="24" s="1"/>
  <c r="G275" i="24"/>
  <c r="F275" i="24"/>
  <c r="E275" i="24"/>
  <c r="D275" i="24"/>
  <c r="H274" i="24"/>
  <c r="C274" i="24"/>
  <c r="H273" i="24"/>
  <c r="C273" i="24"/>
  <c r="H272" i="24"/>
  <c r="C272" i="24"/>
  <c r="L271" i="24"/>
  <c r="K271" i="24"/>
  <c r="K269" i="24" s="1"/>
  <c r="K268" i="24" s="1"/>
  <c r="J271" i="24"/>
  <c r="I271" i="24"/>
  <c r="G271" i="24"/>
  <c r="G269" i="24" s="1"/>
  <c r="G268" i="24" s="1"/>
  <c r="F271" i="24"/>
  <c r="F269" i="24" s="1"/>
  <c r="F268" i="24" s="1"/>
  <c r="E271" i="24"/>
  <c r="E269" i="24" s="1"/>
  <c r="E268" i="24" s="1"/>
  <c r="D271" i="24"/>
  <c r="H270" i="24"/>
  <c r="C270" i="24"/>
  <c r="L269" i="24"/>
  <c r="D269" i="24"/>
  <c r="D268" i="24" s="1"/>
  <c r="H267" i="24"/>
  <c r="C267" i="24"/>
  <c r="H266" i="24"/>
  <c r="C266" i="24"/>
  <c r="H265" i="24"/>
  <c r="C265" i="24"/>
  <c r="I263" i="24"/>
  <c r="H264" i="24"/>
  <c r="C264" i="24"/>
  <c r="L263" i="24"/>
  <c r="L258" i="24" s="1"/>
  <c r="K263" i="24"/>
  <c r="J263" i="24"/>
  <c r="G263" i="24"/>
  <c r="F263" i="24"/>
  <c r="E263" i="24"/>
  <c r="D263" i="24"/>
  <c r="H262" i="24"/>
  <c r="C262" i="24"/>
  <c r="H261" i="24"/>
  <c r="C261" i="24"/>
  <c r="H260" i="24"/>
  <c r="C260" i="24"/>
  <c r="L259" i="24"/>
  <c r="K259" i="24"/>
  <c r="J259" i="24"/>
  <c r="J258" i="24" s="1"/>
  <c r="I259" i="24"/>
  <c r="H259" i="24" s="1"/>
  <c r="G259" i="24"/>
  <c r="F259" i="24"/>
  <c r="E259" i="24"/>
  <c r="D259" i="24"/>
  <c r="K258" i="24"/>
  <c r="G258" i="24"/>
  <c r="H257" i="24"/>
  <c r="C257" i="24"/>
  <c r="H256" i="24"/>
  <c r="C256" i="24"/>
  <c r="H255" i="24"/>
  <c r="C255" i="24"/>
  <c r="H254" i="24"/>
  <c r="C254" i="24"/>
  <c r="H253" i="24"/>
  <c r="C253" i="24"/>
  <c r="H252" i="24"/>
  <c r="C252" i="24"/>
  <c r="L251" i="24"/>
  <c r="L250" i="24" s="1"/>
  <c r="K251" i="24"/>
  <c r="K250" i="24" s="1"/>
  <c r="J251" i="24"/>
  <c r="G251" i="24"/>
  <c r="G250" i="24" s="1"/>
  <c r="F251" i="24"/>
  <c r="E251" i="24"/>
  <c r="E250" i="24" s="1"/>
  <c r="D251" i="24"/>
  <c r="D250" i="24" s="1"/>
  <c r="J250" i="24"/>
  <c r="F250" i="24"/>
  <c r="H249" i="24"/>
  <c r="C249" i="24"/>
  <c r="H248" i="24"/>
  <c r="C248" i="24"/>
  <c r="H247" i="24"/>
  <c r="C247" i="24"/>
  <c r="H246" i="24"/>
  <c r="C246" i="24"/>
  <c r="L245" i="24"/>
  <c r="K245" i="24"/>
  <c r="J245" i="24"/>
  <c r="G245" i="24"/>
  <c r="F245" i="24"/>
  <c r="E245" i="24"/>
  <c r="D245" i="24"/>
  <c r="C245" i="24" s="1"/>
  <c r="H244" i="24"/>
  <c r="C244" i="24"/>
  <c r="H243" i="24"/>
  <c r="C243" i="24"/>
  <c r="H242" i="24"/>
  <c r="C242" i="24"/>
  <c r="H241" i="24"/>
  <c r="C241" i="24"/>
  <c r="H240" i="24"/>
  <c r="C240" i="24"/>
  <c r="H239" i="24"/>
  <c r="C239" i="24"/>
  <c r="I237" i="24"/>
  <c r="H238" i="24"/>
  <c r="C238" i="24"/>
  <c r="L237" i="24"/>
  <c r="K237" i="24"/>
  <c r="J237" i="24"/>
  <c r="G237" i="24"/>
  <c r="F237" i="24"/>
  <c r="E237" i="24"/>
  <c r="D237" i="24"/>
  <c r="H236" i="24"/>
  <c r="C236" i="24"/>
  <c r="I234" i="24"/>
  <c r="H235" i="24"/>
  <c r="C235" i="24"/>
  <c r="L234" i="24"/>
  <c r="K234" i="24"/>
  <c r="J234" i="24"/>
  <c r="G234" i="24"/>
  <c r="F234" i="24"/>
  <c r="E234" i="24"/>
  <c r="D234" i="24"/>
  <c r="H233" i="24"/>
  <c r="C233" i="24"/>
  <c r="L232" i="24"/>
  <c r="K232" i="24"/>
  <c r="K230" i="24" s="1"/>
  <c r="J232" i="24"/>
  <c r="G232" i="24"/>
  <c r="F232" i="24"/>
  <c r="E232" i="24"/>
  <c r="E230" i="24" s="1"/>
  <c r="D232" i="24"/>
  <c r="C232" i="24" s="1"/>
  <c r="H231" i="24"/>
  <c r="C231" i="24"/>
  <c r="L230" i="24"/>
  <c r="H228" i="24"/>
  <c r="C228" i="24"/>
  <c r="I226" i="24"/>
  <c r="H226" i="24" s="1"/>
  <c r="H227" i="24"/>
  <c r="C227" i="24"/>
  <c r="L226" i="24"/>
  <c r="K226" i="24"/>
  <c r="J226" i="24"/>
  <c r="G226" i="24"/>
  <c r="F226" i="24"/>
  <c r="E226" i="24"/>
  <c r="D226" i="24"/>
  <c r="H225" i="24"/>
  <c r="C225" i="24"/>
  <c r="H224" i="24"/>
  <c r="C224" i="24"/>
  <c r="H223" i="24"/>
  <c r="D223" i="24"/>
  <c r="C223" i="24" s="1"/>
  <c r="H222" i="24"/>
  <c r="C222" i="24"/>
  <c r="H221" i="24"/>
  <c r="C221" i="24"/>
  <c r="H220" i="24"/>
  <c r="C220" i="24"/>
  <c r="H219" i="24"/>
  <c r="C219" i="24"/>
  <c r="H218" i="24"/>
  <c r="C218" i="24"/>
  <c r="H217" i="24"/>
  <c r="C217" i="24"/>
  <c r="H216" i="24"/>
  <c r="C216" i="24"/>
  <c r="L215" i="24"/>
  <c r="K215" i="24"/>
  <c r="J215" i="24"/>
  <c r="G215" i="24"/>
  <c r="F215" i="24"/>
  <c r="E215" i="24"/>
  <c r="H214" i="24"/>
  <c r="C214" i="24"/>
  <c r="H213" i="24"/>
  <c r="C213" i="24"/>
  <c r="H212" i="24"/>
  <c r="C212" i="24"/>
  <c r="H211" i="24"/>
  <c r="C211" i="24"/>
  <c r="H210" i="24"/>
  <c r="C210" i="24"/>
  <c r="H209" i="24"/>
  <c r="C209" i="24"/>
  <c r="H208" i="24"/>
  <c r="C208" i="24"/>
  <c r="H207" i="24"/>
  <c r="C207" i="24"/>
  <c r="H206" i="24"/>
  <c r="C206" i="24"/>
  <c r="H205" i="24"/>
  <c r="C205" i="24"/>
  <c r="L204" i="24"/>
  <c r="K204" i="24"/>
  <c r="J204" i="24"/>
  <c r="G204" i="24"/>
  <c r="G203" i="24" s="1"/>
  <c r="F204" i="24"/>
  <c r="C204" i="24" s="1"/>
  <c r="E204" i="24"/>
  <c r="D204" i="24"/>
  <c r="E203" i="24"/>
  <c r="H202" i="24"/>
  <c r="C202" i="24"/>
  <c r="H201" i="24"/>
  <c r="C201" i="24"/>
  <c r="H200" i="24"/>
  <c r="C200" i="24"/>
  <c r="H199" i="24"/>
  <c r="C199" i="24"/>
  <c r="I197" i="24"/>
  <c r="H198" i="24"/>
  <c r="C198" i="24"/>
  <c r="L197" i="24"/>
  <c r="L195" i="24" s="1"/>
  <c r="K197" i="24"/>
  <c r="J197" i="24"/>
  <c r="J195" i="24" s="1"/>
  <c r="G197" i="24"/>
  <c r="F197" i="24"/>
  <c r="F195" i="24" s="1"/>
  <c r="E197" i="24"/>
  <c r="D197" i="24"/>
  <c r="H196" i="24"/>
  <c r="C196" i="24"/>
  <c r="K195" i="24"/>
  <c r="G195" i="24"/>
  <c r="G194" i="24" s="1"/>
  <c r="E195" i="24"/>
  <c r="E194" i="24"/>
  <c r="I191" i="24"/>
  <c r="H192" i="24"/>
  <c r="C192" i="24"/>
  <c r="L191" i="24"/>
  <c r="L190" i="24" s="1"/>
  <c r="L186" i="24" s="1"/>
  <c r="K191" i="24"/>
  <c r="K190" i="24" s="1"/>
  <c r="J191" i="24"/>
  <c r="J190" i="24" s="1"/>
  <c r="G191" i="24"/>
  <c r="G190" i="24" s="1"/>
  <c r="F191" i="24"/>
  <c r="E191" i="24"/>
  <c r="D191" i="24"/>
  <c r="F190" i="24"/>
  <c r="E190" i="24"/>
  <c r="H189" i="24"/>
  <c r="C189" i="24"/>
  <c r="I187" i="24"/>
  <c r="H188" i="24"/>
  <c r="C188" i="24"/>
  <c r="L187" i="24"/>
  <c r="K187" i="24"/>
  <c r="K186" i="24" s="1"/>
  <c r="J187" i="24"/>
  <c r="G187" i="24"/>
  <c r="G186" i="24" s="1"/>
  <c r="F187" i="24"/>
  <c r="E187" i="24"/>
  <c r="E186" i="24" s="1"/>
  <c r="D187" i="24"/>
  <c r="H185" i="24"/>
  <c r="C185" i="24"/>
  <c r="I183" i="24"/>
  <c r="H184" i="24"/>
  <c r="C184" i="24"/>
  <c r="L183" i="24"/>
  <c r="K183" i="24"/>
  <c r="J183" i="24"/>
  <c r="G183" i="24"/>
  <c r="F183" i="24"/>
  <c r="E183" i="24"/>
  <c r="D183" i="24"/>
  <c r="H182" i="24"/>
  <c r="C182" i="24"/>
  <c r="H181" i="24"/>
  <c r="C181" i="24"/>
  <c r="H180" i="24"/>
  <c r="C180" i="24"/>
  <c r="H179" i="24"/>
  <c r="C179" i="24"/>
  <c r="L178" i="24"/>
  <c r="K178" i="24"/>
  <c r="K173" i="24" s="1"/>
  <c r="K172" i="24" s="1"/>
  <c r="J178" i="24"/>
  <c r="G178" i="24"/>
  <c r="F178" i="24"/>
  <c r="E178" i="24"/>
  <c r="D178" i="24"/>
  <c r="I174" i="24"/>
  <c r="C177" i="24"/>
  <c r="H176" i="24"/>
  <c r="C176" i="24"/>
  <c r="H175" i="24"/>
  <c r="C175" i="24"/>
  <c r="L174" i="24"/>
  <c r="K174" i="24"/>
  <c r="J174" i="24"/>
  <c r="J173" i="24" s="1"/>
  <c r="J172" i="24" s="1"/>
  <c r="G174" i="24"/>
  <c r="F174" i="24"/>
  <c r="F173" i="24" s="1"/>
  <c r="F172" i="24" s="1"/>
  <c r="E174" i="24"/>
  <c r="D174" i="24"/>
  <c r="G173" i="24"/>
  <c r="G172" i="24" s="1"/>
  <c r="H171" i="24"/>
  <c r="C171" i="24"/>
  <c r="H170" i="24"/>
  <c r="C170" i="24"/>
  <c r="H169" i="24"/>
  <c r="C169" i="24"/>
  <c r="H168" i="24"/>
  <c r="C168" i="24"/>
  <c r="H167" i="24"/>
  <c r="C167" i="24"/>
  <c r="H166" i="24"/>
  <c r="C166" i="24"/>
  <c r="L165" i="24"/>
  <c r="K165" i="24"/>
  <c r="J165" i="24"/>
  <c r="J164" i="24" s="1"/>
  <c r="G165" i="24"/>
  <c r="G164" i="24" s="1"/>
  <c r="F165" i="24"/>
  <c r="F164" i="24" s="1"/>
  <c r="E165" i="24"/>
  <c r="D165" i="24"/>
  <c r="L164" i="24"/>
  <c r="K164" i="24"/>
  <c r="D164" i="24"/>
  <c r="H163" i="24"/>
  <c r="C163" i="24"/>
  <c r="H162" i="24"/>
  <c r="D162" i="24"/>
  <c r="C162" i="24" s="1"/>
  <c r="H161" i="24"/>
  <c r="C161" i="24"/>
  <c r="I159" i="24"/>
  <c r="H160" i="24"/>
  <c r="C160" i="24"/>
  <c r="L159" i="24"/>
  <c r="K159" i="24"/>
  <c r="J159" i="24"/>
  <c r="G159" i="24"/>
  <c r="F159" i="24"/>
  <c r="E159" i="24"/>
  <c r="D159" i="24"/>
  <c r="H158" i="24"/>
  <c r="C158" i="24"/>
  <c r="H157" i="24"/>
  <c r="C157" i="24"/>
  <c r="H156" i="24"/>
  <c r="C156" i="24"/>
  <c r="H155" i="24"/>
  <c r="C155" i="24"/>
  <c r="H154" i="24"/>
  <c r="C154" i="24"/>
  <c r="H153" i="24"/>
  <c r="C153" i="24"/>
  <c r="H152" i="24"/>
  <c r="C152" i="24"/>
  <c r="H151" i="24"/>
  <c r="C151" i="24"/>
  <c r="L150" i="24"/>
  <c r="K150" i="24"/>
  <c r="J150" i="24"/>
  <c r="G150" i="24"/>
  <c r="F150" i="24"/>
  <c r="E150" i="24"/>
  <c r="D150" i="24"/>
  <c r="H149" i="24"/>
  <c r="C149" i="24"/>
  <c r="H148" i="24"/>
  <c r="C148" i="24"/>
  <c r="H147" i="24"/>
  <c r="C147" i="24"/>
  <c r="H146" i="24"/>
  <c r="C146" i="24"/>
  <c r="H145" i="24"/>
  <c r="C145" i="24"/>
  <c r="H144" i="24"/>
  <c r="C144" i="24"/>
  <c r="L143" i="24"/>
  <c r="K143" i="24"/>
  <c r="J143" i="24"/>
  <c r="G143" i="24"/>
  <c r="F143" i="24"/>
  <c r="E143" i="24"/>
  <c r="D143" i="24"/>
  <c r="H142" i="24"/>
  <c r="C142" i="24"/>
  <c r="I140" i="24"/>
  <c r="H141" i="24"/>
  <c r="C141" i="24"/>
  <c r="L140" i="24"/>
  <c r="K140" i="24"/>
  <c r="J140" i="24"/>
  <c r="G140" i="24"/>
  <c r="F140" i="24"/>
  <c r="E140" i="24"/>
  <c r="D140" i="24"/>
  <c r="H139" i="24"/>
  <c r="C139" i="24"/>
  <c r="H138" i="24"/>
  <c r="C138" i="24"/>
  <c r="H137" i="24"/>
  <c r="C137" i="24"/>
  <c r="H136" i="24"/>
  <c r="C136" i="24"/>
  <c r="L135" i="24"/>
  <c r="K135" i="24"/>
  <c r="J135" i="24"/>
  <c r="G135" i="24"/>
  <c r="F135" i="24"/>
  <c r="E135" i="24"/>
  <c r="D135" i="24"/>
  <c r="C135" i="24" s="1"/>
  <c r="I130" i="24"/>
  <c r="C134" i="24"/>
  <c r="H133" i="24"/>
  <c r="C133" i="24"/>
  <c r="H132" i="24"/>
  <c r="D132" i="24"/>
  <c r="C132" i="24" s="1"/>
  <c r="H131" i="24"/>
  <c r="C131" i="24"/>
  <c r="L130" i="24"/>
  <c r="K130" i="24"/>
  <c r="K129" i="24" s="1"/>
  <c r="J130" i="24"/>
  <c r="G130" i="24"/>
  <c r="F130" i="24"/>
  <c r="E130" i="24"/>
  <c r="G129" i="24"/>
  <c r="I127" i="24"/>
  <c r="H128" i="24"/>
  <c r="H127" i="24" s="1"/>
  <c r="C128" i="24"/>
  <c r="L127" i="24"/>
  <c r="K127" i="24"/>
  <c r="J127" i="24"/>
  <c r="G127" i="24"/>
  <c r="F127" i="24"/>
  <c r="E127" i="24"/>
  <c r="D127" i="24"/>
  <c r="C127" i="24"/>
  <c r="H126" i="24"/>
  <c r="C126" i="24"/>
  <c r="H125" i="24"/>
  <c r="C125" i="24"/>
  <c r="I121" i="24"/>
  <c r="C124" i="24"/>
  <c r="H123" i="24"/>
  <c r="C123" i="24"/>
  <c r="H122" i="24"/>
  <c r="C122" i="24"/>
  <c r="L121" i="24"/>
  <c r="K121" i="24"/>
  <c r="J121" i="24"/>
  <c r="G121" i="24"/>
  <c r="F121" i="24"/>
  <c r="E121" i="24"/>
  <c r="C121" i="24" s="1"/>
  <c r="D121" i="24"/>
  <c r="H120" i="24"/>
  <c r="C120" i="24"/>
  <c r="H119" i="24"/>
  <c r="C119" i="24"/>
  <c r="H118" i="24"/>
  <c r="C118" i="24"/>
  <c r="H117" i="24"/>
  <c r="C117" i="24"/>
  <c r="I115" i="24"/>
  <c r="H116" i="24"/>
  <c r="C116" i="24"/>
  <c r="L115" i="24"/>
  <c r="K115" i="24"/>
  <c r="J115" i="24"/>
  <c r="G115" i="24"/>
  <c r="F115" i="24"/>
  <c r="E115" i="24"/>
  <c r="D115" i="24"/>
  <c r="H114" i="24"/>
  <c r="C114" i="24"/>
  <c r="H113" i="24"/>
  <c r="C113" i="24"/>
  <c r="H112" i="24"/>
  <c r="C112" i="24"/>
  <c r="L111" i="24"/>
  <c r="K111" i="24"/>
  <c r="J111" i="24"/>
  <c r="G111" i="24"/>
  <c r="F111" i="24"/>
  <c r="E111" i="24"/>
  <c r="D111" i="24"/>
  <c r="H110" i="24"/>
  <c r="C110" i="24"/>
  <c r="H109" i="24"/>
  <c r="C109" i="24"/>
  <c r="H108" i="24"/>
  <c r="C108" i="24"/>
  <c r="H107" i="24"/>
  <c r="C107" i="24"/>
  <c r="H106" i="24"/>
  <c r="D106" i="24"/>
  <c r="C106" i="24"/>
  <c r="H105" i="24"/>
  <c r="D105" i="24"/>
  <c r="C105" i="24"/>
  <c r="H104" i="24"/>
  <c r="C104" i="24"/>
  <c r="H103" i="24"/>
  <c r="C103" i="24"/>
  <c r="L102" i="24"/>
  <c r="K102" i="24"/>
  <c r="J102" i="24"/>
  <c r="G102" i="24"/>
  <c r="F102" i="24"/>
  <c r="E102" i="24"/>
  <c r="C102" i="24" s="1"/>
  <c r="D102" i="24"/>
  <c r="H101" i="24"/>
  <c r="C101" i="24"/>
  <c r="H100" i="24"/>
  <c r="C100" i="24"/>
  <c r="H99" i="24"/>
  <c r="C99" i="24"/>
  <c r="H98" i="24"/>
  <c r="C98" i="24"/>
  <c r="H97" i="24"/>
  <c r="C97" i="24"/>
  <c r="H96" i="24"/>
  <c r="C96" i="24"/>
  <c r="H95" i="24"/>
  <c r="C95" i="24"/>
  <c r="L94" i="24"/>
  <c r="K94" i="24"/>
  <c r="J94" i="24"/>
  <c r="G94" i="24"/>
  <c r="F94" i="24"/>
  <c r="E94" i="24"/>
  <c r="D94" i="24"/>
  <c r="H93" i="24"/>
  <c r="C93" i="24"/>
  <c r="H92" i="24"/>
  <c r="C92" i="24"/>
  <c r="H91" i="24"/>
  <c r="C91" i="24"/>
  <c r="H90" i="24"/>
  <c r="C90" i="24"/>
  <c r="H89" i="24"/>
  <c r="C89" i="24"/>
  <c r="L88" i="24"/>
  <c r="K88" i="24"/>
  <c r="J88" i="24"/>
  <c r="G88" i="24"/>
  <c r="F88" i="24"/>
  <c r="E88" i="24"/>
  <c r="D88" i="24"/>
  <c r="H87" i="24"/>
  <c r="C87" i="24"/>
  <c r="H86" i="24"/>
  <c r="C86" i="24"/>
  <c r="H85" i="24"/>
  <c r="C85" i="24"/>
  <c r="H84" i="24"/>
  <c r="C84" i="24"/>
  <c r="L83" i="24"/>
  <c r="L82" i="24" s="1"/>
  <c r="K83" i="24"/>
  <c r="J83" i="24"/>
  <c r="G83" i="24"/>
  <c r="F83" i="24"/>
  <c r="E83" i="24"/>
  <c r="D83" i="24"/>
  <c r="C83" i="24" s="1"/>
  <c r="E82" i="24"/>
  <c r="H81" i="24"/>
  <c r="C81" i="24"/>
  <c r="H80" i="24"/>
  <c r="C80" i="24"/>
  <c r="L79" i="24"/>
  <c r="K79" i="24"/>
  <c r="J79" i="24"/>
  <c r="I79" i="24"/>
  <c r="H79" i="24" s="1"/>
  <c r="G79" i="24"/>
  <c r="F79" i="24"/>
  <c r="E79" i="24"/>
  <c r="D79" i="24"/>
  <c r="H78" i="24"/>
  <c r="C78" i="24"/>
  <c r="H77" i="24"/>
  <c r="C77" i="24"/>
  <c r="L76" i="24"/>
  <c r="K76" i="24"/>
  <c r="J76" i="24"/>
  <c r="J75" i="24" s="1"/>
  <c r="I76" i="24"/>
  <c r="H76" i="24" s="1"/>
  <c r="G76" i="24"/>
  <c r="F76" i="24"/>
  <c r="F75" i="24" s="1"/>
  <c r="E76" i="24"/>
  <c r="D76" i="24"/>
  <c r="L75" i="24"/>
  <c r="K75" i="24"/>
  <c r="G75" i="24"/>
  <c r="D75" i="24"/>
  <c r="H73" i="24"/>
  <c r="C73" i="24"/>
  <c r="H72" i="24"/>
  <c r="C72" i="24"/>
  <c r="H71" i="24"/>
  <c r="C71" i="24"/>
  <c r="H70" i="24"/>
  <c r="C70" i="24"/>
  <c r="I68" i="24"/>
  <c r="H69" i="24"/>
  <c r="C69" i="24"/>
  <c r="L68" i="24"/>
  <c r="L66" i="24" s="1"/>
  <c r="K68" i="24"/>
  <c r="J68" i="24"/>
  <c r="J66" i="24" s="1"/>
  <c r="G68" i="24"/>
  <c r="F68" i="24"/>
  <c r="F66" i="24" s="1"/>
  <c r="E68" i="24"/>
  <c r="D68" i="24"/>
  <c r="H67" i="24"/>
  <c r="C67" i="24"/>
  <c r="K66" i="24"/>
  <c r="G66" i="24"/>
  <c r="E66" i="24"/>
  <c r="H65" i="24"/>
  <c r="C65" i="24"/>
  <c r="H64" i="24"/>
  <c r="C64" i="24"/>
  <c r="H63" i="24"/>
  <c r="C63" i="24"/>
  <c r="H62" i="24"/>
  <c r="C62" i="24"/>
  <c r="H61" i="24"/>
  <c r="C61" i="24"/>
  <c r="H60" i="24"/>
  <c r="C60" i="24"/>
  <c r="H59" i="24"/>
  <c r="C59" i="24"/>
  <c r="H58" i="24"/>
  <c r="C58" i="24"/>
  <c r="L57" i="24"/>
  <c r="L53" i="24" s="1"/>
  <c r="L52" i="24" s="1"/>
  <c r="K57" i="24"/>
  <c r="J57" i="24"/>
  <c r="G57" i="24"/>
  <c r="F57" i="24"/>
  <c r="E57" i="24"/>
  <c r="D57" i="24"/>
  <c r="H56" i="24"/>
  <c r="C56" i="24"/>
  <c r="H55" i="24"/>
  <c r="C55" i="24"/>
  <c r="L54" i="24"/>
  <c r="K54" i="24"/>
  <c r="J54" i="24"/>
  <c r="J53" i="24" s="1"/>
  <c r="J52" i="24" s="1"/>
  <c r="I54" i="24"/>
  <c r="G54" i="24"/>
  <c r="F54" i="24"/>
  <c r="F53" i="24" s="1"/>
  <c r="F52" i="24" s="1"/>
  <c r="E54" i="24"/>
  <c r="D54" i="24"/>
  <c r="K53" i="24"/>
  <c r="K52" i="24" s="1"/>
  <c r="G53" i="24"/>
  <c r="G52" i="24" s="1"/>
  <c r="D53" i="24"/>
  <c r="H46" i="24"/>
  <c r="C46" i="24"/>
  <c r="H45" i="24"/>
  <c r="C45" i="24"/>
  <c r="L44" i="24"/>
  <c r="H44" i="24"/>
  <c r="G44" i="24"/>
  <c r="C44" i="24" s="1"/>
  <c r="H43" i="24"/>
  <c r="C43" i="24"/>
  <c r="K42" i="24"/>
  <c r="J42" i="24"/>
  <c r="H42" i="24" s="1"/>
  <c r="I42" i="24"/>
  <c r="F42" i="24"/>
  <c r="E42" i="24"/>
  <c r="D42" i="24"/>
  <c r="H41" i="24"/>
  <c r="C41" i="24"/>
  <c r="H40" i="24"/>
  <c r="C40" i="24"/>
  <c r="H39" i="24"/>
  <c r="C39" i="24"/>
  <c r="H38" i="24"/>
  <c r="C38" i="24"/>
  <c r="H37" i="24"/>
  <c r="C37" i="24"/>
  <c r="K36" i="24"/>
  <c r="H36" i="24"/>
  <c r="F36" i="24"/>
  <c r="C36" i="24"/>
  <c r="H35" i="24"/>
  <c r="C35" i="24"/>
  <c r="H34" i="24"/>
  <c r="C34" i="24"/>
  <c r="K33" i="24"/>
  <c r="H33" i="24" s="1"/>
  <c r="F33" i="24"/>
  <c r="C33" i="24"/>
  <c r="H32" i="24"/>
  <c r="C32" i="24"/>
  <c r="K31" i="24"/>
  <c r="H31" i="24"/>
  <c r="F31" i="24"/>
  <c r="C31" i="24" s="1"/>
  <c r="H30" i="24"/>
  <c r="C30" i="24"/>
  <c r="H29" i="24"/>
  <c r="C29" i="24"/>
  <c r="H28" i="24"/>
  <c r="C28" i="24"/>
  <c r="K27" i="24"/>
  <c r="H27" i="24"/>
  <c r="F27" i="24"/>
  <c r="C27" i="24"/>
  <c r="F26" i="24"/>
  <c r="C26" i="24" s="1"/>
  <c r="H25" i="24"/>
  <c r="C25" i="24"/>
  <c r="C24" i="24"/>
  <c r="H23" i="24"/>
  <c r="C23" i="24"/>
  <c r="H22" i="24"/>
  <c r="C22" i="24"/>
  <c r="L21" i="24"/>
  <c r="L287" i="24" s="1"/>
  <c r="K21" i="24"/>
  <c r="J21" i="24"/>
  <c r="J287" i="24" s="1"/>
  <c r="J286" i="24" s="1"/>
  <c r="I21" i="24"/>
  <c r="I287" i="24" s="1"/>
  <c r="I286" i="24" s="1"/>
  <c r="G21" i="24"/>
  <c r="G20" i="24" s="1"/>
  <c r="F21" i="24"/>
  <c r="F287" i="24" s="1"/>
  <c r="F286" i="24" s="1"/>
  <c r="E21" i="24"/>
  <c r="E287" i="24" s="1"/>
  <c r="E286" i="24" s="1"/>
  <c r="D21" i="24"/>
  <c r="D287" i="24" s="1"/>
  <c r="L20" i="24"/>
  <c r="D20" i="24"/>
  <c r="G194" i="35" l="1"/>
  <c r="J20" i="35"/>
  <c r="G287" i="35"/>
  <c r="G286" i="35" s="1"/>
  <c r="K287" i="35"/>
  <c r="K286" i="35" s="1"/>
  <c r="F53" i="35"/>
  <c r="F52" i="35" s="1"/>
  <c r="G75" i="35"/>
  <c r="L82" i="35"/>
  <c r="L74" i="35" s="1"/>
  <c r="F82" i="35"/>
  <c r="K82" i="35"/>
  <c r="K74" i="35" s="1"/>
  <c r="C121" i="35"/>
  <c r="H121" i="35"/>
  <c r="J129" i="35"/>
  <c r="H183" i="35"/>
  <c r="J194" i="35"/>
  <c r="G258" i="35"/>
  <c r="L268" i="35"/>
  <c r="E229" i="35"/>
  <c r="H21" i="35"/>
  <c r="H287" i="35" s="1"/>
  <c r="H286" i="35" s="1"/>
  <c r="F26" i="35"/>
  <c r="G52" i="35"/>
  <c r="C75" i="35"/>
  <c r="J74" i="35"/>
  <c r="G82" i="35"/>
  <c r="C111" i="35"/>
  <c r="H111" i="35"/>
  <c r="C130" i="35"/>
  <c r="C178" i="35"/>
  <c r="J172" i="35"/>
  <c r="L172" i="35"/>
  <c r="K194" i="35"/>
  <c r="E203" i="35"/>
  <c r="E194" i="35" s="1"/>
  <c r="G203" i="35"/>
  <c r="G230" i="35"/>
  <c r="C245" i="35"/>
  <c r="C271" i="35"/>
  <c r="E286" i="35"/>
  <c r="I286" i="35"/>
  <c r="J82" i="35"/>
  <c r="C115" i="35"/>
  <c r="H115" i="35"/>
  <c r="F129" i="35"/>
  <c r="C129" i="35" s="1"/>
  <c r="H159" i="35"/>
  <c r="L194" i="35"/>
  <c r="F194" i="35"/>
  <c r="L230" i="35"/>
  <c r="L229" i="35" s="1"/>
  <c r="F258" i="35"/>
  <c r="C258" i="35" s="1"/>
  <c r="K258" i="35"/>
  <c r="K229" i="35" s="1"/>
  <c r="K284" i="35" s="1"/>
  <c r="E269" i="35"/>
  <c r="E268" i="35" s="1"/>
  <c r="F286" i="34"/>
  <c r="G53" i="34"/>
  <c r="G52" i="34" s="1"/>
  <c r="C57" i="34"/>
  <c r="H57" i="34"/>
  <c r="D75" i="34"/>
  <c r="J75" i="34"/>
  <c r="H79" i="34"/>
  <c r="C88" i="34"/>
  <c r="K82" i="34"/>
  <c r="C140" i="34"/>
  <c r="C165" i="34"/>
  <c r="G173" i="34"/>
  <c r="G172" i="34" s="1"/>
  <c r="C187" i="34"/>
  <c r="C197" i="34"/>
  <c r="H234" i="34"/>
  <c r="H237" i="34"/>
  <c r="C251" i="34"/>
  <c r="E258" i="34"/>
  <c r="H263" i="34"/>
  <c r="G268" i="34"/>
  <c r="C275" i="34"/>
  <c r="G287" i="34"/>
  <c r="G286" i="34" s="1"/>
  <c r="L287" i="34"/>
  <c r="L286" i="34" s="1"/>
  <c r="F26" i="34"/>
  <c r="F20" i="34" s="1"/>
  <c r="D53" i="34"/>
  <c r="C54" i="34"/>
  <c r="K75" i="34"/>
  <c r="C83" i="34"/>
  <c r="J82" i="34"/>
  <c r="H88" i="34"/>
  <c r="L129" i="34"/>
  <c r="L74" i="34" s="1"/>
  <c r="L51" i="34" s="1"/>
  <c r="J129" i="34"/>
  <c r="J186" i="34"/>
  <c r="H226" i="34"/>
  <c r="E230" i="34"/>
  <c r="E229" i="34" s="1"/>
  <c r="E193" i="34" s="1"/>
  <c r="G229" i="34"/>
  <c r="F230" i="34"/>
  <c r="C250" i="34"/>
  <c r="L258" i="34"/>
  <c r="L229" i="34" s="1"/>
  <c r="H271" i="34"/>
  <c r="K26" i="34"/>
  <c r="H26" i="34" s="1"/>
  <c r="F53" i="34"/>
  <c r="F52" i="34" s="1"/>
  <c r="H68" i="34"/>
  <c r="E82" i="34"/>
  <c r="C82" i="34" s="1"/>
  <c r="G82" i="34"/>
  <c r="G74" i="34" s="1"/>
  <c r="G51" i="34" s="1"/>
  <c r="C102" i="34"/>
  <c r="C111" i="34"/>
  <c r="H115" i="34"/>
  <c r="G129" i="34"/>
  <c r="C150" i="34"/>
  <c r="C159" i="34"/>
  <c r="F173" i="34"/>
  <c r="F172" i="34" s="1"/>
  <c r="K173" i="34"/>
  <c r="K172" i="34" s="1"/>
  <c r="L186" i="34"/>
  <c r="C226" i="34"/>
  <c r="J258" i="34"/>
  <c r="C21" i="33"/>
  <c r="K26" i="33"/>
  <c r="H26" i="33" s="1"/>
  <c r="C42" i="33"/>
  <c r="H57" i="33"/>
  <c r="F75" i="33"/>
  <c r="D82" i="33"/>
  <c r="H111" i="33"/>
  <c r="C140" i="33"/>
  <c r="C143" i="33"/>
  <c r="C150" i="33"/>
  <c r="C159" i="33"/>
  <c r="C174" i="33"/>
  <c r="F186" i="33"/>
  <c r="L186" i="33"/>
  <c r="C204" i="33"/>
  <c r="C215" i="33"/>
  <c r="C232" i="33"/>
  <c r="J230" i="33"/>
  <c r="K230" i="33"/>
  <c r="C245" i="33"/>
  <c r="E258" i="33"/>
  <c r="K258" i="33"/>
  <c r="J269" i="33"/>
  <c r="J268" i="33" s="1"/>
  <c r="I286" i="33"/>
  <c r="F26" i="33"/>
  <c r="C53" i="33"/>
  <c r="C54" i="33"/>
  <c r="H68" i="33"/>
  <c r="J82" i="33"/>
  <c r="C135" i="33"/>
  <c r="H140" i="33"/>
  <c r="H143" i="33"/>
  <c r="H150" i="33"/>
  <c r="E173" i="33"/>
  <c r="E172" i="33" s="1"/>
  <c r="G173" i="33"/>
  <c r="G172" i="33" s="1"/>
  <c r="H183" i="33"/>
  <c r="H191" i="33"/>
  <c r="C195" i="33"/>
  <c r="E194" i="33"/>
  <c r="K194" i="33"/>
  <c r="K203" i="33"/>
  <c r="H215" i="33"/>
  <c r="E229" i="33"/>
  <c r="H245" i="33"/>
  <c r="C259" i="33"/>
  <c r="J258" i="33"/>
  <c r="H271" i="33"/>
  <c r="D268" i="33"/>
  <c r="K186" i="33"/>
  <c r="C197" i="33"/>
  <c r="D20" i="33"/>
  <c r="E287" i="33"/>
  <c r="E286" i="33" s="1"/>
  <c r="J287" i="33"/>
  <c r="J286" i="33" s="1"/>
  <c r="J75" i="33"/>
  <c r="J74" i="33" s="1"/>
  <c r="K82" i="33"/>
  <c r="C115" i="33"/>
  <c r="C121" i="33"/>
  <c r="D173" i="33"/>
  <c r="F172" i="33"/>
  <c r="C183" i="33"/>
  <c r="J186" i="33"/>
  <c r="C191" i="33"/>
  <c r="F229" i="33"/>
  <c r="L229" i="33"/>
  <c r="G230" i="33"/>
  <c r="G258" i="33"/>
  <c r="L269" i="33"/>
  <c r="L268" i="33" s="1"/>
  <c r="E20" i="32"/>
  <c r="F287" i="32"/>
  <c r="F286" i="32" s="1"/>
  <c r="K287" i="32"/>
  <c r="K286" i="32" s="1"/>
  <c r="C42" i="32"/>
  <c r="J53" i="32"/>
  <c r="J52" i="32" s="1"/>
  <c r="L82" i="32"/>
  <c r="L74" i="32" s="1"/>
  <c r="F82" i="32"/>
  <c r="L129" i="32"/>
  <c r="C150" i="32"/>
  <c r="H150" i="32"/>
  <c r="C159" i="32"/>
  <c r="F172" i="32"/>
  <c r="K173" i="32"/>
  <c r="K172" i="32" s="1"/>
  <c r="G194" i="32"/>
  <c r="H204" i="32"/>
  <c r="C251" i="32"/>
  <c r="K258" i="32"/>
  <c r="J268" i="32"/>
  <c r="J284" i="32" s="1"/>
  <c r="E82" i="32"/>
  <c r="K52" i="32"/>
  <c r="C57" i="32"/>
  <c r="J74" i="32"/>
  <c r="C111" i="32"/>
  <c r="H111" i="32"/>
  <c r="K82" i="32"/>
  <c r="G129" i="32"/>
  <c r="C143" i="32"/>
  <c r="H143" i="32"/>
  <c r="C165" i="32"/>
  <c r="C183" i="32"/>
  <c r="H183" i="32"/>
  <c r="F186" i="32"/>
  <c r="L186" i="32"/>
  <c r="J230" i="32"/>
  <c r="J229" i="32" s="1"/>
  <c r="J193" i="32" s="1"/>
  <c r="J258" i="32"/>
  <c r="C271" i="32"/>
  <c r="L268" i="32"/>
  <c r="E74" i="32"/>
  <c r="E51" i="32" s="1"/>
  <c r="J186" i="32"/>
  <c r="H279" i="32"/>
  <c r="K74" i="32"/>
  <c r="H79" i="32"/>
  <c r="F129" i="32"/>
  <c r="C140" i="32"/>
  <c r="H140" i="32"/>
  <c r="J173" i="32"/>
  <c r="J172" i="32" s="1"/>
  <c r="G186" i="32"/>
  <c r="D186" i="32"/>
  <c r="F229" i="32"/>
  <c r="F193" i="32" s="1"/>
  <c r="C245" i="32"/>
  <c r="H245" i="32"/>
  <c r="C259" i="32"/>
  <c r="G258" i="32"/>
  <c r="L52" i="30"/>
  <c r="C164" i="30"/>
  <c r="K52" i="30"/>
  <c r="G186" i="30"/>
  <c r="F286" i="30"/>
  <c r="J286" i="30"/>
  <c r="G75" i="30"/>
  <c r="C79" i="30"/>
  <c r="C88" i="30"/>
  <c r="J82" i="30"/>
  <c r="G82" i="30"/>
  <c r="H115" i="30"/>
  <c r="C174" i="30"/>
  <c r="G173" i="30"/>
  <c r="G172" i="30" s="1"/>
  <c r="C183" i="30"/>
  <c r="D195" i="30"/>
  <c r="E194" i="30"/>
  <c r="K194" i="30"/>
  <c r="K230" i="30"/>
  <c r="C234" i="30"/>
  <c r="H245" i="30"/>
  <c r="H251" i="30"/>
  <c r="C279" i="30"/>
  <c r="H226" i="30"/>
  <c r="C54" i="30"/>
  <c r="C57" i="30"/>
  <c r="C68" i="30"/>
  <c r="G52" i="30"/>
  <c r="C76" i="30"/>
  <c r="H94" i="30"/>
  <c r="C111" i="30"/>
  <c r="C115" i="30"/>
  <c r="J129" i="30"/>
  <c r="J74" i="30" s="1"/>
  <c r="G230" i="30"/>
  <c r="G229" i="30" s="1"/>
  <c r="C245" i="30"/>
  <c r="C251" i="30"/>
  <c r="C263" i="30"/>
  <c r="K258" i="30"/>
  <c r="H21" i="30"/>
  <c r="H287" i="30" s="1"/>
  <c r="H286" i="30" s="1"/>
  <c r="D75" i="30"/>
  <c r="C121" i="30"/>
  <c r="C140" i="30"/>
  <c r="C143" i="30"/>
  <c r="C165" i="30"/>
  <c r="F173" i="30"/>
  <c r="F172" i="30" s="1"/>
  <c r="E173" i="30"/>
  <c r="E172" i="30" s="1"/>
  <c r="K173" i="30"/>
  <c r="K172" i="30" s="1"/>
  <c r="G194" i="30"/>
  <c r="C226" i="30"/>
  <c r="H232" i="30"/>
  <c r="L230" i="30"/>
  <c r="L229" i="30" s="1"/>
  <c r="E186" i="27"/>
  <c r="L229" i="27"/>
  <c r="J20" i="27"/>
  <c r="C42" i="27"/>
  <c r="G52" i="27"/>
  <c r="E75" i="27"/>
  <c r="F82" i="27"/>
  <c r="F74" i="27" s="1"/>
  <c r="F51" i="27" s="1"/>
  <c r="F50" i="27" s="1"/>
  <c r="H88" i="27"/>
  <c r="H94" i="27"/>
  <c r="H115" i="27"/>
  <c r="H121" i="27"/>
  <c r="C135" i="27"/>
  <c r="C159" i="27"/>
  <c r="C165" i="27"/>
  <c r="H178" i="27"/>
  <c r="H197" i="27"/>
  <c r="C204" i="27"/>
  <c r="E229" i="27"/>
  <c r="K230" i="27"/>
  <c r="K229" i="27" s="1"/>
  <c r="K193" i="27" s="1"/>
  <c r="C245" i="27"/>
  <c r="L268" i="27"/>
  <c r="H279" i="27"/>
  <c r="D286" i="27"/>
  <c r="H21" i="27"/>
  <c r="H287" i="27" s="1"/>
  <c r="C54" i="27"/>
  <c r="C57" i="27"/>
  <c r="H68" i="27"/>
  <c r="L74" i="27"/>
  <c r="G82" i="27"/>
  <c r="G74" i="27" s="1"/>
  <c r="G51" i="27" s="1"/>
  <c r="E82" i="27"/>
  <c r="H111" i="27"/>
  <c r="C121" i="27"/>
  <c r="H174" i="27"/>
  <c r="G186" i="27"/>
  <c r="E193" i="27"/>
  <c r="F194" i="27"/>
  <c r="L194" i="27"/>
  <c r="L193" i="27" s="1"/>
  <c r="F229" i="27"/>
  <c r="J230" i="27"/>
  <c r="J229" i="27" s="1"/>
  <c r="J193" i="27" s="1"/>
  <c r="C259" i="27"/>
  <c r="H259" i="27"/>
  <c r="E269" i="27"/>
  <c r="E268" i="27" s="1"/>
  <c r="G268" i="27"/>
  <c r="I287" i="27"/>
  <c r="I286" i="27" s="1"/>
  <c r="D53" i="27"/>
  <c r="K52" i="27"/>
  <c r="H57" i="27"/>
  <c r="C68" i="27"/>
  <c r="C79" i="27"/>
  <c r="C83" i="27"/>
  <c r="J82" i="27"/>
  <c r="J74" i="27" s="1"/>
  <c r="C111" i="27"/>
  <c r="G129" i="27"/>
  <c r="C174" i="27"/>
  <c r="J173" i="27"/>
  <c r="J172" i="27" s="1"/>
  <c r="C187" i="27"/>
  <c r="C191" i="27"/>
  <c r="H191" i="27"/>
  <c r="L186" i="27"/>
  <c r="L51" i="27" s="1"/>
  <c r="L50" i="27" s="1"/>
  <c r="G230" i="27"/>
  <c r="C251" i="27"/>
  <c r="H263" i="27"/>
  <c r="D269" i="27"/>
  <c r="D268" i="27" s="1"/>
  <c r="C268" i="27" s="1"/>
  <c r="J269" i="27"/>
  <c r="J268" i="27" s="1"/>
  <c r="C281" i="27"/>
  <c r="C164" i="26"/>
  <c r="E82" i="26"/>
  <c r="F194" i="26"/>
  <c r="F193" i="26" s="1"/>
  <c r="C42" i="26"/>
  <c r="K52" i="26"/>
  <c r="L75" i="26"/>
  <c r="L74" i="26" s="1"/>
  <c r="F82" i="26"/>
  <c r="F74" i="26" s="1"/>
  <c r="F51" i="26" s="1"/>
  <c r="F50" i="26" s="1"/>
  <c r="F129" i="26"/>
  <c r="C143" i="26"/>
  <c r="H165" i="26"/>
  <c r="C178" i="26"/>
  <c r="H183" i="26"/>
  <c r="C187" i="26"/>
  <c r="J186" i="26"/>
  <c r="J284" i="26" s="1"/>
  <c r="C203" i="26"/>
  <c r="K230" i="26"/>
  <c r="K229" i="26" s="1"/>
  <c r="C245" i="26"/>
  <c r="C259" i="26"/>
  <c r="J258" i="26"/>
  <c r="E258" i="26"/>
  <c r="E229" i="26" s="1"/>
  <c r="E193" i="26" s="1"/>
  <c r="H271" i="26"/>
  <c r="H232" i="26"/>
  <c r="I286" i="26"/>
  <c r="K26" i="26"/>
  <c r="H26" i="26" s="1"/>
  <c r="C54" i="26"/>
  <c r="L53" i="26"/>
  <c r="L52" i="26" s="1"/>
  <c r="C88" i="26"/>
  <c r="C94" i="26"/>
  <c r="G82" i="26"/>
  <c r="C111" i="26"/>
  <c r="C121" i="26"/>
  <c r="H140" i="26"/>
  <c r="K186" i="26"/>
  <c r="C191" i="26"/>
  <c r="C197" i="26"/>
  <c r="F229" i="26"/>
  <c r="J230" i="26"/>
  <c r="E269" i="26"/>
  <c r="E268" i="26" s="1"/>
  <c r="E287" i="26"/>
  <c r="E286" i="26" s="1"/>
  <c r="J287" i="26"/>
  <c r="J286" i="26" s="1"/>
  <c r="E66" i="26"/>
  <c r="C66" i="26" s="1"/>
  <c r="C79" i="26"/>
  <c r="J82" i="26"/>
  <c r="C135" i="26"/>
  <c r="H159" i="26"/>
  <c r="L173" i="26"/>
  <c r="L172" i="26" s="1"/>
  <c r="L284" i="26" s="1"/>
  <c r="F186" i="26"/>
  <c r="K193" i="26"/>
  <c r="H197" i="26"/>
  <c r="G230" i="26"/>
  <c r="G229" i="26" s="1"/>
  <c r="G193" i="26" s="1"/>
  <c r="D258" i="26"/>
  <c r="C258" i="26" s="1"/>
  <c r="F268" i="26"/>
  <c r="K269" i="26"/>
  <c r="K268" i="26" s="1"/>
  <c r="C275" i="26"/>
  <c r="C281" i="26"/>
  <c r="H102" i="25"/>
  <c r="H159" i="25"/>
  <c r="K194" i="25"/>
  <c r="K193" i="25" s="1"/>
  <c r="D53" i="25"/>
  <c r="H94" i="25"/>
  <c r="G129" i="25"/>
  <c r="J129" i="25"/>
  <c r="J74" i="25" s="1"/>
  <c r="J51" i="25" s="1"/>
  <c r="H140" i="25"/>
  <c r="K186" i="25"/>
  <c r="G194" i="25"/>
  <c r="C204" i="25"/>
  <c r="J203" i="25"/>
  <c r="K229" i="25"/>
  <c r="C234" i="25"/>
  <c r="J230" i="25"/>
  <c r="C279" i="25"/>
  <c r="F286" i="25"/>
  <c r="J286" i="25"/>
  <c r="H42" i="25"/>
  <c r="F52" i="25"/>
  <c r="C76" i="25"/>
  <c r="C79" i="25"/>
  <c r="L82" i="25"/>
  <c r="C94" i="25"/>
  <c r="C121" i="25"/>
  <c r="C165" i="25"/>
  <c r="L173" i="25"/>
  <c r="L172" i="25" s="1"/>
  <c r="H178" i="25"/>
  <c r="H187" i="25"/>
  <c r="D190" i="25"/>
  <c r="D186" i="25" s="1"/>
  <c r="H197" i="25"/>
  <c r="C250" i="25"/>
  <c r="L258" i="25"/>
  <c r="F269" i="25"/>
  <c r="F268" i="25" s="1"/>
  <c r="C268" i="25" s="1"/>
  <c r="E82" i="25"/>
  <c r="E74" i="25" s="1"/>
  <c r="C115" i="25"/>
  <c r="C135" i="25"/>
  <c r="H143" i="25"/>
  <c r="G287" i="25"/>
  <c r="G286" i="25" s="1"/>
  <c r="K286" i="25"/>
  <c r="C42" i="25"/>
  <c r="L52" i="25"/>
  <c r="G52" i="25"/>
  <c r="C66" i="25"/>
  <c r="H79" i="25"/>
  <c r="C88" i="25"/>
  <c r="K82" i="25"/>
  <c r="C102" i="25"/>
  <c r="C111" i="25"/>
  <c r="K129" i="25"/>
  <c r="K74" i="25" s="1"/>
  <c r="F129" i="25"/>
  <c r="F74" i="25" s="1"/>
  <c r="F51" i="25" s="1"/>
  <c r="L129" i="25"/>
  <c r="C159" i="25"/>
  <c r="E173" i="25"/>
  <c r="E172" i="25" s="1"/>
  <c r="C187" i="25"/>
  <c r="G186" i="25"/>
  <c r="G284" i="25" s="1"/>
  <c r="E194" i="25"/>
  <c r="F203" i="25"/>
  <c r="C226" i="25"/>
  <c r="D230" i="25"/>
  <c r="G230" i="25"/>
  <c r="G229" i="25" s="1"/>
  <c r="F230" i="25"/>
  <c r="F229" i="25" s="1"/>
  <c r="D258" i="25"/>
  <c r="J258" i="25"/>
  <c r="K20" i="24"/>
  <c r="K26" i="24"/>
  <c r="C76" i="24"/>
  <c r="C79" i="24"/>
  <c r="G82" i="24"/>
  <c r="C82" i="24" s="1"/>
  <c r="C111" i="24"/>
  <c r="C115" i="24"/>
  <c r="J129" i="24"/>
  <c r="C159" i="24"/>
  <c r="L173" i="24"/>
  <c r="L172" i="24" s="1"/>
  <c r="F186" i="24"/>
  <c r="F203" i="24"/>
  <c r="F194" i="24" s="1"/>
  <c r="L203" i="24"/>
  <c r="K229" i="24"/>
  <c r="C234" i="24"/>
  <c r="J230" i="24"/>
  <c r="J229" i="24" s="1"/>
  <c r="C237" i="24"/>
  <c r="C259" i="24"/>
  <c r="C275" i="24"/>
  <c r="L286" i="24"/>
  <c r="H54" i="24"/>
  <c r="C68" i="24"/>
  <c r="D82" i="24"/>
  <c r="C88" i="24"/>
  <c r="C94" i="24"/>
  <c r="J82" i="24"/>
  <c r="J74" i="24" s="1"/>
  <c r="J51" i="24" s="1"/>
  <c r="H115" i="24"/>
  <c r="E129" i="24"/>
  <c r="L129" i="24"/>
  <c r="L74" i="24" s="1"/>
  <c r="C150" i="24"/>
  <c r="H159" i="24"/>
  <c r="C165" i="24"/>
  <c r="C183" i="24"/>
  <c r="C191" i="24"/>
  <c r="C197" i="24"/>
  <c r="H234" i="24"/>
  <c r="H237" i="24"/>
  <c r="C251" i="24"/>
  <c r="F258" i="24"/>
  <c r="C263" i="24"/>
  <c r="H271" i="24"/>
  <c r="F82" i="24"/>
  <c r="H140" i="24"/>
  <c r="L194" i="24"/>
  <c r="L193" i="24" s="1"/>
  <c r="D286" i="24"/>
  <c r="C42" i="24"/>
  <c r="C54" i="24"/>
  <c r="C57" i="24"/>
  <c r="H68" i="24"/>
  <c r="K82" i="24"/>
  <c r="H121" i="24"/>
  <c r="F129" i="24"/>
  <c r="C140" i="24"/>
  <c r="C143" i="24"/>
  <c r="C174" i="24"/>
  <c r="C178" i="24"/>
  <c r="H183" i="24"/>
  <c r="C187" i="24"/>
  <c r="J186" i="24"/>
  <c r="H197" i="24"/>
  <c r="K203" i="24"/>
  <c r="C226" i="24"/>
  <c r="J203" i="24"/>
  <c r="J194" i="24" s="1"/>
  <c r="D230" i="24"/>
  <c r="G230" i="24"/>
  <c r="G229" i="24" s="1"/>
  <c r="F230" i="24"/>
  <c r="C250" i="24"/>
  <c r="H263" i="24"/>
  <c r="C281" i="24"/>
  <c r="H187" i="24"/>
  <c r="H130" i="24"/>
  <c r="I190" i="24"/>
  <c r="H190" i="24" s="1"/>
  <c r="H191" i="24"/>
  <c r="K194" i="24"/>
  <c r="K193" i="24" s="1"/>
  <c r="L229" i="24"/>
  <c r="F229" i="24"/>
  <c r="E52" i="25"/>
  <c r="C75" i="25"/>
  <c r="H76" i="25"/>
  <c r="I75" i="25"/>
  <c r="C203" i="25"/>
  <c r="H174" i="24"/>
  <c r="C195" i="25"/>
  <c r="H26" i="24"/>
  <c r="K74" i="24"/>
  <c r="K51" i="24" s="1"/>
  <c r="K50" i="24" s="1"/>
  <c r="F74" i="24"/>
  <c r="F51" i="24" s="1"/>
  <c r="L74" i="25"/>
  <c r="L51" i="25" s="1"/>
  <c r="G74" i="25"/>
  <c r="H165" i="25"/>
  <c r="I164" i="25"/>
  <c r="H164" i="25" s="1"/>
  <c r="H174" i="25"/>
  <c r="I173" i="25"/>
  <c r="F194" i="25"/>
  <c r="F193" i="25" s="1"/>
  <c r="C230" i="25"/>
  <c r="G193" i="24"/>
  <c r="C269" i="24"/>
  <c r="C53" i="25"/>
  <c r="H54" i="25"/>
  <c r="C194" i="25"/>
  <c r="J194" i="25"/>
  <c r="H195" i="25"/>
  <c r="L229" i="25"/>
  <c r="L193" i="25" s="1"/>
  <c r="J74" i="26"/>
  <c r="J51" i="26" s="1"/>
  <c r="I165" i="24"/>
  <c r="E20" i="24"/>
  <c r="C21" i="24"/>
  <c r="C287" i="24" s="1"/>
  <c r="C286" i="24" s="1"/>
  <c r="D66" i="24"/>
  <c r="C66" i="24" s="1"/>
  <c r="I94" i="24"/>
  <c r="H94" i="24" s="1"/>
  <c r="I143" i="24"/>
  <c r="H143" i="24" s="1"/>
  <c r="I150" i="24"/>
  <c r="H150" i="24" s="1"/>
  <c r="D173" i="24"/>
  <c r="D195" i="24"/>
  <c r="D215" i="24"/>
  <c r="D258" i="24"/>
  <c r="D229" i="24" s="1"/>
  <c r="G287" i="24"/>
  <c r="G286" i="24" s="1"/>
  <c r="K287" i="24"/>
  <c r="K286" i="24" s="1"/>
  <c r="G20" i="25"/>
  <c r="H44" i="25"/>
  <c r="I83" i="25"/>
  <c r="I111" i="25"/>
  <c r="H111" i="25" s="1"/>
  <c r="I121" i="25"/>
  <c r="H121" i="25" s="1"/>
  <c r="D130" i="25"/>
  <c r="I135" i="25"/>
  <c r="H135" i="25" s="1"/>
  <c r="I263" i="25"/>
  <c r="H263" i="25" s="1"/>
  <c r="C281" i="25"/>
  <c r="C287" i="25" s="1"/>
  <c r="C286" i="25" s="1"/>
  <c r="H281" i="25"/>
  <c r="D287" i="25"/>
  <c r="D286" i="25" s="1"/>
  <c r="L287" i="25"/>
  <c r="L286" i="25" s="1"/>
  <c r="L20" i="26"/>
  <c r="D53" i="26"/>
  <c r="E52" i="26"/>
  <c r="C57" i="26"/>
  <c r="H59" i="26"/>
  <c r="I57" i="26"/>
  <c r="H57" i="26" s="1"/>
  <c r="E74" i="26"/>
  <c r="G74" i="26"/>
  <c r="I79" i="26"/>
  <c r="H79" i="26" s="1"/>
  <c r="C83" i="26"/>
  <c r="I94" i="26"/>
  <c r="H94" i="26" s="1"/>
  <c r="I102" i="26"/>
  <c r="H102" i="26" s="1"/>
  <c r="D115" i="26"/>
  <c r="I127" i="26"/>
  <c r="I143" i="26"/>
  <c r="H143" i="26" s="1"/>
  <c r="C174" i="26"/>
  <c r="E173" i="26"/>
  <c r="E172" i="26" s="1"/>
  <c r="L229" i="26"/>
  <c r="H259" i="26"/>
  <c r="H83" i="27"/>
  <c r="G194" i="27"/>
  <c r="C203" i="27"/>
  <c r="I57" i="24"/>
  <c r="H57" i="24" s="1"/>
  <c r="I88" i="24"/>
  <c r="H88" i="24" s="1"/>
  <c r="I102" i="24"/>
  <c r="H102" i="24" s="1"/>
  <c r="J20" i="24"/>
  <c r="H21" i="24"/>
  <c r="E53" i="24"/>
  <c r="I53" i="24"/>
  <c r="E75" i="24"/>
  <c r="I75" i="24"/>
  <c r="I83" i="24"/>
  <c r="E164" i="24"/>
  <c r="C164" i="24" s="1"/>
  <c r="E173" i="24"/>
  <c r="E172" i="24" s="1"/>
  <c r="D190" i="24"/>
  <c r="I195" i="24"/>
  <c r="I204" i="24"/>
  <c r="I215" i="24"/>
  <c r="H215" i="24" s="1"/>
  <c r="I232" i="24"/>
  <c r="I245" i="24"/>
  <c r="H245" i="24" s="1"/>
  <c r="I251" i="24"/>
  <c r="E258" i="24"/>
  <c r="E229" i="24" s="1"/>
  <c r="I258" i="24"/>
  <c r="H258" i="24" s="1"/>
  <c r="C271" i="24"/>
  <c r="I279" i="24"/>
  <c r="H279" i="24" s="1"/>
  <c r="H281" i="24"/>
  <c r="D20" i="25"/>
  <c r="C20" i="25" s="1"/>
  <c r="K26" i="25"/>
  <c r="D52" i="25"/>
  <c r="I68" i="25"/>
  <c r="D82" i="25"/>
  <c r="C82" i="25" s="1"/>
  <c r="I130" i="25"/>
  <c r="D164" i="25"/>
  <c r="C164" i="25" s="1"/>
  <c r="D173" i="25"/>
  <c r="C178" i="25"/>
  <c r="I183" i="25"/>
  <c r="H183" i="25" s="1"/>
  <c r="E186" i="25"/>
  <c r="C186" i="25" s="1"/>
  <c r="I191" i="25"/>
  <c r="D193" i="25"/>
  <c r="C197" i="25"/>
  <c r="D229" i="25"/>
  <c r="I232" i="25"/>
  <c r="H232" i="25" s="1"/>
  <c r="I245" i="25"/>
  <c r="H245" i="25" s="1"/>
  <c r="I251" i="25"/>
  <c r="E258" i="25"/>
  <c r="E229" i="25" s="1"/>
  <c r="C271" i="25"/>
  <c r="C275" i="25"/>
  <c r="H277" i="25"/>
  <c r="I275" i="25"/>
  <c r="H275" i="25" s="1"/>
  <c r="F20" i="26"/>
  <c r="C21" i="26"/>
  <c r="C287" i="26" s="1"/>
  <c r="D287" i="26"/>
  <c r="D286" i="26" s="1"/>
  <c r="H21" i="26"/>
  <c r="H42" i="26"/>
  <c r="C76" i="26"/>
  <c r="I111" i="26"/>
  <c r="H111" i="26" s="1"/>
  <c r="I115" i="26"/>
  <c r="H115" i="26" s="1"/>
  <c r="H116" i="26"/>
  <c r="I121" i="26"/>
  <c r="H121" i="26" s="1"/>
  <c r="C140" i="26"/>
  <c r="C150" i="26"/>
  <c r="H152" i="26"/>
  <c r="I150" i="26"/>
  <c r="H150" i="26" s="1"/>
  <c r="C159" i="26"/>
  <c r="H187" i="26"/>
  <c r="H269" i="26"/>
  <c r="J52" i="27"/>
  <c r="K74" i="27"/>
  <c r="D82" i="27"/>
  <c r="C94" i="27"/>
  <c r="I111" i="24"/>
  <c r="H111" i="24" s="1"/>
  <c r="F20" i="24"/>
  <c r="I66" i="24"/>
  <c r="H66" i="24" s="1"/>
  <c r="H124" i="24"/>
  <c r="D130" i="24"/>
  <c r="H134" i="24"/>
  <c r="I135" i="24"/>
  <c r="H135" i="24" s="1"/>
  <c r="H177" i="24"/>
  <c r="I178" i="24"/>
  <c r="H178" i="24" s="1"/>
  <c r="C268" i="24"/>
  <c r="I275" i="24"/>
  <c r="H275" i="24" s="1"/>
  <c r="C26" i="25"/>
  <c r="I57" i="25"/>
  <c r="H57" i="25" s="1"/>
  <c r="I150" i="25"/>
  <c r="H150" i="25" s="1"/>
  <c r="I204" i="25"/>
  <c r="I215" i="25"/>
  <c r="H215" i="25" s="1"/>
  <c r="I234" i="25"/>
  <c r="H234" i="25" s="1"/>
  <c r="I237" i="25"/>
  <c r="H237" i="25" s="1"/>
  <c r="I259" i="25"/>
  <c r="I271" i="25"/>
  <c r="H271" i="25" s="1"/>
  <c r="I279" i="25"/>
  <c r="H279" i="25" s="1"/>
  <c r="C26" i="26"/>
  <c r="C44" i="26"/>
  <c r="G52" i="26"/>
  <c r="G51" i="26" s="1"/>
  <c r="I68" i="26"/>
  <c r="I83" i="26"/>
  <c r="H90" i="26"/>
  <c r="I88" i="26"/>
  <c r="H88" i="26" s="1"/>
  <c r="K82" i="26"/>
  <c r="D130" i="26"/>
  <c r="H191" i="26"/>
  <c r="I190" i="26"/>
  <c r="H190" i="26" s="1"/>
  <c r="J229" i="26"/>
  <c r="J193" i="26" s="1"/>
  <c r="C53" i="27"/>
  <c r="K51" i="27"/>
  <c r="H54" i="27"/>
  <c r="I53" i="27"/>
  <c r="F193" i="27"/>
  <c r="H44" i="26"/>
  <c r="H56" i="26"/>
  <c r="I54" i="26"/>
  <c r="C75" i="26"/>
  <c r="K74" i="26"/>
  <c r="K51" i="26" s="1"/>
  <c r="K50" i="26" s="1"/>
  <c r="I75" i="26"/>
  <c r="I130" i="26"/>
  <c r="H131" i="26"/>
  <c r="H137" i="26"/>
  <c r="I135" i="26"/>
  <c r="H135" i="26" s="1"/>
  <c r="H164" i="26"/>
  <c r="H174" i="26"/>
  <c r="L193" i="26"/>
  <c r="C286" i="26"/>
  <c r="H187" i="27"/>
  <c r="I186" i="27"/>
  <c r="G20" i="26"/>
  <c r="K20" i="26"/>
  <c r="D173" i="26"/>
  <c r="D195" i="26"/>
  <c r="I245" i="26"/>
  <c r="H245" i="26" s="1"/>
  <c r="I251" i="26"/>
  <c r="G20" i="27"/>
  <c r="H44" i="27"/>
  <c r="I76" i="27"/>
  <c r="I79" i="27"/>
  <c r="H79" i="27" s="1"/>
  <c r="I130" i="27"/>
  <c r="D173" i="27"/>
  <c r="I183" i="27"/>
  <c r="H183" i="27" s="1"/>
  <c r="D195" i="27"/>
  <c r="I245" i="27"/>
  <c r="H245" i="27" s="1"/>
  <c r="D250" i="27"/>
  <c r="C250" i="27" s="1"/>
  <c r="I251" i="27"/>
  <c r="G258" i="27"/>
  <c r="G229" i="27" s="1"/>
  <c r="E287" i="27"/>
  <c r="E286" i="27" s="1"/>
  <c r="H286" i="27"/>
  <c r="D190" i="26"/>
  <c r="I195" i="26"/>
  <c r="I204" i="26"/>
  <c r="I215" i="26"/>
  <c r="H215" i="26" s="1"/>
  <c r="I226" i="26"/>
  <c r="H226" i="26" s="1"/>
  <c r="I234" i="26"/>
  <c r="I237" i="26"/>
  <c r="H237" i="26" s="1"/>
  <c r="D250" i="26"/>
  <c r="C250" i="26" s="1"/>
  <c r="I263" i="26"/>
  <c r="H263" i="26" s="1"/>
  <c r="C271" i="26"/>
  <c r="I279" i="26"/>
  <c r="H279" i="26" s="1"/>
  <c r="H281" i="26"/>
  <c r="D20" i="27"/>
  <c r="C20" i="27" s="1"/>
  <c r="L20" i="27"/>
  <c r="K26" i="27"/>
  <c r="D52" i="27"/>
  <c r="E66" i="27"/>
  <c r="C66" i="27" s="1"/>
  <c r="I66" i="27"/>
  <c r="H66" i="27" s="1"/>
  <c r="D75" i="27"/>
  <c r="I102" i="27"/>
  <c r="H102" i="27" s="1"/>
  <c r="I127" i="27"/>
  <c r="D129" i="27"/>
  <c r="C129" i="27" s="1"/>
  <c r="I140" i="27"/>
  <c r="H140" i="27" s="1"/>
  <c r="I143" i="27"/>
  <c r="H143" i="27" s="1"/>
  <c r="I150" i="27"/>
  <c r="H150" i="27" s="1"/>
  <c r="E164" i="27"/>
  <c r="C164" i="27" s="1"/>
  <c r="I164" i="27"/>
  <c r="H164" i="27" s="1"/>
  <c r="E173" i="27"/>
  <c r="E172" i="27" s="1"/>
  <c r="I173" i="27"/>
  <c r="D190" i="27"/>
  <c r="I195" i="27"/>
  <c r="I204" i="27"/>
  <c r="I215" i="27"/>
  <c r="H215" i="27" s="1"/>
  <c r="I226" i="27"/>
  <c r="H226" i="27" s="1"/>
  <c r="I234" i="27"/>
  <c r="I237" i="27"/>
  <c r="H237" i="27" s="1"/>
  <c r="C258" i="27"/>
  <c r="I258" i="27"/>
  <c r="H258" i="27" s="1"/>
  <c r="C263" i="27"/>
  <c r="I178" i="26"/>
  <c r="H178" i="26" s="1"/>
  <c r="D230" i="26"/>
  <c r="C268" i="26"/>
  <c r="C21" i="27"/>
  <c r="C287" i="27" s="1"/>
  <c r="C286" i="27" s="1"/>
  <c r="C44" i="27"/>
  <c r="D230" i="27"/>
  <c r="H260" i="27"/>
  <c r="I271" i="27"/>
  <c r="I275" i="27"/>
  <c r="H275" i="27" s="1"/>
  <c r="C279" i="27"/>
  <c r="F51" i="30"/>
  <c r="H69" i="30"/>
  <c r="I68" i="30"/>
  <c r="L129" i="30"/>
  <c r="L74" i="30" s="1"/>
  <c r="L51" i="30" s="1"/>
  <c r="C159" i="30"/>
  <c r="J193" i="30"/>
  <c r="F229" i="30"/>
  <c r="H31" i="30"/>
  <c r="K26" i="30"/>
  <c r="H54" i="30"/>
  <c r="C75" i="30"/>
  <c r="H104" i="30"/>
  <c r="I102" i="30"/>
  <c r="H102" i="30" s="1"/>
  <c r="C130" i="30"/>
  <c r="D129" i="30"/>
  <c r="C129" i="30" s="1"/>
  <c r="I159" i="30"/>
  <c r="H159" i="30" s="1"/>
  <c r="H176" i="30"/>
  <c r="I174" i="30"/>
  <c r="C195" i="30"/>
  <c r="C42" i="30"/>
  <c r="C44" i="30"/>
  <c r="G20" i="30"/>
  <c r="C53" i="30"/>
  <c r="D52" i="30"/>
  <c r="K74" i="30"/>
  <c r="K51" i="30" s="1"/>
  <c r="I76" i="30"/>
  <c r="H79" i="30"/>
  <c r="I88" i="30"/>
  <c r="H88" i="30" s="1"/>
  <c r="E82" i="30"/>
  <c r="E74" i="30" s="1"/>
  <c r="C94" i="30"/>
  <c r="H137" i="30"/>
  <c r="I135" i="30"/>
  <c r="H135" i="30" s="1"/>
  <c r="H167" i="30"/>
  <c r="I165" i="30"/>
  <c r="H179" i="30"/>
  <c r="I178" i="30"/>
  <c r="H178" i="30" s="1"/>
  <c r="H191" i="30"/>
  <c r="I190" i="30"/>
  <c r="H190" i="30" s="1"/>
  <c r="H198" i="30"/>
  <c r="I197" i="30"/>
  <c r="H197" i="30" s="1"/>
  <c r="C204" i="30"/>
  <c r="D203" i="30"/>
  <c r="C203" i="30" s="1"/>
  <c r="D287" i="30"/>
  <c r="D286" i="30" s="1"/>
  <c r="C21" i="30"/>
  <c r="C287" i="30" s="1"/>
  <c r="L287" i="30"/>
  <c r="L286" i="30" s="1"/>
  <c r="L20" i="30"/>
  <c r="C26" i="30"/>
  <c r="H59" i="30"/>
  <c r="I57" i="30"/>
  <c r="H57" i="30" s="1"/>
  <c r="C66" i="30"/>
  <c r="C83" i="30"/>
  <c r="D82" i="30"/>
  <c r="C82" i="30" s="1"/>
  <c r="H128" i="30"/>
  <c r="H127" i="30" s="1"/>
  <c r="I127" i="30"/>
  <c r="C135" i="30"/>
  <c r="C173" i="30"/>
  <c r="D172" i="30"/>
  <c r="C172" i="30" s="1"/>
  <c r="H188" i="30"/>
  <c r="I187" i="30"/>
  <c r="C191" i="30"/>
  <c r="E190" i="30"/>
  <c r="F193" i="30"/>
  <c r="I83" i="30"/>
  <c r="I150" i="30"/>
  <c r="H150" i="30" s="1"/>
  <c r="I204" i="30"/>
  <c r="I215" i="30"/>
  <c r="H215" i="30" s="1"/>
  <c r="I234" i="30"/>
  <c r="H234" i="30" s="1"/>
  <c r="I237" i="30"/>
  <c r="H237" i="30" s="1"/>
  <c r="H276" i="30"/>
  <c r="I275" i="30"/>
  <c r="H275" i="30" s="1"/>
  <c r="F284" i="30"/>
  <c r="D230" i="30"/>
  <c r="C232" i="30"/>
  <c r="E250" i="30"/>
  <c r="C250" i="30" s="1"/>
  <c r="I250" i="30"/>
  <c r="H250" i="30" s="1"/>
  <c r="C259" i="30"/>
  <c r="H261" i="30"/>
  <c r="I259" i="30"/>
  <c r="C286" i="30"/>
  <c r="I230" i="30"/>
  <c r="D258" i="30"/>
  <c r="C258" i="30" s="1"/>
  <c r="I263" i="30"/>
  <c r="H263" i="30" s="1"/>
  <c r="L268" i="30"/>
  <c r="H270" i="30"/>
  <c r="H273" i="30"/>
  <c r="I271" i="30"/>
  <c r="H271" i="30" s="1"/>
  <c r="J20" i="32"/>
  <c r="H21" i="32"/>
  <c r="F26" i="32"/>
  <c r="F20" i="32" s="1"/>
  <c r="C20" i="32" s="1"/>
  <c r="D52" i="32"/>
  <c r="G74" i="32"/>
  <c r="H90" i="32"/>
  <c r="I88" i="32"/>
  <c r="H88" i="32" s="1"/>
  <c r="C94" i="32"/>
  <c r="I94" i="32"/>
  <c r="H94" i="32" s="1"/>
  <c r="C102" i="32"/>
  <c r="C115" i="32"/>
  <c r="I115" i="32"/>
  <c r="H115" i="32" s="1"/>
  <c r="I121" i="32"/>
  <c r="H121" i="32" s="1"/>
  <c r="I130" i="32"/>
  <c r="C135" i="32"/>
  <c r="H161" i="32"/>
  <c r="I159" i="32"/>
  <c r="H159" i="32" s="1"/>
  <c r="C174" i="32"/>
  <c r="K186" i="32"/>
  <c r="H198" i="32"/>
  <c r="I197" i="32"/>
  <c r="H197" i="32" s="1"/>
  <c r="I215" i="32"/>
  <c r="H215" i="32" s="1"/>
  <c r="G230" i="32"/>
  <c r="L230" i="32"/>
  <c r="L229" i="32" s="1"/>
  <c r="H235" i="32"/>
  <c r="I234" i="32"/>
  <c r="H238" i="32"/>
  <c r="I237" i="32"/>
  <c r="H237" i="32" s="1"/>
  <c r="K74" i="33"/>
  <c r="K51" i="33" s="1"/>
  <c r="G20" i="32"/>
  <c r="K20" i="32"/>
  <c r="I54" i="32"/>
  <c r="I57" i="32"/>
  <c r="H57" i="32" s="1"/>
  <c r="C66" i="32"/>
  <c r="D74" i="32"/>
  <c r="C88" i="32"/>
  <c r="C164" i="32"/>
  <c r="H167" i="32"/>
  <c r="I165" i="32"/>
  <c r="C173" i="32"/>
  <c r="D172" i="32"/>
  <c r="C172" i="32" s="1"/>
  <c r="C204" i="32"/>
  <c r="D203" i="32"/>
  <c r="C203" i="32" s="1"/>
  <c r="C232" i="32"/>
  <c r="D230" i="32"/>
  <c r="G51" i="32"/>
  <c r="C54" i="32"/>
  <c r="F53" i="32"/>
  <c r="F52" i="32" s="1"/>
  <c r="I75" i="32"/>
  <c r="H76" i="32"/>
  <c r="C195" i="32"/>
  <c r="H251" i="32"/>
  <c r="I250" i="32"/>
  <c r="H250" i="32" s="1"/>
  <c r="D269" i="30"/>
  <c r="C21" i="32"/>
  <c r="C287" i="32" s="1"/>
  <c r="C286" i="32" s="1"/>
  <c r="J51" i="32"/>
  <c r="L52" i="32"/>
  <c r="H69" i="32"/>
  <c r="I68" i="32"/>
  <c r="C76" i="32"/>
  <c r="F75" i="32"/>
  <c r="F74" i="32" s="1"/>
  <c r="C83" i="32"/>
  <c r="D82" i="32"/>
  <c r="C82" i="32" s="1"/>
  <c r="H83" i="32"/>
  <c r="H104" i="32"/>
  <c r="I102" i="32"/>
  <c r="H102" i="32" s="1"/>
  <c r="H128" i="32"/>
  <c r="H127" i="32" s="1"/>
  <c r="I127" i="32"/>
  <c r="C130" i="32"/>
  <c r="D129" i="32"/>
  <c r="C129" i="32" s="1"/>
  <c r="H137" i="32"/>
  <c r="I135" i="32"/>
  <c r="H135" i="32" s="1"/>
  <c r="H176" i="32"/>
  <c r="I174" i="32"/>
  <c r="H179" i="32"/>
  <c r="I178" i="32"/>
  <c r="H178" i="32" s="1"/>
  <c r="H188" i="32"/>
  <c r="I187" i="32"/>
  <c r="C186" i="32"/>
  <c r="H191" i="32"/>
  <c r="I190" i="32"/>
  <c r="H190" i="32" s="1"/>
  <c r="H227" i="32"/>
  <c r="I226" i="32"/>
  <c r="H226" i="32" s="1"/>
  <c r="K230" i="32"/>
  <c r="K229" i="32" s="1"/>
  <c r="K284" i="32" s="1"/>
  <c r="C26" i="33"/>
  <c r="F20" i="33"/>
  <c r="H112" i="32"/>
  <c r="H122" i="32"/>
  <c r="H131" i="32"/>
  <c r="H141" i="32"/>
  <c r="H144" i="32"/>
  <c r="H151" i="32"/>
  <c r="C191" i="32"/>
  <c r="H196" i="32"/>
  <c r="H205" i="32"/>
  <c r="H216" i="32"/>
  <c r="H233" i="32"/>
  <c r="H246" i="32"/>
  <c r="D250" i="32"/>
  <c r="C250" i="32" s="1"/>
  <c r="H252" i="32"/>
  <c r="I263" i="32"/>
  <c r="H263" i="32" s="1"/>
  <c r="E269" i="32"/>
  <c r="I275" i="32"/>
  <c r="H275" i="32" s="1"/>
  <c r="H280" i="32"/>
  <c r="E20" i="33"/>
  <c r="J20" i="33"/>
  <c r="I54" i="33"/>
  <c r="H58" i="33"/>
  <c r="I66" i="33"/>
  <c r="H66" i="33" s="1"/>
  <c r="C68" i="33"/>
  <c r="D66" i="33"/>
  <c r="C66" i="33" s="1"/>
  <c r="G75" i="33"/>
  <c r="G74" i="33" s="1"/>
  <c r="G51" i="33" s="1"/>
  <c r="L82" i="33"/>
  <c r="L74" i="33" s="1"/>
  <c r="L51" i="33" s="1"/>
  <c r="H89" i="33"/>
  <c r="I88" i="33"/>
  <c r="H88" i="33" s="1"/>
  <c r="H104" i="33"/>
  <c r="I102" i="33"/>
  <c r="H102" i="33" s="1"/>
  <c r="I115" i="33"/>
  <c r="H115" i="33" s="1"/>
  <c r="F193" i="33"/>
  <c r="G229" i="33"/>
  <c r="C258" i="33"/>
  <c r="I259" i="32"/>
  <c r="D268" i="32"/>
  <c r="I271" i="32"/>
  <c r="H271" i="32" s="1"/>
  <c r="K20" i="33"/>
  <c r="C27" i="33"/>
  <c r="H31" i="33"/>
  <c r="J51" i="33"/>
  <c r="H77" i="33"/>
  <c r="I76" i="33"/>
  <c r="H83" i="33"/>
  <c r="C173" i="33"/>
  <c r="L194" i="33"/>
  <c r="I203" i="33"/>
  <c r="H203" i="33" s="1"/>
  <c r="H204" i="33"/>
  <c r="G268" i="33"/>
  <c r="G193" i="33" s="1"/>
  <c r="C269" i="33"/>
  <c r="H80" i="33"/>
  <c r="I79" i="33"/>
  <c r="H79" i="33" s="1"/>
  <c r="C83" i="33"/>
  <c r="E82" i="33"/>
  <c r="C82" i="33" s="1"/>
  <c r="H96" i="33"/>
  <c r="I94" i="33"/>
  <c r="H94" i="33" s="1"/>
  <c r="H128" i="33"/>
  <c r="H127" i="33" s="1"/>
  <c r="I127" i="33"/>
  <c r="C130" i="33"/>
  <c r="D129" i="33"/>
  <c r="C129" i="33" s="1"/>
  <c r="D186" i="33"/>
  <c r="E258" i="32"/>
  <c r="E229" i="32" s="1"/>
  <c r="H281" i="32"/>
  <c r="H21" i="33"/>
  <c r="H287" i="33" s="1"/>
  <c r="H286" i="33" s="1"/>
  <c r="L20" i="33"/>
  <c r="L287" i="33"/>
  <c r="L286" i="33" s="1"/>
  <c r="F74" i="33"/>
  <c r="F284" i="33" s="1"/>
  <c r="C94" i="33"/>
  <c r="H232" i="33"/>
  <c r="I250" i="33"/>
  <c r="H250" i="33" s="1"/>
  <c r="H251" i="33"/>
  <c r="C26" i="34"/>
  <c r="C53" i="34"/>
  <c r="C279" i="33"/>
  <c r="C281" i="33"/>
  <c r="L20" i="34"/>
  <c r="D52" i="34"/>
  <c r="E66" i="34"/>
  <c r="C66" i="34" s="1"/>
  <c r="J74" i="34"/>
  <c r="J51" i="34" s="1"/>
  <c r="D172" i="33"/>
  <c r="C172" i="33" s="1"/>
  <c r="I178" i="33"/>
  <c r="H178" i="33" s="1"/>
  <c r="I187" i="33"/>
  <c r="E190" i="33"/>
  <c r="E186" i="33" s="1"/>
  <c r="I190" i="33"/>
  <c r="H190" i="33" s="1"/>
  <c r="I197" i="33"/>
  <c r="H197" i="33" s="1"/>
  <c r="D203" i="33"/>
  <c r="C203" i="33" s="1"/>
  <c r="I226" i="33"/>
  <c r="H226" i="33" s="1"/>
  <c r="I234" i="33"/>
  <c r="H234" i="33" s="1"/>
  <c r="I237" i="33"/>
  <c r="H237" i="33" s="1"/>
  <c r="D250" i="33"/>
  <c r="C250" i="33" s="1"/>
  <c r="I263" i="33"/>
  <c r="H263" i="33" s="1"/>
  <c r="D287" i="34"/>
  <c r="D286" i="34" s="1"/>
  <c r="C21" i="34"/>
  <c r="H21" i="34"/>
  <c r="K53" i="34"/>
  <c r="K52" i="34" s="1"/>
  <c r="I54" i="34"/>
  <c r="I135" i="33"/>
  <c r="H135" i="33" s="1"/>
  <c r="I159" i="33"/>
  <c r="H159" i="33" s="1"/>
  <c r="I165" i="33"/>
  <c r="I174" i="33"/>
  <c r="D230" i="33"/>
  <c r="I259" i="33"/>
  <c r="C271" i="33"/>
  <c r="I275" i="33"/>
  <c r="H275" i="33" s="1"/>
  <c r="I279" i="33"/>
  <c r="H279" i="33" s="1"/>
  <c r="D20" i="34"/>
  <c r="J20" i="34"/>
  <c r="E287" i="34"/>
  <c r="E286" i="34" s="1"/>
  <c r="E20" i="34"/>
  <c r="I287" i="34"/>
  <c r="I286" i="34" s="1"/>
  <c r="C44" i="34"/>
  <c r="H58" i="34"/>
  <c r="F74" i="34"/>
  <c r="F51" i="34" s="1"/>
  <c r="C75" i="34"/>
  <c r="I76" i="34"/>
  <c r="C115" i="34"/>
  <c r="K129" i="34"/>
  <c r="C135" i="34"/>
  <c r="I135" i="34"/>
  <c r="H135" i="34" s="1"/>
  <c r="D172" i="34"/>
  <c r="C173" i="34"/>
  <c r="C174" i="34"/>
  <c r="G194" i="34"/>
  <c r="G193" i="34" s="1"/>
  <c r="F229" i="34"/>
  <c r="F193" i="34" s="1"/>
  <c r="I94" i="34"/>
  <c r="H94" i="34" s="1"/>
  <c r="H161" i="34"/>
  <c r="I159" i="34"/>
  <c r="H159" i="34" s="1"/>
  <c r="I197" i="34"/>
  <c r="H197" i="34" s="1"/>
  <c r="H198" i="34"/>
  <c r="I83" i="34"/>
  <c r="I102" i="34"/>
  <c r="H102" i="34" s="1"/>
  <c r="C103" i="34"/>
  <c r="H112" i="34"/>
  <c r="I111" i="34"/>
  <c r="H111" i="34" s="1"/>
  <c r="D129" i="34"/>
  <c r="C129" i="34" s="1"/>
  <c r="H176" i="34"/>
  <c r="I174" i="34"/>
  <c r="I178" i="34"/>
  <c r="H178" i="34" s="1"/>
  <c r="H179" i="34"/>
  <c r="C183" i="34"/>
  <c r="I187" i="34"/>
  <c r="H188" i="34"/>
  <c r="C191" i="34"/>
  <c r="I190" i="34"/>
  <c r="H190" i="34" s="1"/>
  <c r="H191" i="34"/>
  <c r="D194" i="34"/>
  <c r="C195" i="34"/>
  <c r="K194" i="34"/>
  <c r="K193" i="34" s="1"/>
  <c r="C203" i="34"/>
  <c r="J229" i="34"/>
  <c r="J193" i="34" s="1"/>
  <c r="H122" i="34"/>
  <c r="I121" i="34"/>
  <c r="H121" i="34" s="1"/>
  <c r="H131" i="34"/>
  <c r="I130" i="34"/>
  <c r="H167" i="34"/>
  <c r="I165" i="34"/>
  <c r="K186" i="34"/>
  <c r="C204" i="34"/>
  <c r="I259" i="34"/>
  <c r="D268" i="34"/>
  <c r="J284" i="34"/>
  <c r="K51" i="35"/>
  <c r="C234" i="34"/>
  <c r="D258" i="34"/>
  <c r="C258" i="34" s="1"/>
  <c r="C271" i="34"/>
  <c r="C53" i="35"/>
  <c r="C68" i="35"/>
  <c r="D66" i="35"/>
  <c r="C66" i="35" s="1"/>
  <c r="H77" i="35"/>
  <c r="I76" i="35"/>
  <c r="H80" i="35"/>
  <c r="I79" i="35"/>
  <c r="H79" i="35" s="1"/>
  <c r="H89" i="35"/>
  <c r="I88" i="35"/>
  <c r="H88" i="35" s="1"/>
  <c r="I140" i="34"/>
  <c r="H140" i="34" s="1"/>
  <c r="I143" i="34"/>
  <c r="H143" i="34" s="1"/>
  <c r="I150" i="34"/>
  <c r="H150" i="34" s="1"/>
  <c r="E164" i="34"/>
  <c r="E74" i="34" s="1"/>
  <c r="E173" i="34"/>
  <c r="E172" i="34" s="1"/>
  <c r="D190" i="34"/>
  <c r="I195" i="34"/>
  <c r="I204" i="34"/>
  <c r="I215" i="34"/>
  <c r="H215" i="34" s="1"/>
  <c r="I232" i="34"/>
  <c r="I245" i="34"/>
  <c r="H245" i="34" s="1"/>
  <c r="I251" i="34"/>
  <c r="H277" i="34"/>
  <c r="I275" i="34"/>
  <c r="H275" i="34" s="1"/>
  <c r="H280" i="34"/>
  <c r="I279" i="34"/>
  <c r="H279" i="34" s="1"/>
  <c r="D287" i="35"/>
  <c r="D286" i="35" s="1"/>
  <c r="C21" i="35"/>
  <c r="C287" i="35" s="1"/>
  <c r="C286" i="35" s="1"/>
  <c r="D20" i="35"/>
  <c r="L287" i="35"/>
  <c r="L286" i="35" s="1"/>
  <c r="L20" i="35"/>
  <c r="H55" i="35"/>
  <c r="I54" i="35"/>
  <c r="H58" i="35"/>
  <c r="I57" i="35"/>
  <c r="H57" i="35" s="1"/>
  <c r="H96" i="35"/>
  <c r="I94" i="35"/>
  <c r="H94" i="35" s="1"/>
  <c r="C281" i="34"/>
  <c r="H281" i="34"/>
  <c r="C83" i="35"/>
  <c r="I83" i="35"/>
  <c r="C94" i="35"/>
  <c r="H103" i="35"/>
  <c r="I102" i="35"/>
  <c r="H102" i="35" s="1"/>
  <c r="G20" i="35"/>
  <c r="K26" i="35"/>
  <c r="D52" i="35"/>
  <c r="I68" i="35"/>
  <c r="D74" i="35"/>
  <c r="D82" i="35"/>
  <c r="C82" i="35" s="1"/>
  <c r="H112" i="35"/>
  <c r="H122" i="35"/>
  <c r="I127" i="35"/>
  <c r="H131" i="35"/>
  <c r="I130" i="35"/>
  <c r="C135" i="35"/>
  <c r="I135" i="35"/>
  <c r="H135" i="35" s="1"/>
  <c r="C174" i="35"/>
  <c r="E173" i="35"/>
  <c r="F186" i="35"/>
  <c r="C203" i="35"/>
  <c r="H151" i="35"/>
  <c r="I150" i="35"/>
  <c r="H150" i="35" s="1"/>
  <c r="H165" i="35"/>
  <c r="I164" i="35"/>
  <c r="H164" i="35" s="1"/>
  <c r="H180" i="35"/>
  <c r="I178" i="35"/>
  <c r="H178" i="35" s="1"/>
  <c r="H190" i="35"/>
  <c r="C251" i="35"/>
  <c r="D250" i="35"/>
  <c r="C250" i="35" s="1"/>
  <c r="H261" i="35"/>
  <c r="I259" i="35"/>
  <c r="H264" i="35"/>
  <c r="I263" i="35"/>
  <c r="H263" i="35" s="1"/>
  <c r="H270" i="35"/>
  <c r="I269" i="35"/>
  <c r="H273" i="35"/>
  <c r="I271" i="35"/>
  <c r="H271" i="35" s="1"/>
  <c r="H276" i="35"/>
  <c r="I275" i="35"/>
  <c r="H275" i="35" s="1"/>
  <c r="H141" i="35"/>
  <c r="I140" i="35"/>
  <c r="H140" i="35" s="1"/>
  <c r="H144" i="35"/>
  <c r="I143" i="35"/>
  <c r="H143" i="35" s="1"/>
  <c r="C165" i="35"/>
  <c r="E164" i="35"/>
  <c r="C164" i="35" s="1"/>
  <c r="J186" i="35"/>
  <c r="H196" i="35"/>
  <c r="H199" i="35"/>
  <c r="I197" i="35"/>
  <c r="H197" i="35" s="1"/>
  <c r="H205" i="35"/>
  <c r="I204" i="35"/>
  <c r="H227" i="35"/>
  <c r="I226" i="35"/>
  <c r="H226" i="35" s="1"/>
  <c r="H235" i="35"/>
  <c r="I234" i="35"/>
  <c r="H234" i="35" s="1"/>
  <c r="H238" i="35"/>
  <c r="I237" i="35"/>
  <c r="H237" i="35" s="1"/>
  <c r="C279" i="35"/>
  <c r="D268" i="35"/>
  <c r="I174" i="35"/>
  <c r="C183" i="35"/>
  <c r="D172" i="35"/>
  <c r="I187" i="35"/>
  <c r="C191" i="35"/>
  <c r="D190" i="35"/>
  <c r="H191" i="35"/>
  <c r="C195" i="35"/>
  <c r="C197" i="35"/>
  <c r="H216" i="35"/>
  <c r="I215" i="35"/>
  <c r="H215" i="35" s="1"/>
  <c r="C232" i="35"/>
  <c r="D230" i="35"/>
  <c r="J229" i="35"/>
  <c r="J193" i="35" s="1"/>
  <c r="C259" i="35"/>
  <c r="C269" i="35"/>
  <c r="I232" i="35"/>
  <c r="I251" i="35"/>
  <c r="I279" i="35"/>
  <c r="H279" i="35" s="1"/>
  <c r="H296" i="23"/>
  <c r="C296" i="23"/>
  <c r="H295" i="23"/>
  <c r="C295" i="23"/>
  <c r="H294" i="23"/>
  <c r="C294" i="23"/>
  <c r="H293" i="23"/>
  <c r="C293" i="23"/>
  <c r="H292" i="23"/>
  <c r="C292" i="23"/>
  <c r="H291" i="23"/>
  <c r="C291" i="23"/>
  <c r="H290" i="23"/>
  <c r="C290" i="23"/>
  <c r="H289" i="23"/>
  <c r="C289" i="23"/>
  <c r="L288" i="23"/>
  <c r="K288" i="23"/>
  <c r="J288" i="23"/>
  <c r="I288" i="23"/>
  <c r="H288" i="23"/>
  <c r="G288" i="23"/>
  <c r="F288" i="23"/>
  <c r="E288" i="23"/>
  <c r="D288" i="23"/>
  <c r="C288" i="23"/>
  <c r="H283" i="23"/>
  <c r="C283" i="23"/>
  <c r="H282" i="23"/>
  <c r="C282" i="23"/>
  <c r="L281" i="23"/>
  <c r="K281" i="23"/>
  <c r="J281" i="23"/>
  <c r="H281" i="23" s="1"/>
  <c r="I281" i="23"/>
  <c r="G281" i="23"/>
  <c r="F281" i="23"/>
  <c r="E281" i="23"/>
  <c r="D281" i="23"/>
  <c r="H280" i="23"/>
  <c r="C280" i="23"/>
  <c r="L279" i="23"/>
  <c r="K279" i="23"/>
  <c r="J279" i="23"/>
  <c r="G279" i="23"/>
  <c r="C279" i="23" s="1"/>
  <c r="F279" i="23"/>
  <c r="E279" i="23"/>
  <c r="D279" i="23"/>
  <c r="H278" i="23"/>
  <c r="C278" i="23"/>
  <c r="H277" i="23"/>
  <c r="C277" i="23"/>
  <c r="H276" i="23"/>
  <c r="C276" i="23"/>
  <c r="L275" i="23"/>
  <c r="K275" i="23"/>
  <c r="K269" i="23" s="1"/>
  <c r="K268" i="23" s="1"/>
  <c r="J275" i="23"/>
  <c r="G275" i="23"/>
  <c r="F275" i="23"/>
  <c r="E275" i="23"/>
  <c r="C275" i="23" s="1"/>
  <c r="D275" i="23"/>
  <c r="H274" i="23"/>
  <c r="C274" i="23"/>
  <c r="H273" i="23"/>
  <c r="C273" i="23"/>
  <c r="H272" i="23"/>
  <c r="C272" i="23"/>
  <c r="L271" i="23"/>
  <c r="L269" i="23" s="1"/>
  <c r="L268" i="23" s="1"/>
  <c r="K271" i="23"/>
  <c r="J271" i="23"/>
  <c r="I271" i="23"/>
  <c r="G271" i="23"/>
  <c r="F271" i="23"/>
  <c r="E271" i="23"/>
  <c r="D271" i="23"/>
  <c r="H270" i="23"/>
  <c r="C270" i="23"/>
  <c r="J269" i="23"/>
  <c r="J268" i="23" s="1"/>
  <c r="G269" i="23"/>
  <c r="G268" i="23" s="1"/>
  <c r="F269" i="23"/>
  <c r="F268" i="23" s="1"/>
  <c r="D269" i="23"/>
  <c r="D268" i="23" s="1"/>
  <c r="H267" i="23"/>
  <c r="C267" i="23"/>
  <c r="H266" i="23"/>
  <c r="C266" i="23"/>
  <c r="H265" i="23"/>
  <c r="C265" i="23"/>
  <c r="I263" i="23"/>
  <c r="H264" i="23"/>
  <c r="C264" i="23"/>
  <c r="L263" i="23"/>
  <c r="K263" i="23"/>
  <c r="J263" i="23"/>
  <c r="G263" i="23"/>
  <c r="F263" i="23"/>
  <c r="E263" i="23"/>
  <c r="D263" i="23"/>
  <c r="H262" i="23"/>
  <c r="C262" i="23"/>
  <c r="H261" i="23"/>
  <c r="C261" i="23"/>
  <c r="H260" i="23"/>
  <c r="C260" i="23"/>
  <c r="L259" i="23"/>
  <c r="K259" i="23"/>
  <c r="J259" i="23"/>
  <c r="J258" i="23" s="1"/>
  <c r="I259" i="23"/>
  <c r="G259" i="23"/>
  <c r="F259" i="23"/>
  <c r="F258" i="23" s="1"/>
  <c r="E259" i="23"/>
  <c r="C259" i="23" s="1"/>
  <c r="D259" i="23"/>
  <c r="L258" i="23"/>
  <c r="K258" i="23"/>
  <c r="G258" i="23"/>
  <c r="D258" i="23"/>
  <c r="H257" i="23"/>
  <c r="C257" i="23"/>
  <c r="H256" i="23"/>
  <c r="C256" i="23"/>
  <c r="H255" i="23"/>
  <c r="C255" i="23"/>
  <c r="H254" i="23"/>
  <c r="C254" i="23"/>
  <c r="H253" i="23"/>
  <c r="C253" i="23"/>
  <c r="H252" i="23"/>
  <c r="C252" i="23"/>
  <c r="L251" i="23"/>
  <c r="K251" i="23"/>
  <c r="K250" i="23" s="1"/>
  <c r="J251" i="23"/>
  <c r="J250" i="23" s="1"/>
  <c r="G251" i="23"/>
  <c r="G250" i="23" s="1"/>
  <c r="F251" i="23"/>
  <c r="E251" i="23"/>
  <c r="E250" i="23" s="1"/>
  <c r="D251" i="23"/>
  <c r="C251" i="23" s="1"/>
  <c r="L250" i="23"/>
  <c r="F250" i="23"/>
  <c r="H249" i="23"/>
  <c r="C249" i="23"/>
  <c r="H248" i="23"/>
  <c r="C248" i="23"/>
  <c r="H247" i="23"/>
  <c r="C247" i="23"/>
  <c r="H246" i="23"/>
  <c r="C246" i="23"/>
  <c r="L245" i="23"/>
  <c r="K245" i="23"/>
  <c r="K230" i="23" s="1"/>
  <c r="J245" i="23"/>
  <c r="G245" i="23"/>
  <c r="F245" i="23"/>
  <c r="E245" i="23"/>
  <c r="E230" i="23" s="1"/>
  <c r="D245" i="23"/>
  <c r="H244" i="23"/>
  <c r="C244" i="23"/>
  <c r="H243" i="23"/>
  <c r="C243" i="23"/>
  <c r="H242" i="23"/>
  <c r="C242" i="23"/>
  <c r="H241" i="23"/>
  <c r="C241" i="23"/>
  <c r="H240" i="23"/>
  <c r="C240" i="23"/>
  <c r="H239" i="23"/>
  <c r="C239" i="23"/>
  <c r="H238" i="23"/>
  <c r="C238" i="23"/>
  <c r="L237" i="23"/>
  <c r="K237" i="23"/>
  <c r="J237" i="23"/>
  <c r="I237" i="23"/>
  <c r="H237" i="23" s="1"/>
  <c r="G237" i="23"/>
  <c r="F237" i="23"/>
  <c r="E237" i="23"/>
  <c r="D237" i="23"/>
  <c r="C237" i="23" s="1"/>
  <c r="H236" i="23"/>
  <c r="C236" i="23"/>
  <c r="H235" i="23"/>
  <c r="C235" i="23"/>
  <c r="L234" i="23"/>
  <c r="K234" i="23"/>
  <c r="J234" i="23"/>
  <c r="G234" i="23"/>
  <c r="G230" i="23" s="1"/>
  <c r="G229" i="23" s="1"/>
  <c r="F234" i="23"/>
  <c r="E234" i="23"/>
  <c r="D234" i="23"/>
  <c r="H233" i="23"/>
  <c r="C233" i="23"/>
  <c r="L232" i="23"/>
  <c r="K232" i="23"/>
  <c r="J232" i="23"/>
  <c r="J230" i="23" s="1"/>
  <c r="G232" i="23"/>
  <c r="F232" i="23"/>
  <c r="E232" i="23"/>
  <c r="D232" i="23"/>
  <c r="C232" i="23" s="1"/>
  <c r="H231" i="23"/>
  <c r="C231" i="23"/>
  <c r="L230" i="23"/>
  <c r="L229" i="23" s="1"/>
  <c r="F230" i="23"/>
  <c r="H228" i="23"/>
  <c r="C228" i="23"/>
  <c r="H227" i="23"/>
  <c r="C227" i="23"/>
  <c r="L226" i="23"/>
  <c r="K226" i="23"/>
  <c r="J226" i="23"/>
  <c r="I226" i="23"/>
  <c r="G226" i="23"/>
  <c r="F226" i="23"/>
  <c r="E226" i="23"/>
  <c r="D226" i="23"/>
  <c r="H225" i="23"/>
  <c r="C225" i="23"/>
  <c r="H224" i="23"/>
  <c r="C224" i="23"/>
  <c r="H223" i="23"/>
  <c r="C223" i="23"/>
  <c r="H222" i="23"/>
  <c r="C222" i="23"/>
  <c r="H221" i="23"/>
  <c r="C221" i="23"/>
  <c r="H220" i="23"/>
  <c r="C220" i="23"/>
  <c r="H219" i="23"/>
  <c r="C219" i="23"/>
  <c r="H218" i="23"/>
  <c r="C218" i="23"/>
  <c r="H217" i="23"/>
  <c r="C217" i="23"/>
  <c r="I215" i="23"/>
  <c r="H216" i="23"/>
  <c r="C216" i="23"/>
  <c r="L215" i="23"/>
  <c r="K215" i="23"/>
  <c r="J215" i="23"/>
  <c r="G215" i="23"/>
  <c r="F215" i="23"/>
  <c r="C215" i="23" s="1"/>
  <c r="E215" i="23"/>
  <c r="D215" i="23"/>
  <c r="H214" i="23"/>
  <c r="C214" i="23"/>
  <c r="H213" i="23"/>
  <c r="C213" i="23"/>
  <c r="H212" i="23"/>
  <c r="C212" i="23"/>
  <c r="H211" i="23"/>
  <c r="C211" i="23"/>
  <c r="H210" i="23"/>
  <c r="C210" i="23"/>
  <c r="H209" i="23"/>
  <c r="C209" i="23"/>
  <c r="H208" i="23"/>
  <c r="C208" i="23"/>
  <c r="H207" i="23"/>
  <c r="C207" i="23"/>
  <c r="H206" i="23"/>
  <c r="C206" i="23"/>
  <c r="I204" i="23"/>
  <c r="H205" i="23"/>
  <c r="C205" i="23"/>
  <c r="L204" i="23"/>
  <c r="L203" i="23" s="1"/>
  <c r="K204" i="23"/>
  <c r="J204" i="23"/>
  <c r="J203" i="23" s="1"/>
  <c r="G204" i="23"/>
  <c r="G203" i="23" s="1"/>
  <c r="F204" i="23"/>
  <c r="F203" i="23" s="1"/>
  <c r="E204" i="23"/>
  <c r="D204" i="23"/>
  <c r="D203" i="23" s="1"/>
  <c r="E203" i="23"/>
  <c r="H202" i="23"/>
  <c r="C202" i="23"/>
  <c r="H201" i="23"/>
  <c r="C201" i="23"/>
  <c r="H200" i="23"/>
  <c r="C200" i="23"/>
  <c r="H199" i="23"/>
  <c r="C199" i="23"/>
  <c r="H198" i="23"/>
  <c r="C198" i="23"/>
  <c r="L197" i="23"/>
  <c r="L195" i="23" s="1"/>
  <c r="L194" i="23" s="1"/>
  <c r="L193" i="23" s="1"/>
  <c r="K197" i="23"/>
  <c r="J197" i="23"/>
  <c r="J195" i="23" s="1"/>
  <c r="J194" i="23" s="1"/>
  <c r="I197" i="23"/>
  <c r="G197" i="23"/>
  <c r="G195" i="23" s="1"/>
  <c r="F197" i="23"/>
  <c r="E197" i="23"/>
  <c r="E195" i="23" s="1"/>
  <c r="D197" i="23"/>
  <c r="I195" i="23"/>
  <c r="H196" i="23"/>
  <c r="C196" i="23"/>
  <c r="K195" i="23"/>
  <c r="F195" i="23"/>
  <c r="D195" i="23"/>
  <c r="D194" i="23" s="1"/>
  <c r="H192" i="23"/>
  <c r="C192" i="23"/>
  <c r="L191" i="23"/>
  <c r="L190" i="23" s="1"/>
  <c r="K191" i="23"/>
  <c r="K190" i="23" s="1"/>
  <c r="K186" i="23" s="1"/>
  <c r="J191" i="23"/>
  <c r="G191" i="23"/>
  <c r="G190" i="23" s="1"/>
  <c r="F191" i="23"/>
  <c r="E191" i="23"/>
  <c r="E190" i="23" s="1"/>
  <c r="D191" i="23"/>
  <c r="D190" i="23" s="1"/>
  <c r="C191" i="23"/>
  <c r="J190" i="23"/>
  <c r="F190" i="23"/>
  <c r="H189" i="23"/>
  <c r="C189" i="23"/>
  <c r="H188" i="23"/>
  <c r="C188" i="23"/>
  <c r="L187" i="23"/>
  <c r="K187" i="23"/>
  <c r="J187" i="23"/>
  <c r="J186" i="23" s="1"/>
  <c r="I187" i="23"/>
  <c r="G187" i="23"/>
  <c r="F187" i="23"/>
  <c r="E187" i="23"/>
  <c r="D187" i="23"/>
  <c r="H185" i="23"/>
  <c r="C185" i="23"/>
  <c r="H184" i="23"/>
  <c r="C184" i="23"/>
  <c r="L183" i="23"/>
  <c r="K183" i="23"/>
  <c r="J183" i="23"/>
  <c r="G183" i="23"/>
  <c r="F183" i="23"/>
  <c r="E183" i="23"/>
  <c r="D183" i="23"/>
  <c r="C183" i="23" s="1"/>
  <c r="H182" i="23"/>
  <c r="C182" i="23"/>
  <c r="H181" i="23"/>
  <c r="C181" i="23"/>
  <c r="H180" i="23"/>
  <c r="C180" i="23"/>
  <c r="H179" i="23"/>
  <c r="C179" i="23"/>
  <c r="L178" i="23"/>
  <c r="K178" i="23"/>
  <c r="J178" i="23"/>
  <c r="I178" i="23"/>
  <c r="G178" i="23"/>
  <c r="F178" i="23"/>
  <c r="E178" i="23"/>
  <c r="D178" i="23"/>
  <c r="H177" i="23"/>
  <c r="C177" i="23"/>
  <c r="H176" i="23"/>
  <c r="C176" i="23"/>
  <c r="H175" i="23"/>
  <c r="C175" i="23"/>
  <c r="L174" i="23"/>
  <c r="L173" i="23" s="1"/>
  <c r="L172" i="23" s="1"/>
  <c r="K174" i="23"/>
  <c r="J174" i="23"/>
  <c r="J173" i="23" s="1"/>
  <c r="J172" i="23" s="1"/>
  <c r="G174" i="23"/>
  <c r="F174" i="23"/>
  <c r="F173" i="23" s="1"/>
  <c r="F172" i="23" s="1"/>
  <c r="E174" i="23"/>
  <c r="D174" i="23"/>
  <c r="C174" i="23" s="1"/>
  <c r="K173" i="23"/>
  <c r="K172" i="23" s="1"/>
  <c r="G173" i="23"/>
  <c r="G172" i="23" s="1"/>
  <c r="E173" i="23"/>
  <c r="E172" i="23" s="1"/>
  <c r="H171" i="23"/>
  <c r="C171" i="23"/>
  <c r="H170" i="23"/>
  <c r="C170" i="23"/>
  <c r="H169" i="23"/>
  <c r="C169" i="23"/>
  <c r="H168" i="23"/>
  <c r="C168" i="23"/>
  <c r="H167" i="23"/>
  <c r="C167" i="23"/>
  <c r="H166" i="23"/>
  <c r="C166" i="23"/>
  <c r="L165" i="23"/>
  <c r="K165" i="23"/>
  <c r="K164" i="23" s="1"/>
  <c r="J165" i="23"/>
  <c r="J164" i="23" s="1"/>
  <c r="G165" i="23"/>
  <c r="G164" i="23" s="1"/>
  <c r="F165" i="23"/>
  <c r="F164" i="23" s="1"/>
  <c r="E165" i="23"/>
  <c r="D165" i="23"/>
  <c r="C165" i="23" s="1"/>
  <c r="L164" i="23"/>
  <c r="E164" i="23"/>
  <c r="D164" i="23"/>
  <c r="H163" i="23"/>
  <c r="C163" i="23"/>
  <c r="H162" i="23"/>
  <c r="C162" i="23"/>
  <c r="H161" i="23"/>
  <c r="C161" i="23"/>
  <c r="H160" i="23"/>
  <c r="C160" i="23"/>
  <c r="L159" i="23"/>
  <c r="K159" i="23"/>
  <c r="J159" i="23"/>
  <c r="G159" i="23"/>
  <c r="F159" i="23"/>
  <c r="E159" i="23"/>
  <c r="C159" i="23" s="1"/>
  <c r="D159" i="23"/>
  <c r="H158" i="23"/>
  <c r="C158" i="23"/>
  <c r="H157" i="23"/>
  <c r="C157" i="23"/>
  <c r="H156" i="23"/>
  <c r="C156" i="23"/>
  <c r="H155" i="23"/>
  <c r="C155" i="23"/>
  <c r="H154" i="23"/>
  <c r="C154" i="23"/>
  <c r="H153" i="23"/>
  <c r="C153" i="23"/>
  <c r="H152" i="23"/>
  <c r="C152" i="23"/>
  <c r="H151" i="23"/>
  <c r="C151" i="23"/>
  <c r="L150" i="23"/>
  <c r="K150" i="23"/>
  <c r="J150" i="23"/>
  <c r="I150" i="23"/>
  <c r="G150" i="23"/>
  <c r="F150" i="23"/>
  <c r="E150" i="23"/>
  <c r="D150" i="23"/>
  <c r="H149" i="23"/>
  <c r="C149" i="23"/>
  <c r="H148" i="23"/>
  <c r="C148" i="23"/>
  <c r="H147" i="23"/>
  <c r="C147" i="23"/>
  <c r="H146" i="23"/>
  <c r="C146" i="23"/>
  <c r="H145" i="23"/>
  <c r="C145" i="23"/>
  <c r="H144" i="23"/>
  <c r="C144" i="23"/>
  <c r="L143" i="23"/>
  <c r="K143" i="23"/>
  <c r="J143" i="23"/>
  <c r="I143" i="23"/>
  <c r="G143" i="23"/>
  <c r="F143" i="23"/>
  <c r="E143" i="23"/>
  <c r="D143" i="23"/>
  <c r="H142" i="23"/>
  <c r="C142" i="23"/>
  <c r="H141" i="23"/>
  <c r="C141" i="23"/>
  <c r="L140" i="23"/>
  <c r="K140" i="23"/>
  <c r="K129" i="23" s="1"/>
  <c r="J140" i="23"/>
  <c r="G140" i="23"/>
  <c r="F140" i="23"/>
  <c r="E140" i="23"/>
  <c r="C140" i="23" s="1"/>
  <c r="D140" i="23"/>
  <c r="H139" i="23"/>
  <c r="C139" i="23"/>
  <c r="H138" i="23"/>
  <c r="C138" i="23"/>
  <c r="H137" i="23"/>
  <c r="C137" i="23"/>
  <c r="H136" i="23"/>
  <c r="C136" i="23"/>
  <c r="L135" i="23"/>
  <c r="L129" i="23" s="1"/>
  <c r="K135" i="23"/>
  <c r="J135" i="23"/>
  <c r="J129" i="23" s="1"/>
  <c r="G135" i="23"/>
  <c r="F135" i="23"/>
  <c r="E135" i="23"/>
  <c r="D135" i="23"/>
  <c r="C135" i="23" s="1"/>
  <c r="H134" i="23"/>
  <c r="C134" i="23"/>
  <c r="H133" i="23"/>
  <c r="C133" i="23"/>
  <c r="H132" i="23"/>
  <c r="C132" i="23"/>
  <c r="H131" i="23"/>
  <c r="C131" i="23"/>
  <c r="L130" i="23"/>
  <c r="K130" i="23"/>
  <c r="J130" i="23"/>
  <c r="I130" i="23"/>
  <c r="H130" i="23" s="1"/>
  <c r="G130" i="23"/>
  <c r="F130" i="23"/>
  <c r="F129" i="23" s="1"/>
  <c r="E130" i="23"/>
  <c r="D130" i="23"/>
  <c r="C130" i="23" s="1"/>
  <c r="G129" i="23"/>
  <c r="I127" i="23"/>
  <c r="C128" i="23"/>
  <c r="L127" i="23"/>
  <c r="K127" i="23"/>
  <c r="J127" i="23"/>
  <c r="G127" i="23"/>
  <c r="F127" i="23"/>
  <c r="E127" i="23"/>
  <c r="D127" i="23"/>
  <c r="C127" i="23"/>
  <c r="H126" i="23"/>
  <c r="C126" i="23"/>
  <c r="H125" i="23"/>
  <c r="C125" i="23"/>
  <c r="H124" i="23"/>
  <c r="C124" i="23"/>
  <c r="H123" i="23"/>
  <c r="C123" i="23"/>
  <c r="I121" i="23"/>
  <c r="H122" i="23"/>
  <c r="C122" i="23"/>
  <c r="L121" i="23"/>
  <c r="K121" i="23"/>
  <c r="J121" i="23"/>
  <c r="G121" i="23"/>
  <c r="F121" i="23"/>
  <c r="E121" i="23"/>
  <c r="D121" i="23"/>
  <c r="H120" i="23"/>
  <c r="C120" i="23"/>
  <c r="H119" i="23"/>
  <c r="C119" i="23"/>
  <c r="H118" i="23"/>
  <c r="C118" i="23"/>
  <c r="H117" i="23"/>
  <c r="C117" i="23"/>
  <c r="H116" i="23"/>
  <c r="C116" i="23"/>
  <c r="L115" i="23"/>
  <c r="K115" i="23"/>
  <c r="J115" i="23"/>
  <c r="G115" i="23"/>
  <c r="F115" i="23"/>
  <c r="E115" i="23"/>
  <c r="D115" i="23"/>
  <c r="C115" i="23" s="1"/>
  <c r="H114" i="23"/>
  <c r="C114" i="23"/>
  <c r="H113" i="23"/>
  <c r="C113" i="23"/>
  <c r="I111" i="23"/>
  <c r="H112" i="23"/>
  <c r="C112" i="23"/>
  <c r="L111" i="23"/>
  <c r="K111" i="23"/>
  <c r="J111" i="23"/>
  <c r="G111" i="23"/>
  <c r="F111" i="23"/>
  <c r="E111" i="23"/>
  <c r="D111" i="23"/>
  <c r="H110" i="23"/>
  <c r="C110" i="23"/>
  <c r="H109" i="23"/>
  <c r="C109" i="23"/>
  <c r="H108" i="23"/>
  <c r="C108" i="23"/>
  <c r="H107" i="23"/>
  <c r="C107" i="23"/>
  <c r="H106" i="23"/>
  <c r="C106" i="23"/>
  <c r="H105" i="23"/>
  <c r="C105" i="23"/>
  <c r="H104" i="23"/>
  <c r="C104" i="23"/>
  <c r="H103" i="23"/>
  <c r="C103" i="23"/>
  <c r="L102" i="23"/>
  <c r="L82" i="23" s="1"/>
  <c r="K102" i="23"/>
  <c r="J102" i="23"/>
  <c r="G102" i="23"/>
  <c r="F102" i="23"/>
  <c r="E102" i="23"/>
  <c r="D102" i="23"/>
  <c r="H101" i="23"/>
  <c r="C101" i="23"/>
  <c r="H100" i="23"/>
  <c r="C100" i="23"/>
  <c r="H99" i="23"/>
  <c r="C99" i="23"/>
  <c r="H98" i="23"/>
  <c r="C98" i="23"/>
  <c r="H97" i="23"/>
  <c r="C97" i="23"/>
  <c r="H96" i="23"/>
  <c r="C96" i="23"/>
  <c r="H95" i="23"/>
  <c r="C95" i="23"/>
  <c r="L94" i="23"/>
  <c r="K94" i="23"/>
  <c r="J94" i="23"/>
  <c r="G94" i="23"/>
  <c r="G82" i="23" s="1"/>
  <c r="F94" i="23"/>
  <c r="E94" i="23"/>
  <c r="D94" i="23"/>
  <c r="C94" i="23"/>
  <c r="H93" i="23"/>
  <c r="C93" i="23"/>
  <c r="H92" i="23"/>
  <c r="C92" i="23"/>
  <c r="H91" i="23"/>
  <c r="C91" i="23"/>
  <c r="H90" i="23"/>
  <c r="C90" i="23"/>
  <c r="H89" i="23"/>
  <c r="C89" i="23"/>
  <c r="L88" i="23"/>
  <c r="K88" i="23"/>
  <c r="J88" i="23"/>
  <c r="G88" i="23"/>
  <c r="F88" i="23"/>
  <c r="E88" i="23"/>
  <c r="C88" i="23" s="1"/>
  <c r="D88" i="23"/>
  <c r="H87" i="23"/>
  <c r="C87" i="23"/>
  <c r="H86" i="23"/>
  <c r="C86" i="23"/>
  <c r="H85" i="23"/>
  <c r="C85" i="23"/>
  <c r="H84" i="23"/>
  <c r="C84" i="23"/>
  <c r="L83" i="23"/>
  <c r="K83" i="23"/>
  <c r="J83" i="23"/>
  <c r="I83" i="23"/>
  <c r="G83" i="23"/>
  <c r="F83" i="23"/>
  <c r="F82" i="23" s="1"/>
  <c r="E83" i="23"/>
  <c r="D83" i="23"/>
  <c r="K82" i="23"/>
  <c r="H81" i="23"/>
  <c r="C81" i="23"/>
  <c r="H80" i="23"/>
  <c r="C80" i="23"/>
  <c r="L79" i="23"/>
  <c r="K79" i="23"/>
  <c r="J79" i="23"/>
  <c r="G79" i="23"/>
  <c r="F79" i="23"/>
  <c r="E79" i="23"/>
  <c r="C79" i="23" s="1"/>
  <c r="D79" i="23"/>
  <c r="H78" i="23"/>
  <c r="C78" i="23"/>
  <c r="H77" i="23"/>
  <c r="C77" i="23"/>
  <c r="L76" i="23"/>
  <c r="L75" i="23" s="1"/>
  <c r="K76" i="23"/>
  <c r="K75" i="23" s="1"/>
  <c r="J76" i="23"/>
  <c r="G76" i="23"/>
  <c r="G75" i="23" s="1"/>
  <c r="F76" i="23"/>
  <c r="E76" i="23"/>
  <c r="E75" i="23" s="1"/>
  <c r="D76" i="23"/>
  <c r="D75" i="23" s="1"/>
  <c r="J75" i="23"/>
  <c r="F75" i="23"/>
  <c r="H73" i="23"/>
  <c r="C73" i="23"/>
  <c r="I68" i="23"/>
  <c r="C72" i="23"/>
  <c r="H71" i="23"/>
  <c r="C71" i="23"/>
  <c r="H70" i="23"/>
  <c r="C70" i="23"/>
  <c r="H69" i="23"/>
  <c r="C69" i="23"/>
  <c r="L68" i="23"/>
  <c r="L66" i="23" s="1"/>
  <c r="K68" i="23"/>
  <c r="K66" i="23" s="1"/>
  <c r="J68" i="23"/>
  <c r="J66" i="23" s="1"/>
  <c r="G68" i="23"/>
  <c r="G66" i="23" s="1"/>
  <c r="F68" i="23"/>
  <c r="F66" i="23" s="1"/>
  <c r="E68" i="23"/>
  <c r="D68" i="23"/>
  <c r="H67" i="23"/>
  <c r="C67" i="23"/>
  <c r="E66" i="23"/>
  <c r="H65" i="23"/>
  <c r="C65" i="23"/>
  <c r="H64" i="23"/>
  <c r="C64" i="23"/>
  <c r="H63" i="23"/>
  <c r="C63" i="23"/>
  <c r="H62" i="23"/>
  <c r="C62" i="23"/>
  <c r="H61" i="23"/>
  <c r="C61" i="23"/>
  <c r="H60" i="23"/>
  <c r="C60" i="23"/>
  <c r="H59" i="23"/>
  <c r="C59" i="23"/>
  <c r="H58" i="23"/>
  <c r="C58" i="23"/>
  <c r="L57" i="23"/>
  <c r="K57" i="23"/>
  <c r="J57" i="23"/>
  <c r="G57" i="23"/>
  <c r="F57" i="23"/>
  <c r="E57" i="23"/>
  <c r="D57" i="23"/>
  <c r="C57" i="23" s="1"/>
  <c r="H56" i="23"/>
  <c r="C56" i="23"/>
  <c r="H55" i="23"/>
  <c r="C55" i="23"/>
  <c r="L54" i="23"/>
  <c r="L53" i="23" s="1"/>
  <c r="L52" i="23" s="1"/>
  <c r="K54" i="23"/>
  <c r="K53" i="23" s="1"/>
  <c r="K52" i="23" s="1"/>
  <c r="J54" i="23"/>
  <c r="G54" i="23"/>
  <c r="G53" i="23" s="1"/>
  <c r="G52" i="23" s="1"/>
  <c r="F54" i="23"/>
  <c r="F53" i="23" s="1"/>
  <c r="E54" i="23"/>
  <c r="D54" i="23"/>
  <c r="D53" i="23" s="1"/>
  <c r="J53" i="23"/>
  <c r="E53" i="23"/>
  <c r="E52" i="23" s="1"/>
  <c r="H46" i="23"/>
  <c r="C46" i="23"/>
  <c r="H45" i="23"/>
  <c r="C45" i="23"/>
  <c r="L44" i="23"/>
  <c r="H44" i="23"/>
  <c r="G44" i="23"/>
  <c r="C44" i="23" s="1"/>
  <c r="H43" i="23"/>
  <c r="C43" i="23"/>
  <c r="K42" i="23"/>
  <c r="J42" i="23"/>
  <c r="I42" i="23"/>
  <c r="H42" i="23" s="1"/>
  <c r="F42" i="23"/>
  <c r="E42" i="23"/>
  <c r="D42" i="23"/>
  <c r="C42" i="23" s="1"/>
  <c r="H41" i="23"/>
  <c r="C41" i="23"/>
  <c r="H40" i="23"/>
  <c r="C40" i="23"/>
  <c r="H39" i="23"/>
  <c r="C39" i="23"/>
  <c r="H38" i="23"/>
  <c r="C38" i="23"/>
  <c r="H37" i="23"/>
  <c r="C37" i="23"/>
  <c r="K36" i="23"/>
  <c r="H36" i="23" s="1"/>
  <c r="F36" i="23"/>
  <c r="C36" i="23" s="1"/>
  <c r="H35" i="23"/>
  <c r="C35" i="23"/>
  <c r="H34" i="23"/>
  <c r="C34" i="23"/>
  <c r="K33" i="23"/>
  <c r="H33" i="23"/>
  <c r="F33" i="23"/>
  <c r="C33" i="23" s="1"/>
  <c r="H32" i="23"/>
  <c r="C32" i="23"/>
  <c r="K31" i="23"/>
  <c r="H31" i="23" s="1"/>
  <c r="F31" i="23"/>
  <c r="C31" i="23"/>
  <c r="H30" i="23"/>
  <c r="C30" i="23"/>
  <c r="H29" i="23"/>
  <c r="C29" i="23"/>
  <c r="H28" i="23"/>
  <c r="C28" i="23"/>
  <c r="K27" i="23"/>
  <c r="H27" i="23"/>
  <c r="F27" i="23"/>
  <c r="C27" i="23" s="1"/>
  <c r="K26" i="23"/>
  <c r="H26" i="23" s="1"/>
  <c r="H25" i="23"/>
  <c r="C25" i="23"/>
  <c r="C24" i="23"/>
  <c r="H23" i="23"/>
  <c r="C23" i="23"/>
  <c r="H22" i="23"/>
  <c r="C22" i="23"/>
  <c r="L21" i="23"/>
  <c r="L287" i="23" s="1"/>
  <c r="K21" i="23"/>
  <c r="K287" i="23" s="1"/>
  <c r="K286" i="23" s="1"/>
  <c r="J21" i="23"/>
  <c r="I21" i="23"/>
  <c r="I287" i="23" s="1"/>
  <c r="I286" i="23" s="1"/>
  <c r="G21" i="23"/>
  <c r="G287" i="23" s="1"/>
  <c r="G286" i="23" s="1"/>
  <c r="F21" i="23"/>
  <c r="E21" i="23"/>
  <c r="E287" i="23" s="1"/>
  <c r="E286" i="23" s="1"/>
  <c r="D21" i="23"/>
  <c r="D287" i="23" s="1"/>
  <c r="K20" i="23"/>
  <c r="J20" i="23"/>
  <c r="H296" i="22"/>
  <c r="C296" i="22"/>
  <c r="H295" i="22"/>
  <c r="C295" i="22"/>
  <c r="H294" i="22"/>
  <c r="C294" i="22"/>
  <c r="H293" i="22"/>
  <c r="C293" i="22"/>
  <c r="H292" i="22"/>
  <c r="C292" i="22"/>
  <c r="H291" i="22"/>
  <c r="C291" i="22"/>
  <c r="H290" i="22"/>
  <c r="C290" i="22"/>
  <c r="H289" i="22"/>
  <c r="C289" i="22"/>
  <c r="L288" i="22"/>
  <c r="K288" i="22"/>
  <c r="J288" i="22"/>
  <c r="I288" i="22"/>
  <c r="H288" i="22"/>
  <c r="G288" i="22"/>
  <c r="F288" i="22"/>
  <c r="E288" i="22"/>
  <c r="D288" i="22"/>
  <c r="H283" i="22"/>
  <c r="C283" i="22"/>
  <c r="H282" i="22"/>
  <c r="C282" i="22"/>
  <c r="L281" i="22"/>
  <c r="K281" i="22"/>
  <c r="J281" i="22"/>
  <c r="I281" i="22"/>
  <c r="G281" i="22"/>
  <c r="F281" i="22"/>
  <c r="C281" i="22" s="1"/>
  <c r="E281" i="22"/>
  <c r="D281" i="22"/>
  <c r="H280" i="22"/>
  <c r="C280" i="22"/>
  <c r="L279" i="22"/>
  <c r="K279" i="22"/>
  <c r="J279" i="22"/>
  <c r="G279" i="22"/>
  <c r="F279" i="22"/>
  <c r="E279" i="22"/>
  <c r="D279" i="22"/>
  <c r="C279" i="22"/>
  <c r="H278" i="22"/>
  <c r="C278" i="22"/>
  <c r="H277" i="22"/>
  <c r="C277" i="22"/>
  <c r="H276" i="22"/>
  <c r="C276" i="22"/>
  <c r="L275" i="22"/>
  <c r="K275" i="22"/>
  <c r="K269" i="22" s="1"/>
  <c r="K268" i="22" s="1"/>
  <c r="J275" i="22"/>
  <c r="G275" i="22"/>
  <c r="F275" i="22"/>
  <c r="E275" i="22"/>
  <c r="D275" i="22"/>
  <c r="H274" i="22"/>
  <c r="C274" i="22"/>
  <c r="H273" i="22"/>
  <c r="C273" i="22"/>
  <c r="H272" i="22"/>
  <c r="C272" i="22"/>
  <c r="L271" i="22"/>
  <c r="L269" i="22" s="1"/>
  <c r="L268" i="22" s="1"/>
  <c r="K271" i="22"/>
  <c r="J271" i="22"/>
  <c r="I271" i="22"/>
  <c r="G271" i="22"/>
  <c r="G269" i="22" s="1"/>
  <c r="G268" i="22" s="1"/>
  <c r="F271" i="22"/>
  <c r="E271" i="22"/>
  <c r="D271" i="22"/>
  <c r="D269" i="22" s="1"/>
  <c r="D268" i="22" s="1"/>
  <c r="H270" i="22"/>
  <c r="C270" i="22"/>
  <c r="J269" i="22"/>
  <c r="J268" i="22" s="1"/>
  <c r="H267" i="22"/>
  <c r="C267" i="22"/>
  <c r="H266" i="22"/>
  <c r="C266" i="22"/>
  <c r="H265" i="22"/>
  <c r="C265" i="22"/>
  <c r="H264" i="22"/>
  <c r="C264" i="22"/>
  <c r="L263" i="22"/>
  <c r="K263" i="22"/>
  <c r="K258" i="22" s="1"/>
  <c r="J263" i="22"/>
  <c r="G263" i="22"/>
  <c r="F263" i="22"/>
  <c r="E263" i="22"/>
  <c r="D263" i="22"/>
  <c r="C263" i="22" s="1"/>
  <c r="H262" i="22"/>
  <c r="C262" i="22"/>
  <c r="H261" i="22"/>
  <c r="C261" i="22"/>
  <c r="H260" i="22"/>
  <c r="C260" i="22"/>
  <c r="L259" i="22"/>
  <c r="L258" i="22" s="1"/>
  <c r="K259" i="22"/>
  <c r="J259" i="22"/>
  <c r="I259" i="22"/>
  <c r="G259" i="22"/>
  <c r="G258" i="22" s="1"/>
  <c r="F259" i="22"/>
  <c r="E259" i="22"/>
  <c r="D259" i="22"/>
  <c r="H257" i="22"/>
  <c r="C257" i="22"/>
  <c r="H256" i="22"/>
  <c r="C256" i="22"/>
  <c r="H255" i="22"/>
  <c r="C255" i="22"/>
  <c r="H254" i="22"/>
  <c r="C254" i="22"/>
  <c r="H253" i="22"/>
  <c r="C253" i="22"/>
  <c r="C252" i="22"/>
  <c r="L251" i="22"/>
  <c r="L250" i="22" s="1"/>
  <c r="K251" i="22"/>
  <c r="K250" i="22" s="1"/>
  <c r="J251" i="22"/>
  <c r="G251" i="22"/>
  <c r="G250" i="22" s="1"/>
  <c r="F251" i="22"/>
  <c r="E251" i="22"/>
  <c r="E250" i="22" s="1"/>
  <c r="D251" i="22"/>
  <c r="D250" i="22" s="1"/>
  <c r="J250" i="22"/>
  <c r="F250" i="22"/>
  <c r="I245" i="22"/>
  <c r="C249" i="22"/>
  <c r="H248" i="22"/>
  <c r="C248" i="22"/>
  <c r="H247" i="22"/>
  <c r="C247" i="22"/>
  <c r="H246" i="22"/>
  <c r="C246" i="22"/>
  <c r="L245" i="22"/>
  <c r="K245" i="22"/>
  <c r="J245" i="22"/>
  <c r="G245" i="22"/>
  <c r="F245" i="22"/>
  <c r="E245" i="22"/>
  <c r="D245" i="22"/>
  <c r="C245" i="22" s="1"/>
  <c r="H244" i="22"/>
  <c r="C244" i="22"/>
  <c r="H243" i="22"/>
  <c r="C243" i="22"/>
  <c r="H242" i="22"/>
  <c r="C242" i="22"/>
  <c r="H241" i="22"/>
  <c r="C241" i="22"/>
  <c r="H240" i="22"/>
  <c r="C240" i="22"/>
  <c r="H239" i="22"/>
  <c r="C239" i="22"/>
  <c r="H238" i="22"/>
  <c r="C238" i="22"/>
  <c r="L237" i="22"/>
  <c r="K237" i="22"/>
  <c r="J237" i="22"/>
  <c r="G237" i="22"/>
  <c r="F237" i="22"/>
  <c r="E237" i="22"/>
  <c r="C237" i="22" s="1"/>
  <c r="D237" i="22"/>
  <c r="H236" i="22"/>
  <c r="C236" i="22"/>
  <c r="H235" i="22"/>
  <c r="C235" i="22"/>
  <c r="L234" i="22"/>
  <c r="K234" i="22"/>
  <c r="K230" i="22" s="1"/>
  <c r="J234" i="22"/>
  <c r="G234" i="22"/>
  <c r="F234" i="22"/>
  <c r="E234" i="22"/>
  <c r="C234" i="22" s="1"/>
  <c r="D234" i="22"/>
  <c r="H233" i="22"/>
  <c r="C233" i="22"/>
  <c r="L232" i="22"/>
  <c r="K232" i="22"/>
  <c r="J232" i="22"/>
  <c r="I232" i="22"/>
  <c r="H232" i="22" s="1"/>
  <c r="G232" i="22"/>
  <c r="F232" i="22"/>
  <c r="F230" i="22" s="1"/>
  <c r="E232" i="22"/>
  <c r="E230" i="22" s="1"/>
  <c r="D232" i="22"/>
  <c r="H231" i="22"/>
  <c r="C231" i="22"/>
  <c r="J230" i="22"/>
  <c r="H228" i="22"/>
  <c r="C228" i="22"/>
  <c r="H227" i="22"/>
  <c r="C227" i="22"/>
  <c r="L226" i="22"/>
  <c r="K226" i="22"/>
  <c r="J226" i="22"/>
  <c r="G226" i="22"/>
  <c r="F226" i="22"/>
  <c r="E226" i="22"/>
  <c r="C226" i="22" s="1"/>
  <c r="D226" i="22"/>
  <c r="H225" i="22"/>
  <c r="C225" i="22"/>
  <c r="H224" i="22"/>
  <c r="C224" i="22"/>
  <c r="H223" i="22"/>
  <c r="C223" i="22"/>
  <c r="H222" i="22"/>
  <c r="C222" i="22"/>
  <c r="H221" i="22"/>
  <c r="C221" i="22"/>
  <c r="H220" i="22"/>
  <c r="C220" i="22"/>
  <c r="H219" i="22"/>
  <c r="C219" i="22"/>
  <c r="H218" i="22"/>
  <c r="C218" i="22"/>
  <c r="H217" i="22"/>
  <c r="C217" i="22"/>
  <c r="H216" i="22"/>
  <c r="C216" i="22"/>
  <c r="L215" i="22"/>
  <c r="K215" i="22"/>
  <c r="J215" i="22"/>
  <c r="G215" i="22"/>
  <c r="F215" i="22"/>
  <c r="E215" i="22"/>
  <c r="C215" i="22" s="1"/>
  <c r="D215" i="22"/>
  <c r="H214" i="22"/>
  <c r="C214" i="22"/>
  <c r="H213" i="22"/>
  <c r="C213" i="22"/>
  <c r="H212" i="22"/>
  <c r="C212" i="22"/>
  <c r="H211" i="22"/>
  <c r="C211" i="22"/>
  <c r="H210" i="22"/>
  <c r="C210" i="22"/>
  <c r="H209" i="22"/>
  <c r="C209" i="22"/>
  <c r="H208" i="22"/>
  <c r="C208" i="22"/>
  <c r="H207" i="22"/>
  <c r="C207" i="22"/>
  <c r="H206" i="22"/>
  <c r="C206" i="22"/>
  <c r="H205" i="22"/>
  <c r="C205" i="22"/>
  <c r="L204" i="22"/>
  <c r="L203" i="22" s="1"/>
  <c r="K204" i="22"/>
  <c r="K203" i="22" s="1"/>
  <c r="J204" i="22"/>
  <c r="G204" i="22"/>
  <c r="G203" i="22" s="1"/>
  <c r="F204" i="22"/>
  <c r="E204" i="22"/>
  <c r="E203" i="22" s="1"/>
  <c r="D204" i="22"/>
  <c r="J203" i="22"/>
  <c r="F203" i="22"/>
  <c r="F194" i="22" s="1"/>
  <c r="H202" i="22"/>
  <c r="C202" i="22"/>
  <c r="H201" i="22"/>
  <c r="C201" i="22"/>
  <c r="H200" i="22"/>
  <c r="C200" i="22"/>
  <c r="H199" i="22"/>
  <c r="C199" i="22"/>
  <c r="C198" i="22"/>
  <c r="L197" i="22"/>
  <c r="K197" i="22"/>
  <c r="K195" i="22" s="1"/>
  <c r="J197" i="22"/>
  <c r="J195" i="22" s="1"/>
  <c r="J194" i="22" s="1"/>
  <c r="G197" i="22"/>
  <c r="G195" i="22" s="1"/>
  <c r="F197" i="22"/>
  <c r="F195" i="22" s="1"/>
  <c r="E197" i="22"/>
  <c r="E195" i="22" s="1"/>
  <c r="D197" i="22"/>
  <c r="C197" i="22" s="1"/>
  <c r="H196" i="22"/>
  <c r="C196" i="22"/>
  <c r="L195" i="22"/>
  <c r="L194" i="22" s="1"/>
  <c r="H192" i="22"/>
  <c r="C192" i="22"/>
  <c r="L191" i="22"/>
  <c r="L190" i="22" s="1"/>
  <c r="K191" i="22"/>
  <c r="K190" i="22" s="1"/>
  <c r="J191" i="22"/>
  <c r="J190" i="22" s="1"/>
  <c r="I191" i="22"/>
  <c r="G191" i="22"/>
  <c r="F191" i="22"/>
  <c r="E191" i="22"/>
  <c r="E190" i="22" s="1"/>
  <c r="D191" i="22"/>
  <c r="G190" i="22"/>
  <c r="F190" i="22"/>
  <c r="H189" i="22"/>
  <c r="C189" i="22"/>
  <c r="C188" i="22"/>
  <c r="L187" i="22"/>
  <c r="K187" i="22"/>
  <c r="J187" i="22"/>
  <c r="G187" i="22"/>
  <c r="F187" i="22"/>
  <c r="F186" i="22" s="1"/>
  <c r="E187" i="22"/>
  <c r="D187" i="22"/>
  <c r="E186" i="22"/>
  <c r="H185" i="22"/>
  <c r="C185" i="22"/>
  <c r="H184" i="22"/>
  <c r="C184" i="22"/>
  <c r="L183" i="22"/>
  <c r="K183" i="22"/>
  <c r="J183" i="22"/>
  <c r="I183" i="22"/>
  <c r="H183" i="22" s="1"/>
  <c r="G183" i="22"/>
  <c r="F183" i="22"/>
  <c r="E183" i="22"/>
  <c r="D183" i="22"/>
  <c r="H182" i="22"/>
  <c r="C182" i="22"/>
  <c r="H181" i="22"/>
  <c r="C181" i="22"/>
  <c r="H180" i="22"/>
  <c r="C180" i="22"/>
  <c r="C179" i="22"/>
  <c r="L178" i="22"/>
  <c r="K178" i="22"/>
  <c r="J178" i="22"/>
  <c r="G178" i="22"/>
  <c r="F178" i="22"/>
  <c r="C178" i="22" s="1"/>
  <c r="E178" i="22"/>
  <c r="D178" i="22"/>
  <c r="H177" i="22"/>
  <c r="C177" i="22"/>
  <c r="C176" i="22"/>
  <c r="H175" i="22"/>
  <c r="C175" i="22"/>
  <c r="L174" i="22"/>
  <c r="K174" i="22"/>
  <c r="J174" i="22"/>
  <c r="J173" i="22" s="1"/>
  <c r="J172" i="22" s="1"/>
  <c r="G174" i="22"/>
  <c r="F174" i="22"/>
  <c r="E174" i="22"/>
  <c r="E173" i="22" s="1"/>
  <c r="D174" i="22"/>
  <c r="L173" i="22"/>
  <c r="L172" i="22" s="1"/>
  <c r="H171" i="22"/>
  <c r="C171" i="22"/>
  <c r="H170" i="22"/>
  <c r="C170" i="22"/>
  <c r="H169" i="22"/>
  <c r="C169" i="22"/>
  <c r="H168" i="22"/>
  <c r="C168" i="22"/>
  <c r="C167" i="22"/>
  <c r="H166" i="22"/>
  <c r="C166" i="22"/>
  <c r="L165" i="22"/>
  <c r="L164" i="22" s="1"/>
  <c r="K165" i="22"/>
  <c r="K164" i="22" s="1"/>
  <c r="J165" i="22"/>
  <c r="J164" i="22" s="1"/>
  <c r="G165" i="22"/>
  <c r="F165" i="22"/>
  <c r="F164" i="22" s="1"/>
  <c r="E165" i="22"/>
  <c r="D165" i="22"/>
  <c r="G164" i="22"/>
  <c r="D164" i="22"/>
  <c r="H163" i="22"/>
  <c r="C163" i="22"/>
  <c r="H162" i="22"/>
  <c r="C162" i="22"/>
  <c r="C161" i="22"/>
  <c r="H160" i="22"/>
  <c r="C160" i="22"/>
  <c r="L159" i="22"/>
  <c r="K159" i="22"/>
  <c r="J159" i="22"/>
  <c r="G159" i="22"/>
  <c r="F159" i="22"/>
  <c r="E159" i="22"/>
  <c r="D159" i="22"/>
  <c r="H158" i="22"/>
  <c r="C158" i="22"/>
  <c r="H157" i="22"/>
  <c r="C157" i="22"/>
  <c r="H156" i="22"/>
  <c r="C156" i="22"/>
  <c r="H155" i="22"/>
  <c r="C155" i="22"/>
  <c r="H154" i="22"/>
  <c r="C154" i="22"/>
  <c r="H153" i="22"/>
  <c r="C153" i="22"/>
  <c r="H152" i="22"/>
  <c r="C152" i="22"/>
  <c r="H151" i="22"/>
  <c r="C151" i="22"/>
  <c r="L150" i="22"/>
  <c r="K150" i="22"/>
  <c r="J150" i="22"/>
  <c r="G150" i="22"/>
  <c r="F150" i="22"/>
  <c r="E150" i="22"/>
  <c r="D150" i="22"/>
  <c r="H149" i="22"/>
  <c r="C149" i="22"/>
  <c r="H148" i="22"/>
  <c r="C148" i="22"/>
  <c r="H147" i="22"/>
  <c r="C147" i="22"/>
  <c r="H146" i="22"/>
  <c r="C146" i="22"/>
  <c r="H145" i="22"/>
  <c r="C145" i="22"/>
  <c r="H144" i="22"/>
  <c r="C144" i="22"/>
  <c r="L143" i="22"/>
  <c r="K143" i="22"/>
  <c r="J143" i="22"/>
  <c r="G143" i="22"/>
  <c r="F143" i="22"/>
  <c r="E143" i="22"/>
  <c r="D143" i="22"/>
  <c r="H142" i="22"/>
  <c r="C142" i="22"/>
  <c r="H141" i="22"/>
  <c r="C141" i="22"/>
  <c r="L140" i="22"/>
  <c r="K140" i="22"/>
  <c r="J140" i="22"/>
  <c r="G140" i="22"/>
  <c r="F140" i="22"/>
  <c r="E140" i="22"/>
  <c r="D140" i="22"/>
  <c r="C140" i="22" s="1"/>
  <c r="H139" i="22"/>
  <c r="C139" i="22"/>
  <c r="H138" i="22"/>
  <c r="C138" i="22"/>
  <c r="C137" i="22"/>
  <c r="H136" i="22"/>
  <c r="C136" i="22"/>
  <c r="L135" i="22"/>
  <c r="K135" i="22"/>
  <c r="J135" i="22"/>
  <c r="G135" i="22"/>
  <c r="F135" i="22"/>
  <c r="F129" i="22" s="1"/>
  <c r="E135" i="22"/>
  <c r="D135" i="22"/>
  <c r="H134" i="22"/>
  <c r="C134" i="22"/>
  <c r="H133" i="22"/>
  <c r="C133" i="22"/>
  <c r="H132" i="22"/>
  <c r="C132" i="22"/>
  <c r="H131" i="22"/>
  <c r="C131" i="22"/>
  <c r="L130" i="22"/>
  <c r="K130" i="22"/>
  <c r="K129" i="22" s="1"/>
  <c r="J130" i="22"/>
  <c r="G130" i="22"/>
  <c r="F130" i="22"/>
  <c r="E130" i="22"/>
  <c r="E129" i="22" s="1"/>
  <c r="D130" i="22"/>
  <c r="C128" i="22"/>
  <c r="L127" i="22"/>
  <c r="K127" i="22"/>
  <c r="J127" i="22"/>
  <c r="G127" i="22"/>
  <c r="F127" i="22"/>
  <c r="E127" i="22"/>
  <c r="D127" i="22"/>
  <c r="C127" i="22"/>
  <c r="H126" i="22"/>
  <c r="C126" i="22"/>
  <c r="H125" i="22"/>
  <c r="C125" i="22"/>
  <c r="H124" i="22"/>
  <c r="C124" i="22"/>
  <c r="H123" i="22"/>
  <c r="C123" i="22"/>
  <c r="H122" i="22"/>
  <c r="C122" i="22"/>
  <c r="L121" i="22"/>
  <c r="K121" i="22"/>
  <c r="J121" i="22"/>
  <c r="G121" i="22"/>
  <c r="F121" i="22"/>
  <c r="E121" i="22"/>
  <c r="D121" i="22"/>
  <c r="H120" i="22"/>
  <c r="C120" i="22"/>
  <c r="H119" i="22"/>
  <c r="C119" i="22"/>
  <c r="H118" i="22"/>
  <c r="C118" i="22"/>
  <c r="H117" i="22"/>
  <c r="C117" i="22"/>
  <c r="H116" i="22"/>
  <c r="C116" i="22"/>
  <c r="L115" i="22"/>
  <c r="K115" i="22"/>
  <c r="J115" i="22"/>
  <c r="I115" i="22"/>
  <c r="G115" i="22"/>
  <c r="F115" i="22"/>
  <c r="E115" i="22"/>
  <c r="D115" i="22"/>
  <c r="H114" i="22"/>
  <c r="C114" i="22"/>
  <c r="H113" i="22"/>
  <c r="C113" i="22"/>
  <c r="H112" i="22"/>
  <c r="C112" i="22"/>
  <c r="L111" i="22"/>
  <c r="K111" i="22"/>
  <c r="J111" i="22"/>
  <c r="G111" i="22"/>
  <c r="F111" i="22"/>
  <c r="E111" i="22"/>
  <c r="D111" i="22"/>
  <c r="C111" i="22" s="1"/>
  <c r="H110" i="22"/>
  <c r="C110" i="22"/>
  <c r="H109" i="22"/>
  <c r="C109" i="22"/>
  <c r="H108" i="22"/>
  <c r="C108" i="22"/>
  <c r="H107" i="22"/>
  <c r="C107" i="22"/>
  <c r="H106" i="22"/>
  <c r="C106" i="22"/>
  <c r="H105" i="22"/>
  <c r="C105" i="22"/>
  <c r="H104" i="22"/>
  <c r="C104" i="22"/>
  <c r="H103" i="22"/>
  <c r="C103" i="22"/>
  <c r="L102" i="22"/>
  <c r="K102" i="22"/>
  <c r="J102" i="22"/>
  <c r="G102" i="22"/>
  <c r="F102" i="22"/>
  <c r="E102" i="22"/>
  <c r="D102" i="22"/>
  <c r="H101" i="22"/>
  <c r="C101" i="22"/>
  <c r="H100" i="22"/>
  <c r="C100" i="22"/>
  <c r="H99" i="22"/>
  <c r="C99" i="22"/>
  <c r="H98" i="22"/>
  <c r="C98" i="22"/>
  <c r="H97" i="22"/>
  <c r="C97" i="22"/>
  <c r="H96" i="22"/>
  <c r="C96" i="22"/>
  <c r="H95" i="22"/>
  <c r="C95" i="22"/>
  <c r="L94" i="22"/>
  <c r="K94" i="22"/>
  <c r="K82" i="22" s="1"/>
  <c r="J94" i="22"/>
  <c r="G94" i="22"/>
  <c r="F94" i="22"/>
  <c r="E94" i="22"/>
  <c r="C94" i="22" s="1"/>
  <c r="D94" i="22"/>
  <c r="H93" i="22"/>
  <c r="C93" i="22"/>
  <c r="H92" i="22"/>
  <c r="C92" i="22"/>
  <c r="H91" i="22"/>
  <c r="C91" i="22"/>
  <c r="H90" i="22"/>
  <c r="C90" i="22"/>
  <c r="H89" i="22"/>
  <c r="C89" i="22"/>
  <c r="L88" i="22"/>
  <c r="K88" i="22"/>
  <c r="J88" i="22"/>
  <c r="G88" i="22"/>
  <c r="F88" i="22"/>
  <c r="E88" i="22"/>
  <c r="D88" i="22"/>
  <c r="H87" i="22"/>
  <c r="C87" i="22"/>
  <c r="H86" i="22"/>
  <c r="C86" i="22"/>
  <c r="H85" i="22"/>
  <c r="C85" i="22"/>
  <c r="H84" i="22"/>
  <c r="C84" i="22"/>
  <c r="L83" i="22"/>
  <c r="L82" i="22" s="1"/>
  <c r="K83" i="22"/>
  <c r="J83" i="22"/>
  <c r="G83" i="22"/>
  <c r="F83" i="22"/>
  <c r="F82" i="22" s="1"/>
  <c r="E83" i="22"/>
  <c r="D83" i="22"/>
  <c r="E82" i="22"/>
  <c r="H81" i="22"/>
  <c r="C81" i="22"/>
  <c r="I79" i="22"/>
  <c r="H80" i="22"/>
  <c r="C80" i="22"/>
  <c r="L79" i="22"/>
  <c r="K79" i="22"/>
  <c r="J79" i="22"/>
  <c r="G79" i="22"/>
  <c r="F79" i="22"/>
  <c r="E79" i="22"/>
  <c r="D79" i="22"/>
  <c r="H78" i="22"/>
  <c r="C78" i="22"/>
  <c r="I76" i="22"/>
  <c r="H77" i="22"/>
  <c r="C77" i="22"/>
  <c r="L76" i="22"/>
  <c r="L75" i="22" s="1"/>
  <c r="K76" i="22"/>
  <c r="K75" i="22" s="1"/>
  <c r="J76" i="22"/>
  <c r="G76" i="22"/>
  <c r="G75" i="22" s="1"/>
  <c r="F76" i="22"/>
  <c r="E76" i="22"/>
  <c r="D76" i="22"/>
  <c r="J75" i="22"/>
  <c r="F75" i="22"/>
  <c r="E75" i="22"/>
  <c r="H73" i="22"/>
  <c r="C73" i="22"/>
  <c r="H72" i="22"/>
  <c r="C72" i="22"/>
  <c r="H71" i="22"/>
  <c r="C71" i="22"/>
  <c r="H70" i="22"/>
  <c r="C70" i="22"/>
  <c r="H69" i="22"/>
  <c r="C69" i="22"/>
  <c r="L68" i="22"/>
  <c r="K68" i="22"/>
  <c r="K66" i="22" s="1"/>
  <c r="J68" i="22"/>
  <c r="G68" i="22"/>
  <c r="G66" i="22" s="1"/>
  <c r="F68" i="22"/>
  <c r="E68" i="22"/>
  <c r="E66" i="22" s="1"/>
  <c r="D68" i="22"/>
  <c r="H67" i="22"/>
  <c r="C67" i="22"/>
  <c r="L66" i="22"/>
  <c r="J66" i="22"/>
  <c r="F66" i="22"/>
  <c r="D66" i="22"/>
  <c r="H65" i="22"/>
  <c r="C65" i="22"/>
  <c r="H64" i="22"/>
  <c r="C64" i="22"/>
  <c r="H63" i="22"/>
  <c r="C63" i="22"/>
  <c r="H62" i="22"/>
  <c r="C62" i="22"/>
  <c r="H61" i="22"/>
  <c r="C61" i="22"/>
  <c r="H60" i="22"/>
  <c r="C60" i="22"/>
  <c r="H59" i="22"/>
  <c r="C59" i="22"/>
  <c r="H58" i="22"/>
  <c r="C58" i="22"/>
  <c r="L57" i="22"/>
  <c r="K57" i="22"/>
  <c r="J57" i="22"/>
  <c r="G57" i="22"/>
  <c r="F57" i="22"/>
  <c r="E57" i="22"/>
  <c r="D57" i="22"/>
  <c r="H56" i="22"/>
  <c r="C56" i="22"/>
  <c r="I54" i="22"/>
  <c r="H55" i="22"/>
  <c r="C55" i="22"/>
  <c r="L54" i="22"/>
  <c r="L53" i="22" s="1"/>
  <c r="L52" i="22" s="1"/>
  <c r="K54" i="22"/>
  <c r="K53" i="22" s="1"/>
  <c r="J54" i="22"/>
  <c r="G54" i="22"/>
  <c r="G53" i="22" s="1"/>
  <c r="F54" i="22"/>
  <c r="E54" i="22"/>
  <c r="D54" i="22"/>
  <c r="J53" i="22"/>
  <c r="J52" i="22" s="1"/>
  <c r="F53" i="22"/>
  <c r="F52" i="22" s="1"/>
  <c r="E53" i="22"/>
  <c r="H46" i="22"/>
  <c r="C46" i="22"/>
  <c r="H45" i="22"/>
  <c r="C45" i="22"/>
  <c r="L44" i="22"/>
  <c r="G44" i="22"/>
  <c r="C44" i="22" s="1"/>
  <c r="H43" i="22"/>
  <c r="C43" i="22"/>
  <c r="K42" i="22"/>
  <c r="J42" i="22"/>
  <c r="I42" i="22"/>
  <c r="H42" i="22" s="1"/>
  <c r="F42" i="22"/>
  <c r="E42" i="22"/>
  <c r="D42" i="22"/>
  <c r="C42" i="22" s="1"/>
  <c r="H41" i="22"/>
  <c r="C41" i="22"/>
  <c r="H40" i="22"/>
  <c r="C40" i="22"/>
  <c r="H39" i="22"/>
  <c r="C39" i="22"/>
  <c r="H38" i="22"/>
  <c r="C38" i="22"/>
  <c r="H37" i="22"/>
  <c r="C37" i="22"/>
  <c r="K36" i="22"/>
  <c r="H36" i="22" s="1"/>
  <c r="F36" i="22"/>
  <c r="C36" i="22" s="1"/>
  <c r="H35" i="22"/>
  <c r="C35" i="22"/>
  <c r="H34" i="22"/>
  <c r="C34" i="22"/>
  <c r="K33" i="22"/>
  <c r="H33" i="22" s="1"/>
  <c r="F33" i="22"/>
  <c r="C33" i="22" s="1"/>
  <c r="H32" i="22"/>
  <c r="C32" i="22"/>
  <c r="K31" i="22"/>
  <c r="H31" i="22" s="1"/>
  <c r="F31" i="22"/>
  <c r="C31" i="22" s="1"/>
  <c r="H30" i="22"/>
  <c r="C30" i="22"/>
  <c r="H29" i="22"/>
  <c r="C29" i="22"/>
  <c r="H28" i="22"/>
  <c r="C28" i="22"/>
  <c r="K27" i="22"/>
  <c r="H27" i="22" s="1"/>
  <c r="F27" i="22"/>
  <c r="C27" i="22" s="1"/>
  <c r="H25" i="22"/>
  <c r="C25" i="22"/>
  <c r="C24" i="22"/>
  <c r="H23" i="22"/>
  <c r="C23" i="22"/>
  <c r="H22" i="22"/>
  <c r="C22" i="22"/>
  <c r="L21" i="22"/>
  <c r="L287" i="22" s="1"/>
  <c r="L286" i="22" s="1"/>
  <c r="K21" i="22"/>
  <c r="J21" i="22"/>
  <c r="J287" i="22" s="1"/>
  <c r="I21" i="22"/>
  <c r="I287" i="22" s="1"/>
  <c r="I286" i="22" s="1"/>
  <c r="G21" i="22"/>
  <c r="G287" i="22" s="1"/>
  <c r="G286" i="22" s="1"/>
  <c r="F21" i="22"/>
  <c r="E21" i="22"/>
  <c r="E287" i="22" s="1"/>
  <c r="E286" i="22" s="1"/>
  <c r="D21" i="22"/>
  <c r="D287" i="22" s="1"/>
  <c r="D286" i="22" s="1"/>
  <c r="G20" i="22"/>
  <c r="E193" i="35" l="1"/>
  <c r="C194" i="35"/>
  <c r="L51" i="35"/>
  <c r="L284" i="35"/>
  <c r="C268" i="35"/>
  <c r="L193" i="35"/>
  <c r="F74" i="35"/>
  <c r="F51" i="35" s="1"/>
  <c r="G229" i="35"/>
  <c r="G284" i="35" s="1"/>
  <c r="G74" i="35"/>
  <c r="K193" i="35"/>
  <c r="K50" i="35" s="1"/>
  <c r="J51" i="35"/>
  <c r="J50" i="35" s="1"/>
  <c r="G51" i="35"/>
  <c r="F229" i="35"/>
  <c r="F284" i="35" s="1"/>
  <c r="C20" i="35"/>
  <c r="C26" i="35"/>
  <c r="F20" i="35"/>
  <c r="L284" i="34"/>
  <c r="L193" i="34"/>
  <c r="L50" i="34" s="1"/>
  <c r="K74" i="34"/>
  <c r="K284" i="34" s="1"/>
  <c r="C230" i="34"/>
  <c r="K20" i="34"/>
  <c r="I269" i="34"/>
  <c r="I268" i="34" s="1"/>
  <c r="E52" i="34"/>
  <c r="E284" i="34" s="1"/>
  <c r="I269" i="33"/>
  <c r="D194" i="33"/>
  <c r="L193" i="33"/>
  <c r="L50" i="33" s="1"/>
  <c r="D52" i="33"/>
  <c r="E193" i="33"/>
  <c r="K229" i="33"/>
  <c r="K193" i="33" s="1"/>
  <c r="K50" i="33" s="1"/>
  <c r="I195" i="33"/>
  <c r="J229" i="33"/>
  <c r="C75" i="33"/>
  <c r="D74" i="33"/>
  <c r="C258" i="32"/>
  <c r="I269" i="32"/>
  <c r="I203" i="32"/>
  <c r="H203" i="32" s="1"/>
  <c r="L193" i="32"/>
  <c r="J50" i="32"/>
  <c r="D194" i="32"/>
  <c r="G229" i="32"/>
  <c r="K51" i="32"/>
  <c r="F284" i="32"/>
  <c r="L51" i="32"/>
  <c r="J51" i="30"/>
  <c r="J50" i="30" s="1"/>
  <c r="J284" i="30"/>
  <c r="L193" i="30"/>
  <c r="K229" i="30"/>
  <c r="K284" i="30" s="1"/>
  <c r="G74" i="30"/>
  <c r="G284" i="30" s="1"/>
  <c r="I53" i="30"/>
  <c r="K193" i="30"/>
  <c r="K50" i="30" s="1"/>
  <c r="G193" i="30"/>
  <c r="L49" i="27"/>
  <c r="L285" i="27"/>
  <c r="H186" i="27"/>
  <c r="C82" i="27"/>
  <c r="C269" i="27"/>
  <c r="K284" i="27"/>
  <c r="L284" i="27"/>
  <c r="G284" i="27"/>
  <c r="E74" i="27"/>
  <c r="J51" i="27"/>
  <c r="J50" i="27" s="1"/>
  <c r="F49" i="26"/>
  <c r="F285" i="26"/>
  <c r="E284" i="26"/>
  <c r="G50" i="26"/>
  <c r="C20" i="26"/>
  <c r="C269" i="26"/>
  <c r="L51" i="26"/>
  <c r="L50" i="26" s="1"/>
  <c r="F284" i="26"/>
  <c r="K51" i="25"/>
  <c r="K50" i="25" s="1"/>
  <c r="K49" i="25" s="1"/>
  <c r="K284" i="25"/>
  <c r="C269" i="25"/>
  <c r="J193" i="25"/>
  <c r="J50" i="25" s="1"/>
  <c r="J229" i="25"/>
  <c r="G51" i="25"/>
  <c r="G193" i="25"/>
  <c r="C190" i="25"/>
  <c r="J284" i="24"/>
  <c r="J193" i="24"/>
  <c r="F193" i="24"/>
  <c r="F284" i="24"/>
  <c r="L51" i="24"/>
  <c r="L50" i="24" s="1"/>
  <c r="L49" i="24" s="1"/>
  <c r="L284" i="24"/>
  <c r="G74" i="24"/>
  <c r="G51" i="24" s="1"/>
  <c r="G50" i="24" s="1"/>
  <c r="C20" i="24"/>
  <c r="F50" i="24"/>
  <c r="K284" i="24"/>
  <c r="C230" i="24"/>
  <c r="F52" i="23"/>
  <c r="J52" i="23"/>
  <c r="G186" i="23"/>
  <c r="J229" i="23"/>
  <c r="J193" i="23" s="1"/>
  <c r="D286" i="23"/>
  <c r="H21" i="23"/>
  <c r="H287" i="23" s="1"/>
  <c r="H286" i="23" s="1"/>
  <c r="L286" i="23"/>
  <c r="F26" i="23"/>
  <c r="F20" i="23" s="1"/>
  <c r="C54" i="23"/>
  <c r="L74" i="23"/>
  <c r="L284" i="23" s="1"/>
  <c r="C121" i="23"/>
  <c r="D129" i="23"/>
  <c r="D173" i="23"/>
  <c r="C178" i="23"/>
  <c r="H178" i="23"/>
  <c r="H187" i="23"/>
  <c r="F194" i="23"/>
  <c r="H197" i="23"/>
  <c r="K229" i="23"/>
  <c r="F229" i="23"/>
  <c r="C271" i="23"/>
  <c r="H271" i="23"/>
  <c r="F74" i="23"/>
  <c r="G20" i="23"/>
  <c r="C68" i="23"/>
  <c r="C76" i="23"/>
  <c r="G74" i="23"/>
  <c r="G51" i="23" s="1"/>
  <c r="D82" i="23"/>
  <c r="C83" i="23"/>
  <c r="H83" i="23"/>
  <c r="C102" i="23"/>
  <c r="C111" i="23"/>
  <c r="H121" i="23"/>
  <c r="E129" i="23"/>
  <c r="C143" i="23"/>
  <c r="H143" i="23"/>
  <c r="C150" i="23"/>
  <c r="H150" i="23"/>
  <c r="C164" i="23"/>
  <c r="C187" i="23"/>
  <c r="H226" i="23"/>
  <c r="D230" i="23"/>
  <c r="C230" i="23" s="1"/>
  <c r="C234" i="23"/>
  <c r="C245" i="23"/>
  <c r="D250" i="23"/>
  <c r="C250" i="23" s="1"/>
  <c r="H263" i="23"/>
  <c r="E269" i="23"/>
  <c r="K74" i="23"/>
  <c r="F287" i="23"/>
  <c r="F286" i="23" s="1"/>
  <c r="J287" i="23"/>
  <c r="J286" i="23" s="1"/>
  <c r="K51" i="23"/>
  <c r="E82" i="23"/>
  <c r="E74" i="23" s="1"/>
  <c r="J82" i="23"/>
  <c r="J74" i="23" s="1"/>
  <c r="J284" i="23" s="1"/>
  <c r="F186" i="23"/>
  <c r="L186" i="23"/>
  <c r="K203" i="23"/>
  <c r="K194" i="23" s="1"/>
  <c r="H215" i="23"/>
  <c r="C226" i="23"/>
  <c r="H259" i="23"/>
  <c r="C263" i="23"/>
  <c r="K229" i="22"/>
  <c r="J20" i="22"/>
  <c r="F287" i="22"/>
  <c r="F286" i="22" s="1"/>
  <c r="K287" i="22"/>
  <c r="K286" i="22" s="1"/>
  <c r="F74" i="22"/>
  <c r="F51" i="22" s="1"/>
  <c r="C88" i="22"/>
  <c r="C115" i="22"/>
  <c r="H115" i="22"/>
  <c r="C174" i="22"/>
  <c r="G173" i="22"/>
  <c r="G172" i="22" s="1"/>
  <c r="C187" i="22"/>
  <c r="E194" i="22"/>
  <c r="K194" i="22"/>
  <c r="K193" i="22" s="1"/>
  <c r="D258" i="22"/>
  <c r="H271" i="22"/>
  <c r="C275" i="22"/>
  <c r="H79" i="22"/>
  <c r="K26" i="22"/>
  <c r="K20" i="22" s="1"/>
  <c r="C54" i="22"/>
  <c r="C57" i="22"/>
  <c r="C83" i="22"/>
  <c r="J82" i="22"/>
  <c r="G82" i="22"/>
  <c r="G129" i="22"/>
  <c r="C135" i="22"/>
  <c r="J129" i="22"/>
  <c r="J74" i="22" s="1"/>
  <c r="C150" i="22"/>
  <c r="C159" i="22"/>
  <c r="J186" i="22"/>
  <c r="G230" i="22"/>
  <c r="G229" i="22" s="1"/>
  <c r="H245" i="22"/>
  <c r="C251" i="22"/>
  <c r="J258" i="22"/>
  <c r="E269" i="22"/>
  <c r="E268" i="22" s="1"/>
  <c r="H281" i="22"/>
  <c r="J286" i="22"/>
  <c r="J229" i="22"/>
  <c r="J193" i="22" s="1"/>
  <c r="E52" i="22"/>
  <c r="K52" i="22"/>
  <c r="C76" i="22"/>
  <c r="C79" i="22"/>
  <c r="D82" i="22"/>
  <c r="C121" i="22"/>
  <c r="C143" i="22"/>
  <c r="D173" i="22"/>
  <c r="F173" i="22"/>
  <c r="F172" i="22" s="1"/>
  <c r="K173" i="22"/>
  <c r="K172" i="22" s="1"/>
  <c r="K186" i="22"/>
  <c r="L186" i="22"/>
  <c r="D195" i="22"/>
  <c r="C232" i="22"/>
  <c r="L230" i="22"/>
  <c r="L229" i="22" s="1"/>
  <c r="L193" i="22" s="1"/>
  <c r="C250" i="22"/>
  <c r="C288" i="22"/>
  <c r="K49" i="26"/>
  <c r="K285" i="26"/>
  <c r="E193" i="25"/>
  <c r="C193" i="25" s="1"/>
  <c r="E284" i="25"/>
  <c r="K49" i="24"/>
  <c r="K285" i="24"/>
  <c r="F50" i="34"/>
  <c r="G50" i="33"/>
  <c r="F49" i="27"/>
  <c r="F285" i="27"/>
  <c r="J50" i="26"/>
  <c r="J285" i="35"/>
  <c r="J49" i="35"/>
  <c r="E193" i="24"/>
  <c r="L50" i="25"/>
  <c r="F49" i="24"/>
  <c r="F285" i="24"/>
  <c r="H269" i="35"/>
  <c r="I268" i="35"/>
  <c r="K20" i="35"/>
  <c r="H26" i="35"/>
  <c r="H204" i="34"/>
  <c r="I203" i="34"/>
  <c r="H203" i="34" s="1"/>
  <c r="C194" i="34"/>
  <c r="J284" i="35"/>
  <c r="H68" i="35"/>
  <c r="I66" i="35"/>
  <c r="H66" i="35" s="1"/>
  <c r="H232" i="34"/>
  <c r="I230" i="34"/>
  <c r="H195" i="34"/>
  <c r="C164" i="34"/>
  <c r="H187" i="34"/>
  <c r="I186" i="34"/>
  <c r="H186" i="34" s="1"/>
  <c r="H174" i="34"/>
  <c r="I173" i="34"/>
  <c r="G284" i="34"/>
  <c r="C172" i="34"/>
  <c r="H174" i="33"/>
  <c r="I173" i="33"/>
  <c r="H54" i="34"/>
  <c r="I53" i="34"/>
  <c r="C287" i="34"/>
  <c r="C286" i="34" s="1"/>
  <c r="C190" i="33"/>
  <c r="F51" i="33"/>
  <c r="F50" i="33" s="1"/>
  <c r="L284" i="33"/>
  <c r="H76" i="33"/>
  <c r="I75" i="33"/>
  <c r="J285" i="32"/>
  <c r="J49" i="32"/>
  <c r="I195" i="32"/>
  <c r="H75" i="32"/>
  <c r="C75" i="32"/>
  <c r="C26" i="32"/>
  <c r="I269" i="30"/>
  <c r="L284" i="30"/>
  <c r="E229" i="30"/>
  <c r="H174" i="30"/>
  <c r="I173" i="30"/>
  <c r="H68" i="30"/>
  <c r="I66" i="30"/>
  <c r="H66" i="30" s="1"/>
  <c r="I269" i="27"/>
  <c r="H271" i="27"/>
  <c r="I203" i="27"/>
  <c r="H203" i="27" s="1"/>
  <c r="H204" i="27"/>
  <c r="C195" i="27"/>
  <c r="D194" i="27"/>
  <c r="H251" i="26"/>
  <c r="I250" i="26"/>
  <c r="H250" i="26" s="1"/>
  <c r="F284" i="27"/>
  <c r="I129" i="26"/>
  <c r="H129" i="26" s="1"/>
  <c r="H130" i="26"/>
  <c r="I53" i="26"/>
  <c r="H54" i="26"/>
  <c r="C130" i="26"/>
  <c r="D129" i="26"/>
  <c r="C129" i="26" s="1"/>
  <c r="I82" i="26"/>
  <c r="H82" i="26" s="1"/>
  <c r="H83" i="26"/>
  <c r="H287" i="26"/>
  <c r="H286" i="26" s="1"/>
  <c r="C229" i="25"/>
  <c r="D172" i="25"/>
  <c r="C172" i="25" s="1"/>
  <c r="C173" i="25"/>
  <c r="H232" i="24"/>
  <c r="I230" i="24"/>
  <c r="H195" i="24"/>
  <c r="I82" i="24"/>
  <c r="H82" i="24" s="1"/>
  <c r="H83" i="24"/>
  <c r="C53" i="24"/>
  <c r="E52" i="24"/>
  <c r="E51" i="26"/>
  <c r="E50" i="26" s="1"/>
  <c r="I269" i="25"/>
  <c r="D203" i="24"/>
  <c r="C203" i="24" s="1"/>
  <c r="C215" i="24"/>
  <c r="I53" i="25"/>
  <c r="L285" i="24"/>
  <c r="I269" i="24"/>
  <c r="I173" i="24"/>
  <c r="H75" i="25"/>
  <c r="E51" i="25"/>
  <c r="E50" i="25" s="1"/>
  <c r="C230" i="35"/>
  <c r="D229" i="35"/>
  <c r="C190" i="35"/>
  <c r="D186" i="35"/>
  <c r="C186" i="35" s="1"/>
  <c r="H204" i="35"/>
  <c r="I203" i="35"/>
  <c r="H203" i="35" s="1"/>
  <c r="I195" i="35"/>
  <c r="C173" i="35"/>
  <c r="E172" i="35"/>
  <c r="H130" i="35"/>
  <c r="I129" i="35"/>
  <c r="H129" i="35" s="1"/>
  <c r="D51" i="35"/>
  <c r="C52" i="35"/>
  <c r="H83" i="35"/>
  <c r="I82" i="35"/>
  <c r="H82" i="35" s="1"/>
  <c r="H269" i="34"/>
  <c r="D229" i="34"/>
  <c r="C229" i="34" s="1"/>
  <c r="D186" i="34"/>
  <c r="C186" i="34" s="1"/>
  <c r="C190" i="34"/>
  <c r="E74" i="35"/>
  <c r="F284" i="34"/>
  <c r="C268" i="34"/>
  <c r="I129" i="34"/>
  <c r="H129" i="34" s="1"/>
  <c r="H130" i="34"/>
  <c r="H76" i="34"/>
  <c r="I75" i="34"/>
  <c r="H165" i="33"/>
  <c r="I164" i="33"/>
  <c r="H164" i="33" s="1"/>
  <c r="E51" i="34"/>
  <c r="E50" i="34" s="1"/>
  <c r="D74" i="34"/>
  <c r="C74" i="34" s="1"/>
  <c r="C186" i="33"/>
  <c r="C268" i="33"/>
  <c r="I129" i="33"/>
  <c r="H129" i="33" s="1"/>
  <c r="H269" i="32"/>
  <c r="I268" i="32"/>
  <c r="H68" i="32"/>
  <c r="I66" i="32"/>
  <c r="H66" i="32" s="1"/>
  <c r="D268" i="30"/>
  <c r="C269" i="30"/>
  <c r="C194" i="32"/>
  <c r="F51" i="32"/>
  <c r="F50" i="32" s="1"/>
  <c r="F49" i="32" s="1"/>
  <c r="D229" i="32"/>
  <c r="C229" i="32" s="1"/>
  <c r="C230" i="32"/>
  <c r="D51" i="32"/>
  <c r="C52" i="32"/>
  <c r="H287" i="32"/>
  <c r="H286" i="32" s="1"/>
  <c r="D229" i="30"/>
  <c r="C229" i="30" s="1"/>
  <c r="C230" i="30"/>
  <c r="I203" i="30"/>
  <c r="H203" i="30" s="1"/>
  <c r="H204" i="30"/>
  <c r="H187" i="30"/>
  <c r="I186" i="30"/>
  <c r="H186" i="30" s="1"/>
  <c r="H165" i="30"/>
  <c r="I164" i="30"/>
  <c r="H164" i="30" s="1"/>
  <c r="H76" i="30"/>
  <c r="I75" i="30"/>
  <c r="J285" i="30"/>
  <c r="J49" i="30"/>
  <c r="I230" i="27"/>
  <c r="H234" i="27"/>
  <c r="I194" i="27"/>
  <c r="H195" i="27"/>
  <c r="D74" i="27"/>
  <c r="C74" i="27" s="1"/>
  <c r="C75" i="27"/>
  <c r="K285" i="27"/>
  <c r="H26" i="27"/>
  <c r="K20" i="27"/>
  <c r="I203" i="26"/>
  <c r="H203" i="26" s="1"/>
  <c r="H204" i="26"/>
  <c r="I250" i="27"/>
  <c r="H250" i="27" s="1"/>
  <c r="H251" i="27"/>
  <c r="H76" i="27"/>
  <c r="I75" i="27"/>
  <c r="E52" i="27"/>
  <c r="E51" i="27" s="1"/>
  <c r="E50" i="27" s="1"/>
  <c r="H75" i="26"/>
  <c r="K50" i="27"/>
  <c r="K49" i="27" s="1"/>
  <c r="H68" i="26"/>
  <c r="I66" i="26"/>
  <c r="H66" i="26" s="1"/>
  <c r="H259" i="25"/>
  <c r="I258" i="25"/>
  <c r="H258" i="25" s="1"/>
  <c r="H204" i="25"/>
  <c r="I203" i="25"/>
  <c r="G284" i="26"/>
  <c r="I250" i="25"/>
  <c r="H250" i="25" s="1"/>
  <c r="H251" i="25"/>
  <c r="H68" i="25"/>
  <c r="I66" i="25"/>
  <c r="H66" i="25" s="1"/>
  <c r="C229" i="24"/>
  <c r="D186" i="24"/>
  <c r="C186" i="24" s="1"/>
  <c r="C190" i="24"/>
  <c r="H75" i="24"/>
  <c r="H287" i="24"/>
  <c r="H286" i="24" s="1"/>
  <c r="K284" i="26"/>
  <c r="C53" i="26"/>
  <c r="D52" i="26"/>
  <c r="D194" i="24"/>
  <c r="C195" i="24"/>
  <c r="H165" i="24"/>
  <c r="I164" i="24"/>
  <c r="H164" i="24" s="1"/>
  <c r="D52" i="24"/>
  <c r="F284" i="25"/>
  <c r="I186" i="24"/>
  <c r="H186" i="24" s="1"/>
  <c r="H232" i="35"/>
  <c r="I230" i="35"/>
  <c r="I250" i="35"/>
  <c r="H250" i="35" s="1"/>
  <c r="H251" i="35"/>
  <c r="H174" i="35"/>
  <c r="I173" i="35"/>
  <c r="D284" i="35"/>
  <c r="H54" i="35"/>
  <c r="I53" i="35"/>
  <c r="H251" i="34"/>
  <c r="I250" i="34"/>
  <c r="H250" i="34" s="1"/>
  <c r="H259" i="34"/>
  <c r="I258" i="34"/>
  <c r="H258" i="34" s="1"/>
  <c r="H165" i="34"/>
  <c r="I164" i="34"/>
  <c r="H164" i="34" s="1"/>
  <c r="G50" i="34"/>
  <c r="C20" i="34"/>
  <c r="H259" i="33"/>
  <c r="I258" i="33"/>
  <c r="H258" i="33" s="1"/>
  <c r="H187" i="33"/>
  <c r="I186" i="33"/>
  <c r="H186" i="33" s="1"/>
  <c r="J50" i="34"/>
  <c r="C52" i="34"/>
  <c r="G284" i="33"/>
  <c r="I82" i="33"/>
  <c r="H82" i="33" s="1"/>
  <c r="E74" i="33"/>
  <c r="E51" i="33" s="1"/>
  <c r="E50" i="33" s="1"/>
  <c r="I258" i="32"/>
  <c r="H258" i="32" s="1"/>
  <c r="H259" i="32"/>
  <c r="H54" i="33"/>
  <c r="I53" i="33"/>
  <c r="C20" i="33"/>
  <c r="C269" i="32"/>
  <c r="E268" i="32"/>
  <c r="E284" i="32" s="1"/>
  <c r="L284" i="32"/>
  <c r="H187" i="32"/>
  <c r="I186" i="32"/>
  <c r="H186" i="32" s="1"/>
  <c r="I173" i="32"/>
  <c r="H174" i="32"/>
  <c r="K193" i="32"/>
  <c r="I164" i="32"/>
  <c r="H164" i="32" s="1"/>
  <c r="H165" i="32"/>
  <c r="I82" i="32"/>
  <c r="H82" i="32" s="1"/>
  <c r="H234" i="32"/>
  <c r="I230" i="32"/>
  <c r="I129" i="32"/>
  <c r="H129" i="32" s="1"/>
  <c r="H130" i="32"/>
  <c r="C53" i="32"/>
  <c r="I129" i="30"/>
  <c r="H129" i="30" s="1"/>
  <c r="D194" i="30"/>
  <c r="H26" i="30"/>
  <c r="K20" i="30"/>
  <c r="F50" i="30"/>
  <c r="C230" i="27"/>
  <c r="D229" i="27"/>
  <c r="C229" i="27" s="1"/>
  <c r="D186" i="27"/>
  <c r="C186" i="27" s="1"/>
  <c r="C190" i="27"/>
  <c r="I230" i="26"/>
  <c r="H234" i="26"/>
  <c r="H195" i="26"/>
  <c r="C173" i="27"/>
  <c r="D172" i="27"/>
  <c r="C172" i="27" s="1"/>
  <c r="C195" i="26"/>
  <c r="D194" i="26"/>
  <c r="I173" i="26"/>
  <c r="I268" i="26"/>
  <c r="I186" i="26"/>
  <c r="H186" i="26" s="1"/>
  <c r="I129" i="25"/>
  <c r="H129" i="25" s="1"/>
  <c r="H130" i="25"/>
  <c r="C52" i="25"/>
  <c r="I250" i="24"/>
  <c r="H250" i="24" s="1"/>
  <c r="H251" i="24"/>
  <c r="E74" i="24"/>
  <c r="E284" i="24" s="1"/>
  <c r="C75" i="24"/>
  <c r="G193" i="27"/>
  <c r="G50" i="27" s="1"/>
  <c r="C115" i="26"/>
  <c r="D82" i="26"/>
  <c r="H83" i="25"/>
  <c r="I82" i="25"/>
  <c r="H82" i="25" s="1"/>
  <c r="C173" i="24"/>
  <c r="D172" i="24"/>
  <c r="C172" i="24" s="1"/>
  <c r="C258" i="25"/>
  <c r="I230" i="25"/>
  <c r="H173" i="25"/>
  <c r="I172" i="25"/>
  <c r="H172" i="25" s="1"/>
  <c r="H187" i="35"/>
  <c r="I186" i="35"/>
  <c r="H186" i="35" s="1"/>
  <c r="H259" i="35"/>
  <c r="I258" i="35"/>
  <c r="H258" i="35" s="1"/>
  <c r="C74" i="35"/>
  <c r="H76" i="35"/>
  <c r="I75" i="35"/>
  <c r="H83" i="34"/>
  <c r="I82" i="34"/>
  <c r="H82" i="34" s="1"/>
  <c r="C230" i="33"/>
  <c r="D229" i="33"/>
  <c r="D193" i="33" s="1"/>
  <c r="C193" i="33" s="1"/>
  <c r="H287" i="34"/>
  <c r="H286" i="34" s="1"/>
  <c r="H269" i="33"/>
  <c r="I268" i="33"/>
  <c r="C194" i="33"/>
  <c r="I230" i="33"/>
  <c r="C287" i="33"/>
  <c r="C286" i="33" s="1"/>
  <c r="I194" i="33"/>
  <c r="H195" i="33"/>
  <c r="D51" i="33"/>
  <c r="C52" i="33"/>
  <c r="C74" i="32"/>
  <c r="I53" i="32"/>
  <c r="H54" i="32"/>
  <c r="H230" i="30"/>
  <c r="I258" i="30"/>
  <c r="H258" i="30" s="1"/>
  <c r="H259" i="30"/>
  <c r="I82" i="30"/>
  <c r="H82" i="30" s="1"/>
  <c r="H83" i="30"/>
  <c r="C190" i="30"/>
  <c r="E186" i="30"/>
  <c r="C186" i="30" s="1"/>
  <c r="C52" i="30"/>
  <c r="D74" i="30"/>
  <c r="C74" i="30" s="1"/>
  <c r="I52" i="30"/>
  <c r="H53" i="30"/>
  <c r="I195" i="30"/>
  <c r="L50" i="30"/>
  <c r="C230" i="26"/>
  <c r="D229" i="26"/>
  <c r="I172" i="27"/>
  <c r="H172" i="27" s="1"/>
  <c r="H173" i="27"/>
  <c r="D186" i="26"/>
  <c r="C186" i="26" s="1"/>
  <c r="C190" i="26"/>
  <c r="H130" i="27"/>
  <c r="I129" i="27"/>
  <c r="H129" i="27" s="1"/>
  <c r="D172" i="26"/>
  <c r="C172" i="26" s="1"/>
  <c r="C173" i="26"/>
  <c r="H53" i="27"/>
  <c r="I52" i="27"/>
  <c r="C130" i="24"/>
  <c r="D129" i="24"/>
  <c r="J285" i="27"/>
  <c r="J49" i="27"/>
  <c r="I190" i="25"/>
  <c r="H191" i="25"/>
  <c r="K285" i="25"/>
  <c r="H26" i="25"/>
  <c r="K20" i="25"/>
  <c r="H204" i="24"/>
  <c r="I203" i="24"/>
  <c r="H203" i="24" s="1"/>
  <c r="I52" i="24"/>
  <c r="H53" i="24"/>
  <c r="J284" i="27"/>
  <c r="I82" i="27"/>
  <c r="H82" i="27" s="1"/>
  <c r="I258" i="26"/>
  <c r="H258" i="26" s="1"/>
  <c r="C130" i="25"/>
  <c r="D129" i="25"/>
  <c r="C129" i="25" s="1"/>
  <c r="C258" i="24"/>
  <c r="H287" i="25"/>
  <c r="H286" i="25" s="1"/>
  <c r="L284" i="25"/>
  <c r="J284" i="25"/>
  <c r="F50" i="25"/>
  <c r="I129" i="24"/>
  <c r="H129" i="24" s="1"/>
  <c r="J50" i="24"/>
  <c r="H54" i="22"/>
  <c r="K74" i="22"/>
  <c r="I75" i="22"/>
  <c r="H76" i="22"/>
  <c r="G52" i="22"/>
  <c r="C66" i="22"/>
  <c r="G74" i="22"/>
  <c r="G284" i="22" s="1"/>
  <c r="H137" i="22"/>
  <c r="I135" i="22"/>
  <c r="H135" i="22" s="1"/>
  <c r="H198" i="22"/>
  <c r="I197" i="22"/>
  <c r="H197" i="22" s="1"/>
  <c r="D20" i="22"/>
  <c r="L20" i="22"/>
  <c r="I57" i="22"/>
  <c r="H57" i="22" s="1"/>
  <c r="I88" i="22"/>
  <c r="H88" i="22" s="1"/>
  <c r="C102" i="22"/>
  <c r="I102" i="22"/>
  <c r="H102" i="22" s="1"/>
  <c r="H167" i="22"/>
  <c r="I165" i="22"/>
  <c r="C173" i="22"/>
  <c r="D172" i="22"/>
  <c r="C172" i="22" s="1"/>
  <c r="E172" i="22"/>
  <c r="C204" i="22"/>
  <c r="D203" i="22"/>
  <c r="C203" i="22" s="1"/>
  <c r="H128" i="22"/>
  <c r="H127" i="22" s="1"/>
  <c r="I127" i="22"/>
  <c r="C130" i="22"/>
  <c r="D129" i="22"/>
  <c r="C129" i="22" s="1"/>
  <c r="H161" i="22"/>
  <c r="I159" i="22"/>
  <c r="H159" i="22" s="1"/>
  <c r="E229" i="22"/>
  <c r="E193" i="22" s="1"/>
  <c r="E20" i="22"/>
  <c r="F26" i="22"/>
  <c r="D53" i="22"/>
  <c r="C68" i="22"/>
  <c r="D75" i="22"/>
  <c r="I94" i="22"/>
  <c r="H94" i="22" s="1"/>
  <c r="G186" i="22"/>
  <c r="C195" i="22"/>
  <c r="I68" i="22"/>
  <c r="C21" i="22"/>
  <c r="C287" i="22" s="1"/>
  <c r="H21" i="22"/>
  <c r="H26" i="22"/>
  <c r="H44" i="22"/>
  <c r="I83" i="22"/>
  <c r="L129" i="22"/>
  <c r="L74" i="22" s="1"/>
  <c r="C165" i="22"/>
  <c r="H176" i="22"/>
  <c r="I174" i="22"/>
  <c r="H179" i="22"/>
  <c r="I178" i="22"/>
  <c r="H178" i="22" s="1"/>
  <c r="C183" i="22"/>
  <c r="H188" i="22"/>
  <c r="I187" i="22"/>
  <c r="C191" i="22"/>
  <c r="H191" i="22"/>
  <c r="I190" i="22"/>
  <c r="H190" i="22" s="1"/>
  <c r="G194" i="22"/>
  <c r="G193" i="22" s="1"/>
  <c r="I111" i="22"/>
  <c r="H111" i="22" s="1"/>
  <c r="I121" i="22"/>
  <c r="H121" i="22" s="1"/>
  <c r="I130" i="22"/>
  <c r="I140" i="22"/>
  <c r="H140" i="22" s="1"/>
  <c r="I143" i="22"/>
  <c r="H143" i="22" s="1"/>
  <c r="I150" i="22"/>
  <c r="H150" i="22" s="1"/>
  <c r="E164" i="22"/>
  <c r="E74" i="22" s="1"/>
  <c r="E51" i="22" s="1"/>
  <c r="D190" i="22"/>
  <c r="I195" i="22"/>
  <c r="I204" i="22"/>
  <c r="I215" i="22"/>
  <c r="H215" i="22" s="1"/>
  <c r="I226" i="22"/>
  <c r="H226" i="22" s="1"/>
  <c r="I234" i="22"/>
  <c r="I237" i="22"/>
  <c r="H237" i="22" s="1"/>
  <c r="H252" i="22"/>
  <c r="I251" i="22"/>
  <c r="C259" i="22"/>
  <c r="E258" i="22"/>
  <c r="F269" i="22"/>
  <c r="C271" i="22"/>
  <c r="D230" i="22"/>
  <c r="H249" i="22"/>
  <c r="F258" i="22"/>
  <c r="F229" i="22" s="1"/>
  <c r="I263" i="22"/>
  <c r="H263" i="22" s="1"/>
  <c r="I275" i="22"/>
  <c r="H275" i="22" s="1"/>
  <c r="C286" i="22"/>
  <c r="C53" i="23"/>
  <c r="D74" i="23"/>
  <c r="C75" i="23"/>
  <c r="C82" i="23"/>
  <c r="H68" i="23"/>
  <c r="I66" i="23"/>
  <c r="H66" i="23" s="1"/>
  <c r="H259" i="22"/>
  <c r="I258" i="22"/>
  <c r="H258" i="22" s="1"/>
  <c r="I269" i="22"/>
  <c r="I279" i="22"/>
  <c r="H279" i="22" s="1"/>
  <c r="D20" i="23"/>
  <c r="L20" i="23"/>
  <c r="I54" i="23"/>
  <c r="I57" i="23"/>
  <c r="H57" i="23" s="1"/>
  <c r="I76" i="23"/>
  <c r="I79" i="23"/>
  <c r="H79" i="23" s="1"/>
  <c r="I88" i="23"/>
  <c r="H88" i="23" s="1"/>
  <c r="I102" i="23"/>
  <c r="H102" i="23" s="1"/>
  <c r="G194" i="23"/>
  <c r="G193" i="23" s="1"/>
  <c r="C195" i="23"/>
  <c r="E194" i="23"/>
  <c r="E20" i="23"/>
  <c r="C21" i="23"/>
  <c r="D66" i="23"/>
  <c r="C66" i="23" s="1"/>
  <c r="H72" i="23"/>
  <c r="I94" i="23"/>
  <c r="H94" i="23" s="1"/>
  <c r="C203" i="23"/>
  <c r="H204" i="23"/>
  <c r="I203" i="23"/>
  <c r="H203" i="23" s="1"/>
  <c r="H111" i="23"/>
  <c r="H195" i="23"/>
  <c r="C269" i="23"/>
  <c r="E268" i="23"/>
  <c r="C268" i="23" s="1"/>
  <c r="C190" i="23"/>
  <c r="D186" i="23"/>
  <c r="F284" i="23"/>
  <c r="H128" i="23"/>
  <c r="H127" i="23" s="1"/>
  <c r="I135" i="23"/>
  <c r="I159" i="23"/>
  <c r="H159" i="23" s="1"/>
  <c r="I165" i="23"/>
  <c r="I174" i="23"/>
  <c r="C204" i="23"/>
  <c r="C281" i="23"/>
  <c r="I115" i="23"/>
  <c r="H115" i="23" s="1"/>
  <c r="I183" i="23"/>
  <c r="H183" i="23" s="1"/>
  <c r="E186" i="23"/>
  <c r="I191" i="23"/>
  <c r="C197" i="23"/>
  <c r="I232" i="23"/>
  <c r="H232" i="23" s="1"/>
  <c r="I245" i="23"/>
  <c r="H245" i="23" s="1"/>
  <c r="I251" i="23"/>
  <c r="E258" i="23"/>
  <c r="I258" i="23"/>
  <c r="H258" i="23" s="1"/>
  <c r="I279" i="23"/>
  <c r="H279" i="23" s="1"/>
  <c r="I140" i="23"/>
  <c r="H140" i="23" s="1"/>
  <c r="I234" i="23"/>
  <c r="H234" i="23" s="1"/>
  <c r="I275" i="23"/>
  <c r="H275" i="23" s="1"/>
  <c r="H296" i="21"/>
  <c r="C296" i="21"/>
  <c r="H295" i="21"/>
  <c r="C295" i="21"/>
  <c r="H294" i="21"/>
  <c r="C294" i="21"/>
  <c r="H293" i="21"/>
  <c r="C293" i="21"/>
  <c r="H292" i="21"/>
  <c r="C292" i="21"/>
  <c r="H291" i="21"/>
  <c r="C291" i="21"/>
  <c r="H290" i="21"/>
  <c r="C290" i="21"/>
  <c r="H289" i="21"/>
  <c r="C289" i="21"/>
  <c r="L288" i="21"/>
  <c r="K288" i="21"/>
  <c r="J288" i="21"/>
  <c r="I288" i="21"/>
  <c r="H288" i="21"/>
  <c r="G288" i="21"/>
  <c r="F288" i="21"/>
  <c r="E288" i="21"/>
  <c r="D288" i="21"/>
  <c r="C288" i="21"/>
  <c r="H283" i="21"/>
  <c r="C283" i="21"/>
  <c r="H282" i="21"/>
  <c r="C282" i="21"/>
  <c r="L281" i="21"/>
  <c r="K281" i="21"/>
  <c r="J281" i="21"/>
  <c r="I281" i="21"/>
  <c r="G281" i="21"/>
  <c r="F281" i="21"/>
  <c r="E281" i="21"/>
  <c r="D281" i="21"/>
  <c r="C281" i="21" s="1"/>
  <c r="H280" i="21"/>
  <c r="C280" i="21"/>
  <c r="L279" i="21"/>
  <c r="K279" i="21"/>
  <c r="J279" i="21"/>
  <c r="I279" i="21"/>
  <c r="G279" i="21"/>
  <c r="F279" i="21"/>
  <c r="E279" i="21"/>
  <c r="D279" i="21"/>
  <c r="H278" i="21"/>
  <c r="C278" i="21"/>
  <c r="H277" i="21"/>
  <c r="C277" i="21"/>
  <c r="H276" i="21"/>
  <c r="C276" i="21"/>
  <c r="L275" i="21"/>
  <c r="K275" i="21"/>
  <c r="J275" i="21"/>
  <c r="I275" i="21"/>
  <c r="H275" i="21" s="1"/>
  <c r="G275" i="21"/>
  <c r="F275" i="21"/>
  <c r="E275" i="21"/>
  <c r="D275" i="21"/>
  <c r="D269" i="21" s="1"/>
  <c r="D268" i="21" s="1"/>
  <c r="H274" i="21"/>
  <c r="C274" i="21"/>
  <c r="H273" i="21"/>
  <c r="C273" i="21"/>
  <c r="H272" i="21"/>
  <c r="C272" i="21"/>
  <c r="L271" i="21"/>
  <c r="L269" i="21" s="1"/>
  <c r="L268" i="21" s="1"/>
  <c r="K271" i="21"/>
  <c r="K269" i="21" s="1"/>
  <c r="K268" i="21" s="1"/>
  <c r="J271" i="21"/>
  <c r="I271" i="21"/>
  <c r="G271" i="21"/>
  <c r="F271" i="21"/>
  <c r="F269" i="21" s="1"/>
  <c r="F268" i="21" s="1"/>
  <c r="E271" i="21"/>
  <c r="D271" i="21"/>
  <c r="H270" i="21"/>
  <c r="C270" i="21"/>
  <c r="J269" i="21"/>
  <c r="J268" i="21" s="1"/>
  <c r="G269" i="21"/>
  <c r="G268" i="21" s="1"/>
  <c r="H267" i="21"/>
  <c r="C267" i="21"/>
  <c r="H266" i="21"/>
  <c r="C266" i="21"/>
  <c r="H265" i="21"/>
  <c r="C265" i="21"/>
  <c r="H264" i="21"/>
  <c r="C264" i="21"/>
  <c r="L263" i="21"/>
  <c r="K263" i="21"/>
  <c r="K258" i="21" s="1"/>
  <c r="J263" i="21"/>
  <c r="J258" i="21" s="1"/>
  <c r="I263" i="21"/>
  <c r="G263" i="21"/>
  <c r="F263" i="21"/>
  <c r="E263" i="21"/>
  <c r="C263" i="21" s="1"/>
  <c r="D263" i="21"/>
  <c r="H262" i="21"/>
  <c r="C262" i="21"/>
  <c r="H261" i="21"/>
  <c r="C261" i="21"/>
  <c r="H260" i="21"/>
  <c r="C260" i="21"/>
  <c r="L259" i="21"/>
  <c r="K259" i="21"/>
  <c r="J259" i="21"/>
  <c r="I259" i="21"/>
  <c r="G259" i="21"/>
  <c r="G258" i="21" s="1"/>
  <c r="F259" i="21"/>
  <c r="E259" i="21"/>
  <c r="D259" i="21"/>
  <c r="D258" i="21" s="1"/>
  <c r="L258" i="21"/>
  <c r="F258" i="21"/>
  <c r="H257" i="21"/>
  <c r="C257" i="21"/>
  <c r="H256" i="21"/>
  <c r="C256" i="21"/>
  <c r="H255" i="21"/>
  <c r="C255" i="21"/>
  <c r="H254" i="21"/>
  <c r="C254" i="21"/>
  <c r="H253" i="21"/>
  <c r="C253" i="21"/>
  <c r="H252" i="21"/>
  <c r="C252" i="21"/>
  <c r="L251" i="21"/>
  <c r="K251" i="21"/>
  <c r="J251" i="21"/>
  <c r="I251" i="21"/>
  <c r="G251" i="21"/>
  <c r="G250" i="21" s="1"/>
  <c r="F251" i="21"/>
  <c r="F250" i="21" s="1"/>
  <c r="E251" i="21"/>
  <c r="D251" i="21"/>
  <c r="L250" i="21"/>
  <c r="K250" i="21"/>
  <c r="J250" i="21"/>
  <c r="D250" i="21"/>
  <c r="H249" i="21"/>
  <c r="C249" i="21"/>
  <c r="H248" i="21"/>
  <c r="C248" i="21"/>
  <c r="H247" i="21"/>
  <c r="C247" i="21"/>
  <c r="H246" i="21"/>
  <c r="C246" i="21"/>
  <c r="L245" i="21"/>
  <c r="K245" i="21"/>
  <c r="J245" i="21"/>
  <c r="I245" i="21"/>
  <c r="G245" i="21"/>
  <c r="F245" i="21"/>
  <c r="E245" i="21"/>
  <c r="D245" i="21"/>
  <c r="H244" i="21"/>
  <c r="C244" i="21"/>
  <c r="H243" i="21"/>
  <c r="C243" i="21"/>
  <c r="H242" i="21"/>
  <c r="C242" i="21"/>
  <c r="H241" i="21"/>
  <c r="C241" i="21"/>
  <c r="H240" i="21"/>
  <c r="C240" i="21"/>
  <c r="H239" i="21"/>
  <c r="C239" i="21"/>
  <c r="H238" i="21"/>
  <c r="C238" i="21"/>
  <c r="L237" i="21"/>
  <c r="K237" i="21"/>
  <c r="J237" i="21"/>
  <c r="I237" i="21"/>
  <c r="G237" i="21"/>
  <c r="F237" i="21"/>
  <c r="E237" i="21"/>
  <c r="D237" i="21"/>
  <c r="H236" i="21"/>
  <c r="C236" i="21"/>
  <c r="H235" i="21"/>
  <c r="C235" i="21"/>
  <c r="L234" i="21"/>
  <c r="K234" i="21"/>
  <c r="J234" i="21"/>
  <c r="I234" i="21"/>
  <c r="G234" i="21"/>
  <c r="F234" i="21"/>
  <c r="F230" i="21" s="1"/>
  <c r="E234" i="21"/>
  <c r="C234" i="21" s="1"/>
  <c r="D234" i="21"/>
  <c r="H233" i="21"/>
  <c r="C233" i="21"/>
  <c r="L232" i="21"/>
  <c r="K232" i="21"/>
  <c r="J232" i="21"/>
  <c r="J230" i="21" s="1"/>
  <c r="J229" i="21" s="1"/>
  <c r="I232" i="21"/>
  <c r="G232" i="21"/>
  <c r="F232" i="21"/>
  <c r="E232" i="21"/>
  <c r="D232" i="21"/>
  <c r="C232" i="21" s="1"/>
  <c r="H231" i="21"/>
  <c r="C231" i="21"/>
  <c r="L230" i="21"/>
  <c r="L229" i="21" s="1"/>
  <c r="H228" i="21"/>
  <c r="C228" i="21"/>
  <c r="H227" i="21"/>
  <c r="C227" i="21"/>
  <c r="L226" i="21"/>
  <c r="L203" i="21" s="1"/>
  <c r="K226" i="21"/>
  <c r="J226" i="21"/>
  <c r="I226" i="21"/>
  <c r="G226" i="21"/>
  <c r="F226" i="21"/>
  <c r="E226" i="21"/>
  <c r="D226" i="21"/>
  <c r="C226" i="21"/>
  <c r="H225" i="21"/>
  <c r="C225" i="21"/>
  <c r="H224" i="21"/>
  <c r="C224" i="21"/>
  <c r="H223" i="21"/>
  <c r="C223" i="21"/>
  <c r="H222" i="21"/>
  <c r="C222" i="21"/>
  <c r="H221" i="21"/>
  <c r="C221" i="21"/>
  <c r="H220" i="21"/>
  <c r="C220" i="21"/>
  <c r="H219" i="21"/>
  <c r="C219" i="21"/>
  <c r="H218" i="21"/>
  <c r="C218" i="21"/>
  <c r="H217" i="21"/>
  <c r="C217" i="21"/>
  <c r="H216" i="21"/>
  <c r="C216" i="21"/>
  <c r="L215" i="21"/>
  <c r="K215" i="21"/>
  <c r="J215" i="21"/>
  <c r="I215" i="21"/>
  <c r="H215" i="21" s="1"/>
  <c r="G215" i="21"/>
  <c r="F215" i="21"/>
  <c r="E215" i="21"/>
  <c r="D215" i="21"/>
  <c r="H214" i="21"/>
  <c r="C214" i="21"/>
  <c r="H213" i="21"/>
  <c r="C213" i="21"/>
  <c r="H212" i="21"/>
  <c r="C212" i="21"/>
  <c r="H211" i="21"/>
  <c r="C211" i="21"/>
  <c r="H210" i="21"/>
  <c r="C210" i="21"/>
  <c r="H209" i="21"/>
  <c r="C209" i="21"/>
  <c r="H208" i="21"/>
  <c r="C208" i="21"/>
  <c r="H207" i="21"/>
  <c r="C207" i="21"/>
  <c r="H206" i="21"/>
  <c r="C206" i="21"/>
  <c r="H205" i="21"/>
  <c r="C205" i="21"/>
  <c r="L204" i="21"/>
  <c r="K204" i="21"/>
  <c r="J204" i="21"/>
  <c r="I204" i="21"/>
  <c r="H204" i="21" s="1"/>
  <c r="G204" i="21"/>
  <c r="F204" i="21"/>
  <c r="E204" i="21"/>
  <c r="E203" i="21" s="1"/>
  <c r="D204" i="21"/>
  <c r="C204" i="21" s="1"/>
  <c r="J203" i="21"/>
  <c r="F203" i="21"/>
  <c r="H202" i="21"/>
  <c r="C202" i="21"/>
  <c r="H201" i="21"/>
  <c r="C201" i="21"/>
  <c r="H200" i="21"/>
  <c r="C200" i="21"/>
  <c r="H199" i="21"/>
  <c r="C199" i="21"/>
  <c r="H198" i="21"/>
  <c r="C198" i="21"/>
  <c r="L197" i="21"/>
  <c r="K197" i="21"/>
  <c r="K195" i="21" s="1"/>
  <c r="J197" i="21"/>
  <c r="J195" i="21" s="1"/>
  <c r="J194" i="21" s="1"/>
  <c r="J193" i="21" s="1"/>
  <c r="I197" i="21"/>
  <c r="G197" i="21"/>
  <c r="F197" i="21"/>
  <c r="E197" i="21"/>
  <c r="C197" i="21" s="1"/>
  <c r="D197" i="21"/>
  <c r="H196" i="21"/>
  <c r="C196" i="21"/>
  <c r="L195" i="21"/>
  <c r="L194" i="21" s="1"/>
  <c r="G195" i="21"/>
  <c r="F195" i="21"/>
  <c r="F194" i="21" s="1"/>
  <c r="D195" i="21"/>
  <c r="H192" i="21"/>
  <c r="C192" i="21"/>
  <c r="L191" i="21"/>
  <c r="K191" i="21"/>
  <c r="J191" i="21"/>
  <c r="I191" i="21"/>
  <c r="G191" i="21"/>
  <c r="G190" i="21" s="1"/>
  <c r="G186" i="21" s="1"/>
  <c r="F191" i="21"/>
  <c r="E191" i="21"/>
  <c r="D191" i="21"/>
  <c r="D190" i="21" s="1"/>
  <c r="L190" i="21"/>
  <c r="L186" i="21" s="1"/>
  <c r="K190" i="21"/>
  <c r="J190" i="21"/>
  <c r="F190" i="21"/>
  <c r="H189" i="21"/>
  <c r="C189" i="21"/>
  <c r="H188" i="21"/>
  <c r="C188" i="21"/>
  <c r="L187" i="21"/>
  <c r="K187" i="21"/>
  <c r="J187" i="21"/>
  <c r="J186" i="21" s="1"/>
  <c r="I187" i="21"/>
  <c r="G187" i="21"/>
  <c r="F187" i="21"/>
  <c r="F186" i="21" s="1"/>
  <c r="E187" i="21"/>
  <c r="D187" i="21"/>
  <c r="D186" i="21" s="1"/>
  <c r="H185" i="21"/>
  <c r="C185" i="21"/>
  <c r="H184" i="21"/>
  <c r="C184" i="21"/>
  <c r="L183" i="21"/>
  <c r="K183" i="21"/>
  <c r="J183" i="21"/>
  <c r="I183" i="21"/>
  <c r="G183" i="21"/>
  <c r="F183" i="21"/>
  <c r="E183" i="21"/>
  <c r="D183" i="21"/>
  <c r="H182" i="21"/>
  <c r="C182" i="21"/>
  <c r="H181" i="21"/>
  <c r="C181" i="21"/>
  <c r="H180" i="21"/>
  <c r="C180" i="21"/>
  <c r="H179" i="21"/>
  <c r="C179" i="21"/>
  <c r="L178" i="21"/>
  <c r="K178" i="21"/>
  <c r="J178" i="21"/>
  <c r="I178" i="21"/>
  <c r="G178" i="21"/>
  <c r="F178" i="21"/>
  <c r="C178" i="21" s="1"/>
  <c r="E178" i="21"/>
  <c r="D178" i="21"/>
  <c r="H177" i="21"/>
  <c r="C177" i="21"/>
  <c r="H176" i="21"/>
  <c r="C176" i="21"/>
  <c r="H175" i="21"/>
  <c r="C175" i="21"/>
  <c r="L174" i="21"/>
  <c r="K174" i="21"/>
  <c r="J174" i="21"/>
  <c r="I174" i="21"/>
  <c r="G174" i="21"/>
  <c r="F174" i="21"/>
  <c r="F173" i="21" s="1"/>
  <c r="F172" i="21" s="1"/>
  <c r="E174" i="21"/>
  <c r="E173" i="21" s="1"/>
  <c r="D174" i="21"/>
  <c r="C174" i="21" s="1"/>
  <c r="L173" i="21"/>
  <c r="L172" i="21" s="1"/>
  <c r="J173" i="21"/>
  <c r="J172" i="21" s="1"/>
  <c r="I173" i="21"/>
  <c r="D173" i="21"/>
  <c r="D172" i="21" s="1"/>
  <c r="H171" i="21"/>
  <c r="C171" i="21"/>
  <c r="H170" i="21"/>
  <c r="C170" i="21"/>
  <c r="H169" i="21"/>
  <c r="C169" i="21"/>
  <c r="H168" i="21"/>
  <c r="C168" i="21"/>
  <c r="H167" i="21"/>
  <c r="C167" i="21"/>
  <c r="H166" i="21"/>
  <c r="C166" i="21"/>
  <c r="L165" i="21"/>
  <c r="K165" i="21"/>
  <c r="J165" i="21"/>
  <c r="I165" i="21"/>
  <c r="G165" i="21"/>
  <c r="F165" i="21"/>
  <c r="E165" i="21"/>
  <c r="D165" i="21"/>
  <c r="D164" i="21" s="1"/>
  <c r="L164" i="21"/>
  <c r="K164" i="21"/>
  <c r="J164" i="21"/>
  <c r="G164" i="21"/>
  <c r="F164" i="21"/>
  <c r="H163" i="21"/>
  <c r="C163" i="21"/>
  <c r="H162" i="21"/>
  <c r="C162" i="21"/>
  <c r="H161" i="21"/>
  <c r="C161" i="21"/>
  <c r="H160" i="21"/>
  <c r="C160" i="21"/>
  <c r="L159" i="21"/>
  <c r="K159" i="21"/>
  <c r="J159" i="21"/>
  <c r="I159" i="21"/>
  <c r="G159" i="21"/>
  <c r="F159" i="21"/>
  <c r="E159" i="21"/>
  <c r="D159" i="21"/>
  <c r="H158" i="21"/>
  <c r="C158" i="21"/>
  <c r="H157" i="21"/>
  <c r="C157" i="21"/>
  <c r="H156" i="21"/>
  <c r="C156" i="21"/>
  <c r="H155" i="21"/>
  <c r="C155" i="21"/>
  <c r="H154" i="21"/>
  <c r="C154" i="21"/>
  <c r="H153" i="21"/>
  <c r="C153" i="21"/>
  <c r="H152" i="21"/>
  <c r="C152" i="21"/>
  <c r="H151" i="21"/>
  <c r="C151" i="21"/>
  <c r="L150" i="21"/>
  <c r="K150" i="21"/>
  <c r="J150" i="21"/>
  <c r="I150" i="21"/>
  <c r="G150" i="21"/>
  <c r="F150" i="21"/>
  <c r="C150" i="21" s="1"/>
  <c r="E150" i="21"/>
  <c r="D150" i="21"/>
  <c r="H149" i="21"/>
  <c r="C149" i="21"/>
  <c r="H148" i="21"/>
  <c r="C148" i="21"/>
  <c r="H147" i="21"/>
  <c r="C147" i="21"/>
  <c r="H146" i="21"/>
  <c r="C146" i="21"/>
  <c r="H145" i="21"/>
  <c r="C145" i="21"/>
  <c r="H144" i="21"/>
  <c r="C144" i="21"/>
  <c r="L143" i="21"/>
  <c r="K143" i="21"/>
  <c r="J143" i="21"/>
  <c r="I143" i="21"/>
  <c r="G143" i="21"/>
  <c r="F143" i="21"/>
  <c r="E143" i="21"/>
  <c r="D143" i="21"/>
  <c r="H142" i="21"/>
  <c r="C142" i="21"/>
  <c r="H141" i="21"/>
  <c r="C141" i="21"/>
  <c r="L140" i="21"/>
  <c r="L129" i="21" s="1"/>
  <c r="K140" i="21"/>
  <c r="J140" i="21"/>
  <c r="I140" i="21"/>
  <c r="G140" i="21"/>
  <c r="F140" i="21"/>
  <c r="E140" i="21"/>
  <c r="D140" i="21"/>
  <c r="C140" i="21"/>
  <c r="H139" i="21"/>
  <c r="C139" i="21"/>
  <c r="H138" i="21"/>
  <c r="C138" i="21"/>
  <c r="H137" i="21"/>
  <c r="C137" i="21"/>
  <c r="H136" i="21"/>
  <c r="C136" i="21"/>
  <c r="L135" i="21"/>
  <c r="K135" i="21"/>
  <c r="J135" i="21"/>
  <c r="I135" i="21"/>
  <c r="H135" i="21" s="1"/>
  <c r="G135" i="21"/>
  <c r="F135" i="21"/>
  <c r="E135" i="21"/>
  <c r="D135" i="21"/>
  <c r="H134" i="21"/>
  <c r="C134" i="21"/>
  <c r="H133" i="21"/>
  <c r="C133" i="21"/>
  <c r="H132" i="21"/>
  <c r="C132" i="21"/>
  <c r="H131" i="21"/>
  <c r="C131" i="21"/>
  <c r="L130" i="21"/>
  <c r="K130" i="21"/>
  <c r="J130" i="21"/>
  <c r="I130" i="21"/>
  <c r="G130" i="21"/>
  <c r="F130" i="21"/>
  <c r="E130" i="21"/>
  <c r="D130" i="21"/>
  <c r="C130" i="21" s="1"/>
  <c r="J129" i="21"/>
  <c r="F129" i="21"/>
  <c r="H128" i="21"/>
  <c r="H127" i="21" s="1"/>
  <c r="C128" i="21"/>
  <c r="C127" i="21" s="1"/>
  <c r="L127" i="21"/>
  <c r="K127" i="21"/>
  <c r="J127" i="21"/>
  <c r="I127" i="21"/>
  <c r="G127" i="21"/>
  <c r="F127" i="21"/>
  <c r="E127" i="21"/>
  <c r="D127" i="21"/>
  <c r="H126" i="21"/>
  <c r="C126" i="21"/>
  <c r="H125" i="21"/>
  <c r="C125" i="21"/>
  <c r="H124" i="21"/>
  <c r="C124" i="21"/>
  <c r="H123" i="21"/>
  <c r="C123" i="21"/>
  <c r="H122" i="21"/>
  <c r="C122" i="21"/>
  <c r="L121" i="21"/>
  <c r="K121" i="21"/>
  <c r="J121" i="21"/>
  <c r="I121" i="21"/>
  <c r="G121" i="21"/>
  <c r="F121" i="21"/>
  <c r="E121" i="21"/>
  <c r="C121" i="21" s="1"/>
  <c r="D121" i="21"/>
  <c r="H120" i="21"/>
  <c r="C120" i="21"/>
  <c r="H119" i="21"/>
  <c r="C119" i="21"/>
  <c r="H118" i="21"/>
  <c r="C118" i="21"/>
  <c r="H117" i="21"/>
  <c r="C117" i="21"/>
  <c r="H116" i="21"/>
  <c r="C116" i="21"/>
  <c r="L115" i="21"/>
  <c r="K115" i="21"/>
  <c r="J115" i="21"/>
  <c r="I115" i="21"/>
  <c r="G115" i="21"/>
  <c r="F115" i="21"/>
  <c r="E115" i="21"/>
  <c r="D115" i="21"/>
  <c r="H114" i="21"/>
  <c r="C114" i="21"/>
  <c r="H113" i="21"/>
  <c r="C113" i="21"/>
  <c r="H112" i="21"/>
  <c r="C112" i="21"/>
  <c r="L111" i="21"/>
  <c r="K111" i="21"/>
  <c r="J111" i="21"/>
  <c r="I111" i="21"/>
  <c r="G111" i="21"/>
  <c r="F111" i="21"/>
  <c r="E111" i="21"/>
  <c r="C111" i="21" s="1"/>
  <c r="D111" i="21"/>
  <c r="H110" i="21"/>
  <c r="C110" i="21"/>
  <c r="H109" i="21"/>
  <c r="C109" i="21"/>
  <c r="H108" i="21"/>
  <c r="C108" i="21"/>
  <c r="H107" i="21"/>
  <c r="C107" i="21"/>
  <c r="H106" i="21"/>
  <c r="C106" i="21"/>
  <c r="H105" i="21"/>
  <c r="C105" i="21"/>
  <c r="H104" i="21"/>
  <c r="C104" i="21"/>
  <c r="H103" i="21"/>
  <c r="C103" i="21"/>
  <c r="L102" i="21"/>
  <c r="K102" i="21"/>
  <c r="J102" i="21"/>
  <c r="I102" i="21"/>
  <c r="G102" i="21"/>
  <c r="F102" i="21"/>
  <c r="E102" i="21"/>
  <c r="D102" i="21"/>
  <c r="C102" i="21" s="1"/>
  <c r="H101" i="21"/>
  <c r="C101" i="21"/>
  <c r="H100" i="21"/>
  <c r="C100" i="21"/>
  <c r="H99" i="21"/>
  <c r="C99" i="21"/>
  <c r="H98" i="21"/>
  <c r="C98" i="21"/>
  <c r="H97" i="21"/>
  <c r="C97" i="21"/>
  <c r="H96" i="21"/>
  <c r="C96" i="21"/>
  <c r="H95" i="21"/>
  <c r="C95" i="21"/>
  <c r="L94" i="21"/>
  <c r="K94" i="21"/>
  <c r="J94" i="21"/>
  <c r="I94" i="21"/>
  <c r="H94" i="21" s="1"/>
  <c r="G94" i="21"/>
  <c r="F94" i="21"/>
  <c r="E94" i="21"/>
  <c r="D94" i="21"/>
  <c r="C94" i="21" s="1"/>
  <c r="H93" i="21"/>
  <c r="C93" i="21"/>
  <c r="H92" i="21"/>
  <c r="C92" i="21"/>
  <c r="H91" i="21"/>
  <c r="C91" i="21"/>
  <c r="H90" i="21"/>
  <c r="C90" i="21"/>
  <c r="H89" i="21"/>
  <c r="C89" i="21"/>
  <c r="L88" i="21"/>
  <c r="L82" i="21" s="1"/>
  <c r="K88" i="21"/>
  <c r="J88" i="21"/>
  <c r="I88" i="21"/>
  <c r="G88" i="21"/>
  <c r="F88" i="21"/>
  <c r="E88" i="21"/>
  <c r="D88" i="21"/>
  <c r="C88" i="21"/>
  <c r="H87" i="21"/>
  <c r="C87" i="21"/>
  <c r="H86" i="21"/>
  <c r="C86" i="21"/>
  <c r="H85" i="21"/>
  <c r="C85" i="21"/>
  <c r="H84" i="21"/>
  <c r="C84" i="21"/>
  <c r="L83" i="21"/>
  <c r="K83" i="21"/>
  <c r="J83" i="21"/>
  <c r="J82" i="21" s="1"/>
  <c r="I83" i="21"/>
  <c r="G83" i="21"/>
  <c r="F83" i="21"/>
  <c r="E83" i="21"/>
  <c r="D83" i="21"/>
  <c r="F82" i="21"/>
  <c r="D82" i="21"/>
  <c r="H81" i="21"/>
  <c r="C81" i="21"/>
  <c r="H80" i="21"/>
  <c r="C80" i="21"/>
  <c r="L79" i="21"/>
  <c r="K79" i="21"/>
  <c r="J79" i="21"/>
  <c r="I79" i="21"/>
  <c r="H79" i="21" s="1"/>
  <c r="G79" i="21"/>
  <c r="F79" i="21"/>
  <c r="E79" i="21"/>
  <c r="D79" i="21"/>
  <c r="H78" i="21"/>
  <c r="C78" i="21"/>
  <c r="H77" i="21"/>
  <c r="C77" i="21"/>
  <c r="L76" i="21"/>
  <c r="L75" i="21" s="1"/>
  <c r="K76" i="21"/>
  <c r="K75" i="21" s="1"/>
  <c r="J76" i="21"/>
  <c r="J75" i="21" s="1"/>
  <c r="J74" i="21" s="1"/>
  <c r="I76" i="21"/>
  <c r="I75" i="21" s="1"/>
  <c r="G76" i="21"/>
  <c r="G75" i="21" s="1"/>
  <c r="F76" i="21"/>
  <c r="E76" i="21"/>
  <c r="E75" i="21" s="1"/>
  <c r="D76" i="21"/>
  <c r="D75" i="21" s="1"/>
  <c r="F75" i="21"/>
  <c r="F74" i="21" s="1"/>
  <c r="H73" i="21"/>
  <c r="C73" i="21"/>
  <c r="H72" i="21"/>
  <c r="C72" i="21"/>
  <c r="H71" i="21"/>
  <c r="C71" i="21"/>
  <c r="H70" i="21"/>
  <c r="C70" i="21"/>
  <c r="H69" i="21"/>
  <c r="C69" i="21"/>
  <c r="L68" i="21"/>
  <c r="K68" i="21"/>
  <c r="K66" i="21" s="1"/>
  <c r="J68" i="21"/>
  <c r="J66" i="21" s="1"/>
  <c r="I68" i="21"/>
  <c r="I66" i="21" s="1"/>
  <c r="G68" i="21"/>
  <c r="G66" i="21" s="1"/>
  <c r="F68" i="21"/>
  <c r="E68" i="21"/>
  <c r="D68" i="21"/>
  <c r="C68" i="21" s="1"/>
  <c r="H67" i="21"/>
  <c r="C67" i="21"/>
  <c r="L66" i="21"/>
  <c r="F66" i="21"/>
  <c r="E66" i="21"/>
  <c r="H65" i="21"/>
  <c r="C65" i="21"/>
  <c r="H64" i="21"/>
  <c r="C64" i="21"/>
  <c r="H63" i="21"/>
  <c r="C63" i="21"/>
  <c r="H62" i="21"/>
  <c r="C62" i="21"/>
  <c r="H61" i="21"/>
  <c r="C61" i="21"/>
  <c r="H60" i="21"/>
  <c r="C60" i="21"/>
  <c r="H59" i="21"/>
  <c r="C59" i="21"/>
  <c r="H58" i="21"/>
  <c r="C58" i="21"/>
  <c r="L57" i="21"/>
  <c r="K57" i="21"/>
  <c r="J57" i="21"/>
  <c r="I57" i="21"/>
  <c r="G57" i="21"/>
  <c r="F57" i="21"/>
  <c r="E57" i="21"/>
  <c r="D57" i="21"/>
  <c r="H56" i="21"/>
  <c r="C56" i="21"/>
  <c r="H55" i="21"/>
  <c r="C55" i="21"/>
  <c r="L54" i="21"/>
  <c r="K54" i="21"/>
  <c r="K53" i="21" s="1"/>
  <c r="J54" i="21"/>
  <c r="I54" i="21"/>
  <c r="G54" i="21"/>
  <c r="G53" i="21" s="1"/>
  <c r="F54" i="21"/>
  <c r="F53" i="21" s="1"/>
  <c r="F52" i="21" s="1"/>
  <c r="F51" i="21" s="1"/>
  <c r="E54" i="21"/>
  <c r="D54" i="21"/>
  <c r="C54" i="21" s="1"/>
  <c r="L53" i="21"/>
  <c r="J53" i="21"/>
  <c r="J52" i="21" s="1"/>
  <c r="I53" i="21"/>
  <c r="D53" i="21"/>
  <c r="L52" i="21"/>
  <c r="H46" i="21"/>
  <c r="C46" i="21"/>
  <c r="H45" i="21"/>
  <c r="C45" i="21"/>
  <c r="L44" i="21"/>
  <c r="H44" i="21"/>
  <c r="G44" i="21"/>
  <c r="C44" i="21" s="1"/>
  <c r="H43" i="21"/>
  <c r="C43" i="21"/>
  <c r="K42" i="21"/>
  <c r="H42" i="21" s="1"/>
  <c r="J42" i="21"/>
  <c r="I42" i="21"/>
  <c r="F42" i="21"/>
  <c r="C42" i="21" s="1"/>
  <c r="E42" i="21"/>
  <c r="D42" i="21"/>
  <c r="H41" i="21"/>
  <c r="C41" i="21"/>
  <c r="H40" i="21"/>
  <c r="C40" i="21"/>
  <c r="H39" i="21"/>
  <c r="C39" i="21"/>
  <c r="H38" i="21"/>
  <c r="C38" i="21"/>
  <c r="H37" i="21"/>
  <c r="C37" i="21"/>
  <c r="K36" i="21"/>
  <c r="H36" i="21"/>
  <c r="F36" i="21"/>
  <c r="C36" i="21" s="1"/>
  <c r="H35" i="21"/>
  <c r="C35" i="21"/>
  <c r="H34" i="21"/>
  <c r="C34" i="21"/>
  <c r="K33" i="21"/>
  <c r="H33" i="21" s="1"/>
  <c r="F33" i="21"/>
  <c r="C33" i="21"/>
  <c r="H32" i="21"/>
  <c r="C32" i="21"/>
  <c r="K31" i="21"/>
  <c r="K26" i="21" s="1"/>
  <c r="H31" i="21"/>
  <c r="F31" i="21"/>
  <c r="C31" i="21" s="1"/>
  <c r="H30" i="21"/>
  <c r="C30" i="21"/>
  <c r="H29" i="21"/>
  <c r="C29" i="21"/>
  <c r="H28" i="21"/>
  <c r="C28" i="21"/>
  <c r="K27" i="21"/>
  <c r="H27" i="21" s="1"/>
  <c r="F27" i="21"/>
  <c r="C27" i="21"/>
  <c r="H25" i="21"/>
  <c r="C25" i="21"/>
  <c r="I24" i="21"/>
  <c r="H24" i="21" s="1"/>
  <c r="D24" i="21"/>
  <c r="C24" i="21"/>
  <c r="H23" i="21"/>
  <c r="C23" i="21"/>
  <c r="H22" i="21"/>
  <c r="C22" i="21"/>
  <c r="L21" i="21"/>
  <c r="L287" i="21" s="1"/>
  <c r="L286" i="21" s="1"/>
  <c r="K21" i="21"/>
  <c r="K287" i="21" s="1"/>
  <c r="J21" i="21"/>
  <c r="J287" i="21" s="1"/>
  <c r="J286" i="21" s="1"/>
  <c r="I21" i="21"/>
  <c r="G21" i="21"/>
  <c r="G287" i="21" s="1"/>
  <c r="F21" i="21"/>
  <c r="F287" i="21" s="1"/>
  <c r="F286" i="21" s="1"/>
  <c r="E21" i="21"/>
  <c r="D21" i="21"/>
  <c r="L20" i="21"/>
  <c r="D20" i="21"/>
  <c r="H296" i="20"/>
  <c r="C296" i="20"/>
  <c r="H295" i="20"/>
  <c r="C295" i="20"/>
  <c r="H294" i="20"/>
  <c r="C294" i="20"/>
  <c r="H293" i="20"/>
  <c r="C293" i="20"/>
  <c r="H292" i="20"/>
  <c r="C292" i="20"/>
  <c r="H291" i="20"/>
  <c r="C291" i="20"/>
  <c r="H290" i="20"/>
  <c r="C290" i="20"/>
  <c r="H289" i="20"/>
  <c r="C289" i="20"/>
  <c r="C288" i="20" s="1"/>
  <c r="L288" i="20"/>
  <c r="K288" i="20"/>
  <c r="J288" i="20"/>
  <c r="I288" i="20"/>
  <c r="G288" i="20"/>
  <c r="F288" i="20"/>
  <c r="E288" i="20"/>
  <c r="D288" i="20"/>
  <c r="H283" i="20"/>
  <c r="C283" i="20"/>
  <c r="H282" i="20"/>
  <c r="C282" i="20"/>
  <c r="L281" i="20"/>
  <c r="K281" i="20"/>
  <c r="J281" i="20"/>
  <c r="I281" i="20"/>
  <c r="G281" i="20"/>
  <c r="F281" i="20"/>
  <c r="E281" i="20"/>
  <c r="D281" i="20"/>
  <c r="C281" i="20"/>
  <c r="H280" i="20"/>
  <c r="C280" i="20"/>
  <c r="L279" i="20"/>
  <c r="K279" i="20"/>
  <c r="H279" i="20" s="1"/>
  <c r="J279" i="20"/>
  <c r="I279" i="20"/>
  <c r="G279" i="20"/>
  <c r="F279" i="20"/>
  <c r="C279" i="20" s="1"/>
  <c r="E279" i="20"/>
  <c r="D279" i="20"/>
  <c r="H278" i="20"/>
  <c r="C278" i="20"/>
  <c r="H277" i="20"/>
  <c r="C277" i="20"/>
  <c r="H276" i="20"/>
  <c r="C276" i="20"/>
  <c r="L275" i="20"/>
  <c r="K275" i="20"/>
  <c r="J275" i="20"/>
  <c r="I275" i="20"/>
  <c r="G275" i="20"/>
  <c r="F275" i="20"/>
  <c r="E275" i="20"/>
  <c r="C275" i="20" s="1"/>
  <c r="D275" i="20"/>
  <c r="H274" i="20"/>
  <c r="C274" i="20"/>
  <c r="H273" i="20"/>
  <c r="C273" i="20"/>
  <c r="H272" i="20"/>
  <c r="C272" i="20"/>
  <c r="L271" i="20"/>
  <c r="K271" i="20"/>
  <c r="J271" i="20"/>
  <c r="J269" i="20" s="1"/>
  <c r="J268" i="20" s="1"/>
  <c r="I271" i="20"/>
  <c r="I269" i="20" s="1"/>
  <c r="I268" i="20" s="1"/>
  <c r="G271" i="20"/>
  <c r="G269" i="20" s="1"/>
  <c r="F271" i="20"/>
  <c r="E271" i="20"/>
  <c r="E269" i="20" s="1"/>
  <c r="E268" i="20" s="1"/>
  <c r="D271" i="20"/>
  <c r="C271" i="20" s="1"/>
  <c r="H270" i="20"/>
  <c r="C270" i="20"/>
  <c r="L269" i="20"/>
  <c r="L268" i="20" s="1"/>
  <c r="F269" i="20"/>
  <c r="F268" i="20" s="1"/>
  <c r="H267" i="20"/>
  <c r="C267" i="20"/>
  <c r="H266" i="20"/>
  <c r="C266" i="20"/>
  <c r="H265" i="20"/>
  <c r="C265" i="20"/>
  <c r="H264" i="20"/>
  <c r="C264" i="20"/>
  <c r="L263" i="20"/>
  <c r="L258" i="20" s="1"/>
  <c r="K263" i="20"/>
  <c r="J263" i="20"/>
  <c r="I263" i="20"/>
  <c r="I258" i="20" s="1"/>
  <c r="G263" i="20"/>
  <c r="F263" i="20"/>
  <c r="E263" i="20"/>
  <c r="D263" i="20"/>
  <c r="C263" i="20"/>
  <c r="H262" i="20"/>
  <c r="C262" i="20"/>
  <c r="H261" i="20"/>
  <c r="C261" i="20"/>
  <c r="H260" i="20"/>
  <c r="C260" i="20"/>
  <c r="L259" i="20"/>
  <c r="K259" i="20"/>
  <c r="J259" i="20"/>
  <c r="I259" i="20"/>
  <c r="G259" i="20"/>
  <c r="F259" i="20"/>
  <c r="F258" i="20" s="1"/>
  <c r="E259" i="20"/>
  <c r="D259" i="20"/>
  <c r="J258" i="20"/>
  <c r="E258" i="20"/>
  <c r="D258" i="20"/>
  <c r="H257" i="20"/>
  <c r="C257" i="20"/>
  <c r="H256" i="20"/>
  <c r="C256" i="20"/>
  <c r="H255" i="20"/>
  <c r="C255" i="20"/>
  <c r="H254" i="20"/>
  <c r="C254" i="20"/>
  <c r="H253" i="20"/>
  <c r="C253" i="20"/>
  <c r="H252" i="20"/>
  <c r="C252" i="20"/>
  <c r="L251" i="20"/>
  <c r="K251" i="20"/>
  <c r="J251" i="20"/>
  <c r="I251" i="20"/>
  <c r="G251" i="20"/>
  <c r="G250" i="20" s="1"/>
  <c r="F251" i="20"/>
  <c r="E251" i="20"/>
  <c r="E250" i="20" s="1"/>
  <c r="D251" i="20"/>
  <c r="C251" i="20" s="1"/>
  <c r="L250" i="20"/>
  <c r="J250" i="20"/>
  <c r="I250" i="20"/>
  <c r="F250" i="20"/>
  <c r="H249" i="20"/>
  <c r="C249" i="20"/>
  <c r="H248" i="20"/>
  <c r="C248" i="20"/>
  <c r="H247" i="20"/>
  <c r="C247" i="20"/>
  <c r="H246" i="20"/>
  <c r="C246" i="20"/>
  <c r="L245" i="20"/>
  <c r="K245" i="20"/>
  <c r="J245" i="20"/>
  <c r="I245" i="20"/>
  <c r="G245" i="20"/>
  <c r="F245" i="20"/>
  <c r="E245" i="20"/>
  <c r="D245" i="20"/>
  <c r="C245" i="20"/>
  <c r="H244" i="20"/>
  <c r="C244" i="20"/>
  <c r="H243" i="20"/>
  <c r="C243" i="20"/>
  <c r="H242" i="20"/>
  <c r="C242" i="20"/>
  <c r="H241" i="20"/>
  <c r="C241" i="20"/>
  <c r="H240" i="20"/>
  <c r="C240" i="20"/>
  <c r="H239" i="20"/>
  <c r="C239" i="20"/>
  <c r="H238" i="20"/>
  <c r="C238" i="20"/>
  <c r="L237" i="20"/>
  <c r="K237" i="20"/>
  <c r="J237" i="20"/>
  <c r="I237" i="20"/>
  <c r="G237" i="20"/>
  <c r="F237" i="20"/>
  <c r="C237" i="20" s="1"/>
  <c r="E237" i="20"/>
  <c r="D237" i="20"/>
  <c r="H236" i="20"/>
  <c r="C236" i="20"/>
  <c r="H235" i="20"/>
  <c r="C235" i="20"/>
  <c r="L234" i="20"/>
  <c r="K234" i="20"/>
  <c r="J234" i="20"/>
  <c r="I234" i="20"/>
  <c r="G234" i="20"/>
  <c r="F234" i="20"/>
  <c r="E234" i="20"/>
  <c r="D234" i="20"/>
  <c r="H233" i="20"/>
  <c r="C233" i="20"/>
  <c r="L232" i="20"/>
  <c r="K232" i="20"/>
  <c r="J232" i="20"/>
  <c r="J230" i="20" s="1"/>
  <c r="J229" i="20" s="1"/>
  <c r="I232" i="20"/>
  <c r="G232" i="20"/>
  <c r="F232" i="20"/>
  <c r="E232" i="20"/>
  <c r="C232" i="20" s="1"/>
  <c r="D232" i="20"/>
  <c r="H231" i="20"/>
  <c r="C231" i="20"/>
  <c r="L230" i="20"/>
  <c r="L229" i="20" s="1"/>
  <c r="D230" i="20"/>
  <c r="H228" i="20"/>
  <c r="C228" i="20"/>
  <c r="H227" i="20"/>
  <c r="C227" i="20"/>
  <c r="L226" i="20"/>
  <c r="K226" i="20"/>
  <c r="J226" i="20"/>
  <c r="I226" i="20"/>
  <c r="H226" i="20" s="1"/>
  <c r="G226" i="20"/>
  <c r="F226" i="20"/>
  <c r="E226" i="20"/>
  <c r="D226" i="20"/>
  <c r="H225" i="20"/>
  <c r="C225" i="20"/>
  <c r="H224" i="20"/>
  <c r="C224" i="20"/>
  <c r="H223" i="20"/>
  <c r="C223" i="20"/>
  <c r="H222" i="20"/>
  <c r="C222" i="20"/>
  <c r="H221" i="20"/>
  <c r="C221" i="20"/>
  <c r="H220" i="20"/>
  <c r="C220" i="20"/>
  <c r="H219" i="20"/>
  <c r="C219" i="20"/>
  <c r="H218" i="20"/>
  <c r="C218" i="20"/>
  <c r="H217" i="20"/>
  <c r="C217" i="20"/>
  <c r="H216" i="20"/>
  <c r="C216" i="20"/>
  <c r="L215" i="20"/>
  <c r="K215" i="20"/>
  <c r="J215" i="20"/>
  <c r="I215" i="20"/>
  <c r="G215" i="20"/>
  <c r="F215" i="20"/>
  <c r="E215" i="20"/>
  <c r="D215" i="20"/>
  <c r="C215" i="20" s="1"/>
  <c r="H214" i="20"/>
  <c r="C214" i="20"/>
  <c r="H213" i="20"/>
  <c r="C213" i="20"/>
  <c r="H212" i="20"/>
  <c r="C212" i="20"/>
  <c r="H211" i="20"/>
  <c r="C211" i="20"/>
  <c r="H210" i="20"/>
  <c r="C210" i="20"/>
  <c r="H209" i="20"/>
  <c r="C209" i="20"/>
  <c r="H208" i="20"/>
  <c r="C208" i="20"/>
  <c r="H207" i="20"/>
  <c r="C207" i="20"/>
  <c r="H206" i="20"/>
  <c r="C206" i="20"/>
  <c r="H205" i="20"/>
  <c r="C205" i="20"/>
  <c r="L204" i="20"/>
  <c r="K204" i="20"/>
  <c r="J204" i="20"/>
  <c r="J203" i="20" s="1"/>
  <c r="I204" i="20"/>
  <c r="G204" i="20"/>
  <c r="F204" i="20"/>
  <c r="F203" i="20" s="1"/>
  <c r="E204" i="20"/>
  <c r="D204" i="20"/>
  <c r="L203" i="20"/>
  <c r="G203" i="20"/>
  <c r="H202" i="20"/>
  <c r="C202" i="20"/>
  <c r="H201" i="20"/>
  <c r="C201" i="20"/>
  <c r="H200" i="20"/>
  <c r="C200" i="20"/>
  <c r="H199" i="20"/>
  <c r="C199" i="20"/>
  <c r="H198" i="20"/>
  <c r="C198" i="20"/>
  <c r="L197" i="20"/>
  <c r="K197" i="20"/>
  <c r="J197" i="20"/>
  <c r="J195" i="20" s="1"/>
  <c r="J194" i="20" s="1"/>
  <c r="J193" i="20" s="1"/>
  <c r="I197" i="20"/>
  <c r="I195" i="20" s="1"/>
  <c r="G197" i="20"/>
  <c r="F197" i="20"/>
  <c r="F195" i="20" s="1"/>
  <c r="F194" i="20" s="1"/>
  <c r="E197" i="20"/>
  <c r="E195" i="20" s="1"/>
  <c r="D197" i="20"/>
  <c r="C197" i="20" s="1"/>
  <c r="H196" i="20"/>
  <c r="C196" i="20"/>
  <c r="L195" i="20"/>
  <c r="L194" i="20" s="1"/>
  <c r="L193" i="20" s="1"/>
  <c r="G195" i="20"/>
  <c r="G194" i="20" s="1"/>
  <c r="H192" i="20"/>
  <c r="C192" i="20"/>
  <c r="L191" i="20"/>
  <c r="K191" i="20"/>
  <c r="J191" i="20"/>
  <c r="I191" i="20"/>
  <c r="G191" i="20"/>
  <c r="G190" i="20" s="1"/>
  <c r="F191" i="20"/>
  <c r="F190" i="20" s="1"/>
  <c r="F186" i="20" s="1"/>
  <c r="E191" i="20"/>
  <c r="E190" i="20" s="1"/>
  <c r="D191" i="20"/>
  <c r="C191" i="20" s="1"/>
  <c r="L190" i="20"/>
  <c r="J190" i="20"/>
  <c r="J186" i="20" s="1"/>
  <c r="I190" i="20"/>
  <c r="I186" i="20" s="1"/>
  <c r="H189" i="20"/>
  <c r="C189" i="20"/>
  <c r="H188" i="20"/>
  <c r="C188" i="20"/>
  <c r="L187" i="20"/>
  <c r="L186" i="20" s="1"/>
  <c r="K187" i="20"/>
  <c r="J187" i="20"/>
  <c r="I187" i="20"/>
  <c r="G187" i="20"/>
  <c r="G186" i="20" s="1"/>
  <c r="F187" i="20"/>
  <c r="E187" i="20"/>
  <c r="D187" i="20"/>
  <c r="C187" i="20"/>
  <c r="H185" i="20"/>
  <c r="C185" i="20"/>
  <c r="H184" i="20"/>
  <c r="C184" i="20"/>
  <c r="L183" i="20"/>
  <c r="K183" i="20"/>
  <c r="J183" i="20"/>
  <c r="I183" i="20"/>
  <c r="G183" i="20"/>
  <c r="F183" i="20"/>
  <c r="E183" i="20"/>
  <c r="C183" i="20" s="1"/>
  <c r="D183" i="20"/>
  <c r="H182" i="20"/>
  <c r="C182" i="20"/>
  <c r="H181" i="20"/>
  <c r="C181" i="20"/>
  <c r="H180" i="20"/>
  <c r="C180" i="20"/>
  <c r="H179" i="20"/>
  <c r="C179" i="20"/>
  <c r="L178" i="20"/>
  <c r="L173" i="20" s="1"/>
  <c r="L172" i="20" s="1"/>
  <c r="K178" i="20"/>
  <c r="J178" i="20"/>
  <c r="I178" i="20"/>
  <c r="G178" i="20"/>
  <c r="F178" i="20"/>
  <c r="F173" i="20" s="1"/>
  <c r="F172" i="20" s="1"/>
  <c r="E178" i="20"/>
  <c r="D178" i="20"/>
  <c r="H177" i="20"/>
  <c r="C177" i="20"/>
  <c r="H176" i="20"/>
  <c r="C176" i="20"/>
  <c r="I174" i="20"/>
  <c r="I173" i="20" s="1"/>
  <c r="H175" i="20"/>
  <c r="C175" i="20"/>
  <c r="L174" i="20"/>
  <c r="K174" i="20"/>
  <c r="J174" i="20"/>
  <c r="J173" i="20" s="1"/>
  <c r="J172" i="20" s="1"/>
  <c r="G174" i="20"/>
  <c r="F174" i="20"/>
  <c r="E174" i="20"/>
  <c r="D174" i="20"/>
  <c r="D173" i="20" s="1"/>
  <c r="D172" i="20" s="1"/>
  <c r="H171" i="20"/>
  <c r="C171" i="20"/>
  <c r="H170" i="20"/>
  <c r="C170" i="20"/>
  <c r="H169" i="20"/>
  <c r="C169" i="20"/>
  <c r="H168" i="20"/>
  <c r="C168" i="20"/>
  <c r="H167" i="20"/>
  <c r="C167" i="20"/>
  <c r="H166" i="20"/>
  <c r="C166" i="20"/>
  <c r="L165" i="20"/>
  <c r="K165" i="20"/>
  <c r="J165" i="20"/>
  <c r="I165" i="20"/>
  <c r="G165" i="20"/>
  <c r="F165" i="20"/>
  <c r="F164" i="20" s="1"/>
  <c r="E165" i="20"/>
  <c r="D165" i="20"/>
  <c r="L164" i="20"/>
  <c r="K164" i="20"/>
  <c r="J164" i="20"/>
  <c r="G164" i="20"/>
  <c r="D164" i="20"/>
  <c r="H163" i="20"/>
  <c r="C163" i="20"/>
  <c r="H162" i="20"/>
  <c r="C162" i="20"/>
  <c r="H161" i="20"/>
  <c r="C161" i="20"/>
  <c r="H160" i="20"/>
  <c r="C160" i="20"/>
  <c r="L159" i="20"/>
  <c r="K159" i="20"/>
  <c r="J159" i="20"/>
  <c r="I159" i="20"/>
  <c r="G159" i="20"/>
  <c r="F159" i="20"/>
  <c r="E159" i="20"/>
  <c r="D159" i="20"/>
  <c r="H158" i="20"/>
  <c r="C158" i="20"/>
  <c r="H157" i="20"/>
  <c r="C157" i="20"/>
  <c r="H156" i="20"/>
  <c r="C156" i="20"/>
  <c r="H155" i="20"/>
  <c r="C155" i="20"/>
  <c r="H154" i="20"/>
  <c r="C154" i="20"/>
  <c r="H153" i="20"/>
  <c r="C153" i="20"/>
  <c r="H152" i="20"/>
  <c r="C152" i="20"/>
  <c r="H151" i="20"/>
  <c r="C151" i="20"/>
  <c r="L150" i="20"/>
  <c r="L129" i="20" s="1"/>
  <c r="K150" i="20"/>
  <c r="J150" i="20"/>
  <c r="I150" i="20"/>
  <c r="G150" i="20"/>
  <c r="F150" i="20"/>
  <c r="E150" i="20"/>
  <c r="D150" i="20"/>
  <c r="C150" i="20"/>
  <c r="H149" i="20"/>
  <c r="C149" i="20"/>
  <c r="H148" i="20"/>
  <c r="C148" i="20"/>
  <c r="H147" i="20"/>
  <c r="C147" i="20"/>
  <c r="H146" i="20"/>
  <c r="C146" i="20"/>
  <c r="H145" i="20"/>
  <c r="C145" i="20"/>
  <c r="H144" i="20"/>
  <c r="C144" i="20"/>
  <c r="L143" i="20"/>
  <c r="K143" i="20"/>
  <c r="J143" i="20"/>
  <c r="I143" i="20"/>
  <c r="H143" i="20" s="1"/>
  <c r="G143" i="20"/>
  <c r="F143" i="20"/>
  <c r="E143" i="20"/>
  <c r="D143" i="20"/>
  <c r="H142" i="20"/>
  <c r="C142" i="20"/>
  <c r="H141" i="20"/>
  <c r="C141" i="20"/>
  <c r="L140" i="20"/>
  <c r="K140" i="20"/>
  <c r="J140" i="20"/>
  <c r="I140" i="20"/>
  <c r="H140" i="20" s="1"/>
  <c r="G140" i="20"/>
  <c r="F140" i="20"/>
  <c r="E140" i="20"/>
  <c r="D140" i="20"/>
  <c r="C140" i="20" s="1"/>
  <c r="H139" i="20"/>
  <c r="C139" i="20"/>
  <c r="H138" i="20"/>
  <c r="C138" i="20"/>
  <c r="H137" i="20"/>
  <c r="C137" i="20"/>
  <c r="H136" i="20"/>
  <c r="C136" i="20"/>
  <c r="L135" i="20"/>
  <c r="K135" i="20"/>
  <c r="J135" i="20"/>
  <c r="I135" i="20"/>
  <c r="G135" i="20"/>
  <c r="F135" i="20"/>
  <c r="E135" i="20"/>
  <c r="C135" i="20" s="1"/>
  <c r="D135" i="20"/>
  <c r="H134" i="20"/>
  <c r="C134" i="20"/>
  <c r="H133" i="20"/>
  <c r="C133" i="20"/>
  <c r="H132" i="20"/>
  <c r="C132" i="20"/>
  <c r="H131" i="20"/>
  <c r="C131" i="20"/>
  <c r="L130" i="20"/>
  <c r="K130" i="20"/>
  <c r="K129" i="20" s="1"/>
  <c r="J130" i="20"/>
  <c r="I130" i="20"/>
  <c r="G130" i="20"/>
  <c r="F130" i="20"/>
  <c r="F129" i="20" s="1"/>
  <c r="E130" i="20"/>
  <c r="E129" i="20" s="1"/>
  <c r="D130" i="20"/>
  <c r="C130" i="20" s="1"/>
  <c r="J129" i="20"/>
  <c r="H128" i="20"/>
  <c r="H127" i="20" s="1"/>
  <c r="C128" i="20"/>
  <c r="C127" i="20" s="1"/>
  <c r="L127" i="20"/>
  <c r="K127" i="20"/>
  <c r="J127" i="20"/>
  <c r="I127" i="20"/>
  <c r="G127" i="20"/>
  <c r="F127" i="20"/>
  <c r="E127" i="20"/>
  <c r="D127" i="20"/>
  <c r="H126" i="20"/>
  <c r="C126" i="20"/>
  <c r="H125" i="20"/>
  <c r="C125" i="20"/>
  <c r="H124" i="20"/>
  <c r="C124" i="20"/>
  <c r="H123" i="20"/>
  <c r="C123" i="20"/>
  <c r="H122" i="20"/>
  <c r="C122" i="20"/>
  <c r="L121" i="20"/>
  <c r="K121" i="20"/>
  <c r="J121" i="20"/>
  <c r="I121" i="20"/>
  <c r="H121" i="20" s="1"/>
  <c r="G121" i="20"/>
  <c r="F121" i="20"/>
  <c r="E121" i="20"/>
  <c r="D121" i="20"/>
  <c r="H120" i="20"/>
  <c r="C120" i="20"/>
  <c r="H119" i="20"/>
  <c r="C119" i="20"/>
  <c r="H118" i="20"/>
  <c r="C118" i="20"/>
  <c r="H117" i="20"/>
  <c r="C117" i="20"/>
  <c r="H116" i="20"/>
  <c r="C116" i="20"/>
  <c r="L115" i="20"/>
  <c r="K115" i="20"/>
  <c r="J115" i="20"/>
  <c r="I115" i="20"/>
  <c r="G115" i="20"/>
  <c r="F115" i="20"/>
  <c r="E115" i="20"/>
  <c r="D115" i="20"/>
  <c r="H114" i="20"/>
  <c r="C114" i="20"/>
  <c r="H113" i="20"/>
  <c r="C113" i="20"/>
  <c r="H112" i="20"/>
  <c r="C112" i="20"/>
  <c r="L111" i="20"/>
  <c r="K111" i="20"/>
  <c r="J111" i="20"/>
  <c r="I111" i="20"/>
  <c r="H111" i="20" s="1"/>
  <c r="G111" i="20"/>
  <c r="F111" i="20"/>
  <c r="E111" i="20"/>
  <c r="D111" i="20"/>
  <c r="H110" i="20"/>
  <c r="C110" i="20"/>
  <c r="H109" i="20"/>
  <c r="C109" i="20"/>
  <c r="H108" i="20"/>
  <c r="C108" i="20"/>
  <c r="H107" i="20"/>
  <c r="C107" i="20"/>
  <c r="H106" i="20"/>
  <c r="C106" i="20"/>
  <c r="H105" i="20"/>
  <c r="C105" i="20"/>
  <c r="H104" i="20"/>
  <c r="C104" i="20"/>
  <c r="H103" i="20"/>
  <c r="C103" i="20"/>
  <c r="L102" i="20"/>
  <c r="K102" i="20"/>
  <c r="J102" i="20"/>
  <c r="J82" i="20" s="1"/>
  <c r="J74" i="20" s="1"/>
  <c r="I102" i="20"/>
  <c r="G102" i="20"/>
  <c r="F102" i="20"/>
  <c r="E102" i="20"/>
  <c r="D102" i="20"/>
  <c r="C102" i="20" s="1"/>
  <c r="H101" i="20"/>
  <c r="C101" i="20"/>
  <c r="H100" i="20"/>
  <c r="C100" i="20"/>
  <c r="H99" i="20"/>
  <c r="C99" i="20"/>
  <c r="H98" i="20"/>
  <c r="C98" i="20"/>
  <c r="H97" i="20"/>
  <c r="C97" i="20"/>
  <c r="H96" i="20"/>
  <c r="C96" i="20"/>
  <c r="H95" i="20"/>
  <c r="C95" i="20"/>
  <c r="L94" i="20"/>
  <c r="K94" i="20"/>
  <c r="J94" i="20"/>
  <c r="I94" i="20"/>
  <c r="G94" i="20"/>
  <c r="C94" i="20" s="1"/>
  <c r="F94" i="20"/>
  <c r="E94" i="20"/>
  <c r="D94" i="20"/>
  <c r="H93" i="20"/>
  <c r="C93" i="20"/>
  <c r="H92" i="20"/>
  <c r="C92" i="20"/>
  <c r="H91" i="20"/>
  <c r="C91" i="20"/>
  <c r="H90" i="20"/>
  <c r="C90" i="20"/>
  <c r="H89" i="20"/>
  <c r="C89" i="20"/>
  <c r="L88" i="20"/>
  <c r="K88" i="20"/>
  <c r="H88" i="20" s="1"/>
  <c r="J88" i="20"/>
  <c r="I88" i="20"/>
  <c r="G88" i="20"/>
  <c r="F88" i="20"/>
  <c r="C88" i="20" s="1"/>
  <c r="E88" i="20"/>
  <c r="D88" i="20"/>
  <c r="H87" i="20"/>
  <c r="C87" i="20"/>
  <c r="H86" i="20"/>
  <c r="C86" i="20"/>
  <c r="H85" i="20"/>
  <c r="C85" i="20"/>
  <c r="H84" i="20"/>
  <c r="C84" i="20"/>
  <c r="L83" i="20"/>
  <c r="K83" i="20"/>
  <c r="J83" i="20"/>
  <c r="I83" i="20"/>
  <c r="G83" i="20"/>
  <c r="G82" i="20" s="1"/>
  <c r="F83" i="20"/>
  <c r="E83" i="20"/>
  <c r="D83" i="20"/>
  <c r="L82" i="20"/>
  <c r="D82" i="20"/>
  <c r="H81" i="20"/>
  <c r="C81" i="20"/>
  <c r="H80" i="20"/>
  <c r="C80" i="20"/>
  <c r="L79" i="20"/>
  <c r="K79" i="20"/>
  <c r="J79" i="20"/>
  <c r="I79" i="20"/>
  <c r="H79" i="20" s="1"/>
  <c r="G79" i="20"/>
  <c r="F79" i="20"/>
  <c r="E79" i="20"/>
  <c r="D79" i="20"/>
  <c r="C79" i="20" s="1"/>
  <c r="H78" i="20"/>
  <c r="C78" i="20"/>
  <c r="H77" i="20"/>
  <c r="C77" i="20"/>
  <c r="L76" i="20"/>
  <c r="L75" i="20" s="1"/>
  <c r="L74" i="20" s="1"/>
  <c r="K76" i="20"/>
  <c r="J76" i="20"/>
  <c r="I76" i="20"/>
  <c r="G76" i="20"/>
  <c r="G75" i="20" s="1"/>
  <c r="F76" i="20"/>
  <c r="E76" i="20"/>
  <c r="D76" i="20"/>
  <c r="C76" i="20" s="1"/>
  <c r="J75" i="20"/>
  <c r="I75" i="20"/>
  <c r="F75" i="20"/>
  <c r="H73" i="20"/>
  <c r="C73" i="20"/>
  <c r="H72" i="20"/>
  <c r="C72" i="20"/>
  <c r="H71" i="20"/>
  <c r="C71" i="20"/>
  <c r="H70" i="20"/>
  <c r="C70" i="20"/>
  <c r="H69" i="20"/>
  <c r="C69" i="20"/>
  <c r="L68" i="20"/>
  <c r="K68" i="20"/>
  <c r="J68" i="20"/>
  <c r="J66" i="20" s="1"/>
  <c r="I68" i="20"/>
  <c r="I66" i="20" s="1"/>
  <c r="G68" i="20"/>
  <c r="F68" i="20"/>
  <c r="E68" i="20"/>
  <c r="E66" i="20" s="1"/>
  <c r="D68" i="20"/>
  <c r="C68" i="20" s="1"/>
  <c r="H67" i="20"/>
  <c r="C67" i="20"/>
  <c r="L66" i="20"/>
  <c r="K66" i="20"/>
  <c r="G66" i="20"/>
  <c r="G52" i="20" s="1"/>
  <c r="F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H58" i="20"/>
  <c r="C58" i="20"/>
  <c r="L57" i="20"/>
  <c r="K57" i="20"/>
  <c r="J57" i="20"/>
  <c r="I57" i="20"/>
  <c r="H57" i="20" s="1"/>
  <c r="G57" i="20"/>
  <c r="F57" i="20"/>
  <c r="E57" i="20"/>
  <c r="D57" i="20"/>
  <c r="H56" i="20"/>
  <c r="C56" i="20"/>
  <c r="H55" i="20"/>
  <c r="C55" i="20"/>
  <c r="L54" i="20"/>
  <c r="L53" i="20" s="1"/>
  <c r="L52" i="20" s="1"/>
  <c r="K54" i="20"/>
  <c r="K53" i="20" s="1"/>
  <c r="J54" i="20"/>
  <c r="J53" i="20" s="1"/>
  <c r="J52" i="20" s="1"/>
  <c r="J51" i="20" s="1"/>
  <c r="J50" i="20" s="1"/>
  <c r="I54" i="20"/>
  <c r="H54" i="20" s="1"/>
  <c r="G54" i="20"/>
  <c r="G53" i="20" s="1"/>
  <c r="F54" i="20"/>
  <c r="F53" i="20" s="1"/>
  <c r="E54" i="20"/>
  <c r="D54" i="20"/>
  <c r="C54" i="20" s="1"/>
  <c r="E53" i="20"/>
  <c r="D53" i="20"/>
  <c r="F52" i="20"/>
  <c r="H46" i="20"/>
  <c r="C46" i="20"/>
  <c r="H45" i="20"/>
  <c r="C45" i="20"/>
  <c r="L44" i="20"/>
  <c r="H44" i="20" s="1"/>
  <c r="G44" i="20"/>
  <c r="C44" i="20" s="1"/>
  <c r="H43" i="20"/>
  <c r="C43" i="20"/>
  <c r="K42" i="20"/>
  <c r="J42" i="20"/>
  <c r="I42" i="20"/>
  <c r="F42" i="20"/>
  <c r="E42" i="20"/>
  <c r="D42" i="20"/>
  <c r="H41" i="20"/>
  <c r="C41" i="20"/>
  <c r="H40" i="20"/>
  <c r="C40" i="20"/>
  <c r="H39" i="20"/>
  <c r="C39" i="20"/>
  <c r="H38" i="20"/>
  <c r="C38" i="20"/>
  <c r="H37" i="20"/>
  <c r="C37" i="20"/>
  <c r="K36" i="20"/>
  <c r="H36" i="20"/>
  <c r="F36" i="20"/>
  <c r="C36" i="20" s="1"/>
  <c r="H35" i="20"/>
  <c r="C35" i="20"/>
  <c r="H34" i="20"/>
  <c r="C34" i="20"/>
  <c r="K33" i="20"/>
  <c r="H33" i="20" s="1"/>
  <c r="F33" i="20"/>
  <c r="C33" i="20"/>
  <c r="H32" i="20"/>
  <c r="C32" i="20"/>
  <c r="K31" i="20"/>
  <c r="K26" i="20" s="1"/>
  <c r="H26" i="20" s="1"/>
  <c r="H31" i="20"/>
  <c r="F31" i="20"/>
  <c r="C31" i="20" s="1"/>
  <c r="H30" i="20"/>
  <c r="C30" i="20"/>
  <c r="H29" i="20"/>
  <c r="C29" i="20"/>
  <c r="H28" i="20"/>
  <c r="C28" i="20"/>
  <c r="K27" i="20"/>
  <c r="H27" i="20" s="1"/>
  <c r="F27" i="20"/>
  <c r="C27" i="20"/>
  <c r="H25" i="20"/>
  <c r="C25" i="20"/>
  <c r="H23" i="20"/>
  <c r="C23" i="20"/>
  <c r="H22" i="20"/>
  <c r="C22" i="20"/>
  <c r="L21" i="20"/>
  <c r="K21" i="20"/>
  <c r="J21" i="20"/>
  <c r="J287" i="20" s="1"/>
  <c r="J286" i="20" s="1"/>
  <c r="I21" i="20"/>
  <c r="I287" i="20" s="1"/>
  <c r="I286" i="20" s="1"/>
  <c r="G21" i="20"/>
  <c r="G287" i="20" s="1"/>
  <c r="G286" i="20" s="1"/>
  <c r="F21" i="20"/>
  <c r="F287" i="20" s="1"/>
  <c r="F286" i="20" s="1"/>
  <c r="E21" i="20"/>
  <c r="E287" i="20" s="1"/>
  <c r="E286" i="20" s="1"/>
  <c r="D21" i="20"/>
  <c r="D287" i="20" s="1"/>
  <c r="D286" i="20" s="1"/>
  <c r="J20" i="20"/>
  <c r="E20" i="20"/>
  <c r="F193" i="21" l="1"/>
  <c r="F50" i="21" s="1"/>
  <c r="F49" i="21" s="1"/>
  <c r="K20" i="21"/>
  <c r="H26" i="21"/>
  <c r="H66" i="21"/>
  <c r="J51" i="21"/>
  <c r="J50" i="21" s="1"/>
  <c r="F229" i="21"/>
  <c r="L193" i="21"/>
  <c r="G286" i="21"/>
  <c r="D287" i="21"/>
  <c r="D286" i="21" s="1"/>
  <c r="C79" i="21"/>
  <c r="H115" i="21"/>
  <c r="H140" i="21"/>
  <c r="K173" i="21"/>
  <c r="K172" i="21" s="1"/>
  <c r="D203" i="21"/>
  <c r="D194" i="21" s="1"/>
  <c r="D193" i="21" s="1"/>
  <c r="C215" i="21"/>
  <c r="D230" i="21"/>
  <c r="D229" i="21" s="1"/>
  <c r="H245" i="21"/>
  <c r="C275" i="21"/>
  <c r="I203" i="21"/>
  <c r="G20" i="21"/>
  <c r="C115" i="21"/>
  <c r="K129" i="21"/>
  <c r="C143" i="21"/>
  <c r="H150" i="21"/>
  <c r="H159" i="21"/>
  <c r="H178" i="21"/>
  <c r="H183" i="21"/>
  <c r="K230" i="21"/>
  <c r="K229" i="21" s="1"/>
  <c r="G230" i="21"/>
  <c r="G229" i="21" s="1"/>
  <c r="C245" i="21"/>
  <c r="E269" i="21"/>
  <c r="H279" i="21"/>
  <c r="F284" i="21"/>
  <c r="F26" i="21"/>
  <c r="F285" i="21" s="1"/>
  <c r="H57" i="21"/>
  <c r="D66" i="21"/>
  <c r="D52" i="21" s="1"/>
  <c r="C76" i="21"/>
  <c r="L74" i="21"/>
  <c r="L51" i="21" s="1"/>
  <c r="K82" i="21"/>
  <c r="G82" i="21"/>
  <c r="H102" i="21"/>
  <c r="H111" i="21"/>
  <c r="H121" i="21"/>
  <c r="D129" i="21"/>
  <c r="C159" i="21"/>
  <c r="C183" i="21"/>
  <c r="K186" i="21"/>
  <c r="G203" i="21"/>
  <c r="G194" i="21" s="1"/>
  <c r="G193" i="21" s="1"/>
  <c r="H263" i="21"/>
  <c r="C271" i="21"/>
  <c r="C279" i="21"/>
  <c r="L51" i="20"/>
  <c r="L50" i="20" s="1"/>
  <c r="L49" i="20" s="1"/>
  <c r="F193" i="20"/>
  <c r="F26" i="20"/>
  <c r="E52" i="20"/>
  <c r="C57" i="20"/>
  <c r="D66" i="20"/>
  <c r="C66" i="20" s="1"/>
  <c r="F82" i="20"/>
  <c r="F74" i="20" s="1"/>
  <c r="H94" i="20"/>
  <c r="C111" i="20"/>
  <c r="F230" i="20"/>
  <c r="F229" i="20" s="1"/>
  <c r="H234" i="20"/>
  <c r="G230" i="20"/>
  <c r="G229" i="20" s="1"/>
  <c r="H245" i="20"/>
  <c r="D250" i="20"/>
  <c r="C250" i="20" s="1"/>
  <c r="G258" i="20"/>
  <c r="H275" i="20"/>
  <c r="E75" i="20"/>
  <c r="C143" i="20"/>
  <c r="H159" i="20"/>
  <c r="H42" i="20"/>
  <c r="F51" i="20"/>
  <c r="H68" i="20"/>
  <c r="D75" i="20"/>
  <c r="K82" i="20"/>
  <c r="H115" i="20"/>
  <c r="C159" i="20"/>
  <c r="H178" i="20"/>
  <c r="H197" i="20"/>
  <c r="D203" i="20"/>
  <c r="H215" i="20"/>
  <c r="I230" i="20"/>
  <c r="C234" i="20"/>
  <c r="D269" i="20"/>
  <c r="D268" i="20" s="1"/>
  <c r="H271" i="20"/>
  <c r="H288" i="20"/>
  <c r="C121" i="20"/>
  <c r="D129" i="20"/>
  <c r="K173" i="20"/>
  <c r="K172" i="20" s="1"/>
  <c r="D190" i="20"/>
  <c r="D186" i="20" s="1"/>
  <c r="D195" i="20"/>
  <c r="D194" i="20" s="1"/>
  <c r="C42" i="20"/>
  <c r="H66" i="20"/>
  <c r="C115" i="20"/>
  <c r="H135" i="20"/>
  <c r="H150" i="20"/>
  <c r="G173" i="20"/>
  <c r="G172" i="20" s="1"/>
  <c r="C178" i="20"/>
  <c r="H183" i="20"/>
  <c r="K195" i="20"/>
  <c r="H232" i="20"/>
  <c r="H263" i="20"/>
  <c r="K269" i="20"/>
  <c r="H269" i="20" s="1"/>
  <c r="K49" i="35"/>
  <c r="K285" i="35"/>
  <c r="E51" i="35"/>
  <c r="E50" i="35" s="1"/>
  <c r="L50" i="35"/>
  <c r="G193" i="35"/>
  <c r="G50" i="35" s="1"/>
  <c r="F193" i="35"/>
  <c r="F50" i="35" s="1"/>
  <c r="L49" i="34"/>
  <c r="L285" i="34"/>
  <c r="C284" i="34"/>
  <c r="I194" i="34"/>
  <c r="H194" i="34" s="1"/>
  <c r="D51" i="34"/>
  <c r="K51" i="34"/>
  <c r="K50" i="34" s="1"/>
  <c r="L285" i="33"/>
  <c r="L49" i="33"/>
  <c r="K285" i="33"/>
  <c r="K49" i="33"/>
  <c r="K284" i="33"/>
  <c r="J193" i="33"/>
  <c r="J50" i="33" s="1"/>
  <c r="J284" i="33"/>
  <c r="K50" i="32"/>
  <c r="G193" i="32"/>
  <c r="G50" i="32" s="1"/>
  <c r="G284" i="32"/>
  <c r="L50" i="32"/>
  <c r="K49" i="30"/>
  <c r="K285" i="30"/>
  <c r="G51" i="30"/>
  <c r="G50" i="30" s="1"/>
  <c r="L49" i="26"/>
  <c r="L285" i="26"/>
  <c r="I194" i="26"/>
  <c r="I74" i="26"/>
  <c r="H74" i="26" s="1"/>
  <c r="G49" i="26"/>
  <c r="G285" i="26"/>
  <c r="G50" i="25"/>
  <c r="G284" i="24"/>
  <c r="K193" i="23"/>
  <c r="K284" i="23"/>
  <c r="I194" i="23"/>
  <c r="F193" i="23"/>
  <c r="C173" i="23"/>
  <c r="D172" i="23"/>
  <c r="C172" i="23" s="1"/>
  <c r="F51" i="23"/>
  <c r="D229" i="23"/>
  <c r="D193" i="23" s="1"/>
  <c r="E51" i="23"/>
  <c r="C186" i="23"/>
  <c r="C74" i="23"/>
  <c r="C26" i="23"/>
  <c r="K50" i="23"/>
  <c r="L51" i="23"/>
  <c r="L50" i="23" s="1"/>
  <c r="C129" i="23"/>
  <c r="G50" i="23"/>
  <c r="G285" i="23" s="1"/>
  <c r="C20" i="23"/>
  <c r="J51" i="23"/>
  <c r="J50" i="23" s="1"/>
  <c r="J284" i="22"/>
  <c r="J51" i="22"/>
  <c r="J50" i="22" s="1"/>
  <c r="H287" i="22"/>
  <c r="H286" i="22" s="1"/>
  <c r="C82" i="22"/>
  <c r="K284" i="22"/>
  <c r="E50" i="22"/>
  <c r="C258" i="22"/>
  <c r="K51" i="22"/>
  <c r="K50" i="22" s="1"/>
  <c r="K285" i="22" s="1"/>
  <c r="G49" i="27"/>
  <c r="G285" i="27"/>
  <c r="K49" i="32"/>
  <c r="K285" i="32"/>
  <c r="J285" i="24"/>
  <c r="J49" i="24"/>
  <c r="F49" i="25"/>
  <c r="F285" i="25"/>
  <c r="H52" i="24"/>
  <c r="H52" i="27"/>
  <c r="I52" i="32"/>
  <c r="H53" i="32"/>
  <c r="D50" i="33"/>
  <c r="C51" i="33"/>
  <c r="H230" i="33"/>
  <c r="I229" i="33"/>
  <c r="H229" i="33" s="1"/>
  <c r="H268" i="33"/>
  <c r="H230" i="25"/>
  <c r="I229" i="25"/>
  <c r="H229" i="25" s="1"/>
  <c r="H230" i="26"/>
  <c r="I229" i="26"/>
  <c r="H229" i="26" s="1"/>
  <c r="F49" i="30"/>
  <c r="F285" i="30"/>
  <c r="H53" i="33"/>
  <c r="I52" i="33"/>
  <c r="E285" i="33"/>
  <c r="E49" i="33"/>
  <c r="C51" i="34"/>
  <c r="H75" i="27"/>
  <c r="I74" i="27"/>
  <c r="H74" i="27" s="1"/>
  <c r="C268" i="30"/>
  <c r="D284" i="30"/>
  <c r="D284" i="32"/>
  <c r="E285" i="35"/>
  <c r="E49" i="35"/>
  <c r="H268" i="34"/>
  <c r="E284" i="35"/>
  <c r="I268" i="27"/>
  <c r="H269" i="27"/>
  <c r="H75" i="33"/>
  <c r="I74" i="33"/>
  <c r="H74" i="33" s="1"/>
  <c r="D193" i="34"/>
  <c r="C193" i="34" s="1"/>
  <c r="H268" i="35"/>
  <c r="L49" i="25"/>
  <c r="L285" i="25"/>
  <c r="E284" i="27"/>
  <c r="F49" i="34"/>
  <c r="F285" i="34"/>
  <c r="C129" i="24"/>
  <c r="D74" i="24"/>
  <c r="D51" i="24" s="1"/>
  <c r="G49" i="32"/>
  <c r="G285" i="32"/>
  <c r="H194" i="26"/>
  <c r="I193" i="26"/>
  <c r="H193" i="26" s="1"/>
  <c r="C229" i="26"/>
  <c r="H52" i="30"/>
  <c r="D51" i="30"/>
  <c r="H268" i="26"/>
  <c r="I172" i="32"/>
  <c r="H172" i="32" s="1"/>
  <c r="H173" i="32"/>
  <c r="J285" i="34"/>
  <c r="J49" i="34"/>
  <c r="H173" i="35"/>
  <c r="I172" i="35"/>
  <c r="H172" i="35" s="1"/>
  <c r="H230" i="35"/>
  <c r="I229" i="35"/>
  <c r="H229" i="35" s="1"/>
  <c r="C52" i="24"/>
  <c r="C194" i="24"/>
  <c r="D193" i="24"/>
  <c r="C193" i="24" s="1"/>
  <c r="H194" i="27"/>
  <c r="I74" i="30"/>
  <c r="H74" i="30" s="1"/>
  <c r="H75" i="30"/>
  <c r="D193" i="32"/>
  <c r="C74" i="33"/>
  <c r="E285" i="34"/>
  <c r="E49" i="34"/>
  <c r="H75" i="34"/>
  <c r="I74" i="34"/>
  <c r="H74" i="34" s="1"/>
  <c r="C51" i="35"/>
  <c r="G49" i="24"/>
  <c r="G285" i="24"/>
  <c r="J285" i="25"/>
  <c r="J49" i="25"/>
  <c r="I268" i="25"/>
  <c r="H269" i="25"/>
  <c r="H230" i="24"/>
  <c r="I229" i="24"/>
  <c r="H229" i="24" s="1"/>
  <c r="I52" i="26"/>
  <c r="H53" i="26"/>
  <c r="D284" i="27"/>
  <c r="H269" i="30"/>
  <c r="I268" i="30"/>
  <c r="F285" i="32"/>
  <c r="I74" i="32"/>
  <c r="H74" i="32" s="1"/>
  <c r="I172" i="33"/>
  <c r="H172" i="33" s="1"/>
  <c r="H173" i="33"/>
  <c r="I172" i="34"/>
  <c r="H172" i="34" s="1"/>
  <c r="H173" i="34"/>
  <c r="I229" i="34"/>
  <c r="H229" i="34" s="1"/>
  <c r="H230" i="34"/>
  <c r="H230" i="32"/>
  <c r="I229" i="32"/>
  <c r="H229" i="32" s="1"/>
  <c r="H53" i="35"/>
  <c r="I52" i="35"/>
  <c r="H203" i="25"/>
  <c r="I194" i="25"/>
  <c r="K49" i="34"/>
  <c r="K285" i="34"/>
  <c r="D284" i="34"/>
  <c r="H195" i="35"/>
  <c r="I194" i="35"/>
  <c r="E285" i="25"/>
  <c r="E49" i="25"/>
  <c r="I172" i="24"/>
  <c r="H172" i="24" s="1"/>
  <c r="H173" i="24"/>
  <c r="H53" i="25"/>
  <c r="I52" i="25"/>
  <c r="E285" i="26"/>
  <c r="E49" i="26"/>
  <c r="C52" i="27"/>
  <c r="I194" i="32"/>
  <c r="H195" i="32"/>
  <c r="C172" i="35"/>
  <c r="E284" i="33"/>
  <c r="E51" i="30"/>
  <c r="L49" i="30"/>
  <c r="L285" i="30"/>
  <c r="H194" i="33"/>
  <c r="I193" i="33"/>
  <c r="H193" i="33" s="1"/>
  <c r="H173" i="26"/>
  <c r="I172" i="26"/>
  <c r="H172" i="26" s="1"/>
  <c r="C194" i="30"/>
  <c r="D193" i="30"/>
  <c r="H190" i="25"/>
  <c r="I186" i="25"/>
  <c r="H186" i="25" s="1"/>
  <c r="I194" i="30"/>
  <c r="H195" i="30"/>
  <c r="I229" i="30"/>
  <c r="H229" i="30" s="1"/>
  <c r="C229" i="33"/>
  <c r="C284" i="33" s="1"/>
  <c r="D284" i="33"/>
  <c r="H75" i="35"/>
  <c r="I74" i="35"/>
  <c r="H74" i="35" s="1"/>
  <c r="C82" i="26"/>
  <c r="D74" i="26"/>
  <c r="C74" i="26" s="1"/>
  <c r="C194" i="26"/>
  <c r="D193" i="26"/>
  <c r="C193" i="26" s="1"/>
  <c r="G49" i="34"/>
  <c r="G285" i="34"/>
  <c r="C52" i="26"/>
  <c r="D51" i="26"/>
  <c r="I74" i="24"/>
  <c r="H74" i="24" s="1"/>
  <c r="E285" i="27"/>
  <c r="E49" i="27"/>
  <c r="H230" i="27"/>
  <c r="I229" i="27"/>
  <c r="H229" i="27" s="1"/>
  <c r="C51" i="32"/>
  <c r="D50" i="32"/>
  <c r="I284" i="32"/>
  <c r="H268" i="32"/>
  <c r="C268" i="32"/>
  <c r="C284" i="32" s="1"/>
  <c r="C229" i="35"/>
  <c r="C284" i="35" s="1"/>
  <c r="D193" i="35"/>
  <c r="C193" i="35" s="1"/>
  <c r="I74" i="25"/>
  <c r="H74" i="25" s="1"/>
  <c r="H269" i="24"/>
  <c r="I268" i="24"/>
  <c r="E51" i="24"/>
  <c r="E50" i="24" s="1"/>
  <c r="I194" i="24"/>
  <c r="D74" i="25"/>
  <c r="C194" i="27"/>
  <c r="C284" i="27" s="1"/>
  <c r="D193" i="27"/>
  <c r="C193" i="27" s="1"/>
  <c r="D51" i="27"/>
  <c r="I172" i="30"/>
  <c r="H172" i="30" s="1"/>
  <c r="H173" i="30"/>
  <c r="E284" i="30"/>
  <c r="E193" i="30"/>
  <c r="J285" i="33"/>
  <c r="J49" i="33"/>
  <c r="F49" i="33"/>
  <c r="F285" i="33"/>
  <c r="I52" i="34"/>
  <c r="H53" i="34"/>
  <c r="E193" i="32"/>
  <c r="E50" i="32" s="1"/>
  <c r="J285" i="26"/>
  <c r="J49" i="26"/>
  <c r="G49" i="33"/>
  <c r="G285" i="33"/>
  <c r="G49" i="23"/>
  <c r="L51" i="22"/>
  <c r="L50" i="22" s="1"/>
  <c r="L284" i="22"/>
  <c r="E285" i="22"/>
  <c r="E49" i="22"/>
  <c r="K49" i="22"/>
  <c r="H135" i="23"/>
  <c r="I129" i="23"/>
  <c r="H129" i="23" s="1"/>
  <c r="H194" i="23"/>
  <c r="H76" i="23"/>
  <c r="I75" i="23"/>
  <c r="F268" i="22"/>
  <c r="C269" i="22"/>
  <c r="I129" i="22"/>
  <c r="H129" i="22" s="1"/>
  <c r="H130" i="22"/>
  <c r="C164" i="22"/>
  <c r="I190" i="23"/>
  <c r="H191" i="23"/>
  <c r="H174" i="23"/>
  <c r="I173" i="23"/>
  <c r="C287" i="23"/>
  <c r="C286" i="23" s="1"/>
  <c r="G284" i="23"/>
  <c r="E284" i="22"/>
  <c r="D229" i="22"/>
  <c r="C230" i="22"/>
  <c r="I203" i="22"/>
  <c r="H203" i="22" s="1"/>
  <c r="H204" i="22"/>
  <c r="D194" i="22"/>
  <c r="D74" i="22"/>
  <c r="C74" i="22" s="1"/>
  <c r="C75" i="22"/>
  <c r="F20" i="22"/>
  <c r="C20" i="22" s="1"/>
  <c r="C26" i="22"/>
  <c r="H75" i="22"/>
  <c r="I53" i="22"/>
  <c r="H174" i="22"/>
  <c r="I173" i="22"/>
  <c r="C258" i="23"/>
  <c r="E229" i="23"/>
  <c r="E193" i="23" s="1"/>
  <c r="H165" i="23"/>
  <c r="I164" i="23"/>
  <c r="H164" i="23" s="1"/>
  <c r="I269" i="23"/>
  <c r="I82" i="23"/>
  <c r="H82" i="23" s="1"/>
  <c r="H54" i="23"/>
  <c r="I53" i="23"/>
  <c r="H269" i="22"/>
  <c r="I268" i="22"/>
  <c r="D52" i="23"/>
  <c r="D284" i="23" s="1"/>
  <c r="H234" i="22"/>
  <c r="I230" i="22"/>
  <c r="I194" i="22"/>
  <c r="H195" i="22"/>
  <c r="H165" i="22"/>
  <c r="I164" i="22"/>
  <c r="H164" i="22" s="1"/>
  <c r="G51" i="22"/>
  <c r="G50" i="22" s="1"/>
  <c r="H83" i="22"/>
  <c r="I82" i="22"/>
  <c r="H82" i="22" s="1"/>
  <c r="I250" i="23"/>
  <c r="H250" i="23" s="1"/>
  <c r="H251" i="23"/>
  <c r="I230" i="23"/>
  <c r="C194" i="23"/>
  <c r="H251" i="22"/>
  <c r="I250" i="22"/>
  <c r="H250" i="22" s="1"/>
  <c r="D186" i="22"/>
  <c r="C186" i="22" s="1"/>
  <c r="C190" i="22"/>
  <c r="H187" i="22"/>
  <c r="I186" i="22"/>
  <c r="H186" i="22" s="1"/>
  <c r="H68" i="22"/>
  <c r="I66" i="22"/>
  <c r="H66" i="22" s="1"/>
  <c r="D52" i="22"/>
  <c r="C53" i="22"/>
  <c r="C26" i="20"/>
  <c r="F20" i="20"/>
  <c r="C75" i="20"/>
  <c r="H173" i="20"/>
  <c r="I172" i="20"/>
  <c r="H172" i="20" s="1"/>
  <c r="J285" i="20"/>
  <c r="J49" i="20"/>
  <c r="G268" i="20"/>
  <c r="C269" i="20"/>
  <c r="E186" i="20"/>
  <c r="H187" i="20"/>
  <c r="H204" i="20"/>
  <c r="I203" i="20"/>
  <c r="F284" i="20"/>
  <c r="L284" i="20"/>
  <c r="I287" i="21"/>
  <c r="I286" i="21" s="1"/>
  <c r="H21" i="21"/>
  <c r="I20" i="21"/>
  <c r="K52" i="21"/>
  <c r="H165" i="21"/>
  <c r="I164" i="21"/>
  <c r="H164" i="21" s="1"/>
  <c r="H187" i="21"/>
  <c r="C191" i="21"/>
  <c r="E190" i="21"/>
  <c r="C190" i="21" s="1"/>
  <c r="I229" i="20"/>
  <c r="H197" i="21"/>
  <c r="I195" i="21"/>
  <c r="H271" i="21"/>
  <c r="I269" i="21"/>
  <c r="K20" i="20"/>
  <c r="L285" i="20"/>
  <c r="K52" i="20"/>
  <c r="I53" i="20"/>
  <c r="G129" i="20"/>
  <c r="C129" i="20" s="1"/>
  <c r="G20" i="20"/>
  <c r="C21" i="20"/>
  <c r="C287" i="20" s="1"/>
  <c r="C286" i="20" s="1"/>
  <c r="C53" i="20"/>
  <c r="D52" i="20"/>
  <c r="K75" i="20"/>
  <c r="H76" i="20"/>
  <c r="H102" i="20"/>
  <c r="I129" i="20"/>
  <c r="H129" i="20" s="1"/>
  <c r="H130" i="20"/>
  <c r="H174" i="20"/>
  <c r="C204" i="20"/>
  <c r="E203" i="20"/>
  <c r="C226" i="20"/>
  <c r="E230" i="20"/>
  <c r="E229" i="20" s="1"/>
  <c r="K230" i="20"/>
  <c r="K229" i="20" s="1"/>
  <c r="H237" i="20"/>
  <c r="C268" i="20"/>
  <c r="E287" i="21"/>
  <c r="E286" i="21" s="1"/>
  <c r="E20" i="21"/>
  <c r="G52" i="21"/>
  <c r="C135" i="21"/>
  <c r="E129" i="21"/>
  <c r="H143" i="21"/>
  <c r="I129" i="21"/>
  <c r="H75" i="20"/>
  <c r="C83" i="20"/>
  <c r="E82" i="20"/>
  <c r="C82" i="20" s="1"/>
  <c r="C165" i="20"/>
  <c r="E164" i="20"/>
  <c r="C164" i="20" s="1"/>
  <c r="C174" i="20"/>
  <c r="K190" i="20"/>
  <c r="H190" i="20" s="1"/>
  <c r="H191" i="20"/>
  <c r="C195" i="20"/>
  <c r="K250" i="20"/>
  <c r="H250" i="20" s="1"/>
  <c r="H251" i="20"/>
  <c r="C259" i="20"/>
  <c r="K268" i="20"/>
  <c r="H281" i="20"/>
  <c r="C57" i="21"/>
  <c r="E53" i="21"/>
  <c r="H21" i="20"/>
  <c r="L287" i="20"/>
  <c r="L286" i="20" s="1"/>
  <c r="L20" i="20"/>
  <c r="H83" i="20"/>
  <c r="I82" i="20"/>
  <c r="H165" i="20"/>
  <c r="I164" i="20"/>
  <c r="H164" i="20" s="1"/>
  <c r="E173" i="20"/>
  <c r="E172" i="20" s="1"/>
  <c r="C172" i="20" s="1"/>
  <c r="H195" i="20"/>
  <c r="K203" i="20"/>
  <c r="K194" i="20" s="1"/>
  <c r="C258" i="20"/>
  <c r="K258" i="20"/>
  <c r="H258" i="20" s="1"/>
  <c r="H259" i="20"/>
  <c r="J284" i="20"/>
  <c r="K287" i="20"/>
  <c r="K286" i="20" s="1"/>
  <c r="K286" i="21"/>
  <c r="J285" i="21"/>
  <c r="J49" i="21"/>
  <c r="E172" i="21"/>
  <c r="H83" i="21"/>
  <c r="I82" i="21"/>
  <c r="H82" i="21" s="1"/>
  <c r="C165" i="21"/>
  <c r="E164" i="21"/>
  <c r="C164" i="21" s="1"/>
  <c r="G173" i="21"/>
  <c r="G172" i="21" s="1"/>
  <c r="C187" i="21"/>
  <c r="H234" i="21"/>
  <c r="H237" i="21"/>
  <c r="I230" i="21"/>
  <c r="H259" i="21"/>
  <c r="I258" i="21"/>
  <c r="H258" i="21" s="1"/>
  <c r="L284" i="21"/>
  <c r="C21" i="21"/>
  <c r="C287" i="21" s="1"/>
  <c r="C286" i="21" s="1"/>
  <c r="C75" i="21"/>
  <c r="D74" i="21"/>
  <c r="H76" i="21"/>
  <c r="C83" i="21"/>
  <c r="E82" i="21"/>
  <c r="C82" i="21" s="1"/>
  <c r="H88" i="21"/>
  <c r="G129" i="21"/>
  <c r="G74" i="21" s="1"/>
  <c r="G284" i="21" s="1"/>
  <c r="H173" i="21"/>
  <c r="I172" i="21"/>
  <c r="H172" i="21" s="1"/>
  <c r="H174" i="21"/>
  <c r="H226" i="21"/>
  <c r="H232" i="21"/>
  <c r="C237" i="21"/>
  <c r="E230" i="21"/>
  <c r="H251" i="21"/>
  <c r="I250" i="21"/>
  <c r="H250" i="21" s="1"/>
  <c r="C259" i="21"/>
  <c r="E258" i="21"/>
  <c r="C258" i="21" s="1"/>
  <c r="H281" i="21"/>
  <c r="J20" i="21"/>
  <c r="H53" i="21"/>
  <c r="I52" i="21"/>
  <c r="H54" i="21"/>
  <c r="H68" i="21"/>
  <c r="H75" i="21"/>
  <c r="H130" i="21"/>
  <c r="H191" i="21"/>
  <c r="I190" i="21"/>
  <c r="H190" i="21" s="1"/>
  <c r="E195" i="21"/>
  <c r="K203" i="21"/>
  <c r="K194" i="21" s="1"/>
  <c r="K193" i="21" s="1"/>
  <c r="C251" i="21"/>
  <c r="E250" i="21"/>
  <c r="C250" i="21" s="1"/>
  <c r="C269" i="21"/>
  <c r="E268" i="21"/>
  <c r="C268" i="21" s="1"/>
  <c r="J284" i="21"/>
  <c r="C20" i="21" l="1"/>
  <c r="C26" i="21"/>
  <c r="C66" i="21"/>
  <c r="F20" i="21"/>
  <c r="C203" i="21"/>
  <c r="K74" i="21"/>
  <c r="K51" i="21" s="1"/>
  <c r="K50" i="21" s="1"/>
  <c r="D284" i="21"/>
  <c r="H129" i="21"/>
  <c r="L50" i="21"/>
  <c r="K193" i="20"/>
  <c r="G193" i="20"/>
  <c r="D74" i="20"/>
  <c r="C190" i="20"/>
  <c r="C173" i="20"/>
  <c r="K51" i="20"/>
  <c r="K50" i="20" s="1"/>
  <c r="C230" i="20"/>
  <c r="K186" i="20"/>
  <c r="H186" i="20" s="1"/>
  <c r="G74" i="20"/>
  <c r="D229" i="20"/>
  <c r="D284" i="20" s="1"/>
  <c r="H82" i="20"/>
  <c r="H287" i="20"/>
  <c r="H286" i="20" s="1"/>
  <c r="K74" i="20"/>
  <c r="K284" i="20" s="1"/>
  <c r="C186" i="20"/>
  <c r="F50" i="20"/>
  <c r="F49" i="35"/>
  <c r="F285" i="35"/>
  <c r="G49" i="35"/>
  <c r="G285" i="35"/>
  <c r="L49" i="35"/>
  <c r="L285" i="35"/>
  <c r="L49" i="32"/>
  <c r="L285" i="32"/>
  <c r="G49" i="30"/>
  <c r="G285" i="30"/>
  <c r="G285" i="25"/>
  <c r="G49" i="25"/>
  <c r="C229" i="23"/>
  <c r="F50" i="23"/>
  <c r="J285" i="23"/>
  <c r="J49" i="23"/>
  <c r="L49" i="23"/>
  <c r="L285" i="23"/>
  <c r="K49" i="23"/>
  <c r="K285" i="23"/>
  <c r="J49" i="22"/>
  <c r="J285" i="22"/>
  <c r="I74" i="22"/>
  <c r="H74" i="22" s="1"/>
  <c r="C284" i="24"/>
  <c r="C51" i="27"/>
  <c r="D50" i="27"/>
  <c r="H194" i="24"/>
  <c r="I193" i="24"/>
  <c r="H193" i="24" s="1"/>
  <c r="C193" i="30"/>
  <c r="H52" i="25"/>
  <c r="I51" i="25"/>
  <c r="D50" i="35"/>
  <c r="D284" i="26"/>
  <c r="C74" i="24"/>
  <c r="D284" i="24"/>
  <c r="H268" i="27"/>
  <c r="H284" i="27" s="1"/>
  <c r="I284" i="27"/>
  <c r="C284" i="30"/>
  <c r="I284" i="33"/>
  <c r="D285" i="33"/>
  <c r="C285" i="33" s="1"/>
  <c r="D49" i="33"/>
  <c r="C49" i="33" s="1"/>
  <c r="C50" i="33"/>
  <c r="I51" i="34"/>
  <c r="H52" i="34"/>
  <c r="E285" i="24"/>
  <c r="E49" i="24"/>
  <c r="C51" i="26"/>
  <c r="D50" i="26"/>
  <c r="H194" i="30"/>
  <c r="I193" i="30"/>
  <c r="H193" i="30" s="1"/>
  <c r="I193" i="32"/>
  <c r="H193" i="32" s="1"/>
  <c r="H194" i="32"/>
  <c r="H194" i="25"/>
  <c r="I193" i="25"/>
  <c r="H193" i="25" s="1"/>
  <c r="H268" i="30"/>
  <c r="H284" i="30" s="1"/>
  <c r="I284" i="30"/>
  <c r="I284" i="26"/>
  <c r="C51" i="30"/>
  <c r="D50" i="30"/>
  <c r="C284" i="26"/>
  <c r="D50" i="34"/>
  <c r="H52" i="33"/>
  <c r="H284" i="33" s="1"/>
  <c r="I51" i="33"/>
  <c r="I51" i="27"/>
  <c r="H268" i="24"/>
  <c r="H284" i="24" s="1"/>
  <c r="I284" i="24"/>
  <c r="D285" i="32"/>
  <c r="C50" i="32"/>
  <c r="D49" i="32"/>
  <c r="C49" i="32" s="1"/>
  <c r="E50" i="30"/>
  <c r="H194" i="35"/>
  <c r="I193" i="35"/>
  <c r="H193" i="35" s="1"/>
  <c r="H284" i="26"/>
  <c r="I51" i="30"/>
  <c r="I193" i="34"/>
  <c r="H193" i="34" s="1"/>
  <c r="I284" i="34"/>
  <c r="H52" i="32"/>
  <c r="I51" i="32"/>
  <c r="E285" i="32"/>
  <c r="E49" i="32"/>
  <c r="C74" i="25"/>
  <c r="C284" i="25" s="1"/>
  <c r="D284" i="25"/>
  <c r="D51" i="25"/>
  <c r="H52" i="35"/>
  <c r="I51" i="35"/>
  <c r="I51" i="26"/>
  <c r="H52" i="26"/>
  <c r="H268" i="25"/>
  <c r="I284" i="25"/>
  <c r="C193" i="32"/>
  <c r="I193" i="27"/>
  <c r="H193" i="27" s="1"/>
  <c r="D50" i="24"/>
  <c r="C51" i="24"/>
  <c r="I284" i="35"/>
  <c r="H284" i="34"/>
  <c r="I51" i="24"/>
  <c r="C193" i="23"/>
  <c r="E50" i="23"/>
  <c r="H173" i="23"/>
  <c r="I172" i="23"/>
  <c r="H172" i="23" s="1"/>
  <c r="F284" i="22"/>
  <c r="C268" i="22"/>
  <c r="C52" i="22"/>
  <c r="D51" i="22"/>
  <c r="H194" i="22"/>
  <c r="H268" i="22"/>
  <c r="I172" i="22"/>
  <c r="H172" i="22" s="1"/>
  <c r="H173" i="22"/>
  <c r="H75" i="23"/>
  <c r="I74" i="23"/>
  <c r="H74" i="23" s="1"/>
  <c r="F193" i="22"/>
  <c r="F50" i="22" s="1"/>
  <c r="L49" i="22"/>
  <c r="L285" i="22"/>
  <c r="H230" i="22"/>
  <c r="I229" i="22"/>
  <c r="H229" i="22" s="1"/>
  <c r="H269" i="23"/>
  <c r="I268" i="23"/>
  <c r="G49" i="22"/>
  <c r="G285" i="22"/>
  <c r="C52" i="23"/>
  <c r="C284" i="23" s="1"/>
  <c r="D51" i="23"/>
  <c r="H230" i="23"/>
  <c r="I229" i="23"/>
  <c r="H53" i="23"/>
  <c r="I52" i="23"/>
  <c r="H53" i="22"/>
  <c r="I52" i="22"/>
  <c r="C194" i="22"/>
  <c r="D193" i="22"/>
  <c r="C229" i="22"/>
  <c r="D284" i="22"/>
  <c r="E284" i="23"/>
  <c r="H190" i="23"/>
  <c r="I186" i="23"/>
  <c r="H186" i="23" s="1"/>
  <c r="I74" i="20"/>
  <c r="H269" i="21"/>
  <c r="I268" i="21"/>
  <c r="E229" i="21"/>
  <c r="C229" i="21" s="1"/>
  <c r="C230" i="21"/>
  <c r="H268" i="20"/>
  <c r="H203" i="20"/>
  <c r="I194" i="20"/>
  <c r="K284" i="21"/>
  <c r="C195" i="21"/>
  <c r="E194" i="21"/>
  <c r="I74" i="21"/>
  <c r="H74" i="21" s="1"/>
  <c r="H52" i="21"/>
  <c r="H203" i="21"/>
  <c r="E74" i="21"/>
  <c r="C74" i="21" s="1"/>
  <c r="C173" i="21"/>
  <c r="D51" i="20"/>
  <c r="C52" i="20"/>
  <c r="H195" i="21"/>
  <c r="I194" i="21"/>
  <c r="H230" i="20"/>
  <c r="I186" i="21"/>
  <c r="H186" i="21" s="1"/>
  <c r="H287" i="21"/>
  <c r="H286" i="21" s="1"/>
  <c r="D51" i="21"/>
  <c r="C172" i="21"/>
  <c r="C129" i="21"/>
  <c r="H229" i="20"/>
  <c r="E284" i="21"/>
  <c r="H230" i="21"/>
  <c r="I229" i="21"/>
  <c r="H229" i="21" s="1"/>
  <c r="E186" i="21"/>
  <c r="C186" i="21" s="1"/>
  <c r="C53" i="21"/>
  <c r="E52" i="21"/>
  <c r="G51" i="21"/>
  <c r="G50" i="21" s="1"/>
  <c r="E194" i="20"/>
  <c r="C203" i="20"/>
  <c r="I52" i="20"/>
  <c r="H53" i="20"/>
  <c r="H20" i="21"/>
  <c r="E74" i="20"/>
  <c r="H296" i="12"/>
  <c r="C296" i="12"/>
  <c r="H295" i="12"/>
  <c r="C295" i="12"/>
  <c r="H294" i="12"/>
  <c r="C294" i="12"/>
  <c r="H293" i="12"/>
  <c r="C293" i="12"/>
  <c r="H292" i="12"/>
  <c r="C292" i="12"/>
  <c r="H291" i="12"/>
  <c r="C291" i="12"/>
  <c r="H290" i="12"/>
  <c r="C290" i="12"/>
  <c r="H289" i="12"/>
  <c r="H288" i="12" s="1"/>
  <c r="C289" i="12"/>
  <c r="L288" i="12"/>
  <c r="K288" i="12"/>
  <c r="J288" i="12"/>
  <c r="I288" i="12"/>
  <c r="G288" i="12"/>
  <c r="F288" i="12"/>
  <c r="E288" i="12"/>
  <c r="D288" i="12"/>
  <c r="C288" i="12"/>
  <c r="H283" i="12"/>
  <c r="C283" i="12"/>
  <c r="H282" i="12"/>
  <c r="C282" i="12"/>
  <c r="L281" i="12"/>
  <c r="K281" i="12"/>
  <c r="J281" i="12"/>
  <c r="I281" i="12"/>
  <c r="H281" i="12"/>
  <c r="G281" i="12"/>
  <c r="F281" i="12"/>
  <c r="E281" i="12"/>
  <c r="D281" i="12"/>
  <c r="H280" i="12"/>
  <c r="C280" i="12"/>
  <c r="L279" i="12"/>
  <c r="K279" i="12"/>
  <c r="J279" i="12"/>
  <c r="H279" i="12" s="1"/>
  <c r="I279" i="12"/>
  <c r="G279" i="12"/>
  <c r="G268" i="12" s="1"/>
  <c r="F279" i="12"/>
  <c r="E279" i="12"/>
  <c r="D279" i="12"/>
  <c r="H278" i="12"/>
  <c r="C278" i="12"/>
  <c r="H277" i="12"/>
  <c r="C277" i="12"/>
  <c r="H276" i="12"/>
  <c r="C276" i="12"/>
  <c r="L275" i="12"/>
  <c r="K275" i="12"/>
  <c r="J275" i="12"/>
  <c r="J269" i="12" s="1"/>
  <c r="J268" i="12" s="1"/>
  <c r="I275" i="12"/>
  <c r="H275" i="12" s="1"/>
  <c r="G275" i="12"/>
  <c r="F275" i="12"/>
  <c r="E275" i="12"/>
  <c r="D275" i="12"/>
  <c r="H274" i="12"/>
  <c r="C274" i="12"/>
  <c r="H273" i="12"/>
  <c r="C273" i="12"/>
  <c r="H272" i="12"/>
  <c r="C272" i="12"/>
  <c r="L271" i="12"/>
  <c r="L269" i="12" s="1"/>
  <c r="K271" i="12"/>
  <c r="J271" i="12"/>
  <c r="I271" i="12"/>
  <c r="H271" i="12" s="1"/>
  <c r="G271" i="12"/>
  <c r="F271" i="12"/>
  <c r="E271" i="12"/>
  <c r="E269" i="12" s="1"/>
  <c r="E268" i="12" s="1"/>
  <c r="D271" i="12"/>
  <c r="H270" i="12"/>
  <c r="C270" i="12"/>
  <c r="K269" i="12"/>
  <c r="K268" i="12" s="1"/>
  <c r="G269" i="12"/>
  <c r="F269" i="12"/>
  <c r="F268" i="12" s="1"/>
  <c r="H267" i="12"/>
  <c r="C267" i="12"/>
  <c r="H266" i="12"/>
  <c r="C266" i="12"/>
  <c r="H265" i="12"/>
  <c r="C265" i="12"/>
  <c r="H264" i="12"/>
  <c r="C264" i="12"/>
  <c r="L263" i="12"/>
  <c r="K263" i="12"/>
  <c r="J263" i="12"/>
  <c r="I263" i="12"/>
  <c r="H263" i="12"/>
  <c r="G263" i="12"/>
  <c r="F263" i="12"/>
  <c r="E263" i="12"/>
  <c r="D263" i="12"/>
  <c r="C263" i="12" s="1"/>
  <c r="H262" i="12"/>
  <c r="C262" i="12"/>
  <c r="H261" i="12"/>
  <c r="C261" i="12"/>
  <c r="H260" i="12"/>
  <c r="C260" i="12"/>
  <c r="L259" i="12"/>
  <c r="K259" i="12"/>
  <c r="J259" i="12"/>
  <c r="I259" i="12"/>
  <c r="H259" i="12" s="1"/>
  <c r="G259" i="12"/>
  <c r="G258" i="12" s="1"/>
  <c r="F259" i="12"/>
  <c r="E259" i="12"/>
  <c r="D259" i="12"/>
  <c r="K258" i="12"/>
  <c r="J258" i="12"/>
  <c r="I258" i="12"/>
  <c r="F258" i="12"/>
  <c r="E258" i="12"/>
  <c r="H257" i="12"/>
  <c r="C257" i="12"/>
  <c r="H256" i="12"/>
  <c r="C256" i="12"/>
  <c r="H255" i="12"/>
  <c r="C255" i="12"/>
  <c r="H254" i="12"/>
  <c r="C254" i="12"/>
  <c r="H253" i="12"/>
  <c r="C253" i="12"/>
  <c r="H252" i="12"/>
  <c r="C252" i="12"/>
  <c r="L251" i="12"/>
  <c r="L250" i="12" s="1"/>
  <c r="K251" i="12"/>
  <c r="J251" i="12"/>
  <c r="H251" i="12" s="1"/>
  <c r="I251" i="12"/>
  <c r="G251" i="12"/>
  <c r="F251" i="12"/>
  <c r="F250" i="12" s="1"/>
  <c r="E251" i="12"/>
  <c r="D251" i="12"/>
  <c r="K250" i="12"/>
  <c r="J250" i="12"/>
  <c r="I250" i="12"/>
  <c r="G250" i="12"/>
  <c r="E250" i="12"/>
  <c r="H249" i="12"/>
  <c r="C249" i="12"/>
  <c r="H248" i="12"/>
  <c r="C248" i="12"/>
  <c r="H247" i="12"/>
  <c r="C247" i="12"/>
  <c r="H246" i="12"/>
  <c r="C246" i="12"/>
  <c r="L245" i="12"/>
  <c r="K245" i="12"/>
  <c r="J245" i="12"/>
  <c r="I245" i="12"/>
  <c r="H245" i="12" s="1"/>
  <c r="G245" i="12"/>
  <c r="F245" i="12"/>
  <c r="E245" i="12"/>
  <c r="E230" i="12" s="1"/>
  <c r="E229" i="12" s="1"/>
  <c r="D245" i="12"/>
  <c r="H244" i="12"/>
  <c r="C244" i="12"/>
  <c r="H243" i="12"/>
  <c r="C243" i="12"/>
  <c r="H242" i="12"/>
  <c r="C242" i="12"/>
  <c r="H241" i="12"/>
  <c r="C241" i="12"/>
  <c r="H240" i="12"/>
  <c r="C240" i="12"/>
  <c r="H239" i="12"/>
  <c r="C239" i="12"/>
  <c r="H238" i="12"/>
  <c r="C238" i="12"/>
  <c r="L237" i="12"/>
  <c r="K237" i="12"/>
  <c r="J237" i="12"/>
  <c r="I237" i="12"/>
  <c r="H237" i="12"/>
  <c r="G237" i="12"/>
  <c r="F237" i="12"/>
  <c r="E237" i="12"/>
  <c r="D237" i="12"/>
  <c r="H236" i="12"/>
  <c r="C236" i="12"/>
  <c r="H235" i="12"/>
  <c r="C235" i="12"/>
  <c r="L234" i="12"/>
  <c r="K234" i="12"/>
  <c r="J234" i="12"/>
  <c r="I234" i="12"/>
  <c r="I230" i="12" s="1"/>
  <c r="I229" i="12" s="1"/>
  <c r="G234" i="12"/>
  <c r="F234" i="12"/>
  <c r="E234" i="12"/>
  <c r="D234" i="12"/>
  <c r="H233" i="12"/>
  <c r="C233" i="12"/>
  <c r="L232" i="12"/>
  <c r="K232" i="12"/>
  <c r="K230" i="12" s="1"/>
  <c r="K229" i="12" s="1"/>
  <c r="J232" i="12"/>
  <c r="I232" i="12"/>
  <c r="G232" i="12"/>
  <c r="F232" i="12"/>
  <c r="E232" i="12"/>
  <c r="D232" i="12"/>
  <c r="H231" i="12"/>
  <c r="C231" i="12"/>
  <c r="J230" i="12"/>
  <c r="G230" i="12"/>
  <c r="G229" i="12" s="1"/>
  <c r="H228" i="12"/>
  <c r="C228" i="12"/>
  <c r="H227" i="12"/>
  <c r="C227" i="12"/>
  <c r="L226" i="12"/>
  <c r="K226" i="12"/>
  <c r="J226" i="12"/>
  <c r="I226" i="12"/>
  <c r="G226" i="12"/>
  <c r="F226" i="12"/>
  <c r="E226" i="12"/>
  <c r="E203" i="12" s="1"/>
  <c r="D226" i="12"/>
  <c r="H225" i="12"/>
  <c r="C225" i="12"/>
  <c r="H224" i="12"/>
  <c r="C224" i="12"/>
  <c r="H223" i="12"/>
  <c r="C223" i="12"/>
  <c r="H222" i="12"/>
  <c r="C222" i="12"/>
  <c r="H221" i="12"/>
  <c r="C221" i="12"/>
  <c r="H220" i="12"/>
  <c r="C220" i="12"/>
  <c r="H219" i="12"/>
  <c r="C219" i="12"/>
  <c r="H218" i="12"/>
  <c r="C218" i="12"/>
  <c r="H217" i="12"/>
  <c r="C217" i="12"/>
  <c r="H216" i="12"/>
  <c r="C216" i="12"/>
  <c r="L215" i="12"/>
  <c r="K215" i="12"/>
  <c r="J215" i="12"/>
  <c r="H215" i="12" s="1"/>
  <c r="I215" i="12"/>
  <c r="G215" i="12"/>
  <c r="F215" i="12"/>
  <c r="E215" i="12"/>
  <c r="D215" i="12"/>
  <c r="H214" i="12"/>
  <c r="C214" i="12"/>
  <c r="H213" i="12"/>
  <c r="C213" i="12"/>
  <c r="H212" i="12"/>
  <c r="C212" i="12"/>
  <c r="H211" i="12"/>
  <c r="C211" i="12"/>
  <c r="H210" i="12"/>
  <c r="C210" i="12"/>
  <c r="H209" i="12"/>
  <c r="C209" i="12"/>
  <c r="H208" i="12"/>
  <c r="C208" i="12"/>
  <c r="H207" i="12"/>
  <c r="C207" i="12"/>
  <c r="H206" i="12"/>
  <c r="C206" i="12"/>
  <c r="H205" i="12"/>
  <c r="C205" i="12"/>
  <c r="L204" i="12"/>
  <c r="K204" i="12"/>
  <c r="K203" i="12" s="1"/>
  <c r="K194" i="12" s="1"/>
  <c r="J204" i="12"/>
  <c r="I204" i="12"/>
  <c r="G204" i="12"/>
  <c r="F204" i="12"/>
  <c r="E204" i="12"/>
  <c r="D204" i="12"/>
  <c r="I203" i="12"/>
  <c r="G203" i="12"/>
  <c r="H202" i="12"/>
  <c r="C202" i="12"/>
  <c r="H201" i="12"/>
  <c r="C201" i="12"/>
  <c r="H200" i="12"/>
  <c r="C200" i="12"/>
  <c r="H199" i="12"/>
  <c r="C199" i="12"/>
  <c r="H198" i="12"/>
  <c r="C198" i="12"/>
  <c r="L197" i="12"/>
  <c r="K197" i="12"/>
  <c r="J197" i="12"/>
  <c r="I197" i="12"/>
  <c r="H197" i="12" s="1"/>
  <c r="G197" i="12"/>
  <c r="F197" i="12"/>
  <c r="E197" i="12"/>
  <c r="E195" i="12" s="1"/>
  <c r="E194" i="12" s="1"/>
  <c r="D197" i="12"/>
  <c r="H196" i="12"/>
  <c r="C196" i="12"/>
  <c r="L195" i="12"/>
  <c r="K195" i="12"/>
  <c r="J195" i="12"/>
  <c r="G195" i="12"/>
  <c r="G194" i="12" s="1"/>
  <c r="F195" i="12"/>
  <c r="D195" i="12"/>
  <c r="H192" i="12"/>
  <c r="C192" i="12"/>
  <c r="L191" i="12"/>
  <c r="L190" i="12" s="1"/>
  <c r="K191" i="12"/>
  <c r="J191" i="12"/>
  <c r="I191" i="12"/>
  <c r="H191" i="12" s="1"/>
  <c r="G191" i="12"/>
  <c r="G190" i="12" s="1"/>
  <c r="G186" i="12" s="1"/>
  <c r="F191" i="12"/>
  <c r="E191" i="12"/>
  <c r="D191" i="12"/>
  <c r="K190" i="12"/>
  <c r="K186" i="12" s="1"/>
  <c r="J190" i="12"/>
  <c r="I190" i="12"/>
  <c r="F190" i="12"/>
  <c r="E190" i="12"/>
  <c r="H189" i="12"/>
  <c r="C189" i="12"/>
  <c r="H188" i="12"/>
  <c r="C188" i="12"/>
  <c r="L187" i="12"/>
  <c r="L186" i="12" s="1"/>
  <c r="K187" i="12"/>
  <c r="J187" i="12"/>
  <c r="H187" i="12" s="1"/>
  <c r="I187" i="12"/>
  <c r="G187" i="12"/>
  <c r="F187" i="12"/>
  <c r="F186" i="12" s="1"/>
  <c r="E187" i="12"/>
  <c r="E186" i="12" s="1"/>
  <c r="D187" i="12"/>
  <c r="I186" i="12"/>
  <c r="H185" i="12"/>
  <c r="C185" i="12"/>
  <c r="H184" i="12"/>
  <c r="C184" i="12"/>
  <c r="L183" i="12"/>
  <c r="K183" i="12"/>
  <c r="J183" i="12"/>
  <c r="I183" i="12"/>
  <c r="H183" i="12"/>
  <c r="G183" i="12"/>
  <c r="F183" i="12"/>
  <c r="E183" i="12"/>
  <c r="D183" i="12"/>
  <c r="C183" i="12" s="1"/>
  <c r="H182" i="12"/>
  <c r="C182" i="12"/>
  <c r="H181" i="12"/>
  <c r="C181" i="12"/>
  <c r="H180" i="12"/>
  <c r="C180" i="12"/>
  <c r="H179" i="12"/>
  <c r="C179" i="12"/>
  <c r="L178" i="12"/>
  <c r="K178" i="12"/>
  <c r="J178" i="12"/>
  <c r="I178" i="12"/>
  <c r="G178" i="12"/>
  <c r="F178" i="12"/>
  <c r="E178" i="12"/>
  <c r="D178" i="12"/>
  <c r="C178" i="12" s="1"/>
  <c r="H177" i="12"/>
  <c r="C177" i="12"/>
  <c r="H176" i="12"/>
  <c r="C176" i="12"/>
  <c r="H175" i="12"/>
  <c r="C175" i="12"/>
  <c r="L174" i="12"/>
  <c r="K174" i="12"/>
  <c r="J174" i="12"/>
  <c r="I174" i="12"/>
  <c r="I173" i="12" s="1"/>
  <c r="I172" i="12" s="1"/>
  <c r="G174" i="12"/>
  <c r="F174" i="12"/>
  <c r="F173" i="12" s="1"/>
  <c r="F172" i="12" s="1"/>
  <c r="E174" i="12"/>
  <c r="D174" i="12"/>
  <c r="L173" i="12"/>
  <c r="K173" i="12"/>
  <c r="K172" i="12" s="1"/>
  <c r="G173" i="12"/>
  <c r="G172" i="12" s="1"/>
  <c r="E173" i="12"/>
  <c r="D173" i="12"/>
  <c r="E172" i="12"/>
  <c r="H171" i="12"/>
  <c r="C171" i="12"/>
  <c r="H170" i="12"/>
  <c r="C170" i="12"/>
  <c r="H169" i="12"/>
  <c r="C169" i="12"/>
  <c r="H168" i="12"/>
  <c r="C168" i="12"/>
  <c r="H167" i="12"/>
  <c r="C167" i="12"/>
  <c r="H166" i="12"/>
  <c r="C166" i="12"/>
  <c r="L165" i="12"/>
  <c r="L164" i="12" s="1"/>
  <c r="K165" i="12"/>
  <c r="J165" i="12"/>
  <c r="I165" i="12"/>
  <c r="H165" i="12" s="1"/>
  <c r="G165" i="12"/>
  <c r="F165" i="12"/>
  <c r="E165" i="12"/>
  <c r="E164" i="12" s="1"/>
  <c r="D165" i="12"/>
  <c r="K164" i="12"/>
  <c r="J164" i="12"/>
  <c r="I164" i="12"/>
  <c r="G164" i="12"/>
  <c r="F164" i="12"/>
  <c r="H163" i="12"/>
  <c r="C163" i="12"/>
  <c r="H162" i="12"/>
  <c r="C162" i="12"/>
  <c r="H161" i="12"/>
  <c r="C161" i="12"/>
  <c r="H160" i="12"/>
  <c r="C160" i="12"/>
  <c r="L159" i="12"/>
  <c r="K159" i="12"/>
  <c r="J159" i="12"/>
  <c r="I159" i="12"/>
  <c r="H159" i="12"/>
  <c r="G159" i="12"/>
  <c r="F159" i="12"/>
  <c r="E159" i="12"/>
  <c r="D159" i="12"/>
  <c r="C159" i="12" s="1"/>
  <c r="H158" i="12"/>
  <c r="C158" i="12"/>
  <c r="H157" i="12"/>
  <c r="C157" i="12"/>
  <c r="H156" i="12"/>
  <c r="C156" i="12"/>
  <c r="H155" i="12"/>
  <c r="C155" i="12"/>
  <c r="H154" i="12"/>
  <c r="C154" i="12"/>
  <c r="H153" i="12"/>
  <c r="C153" i="12"/>
  <c r="H152" i="12"/>
  <c r="C152" i="12"/>
  <c r="H151" i="12"/>
  <c r="C151" i="12"/>
  <c r="L150" i="12"/>
  <c r="K150" i="12"/>
  <c r="J150" i="12"/>
  <c r="I150" i="12"/>
  <c r="G150" i="12"/>
  <c r="F150" i="12"/>
  <c r="E150" i="12"/>
  <c r="D150" i="12"/>
  <c r="H149" i="12"/>
  <c r="C149" i="12"/>
  <c r="H148" i="12"/>
  <c r="C148" i="12"/>
  <c r="H147" i="12"/>
  <c r="C147" i="12"/>
  <c r="H146" i="12"/>
  <c r="C146" i="12"/>
  <c r="H145" i="12"/>
  <c r="C145" i="12"/>
  <c r="H144" i="12"/>
  <c r="C144" i="12"/>
  <c r="L143" i="12"/>
  <c r="K143" i="12"/>
  <c r="J143" i="12"/>
  <c r="I143" i="12"/>
  <c r="H143" i="12" s="1"/>
  <c r="G143" i="12"/>
  <c r="F143" i="12"/>
  <c r="E143" i="12"/>
  <c r="D143" i="12"/>
  <c r="H142" i="12"/>
  <c r="C142" i="12"/>
  <c r="H141" i="12"/>
  <c r="C141" i="12"/>
  <c r="L140" i="12"/>
  <c r="K140" i="12"/>
  <c r="J140" i="12"/>
  <c r="I140" i="12"/>
  <c r="G140" i="12"/>
  <c r="F140" i="12"/>
  <c r="E140" i="12"/>
  <c r="E129" i="12" s="1"/>
  <c r="D140" i="12"/>
  <c r="H139" i="12"/>
  <c r="C139" i="12"/>
  <c r="H138" i="12"/>
  <c r="C138" i="12"/>
  <c r="H137" i="12"/>
  <c r="C137" i="12"/>
  <c r="H136" i="12"/>
  <c r="C136" i="12"/>
  <c r="L135" i="12"/>
  <c r="K135" i="12"/>
  <c r="J135" i="12"/>
  <c r="H135" i="12" s="1"/>
  <c r="I135" i="12"/>
  <c r="G135" i="12"/>
  <c r="F135" i="12"/>
  <c r="E135" i="12"/>
  <c r="D135" i="12"/>
  <c r="H134" i="12"/>
  <c r="C134" i="12"/>
  <c r="H133" i="12"/>
  <c r="C133" i="12"/>
  <c r="K132" i="12"/>
  <c r="H132" i="12" s="1"/>
  <c r="C132" i="12"/>
  <c r="H131" i="12"/>
  <c r="C131" i="12"/>
  <c r="L130" i="12"/>
  <c r="K130" i="12"/>
  <c r="K129" i="12" s="1"/>
  <c r="J130" i="12"/>
  <c r="I130" i="12"/>
  <c r="G130" i="12"/>
  <c r="G129" i="12" s="1"/>
  <c r="F130" i="12"/>
  <c r="E130" i="12"/>
  <c r="D130" i="12"/>
  <c r="C130" i="12" s="1"/>
  <c r="I129" i="12"/>
  <c r="H128" i="12"/>
  <c r="C128" i="12"/>
  <c r="C127" i="12" s="1"/>
  <c r="L127" i="12"/>
  <c r="K127" i="12"/>
  <c r="J127" i="12"/>
  <c r="I127" i="12"/>
  <c r="H127" i="12"/>
  <c r="G127" i="12"/>
  <c r="F127" i="12"/>
  <c r="E127" i="12"/>
  <c r="D127" i="12"/>
  <c r="H126" i="12"/>
  <c r="C126" i="12"/>
  <c r="H125" i="12"/>
  <c r="C125" i="12"/>
  <c r="H124" i="12"/>
  <c r="C124" i="12"/>
  <c r="H123" i="12"/>
  <c r="C123" i="12"/>
  <c r="H122" i="12"/>
  <c r="C122" i="12"/>
  <c r="L121" i="12"/>
  <c r="K121" i="12"/>
  <c r="J121" i="12"/>
  <c r="I121" i="12"/>
  <c r="G121" i="12"/>
  <c r="F121" i="12"/>
  <c r="E121" i="12"/>
  <c r="D121" i="12"/>
  <c r="H120" i="12"/>
  <c r="C120" i="12"/>
  <c r="H119" i="12"/>
  <c r="C119" i="12"/>
  <c r="H118" i="12"/>
  <c r="C118" i="12"/>
  <c r="H117" i="12"/>
  <c r="C117" i="12"/>
  <c r="H116" i="12"/>
  <c r="C116" i="12"/>
  <c r="L115" i="12"/>
  <c r="K115" i="12"/>
  <c r="J115" i="12"/>
  <c r="I115" i="12"/>
  <c r="H115" i="12" s="1"/>
  <c r="G115" i="12"/>
  <c r="F115" i="12"/>
  <c r="E115" i="12"/>
  <c r="D115" i="12"/>
  <c r="H114" i="12"/>
  <c r="C114" i="12"/>
  <c r="H113" i="12"/>
  <c r="C113" i="12"/>
  <c r="H112" i="12"/>
  <c r="C112" i="12"/>
  <c r="L111" i="12"/>
  <c r="K111" i="12"/>
  <c r="J111" i="12"/>
  <c r="I111" i="12"/>
  <c r="G111" i="12"/>
  <c r="F111" i="12"/>
  <c r="E111" i="12"/>
  <c r="D111" i="12"/>
  <c r="H110" i="12"/>
  <c r="C110" i="12"/>
  <c r="H109" i="12"/>
  <c r="C109" i="12"/>
  <c r="H108" i="12"/>
  <c r="C108" i="12"/>
  <c r="H107" i="12"/>
  <c r="C107" i="12"/>
  <c r="I106" i="12"/>
  <c r="H106" i="12"/>
  <c r="C106" i="12"/>
  <c r="H105" i="12"/>
  <c r="C105" i="12"/>
  <c r="H104" i="12"/>
  <c r="C104" i="12"/>
  <c r="H103" i="12"/>
  <c r="C103" i="12"/>
  <c r="L102" i="12"/>
  <c r="H102" i="12" s="1"/>
  <c r="K102" i="12"/>
  <c r="J102" i="12"/>
  <c r="I102" i="12"/>
  <c r="G102" i="12"/>
  <c r="F102" i="12"/>
  <c r="E102" i="12"/>
  <c r="D102" i="12"/>
  <c r="C102" i="12" s="1"/>
  <c r="H101" i="12"/>
  <c r="C101" i="12"/>
  <c r="H100" i="12"/>
  <c r="C100" i="12"/>
  <c r="H99" i="12"/>
  <c r="C99" i="12"/>
  <c r="H98" i="12"/>
  <c r="C98" i="12"/>
  <c r="H97" i="12"/>
  <c r="C97" i="12"/>
  <c r="H96" i="12"/>
  <c r="C96" i="12"/>
  <c r="H95" i="12"/>
  <c r="C95" i="12"/>
  <c r="L94" i="12"/>
  <c r="K94" i="12"/>
  <c r="J94" i="12"/>
  <c r="I94" i="12"/>
  <c r="H94" i="12" s="1"/>
  <c r="G94" i="12"/>
  <c r="F94" i="12"/>
  <c r="E94" i="12"/>
  <c r="D94" i="12"/>
  <c r="H93" i="12"/>
  <c r="C93" i="12"/>
  <c r="H92" i="12"/>
  <c r="C92" i="12"/>
  <c r="H91" i="12"/>
  <c r="C91" i="12"/>
  <c r="H90" i="12"/>
  <c r="C90" i="12"/>
  <c r="H89" i="12"/>
  <c r="C89" i="12"/>
  <c r="L88" i="12"/>
  <c r="K88" i="12"/>
  <c r="J88" i="12"/>
  <c r="H88" i="12" s="1"/>
  <c r="I88" i="12"/>
  <c r="G88" i="12"/>
  <c r="F88" i="12"/>
  <c r="E88" i="12"/>
  <c r="D88" i="12"/>
  <c r="H87" i="12"/>
  <c r="C87" i="12"/>
  <c r="H86" i="12"/>
  <c r="C86" i="12"/>
  <c r="H85" i="12"/>
  <c r="C85" i="12"/>
  <c r="H84" i="12"/>
  <c r="C84" i="12"/>
  <c r="L83" i="12"/>
  <c r="K83" i="12"/>
  <c r="K82" i="12" s="1"/>
  <c r="J83" i="12"/>
  <c r="I83" i="12"/>
  <c r="G83" i="12"/>
  <c r="F83" i="12"/>
  <c r="F82" i="12" s="1"/>
  <c r="E83" i="12"/>
  <c r="D83" i="12"/>
  <c r="G82" i="12"/>
  <c r="H81" i="12"/>
  <c r="C81" i="12"/>
  <c r="H80" i="12"/>
  <c r="C80" i="12"/>
  <c r="L79" i="12"/>
  <c r="K79" i="12"/>
  <c r="J79" i="12"/>
  <c r="I79" i="12"/>
  <c r="G79" i="12"/>
  <c r="F79" i="12"/>
  <c r="F75" i="12" s="1"/>
  <c r="E79" i="12"/>
  <c r="D79" i="12"/>
  <c r="H78" i="12"/>
  <c r="C78" i="12"/>
  <c r="H77" i="12"/>
  <c r="C77" i="12"/>
  <c r="L76" i="12"/>
  <c r="L75" i="12" s="1"/>
  <c r="K76" i="12"/>
  <c r="K75" i="12" s="1"/>
  <c r="J76" i="12"/>
  <c r="I76" i="12"/>
  <c r="H76" i="12" s="1"/>
  <c r="G76" i="12"/>
  <c r="G75" i="12" s="1"/>
  <c r="F76" i="12"/>
  <c r="E76" i="12"/>
  <c r="E75" i="12" s="1"/>
  <c r="D76" i="12"/>
  <c r="H73" i="12"/>
  <c r="C73" i="12"/>
  <c r="H72" i="12"/>
  <c r="C72" i="12"/>
  <c r="H71" i="12"/>
  <c r="C71" i="12"/>
  <c r="H70" i="12"/>
  <c r="C70" i="12"/>
  <c r="H69" i="12"/>
  <c r="C69" i="12"/>
  <c r="L68" i="12"/>
  <c r="L66" i="12" s="1"/>
  <c r="K68" i="12"/>
  <c r="J68" i="12"/>
  <c r="H68" i="12" s="1"/>
  <c r="I68" i="12"/>
  <c r="G68" i="12"/>
  <c r="F68" i="12"/>
  <c r="F66" i="12" s="1"/>
  <c r="E68" i="12"/>
  <c r="D68" i="12"/>
  <c r="H67" i="12"/>
  <c r="C67" i="12"/>
  <c r="K66" i="12"/>
  <c r="I66" i="12"/>
  <c r="G66" i="12"/>
  <c r="E66" i="12"/>
  <c r="H65" i="12"/>
  <c r="C65" i="12"/>
  <c r="H64" i="12"/>
  <c r="C64" i="12"/>
  <c r="H63" i="12"/>
  <c r="C63" i="12"/>
  <c r="H62" i="12"/>
  <c r="C62" i="12"/>
  <c r="H61" i="12"/>
  <c r="C61" i="12"/>
  <c r="H60" i="12"/>
  <c r="C60" i="12"/>
  <c r="H59" i="12"/>
  <c r="C59" i="12"/>
  <c r="H58" i="12"/>
  <c r="C58" i="12"/>
  <c r="L57" i="12"/>
  <c r="K57" i="12"/>
  <c r="J57" i="12"/>
  <c r="I57" i="12"/>
  <c r="G57" i="12"/>
  <c r="F57" i="12"/>
  <c r="E57" i="12"/>
  <c r="D57" i="12"/>
  <c r="H56" i="12"/>
  <c r="C56" i="12"/>
  <c r="H55" i="12"/>
  <c r="C55" i="12"/>
  <c r="L54" i="12"/>
  <c r="L53" i="12" s="1"/>
  <c r="K54" i="12"/>
  <c r="J54" i="12"/>
  <c r="I54" i="12"/>
  <c r="H54" i="12" s="1"/>
  <c r="G54" i="12"/>
  <c r="G53" i="12" s="1"/>
  <c r="G52" i="12" s="1"/>
  <c r="F54" i="12"/>
  <c r="E54" i="12"/>
  <c r="E53" i="12" s="1"/>
  <c r="E52" i="12" s="1"/>
  <c r="D54" i="12"/>
  <c r="K53" i="12"/>
  <c r="K52" i="12" s="1"/>
  <c r="J53" i="12"/>
  <c r="I53" i="12"/>
  <c r="I52" i="12" s="1"/>
  <c r="F53" i="12"/>
  <c r="H46" i="12"/>
  <c r="C46" i="12"/>
  <c r="H45" i="12"/>
  <c r="C45" i="12"/>
  <c r="L44" i="12"/>
  <c r="H44" i="12" s="1"/>
  <c r="G44" i="12"/>
  <c r="G20" i="12" s="1"/>
  <c r="H43" i="12"/>
  <c r="C43" i="12"/>
  <c r="K42" i="12"/>
  <c r="J42" i="12"/>
  <c r="I42" i="12"/>
  <c r="F42" i="12"/>
  <c r="E42" i="12"/>
  <c r="D42" i="12"/>
  <c r="H41" i="12"/>
  <c r="C41" i="12"/>
  <c r="K40" i="12"/>
  <c r="H40" i="12"/>
  <c r="C40" i="12"/>
  <c r="H39" i="12"/>
  <c r="C39" i="12"/>
  <c r="H38" i="12"/>
  <c r="C38" i="12"/>
  <c r="H37" i="12"/>
  <c r="C37" i="12"/>
  <c r="K36" i="12"/>
  <c r="H36" i="12" s="1"/>
  <c r="F36" i="12"/>
  <c r="C36" i="12" s="1"/>
  <c r="H35" i="12"/>
  <c r="C35" i="12"/>
  <c r="K34" i="12"/>
  <c r="H34" i="12"/>
  <c r="C34" i="12"/>
  <c r="K33" i="12"/>
  <c r="H33" i="12" s="1"/>
  <c r="F33" i="12"/>
  <c r="C33" i="12" s="1"/>
  <c r="H32" i="12"/>
  <c r="C32" i="12"/>
  <c r="K31" i="12"/>
  <c r="H31" i="12" s="1"/>
  <c r="F31" i="12"/>
  <c r="H30" i="12"/>
  <c r="C30" i="12"/>
  <c r="H29" i="12"/>
  <c r="C29" i="12"/>
  <c r="H28" i="12"/>
  <c r="C28" i="12"/>
  <c r="K27" i="12"/>
  <c r="F27" i="12"/>
  <c r="C27" i="12" s="1"/>
  <c r="H25" i="12"/>
  <c r="C25" i="12"/>
  <c r="C24" i="12"/>
  <c r="H23" i="12"/>
  <c r="C23" i="12"/>
  <c r="H22" i="12"/>
  <c r="C22" i="12"/>
  <c r="L21" i="12"/>
  <c r="K21" i="12"/>
  <c r="K287" i="12" s="1"/>
  <c r="K286" i="12" s="1"/>
  <c r="J21" i="12"/>
  <c r="J287" i="12" s="1"/>
  <c r="J286" i="12" s="1"/>
  <c r="I21" i="12"/>
  <c r="G21" i="12"/>
  <c r="G287" i="12" s="1"/>
  <c r="G286" i="12" s="1"/>
  <c r="F21" i="12"/>
  <c r="F287" i="12" s="1"/>
  <c r="F286" i="12" s="1"/>
  <c r="E21" i="12"/>
  <c r="D21" i="12"/>
  <c r="D287" i="12" s="1"/>
  <c r="D286" i="12" s="1"/>
  <c r="L20" i="12"/>
  <c r="H296" i="11"/>
  <c r="C296" i="11"/>
  <c r="H295" i="11"/>
  <c r="C295" i="11"/>
  <c r="H294" i="11"/>
  <c r="C294" i="11"/>
  <c r="H293" i="11"/>
  <c r="C293" i="11"/>
  <c r="H292" i="11"/>
  <c r="C292" i="11"/>
  <c r="H291" i="11"/>
  <c r="C291" i="11"/>
  <c r="H290" i="11"/>
  <c r="C290" i="11"/>
  <c r="H289" i="11"/>
  <c r="C289" i="11"/>
  <c r="C288" i="11" s="1"/>
  <c r="L288" i="11"/>
  <c r="K288" i="11"/>
  <c r="J288" i="11"/>
  <c r="I288" i="11"/>
  <c r="G288" i="11"/>
  <c r="F288" i="11"/>
  <c r="E288" i="11"/>
  <c r="D288" i="11"/>
  <c r="K287" i="11"/>
  <c r="K286" i="11" s="1"/>
  <c r="H283" i="11"/>
  <c r="C283" i="11"/>
  <c r="H282" i="11"/>
  <c r="C282" i="11"/>
  <c r="L281" i="11"/>
  <c r="K281" i="11"/>
  <c r="J281" i="11"/>
  <c r="I281" i="11"/>
  <c r="G281" i="11"/>
  <c r="F281" i="11"/>
  <c r="E281" i="11"/>
  <c r="C281" i="11" s="1"/>
  <c r="D281" i="11"/>
  <c r="H280" i="11"/>
  <c r="C280" i="11"/>
  <c r="L279" i="11"/>
  <c r="K279" i="11"/>
  <c r="J279" i="11"/>
  <c r="I279" i="11"/>
  <c r="G279" i="11"/>
  <c r="F279" i="11"/>
  <c r="E279" i="11"/>
  <c r="D279" i="11"/>
  <c r="C279" i="11" s="1"/>
  <c r="H278" i="11"/>
  <c r="C278" i="11"/>
  <c r="H277" i="11"/>
  <c r="C277" i="11"/>
  <c r="H276" i="11"/>
  <c r="C276" i="11"/>
  <c r="L275" i="11"/>
  <c r="L269" i="11" s="1"/>
  <c r="L268" i="11" s="1"/>
  <c r="K275" i="11"/>
  <c r="J275" i="11"/>
  <c r="I275" i="11"/>
  <c r="G275" i="11"/>
  <c r="F275" i="11"/>
  <c r="E275" i="11"/>
  <c r="D275" i="11"/>
  <c r="C275" i="11"/>
  <c r="H274" i="11"/>
  <c r="C274" i="11"/>
  <c r="H273" i="11"/>
  <c r="C273" i="11"/>
  <c r="H272" i="11"/>
  <c r="C272" i="11"/>
  <c r="L271" i="11"/>
  <c r="K271" i="11"/>
  <c r="J271" i="11"/>
  <c r="I271" i="11"/>
  <c r="G271" i="11"/>
  <c r="F271" i="11"/>
  <c r="F269" i="11" s="1"/>
  <c r="F268" i="11" s="1"/>
  <c r="E271" i="11"/>
  <c r="D271" i="11"/>
  <c r="C271" i="11" s="1"/>
  <c r="H270" i="11"/>
  <c r="C270" i="11"/>
  <c r="J269" i="11"/>
  <c r="I269" i="11"/>
  <c r="I268" i="11" s="1"/>
  <c r="E269" i="11"/>
  <c r="E268" i="11" s="1"/>
  <c r="D269" i="11"/>
  <c r="J268" i="11"/>
  <c r="H267" i="11"/>
  <c r="C267" i="11"/>
  <c r="H266" i="11"/>
  <c r="C266" i="11"/>
  <c r="H265" i="11"/>
  <c r="C265" i="11"/>
  <c r="H264" i="11"/>
  <c r="C264" i="11"/>
  <c r="L263" i="11"/>
  <c r="K263" i="11"/>
  <c r="J263" i="11"/>
  <c r="I263" i="11"/>
  <c r="G263" i="11"/>
  <c r="F263" i="11"/>
  <c r="E263" i="11"/>
  <c r="D263" i="11"/>
  <c r="C263" i="11"/>
  <c r="H262" i="11"/>
  <c r="C262" i="11"/>
  <c r="H261" i="11"/>
  <c r="C261" i="11"/>
  <c r="H260" i="11"/>
  <c r="C260" i="11"/>
  <c r="L259" i="11"/>
  <c r="K259" i="11"/>
  <c r="J259" i="11"/>
  <c r="I259" i="11"/>
  <c r="I258" i="11" s="1"/>
  <c r="G259" i="11"/>
  <c r="F259" i="11"/>
  <c r="F258" i="11" s="1"/>
  <c r="E259" i="11"/>
  <c r="D259" i="11"/>
  <c r="D258" i="11" s="1"/>
  <c r="J258" i="11"/>
  <c r="E258" i="11"/>
  <c r="H257" i="11"/>
  <c r="C257" i="11"/>
  <c r="H256" i="11"/>
  <c r="C256" i="11"/>
  <c r="H255" i="11"/>
  <c r="C255" i="11"/>
  <c r="H254" i="11"/>
  <c r="C254" i="11"/>
  <c r="H253" i="11"/>
  <c r="C253" i="11"/>
  <c r="H252" i="11"/>
  <c r="C252" i="11"/>
  <c r="L251" i="11"/>
  <c r="L250" i="11" s="1"/>
  <c r="K251" i="11"/>
  <c r="J251" i="11"/>
  <c r="J250" i="11" s="1"/>
  <c r="I251" i="11"/>
  <c r="G251" i="11"/>
  <c r="G250" i="11" s="1"/>
  <c r="F251" i="11"/>
  <c r="E251" i="11"/>
  <c r="D251" i="11"/>
  <c r="D250" i="11" s="1"/>
  <c r="C251" i="11"/>
  <c r="I250" i="11"/>
  <c r="F250" i="11"/>
  <c r="E250" i="11"/>
  <c r="H249" i="11"/>
  <c r="C249" i="11"/>
  <c r="H248" i="11"/>
  <c r="C248" i="11"/>
  <c r="H247" i="11"/>
  <c r="C247" i="11"/>
  <c r="H246" i="11"/>
  <c r="C246" i="11"/>
  <c r="L245" i="11"/>
  <c r="K245" i="11"/>
  <c r="J245" i="11"/>
  <c r="I245" i="11"/>
  <c r="G245" i="11"/>
  <c r="F245" i="11"/>
  <c r="E245" i="11"/>
  <c r="D245" i="11"/>
  <c r="C245" i="11" s="1"/>
  <c r="H244" i="11"/>
  <c r="C244" i="11"/>
  <c r="H243" i="11"/>
  <c r="C243" i="11"/>
  <c r="H242" i="11"/>
  <c r="C242" i="11"/>
  <c r="H241" i="11"/>
  <c r="C241" i="11"/>
  <c r="H240" i="11"/>
  <c r="C240" i="11"/>
  <c r="H239" i="11"/>
  <c r="C239" i="11"/>
  <c r="H238" i="11"/>
  <c r="C238" i="11"/>
  <c r="L237" i="11"/>
  <c r="L230" i="11" s="1"/>
  <c r="K237" i="11"/>
  <c r="J237" i="11"/>
  <c r="I237" i="11"/>
  <c r="G237" i="11"/>
  <c r="F237" i="11"/>
  <c r="E237" i="11"/>
  <c r="D237" i="11"/>
  <c r="C237" i="11"/>
  <c r="H236" i="11"/>
  <c r="C236" i="11"/>
  <c r="H235" i="11"/>
  <c r="C235" i="11"/>
  <c r="L234" i="11"/>
  <c r="K234" i="11"/>
  <c r="J234" i="11"/>
  <c r="I234" i="11"/>
  <c r="H234" i="11" s="1"/>
  <c r="G234" i="11"/>
  <c r="F234" i="11"/>
  <c r="E234" i="11"/>
  <c r="D234" i="11"/>
  <c r="H233" i="11"/>
  <c r="C233" i="11"/>
  <c r="L232" i="11"/>
  <c r="K232" i="11"/>
  <c r="J232" i="11"/>
  <c r="I232" i="11"/>
  <c r="G232" i="11"/>
  <c r="F232" i="11"/>
  <c r="F230" i="11" s="1"/>
  <c r="F229" i="11" s="1"/>
  <c r="E232" i="11"/>
  <c r="D232" i="11"/>
  <c r="H231" i="11"/>
  <c r="C231" i="11"/>
  <c r="J230" i="11"/>
  <c r="H228" i="11"/>
  <c r="C228" i="11"/>
  <c r="H227" i="11"/>
  <c r="C227" i="11"/>
  <c r="L226" i="11"/>
  <c r="K226" i="11"/>
  <c r="J226" i="11"/>
  <c r="I226" i="11"/>
  <c r="G226" i="11"/>
  <c r="F226" i="11"/>
  <c r="E226" i="11"/>
  <c r="D226" i="11"/>
  <c r="H225" i="11"/>
  <c r="C225" i="11"/>
  <c r="H224" i="11"/>
  <c r="C224" i="11"/>
  <c r="H223" i="11"/>
  <c r="C223" i="11"/>
  <c r="H222" i="11"/>
  <c r="C222" i="11"/>
  <c r="H221" i="11"/>
  <c r="C221" i="11"/>
  <c r="H220" i="11"/>
  <c r="C220" i="11"/>
  <c r="H219" i="11"/>
  <c r="C219" i="11"/>
  <c r="H218" i="11"/>
  <c r="C218" i="11"/>
  <c r="H217" i="11"/>
  <c r="C217" i="11"/>
  <c r="H216" i="11"/>
  <c r="C216" i="11"/>
  <c r="L215" i="11"/>
  <c r="K215" i="11"/>
  <c r="J215" i="11"/>
  <c r="I215" i="11"/>
  <c r="G215" i="11"/>
  <c r="F215" i="11"/>
  <c r="E215" i="11"/>
  <c r="D215" i="11"/>
  <c r="C215" i="11" s="1"/>
  <c r="H214" i="11"/>
  <c r="C214" i="11"/>
  <c r="H213" i="11"/>
  <c r="C213" i="11"/>
  <c r="H212" i="11"/>
  <c r="C212" i="11"/>
  <c r="H211" i="11"/>
  <c r="C211" i="11"/>
  <c r="H210" i="11"/>
  <c r="C210" i="11"/>
  <c r="H209" i="11"/>
  <c r="C209" i="11"/>
  <c r="H208" i="11"/>
  <c r="C208" i="11"/>
  <c r="H207" i="11"/>
  <c r="C207" i="11"/>
  <c r="H206" i="11"/>
  <c r="C206" i="11"/>
  <c r="H205" i="11"/>
  <c r="C205" i="11"/>
  <c r="L204" i="11"/>
  <c r="K204" i="11"/>
  <c r="J204" i="11"/>
  <c r="I204" i="11"/>
  <c r="G204" i="11"/>
  <c r="G203" i="11" s="1"/>
  <c r="F204" i="11"/>
  <c r="E204" i="11"/>
  <c r="D204" i="11"/>
  <c r="L203" i="11"/>
  <c r="D203" i="11"/>
  <c r="H202" i="11"/>
  <c r="C202" i="11"/>
  <c r="H201" i="11"/>
  <c r="C201" i="11"/>
  <c r="H200" i="11"/>
  <c r="C200" i="11"/>
  <c r="H199" i="11"/>
  <c r="C199" i="11"/>
  <c r="H198" i="11"/>
  <c r="C198" i="11"/>
  <c r="L197" i="11"/>
  <c r="L195" i="11" s="1"/>
  <c r="K197" i="11"/>
  <c r="K195" i="11" s="1"/>
  <c r="J197" i="11"/>
  <c r="I197" i="11"/>
  <c r="H197" i="11" s="1"/>
  <c r="G197" i="11"/>
  <c r="G195" i="11" s="1"/>
  <c r="F197" i="11"/>
  <c r="E197" i="11"/>
  <c r="E195" i="11" s="1"/>
  <c r="D197" i="11"/>
  <c r="H196" i="11"/>
  <c r="C196" i="11"/>
  <c r="J195" i="11"/>
  <c r="I195" i="11"/>
  <c r="F195" i="11"/>
  <c r="H192" i="11"/>
  <c r="C192" i="11"/>
  <c r="L191" i="11"/>
  <c r="L190" i="11" s="1"/>
  <c r="K191" i="11"/>
  <c r="K190" i="11" s="1"/>
  <c r="J191" i="11"/>
  <c r="J190" i="11" s="1"/>
  <c r="J186" i="11" s="1"/>
  <c r="I191" i="11"/>
  <c r="G191" i="11"/>
  <c r="G190" i="11" s="1"/>
  <c r="F191" i="11"/>
  <c r="F190" i="11" s="1"/>
  <c r="F186" i="11" s="1"/>
  <c r="E191" i="11"/>
  <c r="C191" i="11" s="1"/>
  <c r="D191" i="11"/>
  <c r="D190" i="11" s="1"/>
  <c r="I190" i="11"/>
  <c r="H189" i="11"/>
  <c r="C189" i="11"/>
  <c r="H188" i="11"/>
  <c r="C188" i="11"/>
  <c r="L187" i="11"/>
  <c r="K187" i="11"/>
  <c r="J187" i="11"/>
  <c r="I187" i="11"/>
  <c r="H187" i="11" s="1"/>
  <c r="G187" i="11"/>
  <c r="F187" i="11"/>
  <c r="E187" i="11"/>
  <c r="D187" i="11"/>
  <c r="I186" i="11"/>
  <c r="H185" i="11"/>
  <c r="C185" i="11"/>
  <c r="H184" i="11"/>
  <c r="C184" i="11"/>
  <c r="L183" i="11"/>
  <c r="K183" i="11"/>
  <c r="J183" i="11"/>
  <c r="J172" i="11" s="1"/>
  <c r="I183" i="11"/>
  <c r="G183" i="11"/>
  <c r="F183" i="11"/>
  <c r="E183" i="11"/>
  <c r="C183" i="11" s="1"/>
  <c r="D183" i="11"/>
  <c r="H182" i="11"/>
  <c r="C182" i="11"/>
  <c r="H181" i="11"/>
  <c r="C181" i="11"/>
  <c r="H180" i="11"/>
  <c r="C180" i="11"/>
  <c r="H179" i="11"/>
  <c r="C179" i="11"/>
  <c r="L178" i="11"/>
  <c r="K178" i="11"/>
  <c r="K173" i="11" s="1"/>
  <c r="K172" i="11" s="1"/>
  <c r="J178" i="11"/>
  <c r="I178" i="11"/>
  <c r="G178" i="11"/>
  <c r="F178" i="11"/>
  <c r="E178" i="11"/>
  <c r="D178" i="11"/>
  <c r="H177" i="11"/>
  <c r="C177" i="11"/>
  <c r="H176" i="11"/>
  <c r="C176" i="11"/>
  <c r="H175" i="11"/>
  <c r="C175" i="11"/>
  <c r="L174" i="11"/>
  <c r="K174" i="11"/>
  <c r="J174" i="11"/>
  <c r="J173" i="11" s="1"/>
  <c r="I174" i="11"/>
  <c r="G174" i="11"/>
  <c r="F174" i="11"/>
  <c r="E174" i="11"/>
  <c r="D174" i="11"/>
  <c r="L173" i="11"/>
  <c r="L172" i="11" s="1"/>
  <c r="G173" i="11"/>
  <c r="D173" i="11"/>
  <c r="D172" i="11" s="1"/>
  <c r="H171" i="11"/>
  <c r="C171" i="11"/>
  <c r="H170" i="11"/>
  <c r="C170" i="11"/>
  <c r="H169" i="11"/>
  <c r="C169" i="11"/>
  <c r="H168" i="11"/>
  <c r="C168" i="11"/>
  <c r="H167" i="11"/>
  <c r="C167" i="11"/>
  <c r="H166" i="11"/>
  <c r="C166" i="11"/>
  <c r="L165" i="11"/>
  <c r="L164" i="11" s="1"/>
  <c r="K165" i="11"/>
  <c r="K164" i="11" s="1"/>
  <c r="J165" i="11"/>
  <c r="H165" i="11" s="1"/>
  <c r="I165" i="11"/>
  <c r="G165" i="11"/>
  <c r="G164" i="11" s="1"/>
  <c r="F165" i="11"/>
  <c r="F164" i="11" s="1"/>
  <c r="E165" i="11"/>
  <c r="D165" i="11"/>
  <c r="I164" i="11"/>
  <c r="E164" i="11"/>
  <c r="H163" i="11"/>
  <c r="C163" i="11"/>
  <c r="H162" i="11"/>
  <c r="C162" i="11"/>
  <c r="H161" i="11"/>
  <c r="C161" i="11"/>
  <c r="H160" i="11"/>
  <c r="C160" i="11"/>
  <c r="L159" i="11"/>
  <c r="K159" i="11"/>
  <c r="H159" i="11" s="1"/>
  <c r="J159" i="11"/>
  <c r="I159" i="11"/>
  <c r="G159" i="11"/>
  <c r="F159" i="11"/>
  <c r="E159" i="11"/>
  <c r="D159" i="11"/>
  <c r="C159" i="11" s="1"/>
  <c r="H158" i="11"/>
  <c r="C158" i="11"/>
  <c r="H157" i="11"/>
  <c r="C157" i="11"/>
  <c r="H156" i="11"/>
  <c r="C156" i="11"/>
  <c r="H155" i="11"/>
  <c r="C155" i="11"/>
  <c r="H154" i="11"/>
  <c r="C154" i="11"/>
  <c r="H153" i="11"/>
  <c r="C153" i="11"/>
  <c r="H152" i="11"/>
  <c r="C152" i="11"/>
  <c r="H151" i="11"/>
  <c r="C151" i="11"/>
  <c r="L150" i="11"/>
  <c r="K150" i="11"/>
  <c r="J150" i="11"/>
  <c r="I150" i="11"/>
  <c r="G150" i="11"/>
  <c r="F150" i="11"/>
  <c r="E150" i="11"/>
  <c r="D150" i="11"/>
  <c r="C150" i="11"/>
  <c r="H149" i="11"/>
  <c r="C149" i="11"/>
  <c r="H148" i="11"/>
  <c r="C148" i="11"/>
  <c r="H147" i="11"/>
  <c r="C147" i="11"/>
  <c r="H146" i="11"/>
  <c r="C146" i="11"/>
  <c r="H145" i="11"/>
  <c r="C145" i="11"/>
  <c r="H144" i="11"/>
  <c r="C144" i="11"/>
  <c r="L143" i="11"/>
  <c r="K143" i="11"/>
  <c r="J143" i="11"/>
  <c r="I143" i="11"/>
  <c r="H143" i="11" s="1"/>
  <c r="G143" i="11"/>
  <c r="F143" i="11"/>
  <c r="E143" i="11"/>
  <c r="D143" i="11"/>
  <c r="C143" i="11" s="1"/>
  <c r="H142" i="11"/>
  <c r="C142" i="11"/>
  <c r="H141" i="11"/>
  <c r="C141" i="11"/>
  <c r="L140" i="11"/>
  <c r="K140" i="11"/>
  <c r="J140" i="11"/>
  <c r="I140" i="11"/>
  <c r="G140" i="11"/>
  <c r="F140" i="11"/>
  <c r="E140" i="11"/>
  <c r="D140" i="11"/>
  <c r="C140" i="11" s="1"/>
  <c r="H139" i="11"/>
  <c r="C139" i="11"/>
  <c r="H138" i="11"/>
  <c r="C138" i="11"/>
  <c r="H137" i="11"/>
  <c r="C137" i="11"/>
  <c r="H136" i="11"/>
  <c r="C136" i="11"/>
  <c r="L135" i="11"/>
  <c r="K135" i="11"/>
  <c r="J135" i="11"/>
  <c r="I135" i="11"/>
  <c r="G135" i="11"/>
  <c r="F135" i="11"/>
  <c r="E135" i="11"/>
  <c r="D135" i="11"/>
  <c r="H134" i="11"/>
  <c r="C134" i="11"/>
  <c r="H133" i="11"/>
  <c r="C133" i="11"/>
  <c r="H132" i="11"/>
  <c r="C132" i="11"/>
  <c r="H131" i="11"/>
  <c r="C131" i="11"/>
  <c r="L130" i="11"/>
  <c r="K130" i="11"/>
  <c r="J130" i="11"/>
  <c r="J129" i="11" s="1"/>
  <c r="I130" i="11"/>
  <c r="G130" i="11"/>
  <c r="F130" i="11"/>
  <c r="E130" i="11"/>
  <c r="E129" i="11" s="1"/>
  <c r="D130" i="11"/>
  <c r="F129" i="11"/>
  <c r="H128" i="11"/>
  <c r="H127" i="11" s="1"/>
  <c r="C128" i="11"/>
  <c r="C127" i="11" s="1"/>
  <c r="L127" i="11"/>
  <c r="K127" i="11"/>
  <c r="J127" i="11"/>
  <c r="I127" i="11"/>
  <c r="G127" i="11"/>
  <c r="F127" i="11"/>
  <c r="E127" i="11"/>
  <c r="D127" i="11"/>
  <c r="H126" i="11"/>
  <c r="C126" i="11"/>
  <c r="H125" i="11"/>
  <c r="C125" i="11"/>
  <c r="H124" i="11"/>
  <c r="C124" i="11"/>
  <c r="H123" i="11"/>
  <c r="C123" i="11"/>
  <c r="H122" i="11"/>
  <c r="C122" i="11"/>
  <c r="L121" i="11"/>
  <c r="K121" i="11"/>
  <c r="J121" i="11"/>
  <c r="I121" i="11"/>
  <c r="G121" i="11"/>
  <c r="F121" i="11"/>
  <c r="E121" i="11"/>
  <c r="C121" i="11" s="1"/>
  <c r="D121" i="11"/>
  <c r="H120" i="11"/>
  <c r="C120" i="11"/>
  <c r="H119" i="11"/>
  <c r="C119" i="11"/>
  <c r="H118" i="11"/>
  <c r="C118" i="11"/>
  <c r="H117" i="11"/>
  <c r="C117" i="11"/>
  <c r="H116" i="11"/>
  <c r="C116" i="11"/>
  <c r="L115" i="11"/>
  <c r="K115" i="11"/>
  <c r="J115" i="11"/>
  <c r="I115" i="11"/>
  <c r="G115" i="11"/>
  <c r="F115" i="11"/>
  <c r="E115" i="11"/>
  <c r="D115" i="11"/>
  <c r="H114" i="11"/>
  <c r="C114" i="11"/>
  <c r="H113" i="11"/>
  <c r="C113" i="11"/>
  <c r="H112" i="11"/>
  <c r="C112" i="11"/>
  <c r="L111" i="11"/>
  <c r="K111" i="11"/>
  <c r="J111" i="11"/>
  <c r="I111" i="11"/>
  <c r="G111" i="11"/>
  <c r="F111" i="11"/>
  <c r="E111" i="11"/>
  <c r="D111" i="11"/>
  <c r="H110" i="11"/>
  <c r="C110" i="11"/>
  <c r="H109" i="11"/>
  <c r="C109" i="11"/>
  <c r="H108" i="11"/>
  <c r="C108" i="11"/>
  <c r="H107" i="11"/>
  <c r="C107" i="11"/>
  <c r="I106" i="11"/>
  <c r="H106" i="11"/>
  <c r="C106" i="11"/>
  <c r="H105" i="11"/>
  <c r="C105" i="11"/>
  <c r="H104" i="11"/>
  <c r="C104" i="11"/>
  <c r="H103" i="11"/>
  <c r="C103" i="11"/>
  <c r="L102" i="11"/>
  <c r="K102" i="11"/>
  <c r="J102" i="11"/>
  <c r="I102" i="11"/>
  <c r="H102" i="11" s="1"/>
  <c r="G102" i="11"/>
  <c r="F102" i="11"/>
  <c r="E102" i="11"/>
  <c r="D102" i="11"/>
  <c r="H101" i="11"/>
  <c r="C101" i="11"/>
  <c r="H100" i="11"/>
  <c r="C100" i="11"/>
  <c r="H99" i="11"/>
  <c r="C99" i="11"/>
  <c r="H98" i="11"/>
  <c r="C98" i="11"/>
  <c r="H97" i="11"/>
  <c r="C97" i="11"/>
  <c r="H96" i="11"/>
  <c r="C96" i="11"/>
  <c r="H95" i="11"/>
  <c r="C95" i="11"/>
  <c r="L94" i="11"/>
  <c r="K94" i="11"/>
  <c r="J94" i="11"/>
  <c r="H94" i="11" s="1"/>
  <c r="I94" i="11"/>
  <c r="G94" i="11"/>
  <c r="F94" i="11"/>
  <c r="E94" i="11"/>
  <c r="D94" i="11"/>
  <c r="H93" i="11"/>
  <c r="C93" i="11"/>
  <c r="H92" i="11"/>
  <c r="C92" i="11"/>
  <c r="H91" i="11"/>
  <c r="C91" i="11"/>
  <c r="H90" i="11"/>
  <c r="C90" i="11"/>
  <c r="H89" i="11"/>
  <c r="C89" i="11"/>
  <c r="L88" i="11"/>
  <c r="K88" i="11"/>
  <c r="J88" i="11"/>
  <c r="I88" i="11"/>
  <c r="H88" i="11" s="1"/>
  <c r="G88" i="11"/>
  <c r="F88" i="11"/>
  <c r="E88" i="11"/>
  <c r="D88" i="11"/>
  <c r="H87" i="11"/>
  <c r="C87" i="11"/>
  <c r="H86" i="11"/>
  <c r="C86" i="11"/>
  <c r="H85" i="11"/>
  <c r="C85" i="11"/>
  <c r="H84" i="11"/>
  <c r="C84" i="11"/>
  <c r="L83" i="11"/>
  <c r="K83" i="11"/>
  <c r="J83" i="11"/>
  <c r="J82" i="11" s="1"/>
  <c r="I83" i="11"/>
  <c r="G83" i="11"/>
  <c r="F83" i="11"/>
  <c r="E83" i="11"/>
  <c r="D83" i="11"/>
  <c r="D82" i="11"/>
  <c r="H81" i="11"/>
  <c r="C81" i="11"/>
  <c r="H80" i="11"/>
  <c r="C80" i="11"/>
  <c r="L79" i="11"/>
  <c r="K79" i="11"/>
  <c r="J79" i="11"/>
  <c r="I79" i="11"/>
  <c r="G79" i="11"/>
  <c r="F79" i="11"/>
  <c r="C79" i="11" s="1"/>
  <c r="E79" i="11"/>
  <c r="D79" i="11"/>
  <c r="H78" i="11"/>
  <c r="C78" i="11"/>
  <c r="H77" i="11"/>
  <c r="C77" i="11"/>
  <c r="L76" i="11"/>
  <c r="L75" i="11" s="1"/>
  <c r="K76" i="11"/>
  <c r="J76" i="11"/>
  <c r="I76" i="11"/>
  <c r="I75" i="11" s="1"/>
  <c r="G76" i="11"/>
  <c r="G75" i="11" s="1"/>
  <c r="F76" i="11"/>
  <c r="E76" i="11"/>
  <c r="E75" i="11" s="1"/>
  <c r="D76" i="11"/>
  <c r="K75" i="11"/>
  <c r="J75" i="11"/>
  <c r="H73" i="11"/>
  <c r="C73" i="11"/>
  <c r="H72" i="11"/>
  <c r="C72" i="11"/>
  <c r="H71" i="11"/>
  <c r="C71" i="11"/>
  <c r="H70" i="11"/>
  <c r="C70" i="11"/>
  <c r="H69" i="11"/>
  <c r="C69" i="11"/>
  <c r="L68" i="11"/>
  <c r="L66" i="11" s="1"/>
  <c r="K68" i="11"/>
  <c r="J68" i="11"/>
  <c r="H68" i="11" s="1"/>
  <c r="I68" i="11"/>
  <c r="G68" i="11"/>
  <c r="F68" i="11"/>
  <c r="F66" i="11" s="1"/>
  <c r="E68" i="11"/>
  <c r="D68" i="11"/>
  <c r="H67" i="11"/>
  <c r="C67" i="11"/>
  <c r="K66" i="11"/>
  <c r="I66" i="11"/>
  <c r="G66" i="11"/>
  <c r="E66" i="11"/>
  <c r="H65" i="11"/>
  <c r="C65" i="11"/>
  <c r="H64" i="11"/>
  <c r="C64" i="11"/>
  <c r="H63" i="11"/>
  <c r="C63" i="11"/>
  <c r="H62" i="11"/>
  <c r="C62" i="11"/>
  <c r="H61" i="11"/>
  <c r="C61" i="11"/>
  <c r="H60" i="11"/>
  <c r="C60" i="11"/>
  <c r="H59" i="11"/>
  <c r="C59" i="11"/>
  <c r="H58" i="11"/>
  <c r="C58" i="11"/>
  <c r="L57" i="11"/>
  <c r="K57" i="11"/>
  <c r="J57" i="11"/>
  <c r="I57" i="11"/>
  <c r="G57" i="11"/>
  <c r="F57" i="11"/>
  <c r="E57" i="11"/>
  <c r="D57" i="11"/>
  <c r="H56" i="11"/>
  <c r="C56" i="11"/>
  <c r="H55" i="11"/>
  <c r="C55" i="11"/>
  <c r="L54" i="11"/>
  <c r="L53" i="11" s="1"/>
  <c r="K54" i="11"/>
  <c r="J54" i="11"/>
  <c r="I54" i="11"/>
  <c r="I53" i="11" s="1"/>
  <c r="G54" i="11"/>
  <c r="G53" i="11" s="1"/>
  <c r="G52" i="11" s="1"/>
  <c r="F54" i="11"/>
  <c r="E54" i="11"/>
  <c r="E53" i="11" s="1"/>
  <c r="E52" i="11" s="1"/>
  <c r="D54" i="11"/>
  <c r="K53" i="11"/>
  <c r="K52" i="11" s="1"/>
  <c r="J53" i="11"/>
  <c r="L52" i="11"/>
  <c r="H46" i="11"/>
  <c r="C46" i="11"/>
  <c r="H45" i="11"/>
  <c r="C45" i="11"/>
  <c r="L44" i="11"/>
  <c r="G44" i="11"/>
  <c r="C44" i="11"/>
  <c r="H43" i="11"/>
  <c r="C43" i="11"/>
  <c r="K42" i="11"/>
  <c r="J42" i="11"/>
  <c r="I42" i="11"/>
  <c r="F42" i="11"/>
  <c r="E42" i="11"/>
  <c r="D42" i="11"/>
  <c r="H41" i="11"/>
  <c r="C41" i="11"/>
  <c r="H40" i="11"/>
  <c r="C40" i="11"/>
  <c r="H39" i="11"/>
  <c r="C39" i="11"/>
  <c r="H38" i="11"/>
  <c r="C38" i="11"/>
  <c r="H37" i="11"/>
  <c r="C37" i="11"/>
  <c r="K36" i="11"/>
  <c r="H36" i="11" s="1"/>
  <c r="F36" i="11"/>
  <c r="C36" i="11" s="1"/>
  <c r="H35" i="11"/>
  <c r="C35" i="11"/>
  <c r="K34" i="11"/>
  <c r="H34" i="11"/>
  <c r="C34" i="11"/>
  <c r="K33" i="11"/>
  <c r="H33" i="11" s="1"/>
  <c r="F33" i="11"/>
  <c r="C33" i="11" s="1"/>
  <c r="H32" i="11"/>
  <c r="C32" i="11"/>
  <c r="K31" i="11"/>
  <c r="H31" i="11" s="1"/>
  <c r="F31" i="11"/>
  <c r="C31" i="11" s="1"/>
  <c r="H30" i="11"/>
  <c r="C30" i="11"/>
  <c r="H29" i="11"/>
  <c r="C29" i="11"/>
  <c r="H28" i="11"/>
  <c r="C28" i="11"/>
  <c r="K27" i="11"/>
  <c r="H27" i="11" s="1"/>
  <c r="F27" i="11"/>
  <c r="C27" i="11"/>
  <c r="H25" i="11"/>
  <c r="C25" i="11"/>
  <c r="C24" i="11"/>
  <c r="H23" i="11"/>
  <c r="C23" i="11"/>
  <c r="H22" i="11"/>
  <c r="C22" i="11"/>
  <c r="L21" i="11"/>
  <c r="L287" i="11" s="1"/>
  <c r="L286" i="11" s="1"/>
  <c r="K21" i="11"/>
  <c r="J21" i="11"/>
  <c r="I21" i="11"/>
  <c r="I287" i="11" s="1"/>
  <c r="I286" i="11" s="1"/>
  <c r="G21" i="11"/>
  <c r="G287" i="11" s="1"/>
  <c r="G286" i="11" s="1"/>
  <c r="F21" i="11"/>
  <c r="E21" i="11"/>
  <c r="D21" i="11"/>
  <c r="D287" i="11" s="1"/>
  <c r="D286" i="11" s="1"/>
  <c r="L20" i="11"/>
  <c r="H296" i="10"/>
  <c r="C296" i="10"/>
  <c r="H295" i="10"/>
  <c r="C295" i="10"/>
  <c r="H294" i="10"/>
  <c r="C294" i="10"/>
  <c r="H293" i="10"/>
  <c r="C293" i="10"/>
  <c r="H292" i="10"/>
  <c r="C292" i="10"/>
  <c r="H291" i="10"/>
  <c r="C291" i="10"/>
  <c r="H290" i="10"/>
  <c r="C290" i="10"/>
  <c r="C288" i="10" s="1"/>
  <c r="H289" i="10"/>
  <c r="H288" i="10" s="1"/>
  <c r="C289" i="10"/>
  <c r="L288" i="10"/>
  <c r="K288" i="10"/>
  <c r="J288" i="10"/>
  <c r="I288" i="10"/>
  <c r="G288" i="10"/>
  <c r="F288" i="10"/>
  <c r="E288" i="10"/>
  <c r="D288" i="10"/>
  <c r="H283" i="10"/>
  <c r="C283" i="10"/>
  <c r="H282" i="10"/>
  <c r="C282" i="10"/>
  <c r="L281" i="10"/>
  <c r="K281" i="10"/>
  <c r="J281" i="10"/>
  <c r="I281" i="10"/>
  <c r="H281" i="10" s="1"/>
  <c r="G281" i="10"/>
  <c r="F281" i="10"/>
  <c r="E281" i="10"/>
  <c r="D281" i="10"/>
  <c r="H280" i="10"/>
  <c r="C280" i="10"/>
  <c r="L279" i="10"/>
  <c r="K279" i="10"/>
  <c r="J279" i="10"/>
  <c r="H279" i="10" s="1"/>
  <c r="I279" i="10"/>
  <c r="G279" i="10"/>
  <c r="F279" i="10"/>
  <c r="E279" i="10"/>
  <c r="D279" i="10"/>
  <c r="H278" i="10"/>
  <c r="C278" i="10"/>
  <c r="H277" i="10"/>
  <c r="C277" i="10"/>
  <c r="H276" i="10"/>
  <c r="C276" i="10"/>
  <c r="L275" i="10"/>
  <c r="K275" i="10"/>
  <c r="J275" i="10"/>
  <c r="I275" i="10"/>
  <c r="H275" i="10" s="1"/>
  <c r="G275" i="10"/>
  <c r="F275" i="10"/>
  <c r="E275" i="10"/>
  <c r="D275" i="10"/>
  <c r="D269" i="10" s="1"/>
  <c r="H274" i="10"/>
  <c r="C274" i="10"/>
  <c r="H273" i="10"/>
  <c r="C273" i="10"/>
  <c r="H272" i="10"/>
  <c r="C272" i="10"/>
  <c r="L271" i="10"/>
  <c r="K271" i="10"/>
  <c r="K269" i="10" s="1"/>
  <c r="K268" i="10" s="1"/>
  <c r="J271" i="10"/>
  <c r="I271" i="10"/>
  <c r="G271" i="10"/>
  <c r="F271" i="10"/>
  <c r="F269" i="10" s="1"/>
  <c r="F268" i="10" s="1"/>
  <c r="E271" i="10"/>
  <c r="E269" i="10" s="1"/>
  <c r="E268" i="10" s="1"/>
  <c r="D271" i="10"/>
  <c r="H270" i="10"/>
  <c r="C270" i="10"/>
  <c r="L269" i="10"/>
  <c r="L268" i="10" s="1"/>
  <c r="J269" i="10"/>
  <c r="G269" i="10"/>
  <c r="G268" i="10" s="1"/>
  <c r="J268" i="10"/>
  <c r="H267" i="10"/>
  <c r="C267" i="10"/>
  <c r="H266" i="10"/>
  <c r="C266" i="10"/>
  <c r="H265" i="10"/>
  <c r="C265" i="10"/>
  <c r="H264" i="10"/>
  <c r="C264" i="10"/>
  <c r="L263" i="10"/>
  <c r="K263" i="10"/>
  <c r="J263" i="10"/>
  <c r="I263" i="10"/>
  <c r="G263" i="10"/>
  <c r="F263" i="10"/>
  <c r="E263" i="10"/>
  <c r="D263" i="10"/>
  <c r="H262" i="10"/>
  <c r="C262" i="10"/>
  <c r="H261" i="10"/>
  <c r="C261" i="10"/>
  <c r="H260" i="10"/>
  <c r="C260" i="10"/>
  <c r="L259" i="10"/>
  <c r="L258" i="10" s="1"/>
  <c r="K259" i="10"/>
  <c r="K258" i="10" s="1"/>
  <c r="J259" i="10"/>
  <c r="I259" i="10"/>
  <c r="G259" i="10"/>
  <c r="G258" i="10" s="1"/>
  <c r="F259" i="10"/>
  <c r="E259" i="10"/>
  <c r="D259" i="10"/>
  <c r="J258" i="10"/>
  <c r="F258" i="10"/>
  <c r="H257" i="10"/>
  <c r="C257" i="10"/>
  <c r="H256" i="10"/>
  <c r="C256" i="10"/>
  <c r="H255" i="10"/>
  <c r="C255" i="10"/>
  <c r="H254" i="10"/>
  <c r="C254" i="10"/>
  <c r="H253" i="10"/>
  <c r="C253" i="10"/>
  <c r="H252" i="10"/>
  <c r="C252" i="10"/>
  <c r="L251" i="10"/>
  <c r="K251" i="10"/>
  <c r="K250" i="10" s="1"/>
  <c r="J251" i="10"/>
  <c r="I251" i="10"/>
  <c r="I250" i="10" s="1"/>
  <c r="G251" i="10"/>
  <c r="G250" i="10" s="1"/>
  <c r="F251" i="10"/>
  <c r="F250" i="10" s="1"/>
  <c r="E251" i="10"/>
  <c r="D251" i="10"/>
  <c r="C251" i="10" s="1"/>
  <c r="L250" i="10"/>
  <c r="E250" i="10"/>
  <c r="H249" i="10"/>
  <c r="C249" i="10"/>
  <c r="H248" i="10"/>
  <c r="C248" i="10"/>
  <c r="H247" i="10"/>
  <c r="C247" i="10"/>
  <c r="H246" i="10"/>
  <c r="C246" i="10"/>
  <c r="L245" i="10"/>
  <c r="K245" i="10"/>
  <c r="J245" i="10"/>
  <c r="H245" i="10" s="1"/>
  <c r="I245" i="10"/>
  <c r="G245" i="10"/>
  <c r="F245" i="10"/>
  <c r="E245" i="10"/>
  <c r="C245" i="10" s="1"/>
  <c r="D245" i="10"/>
  <c r="H244" i="10"/>
  <c r="C244" i="10"/>
  <c r="H243" i="10"/>
  <c r="C243" i="10"/>
  <c r="H242" i="10"/>
  <c r="C242" i="10"/>
  <c r="H241" i="10"/>
  <c r="C241" i="10"/>
  <c r="H240" i="10"/>
  <c r="C240" i="10"/>
  <c r="H239" i="10"/>
  <c r="C239" i="10"/>
  <c r="H238" i="10"/>
  <c r="C238" i="10"/>
  <c r="L237" i="10"/>
  <c r="K237" i="10"/>
  <c r="J237" i="10"/>
  <c r="I237" i="10"/>
  <c r="G237" i="10"/>
  <c r="F237" i="10"/>
  <c r="F230" i="10" s="1"/>
  <c r="E237" i="10"/>
  <c r="D237" i="10"/>
  <c r="C237" i="10" s="1"/>
  <c r="H236" i="10"/>
  <c r="C236" i="10"/>
  <c r="H235" i="10"/>
  <c r="C235" i="10"/>
  <c r="L234" i="10"/>
  <c r="K234" i="10"/>
  <c r="J234" i="10"/>
  <c r="I234" i="10"/>
  <c r="G234" i="10"/>
  <c r="F234" i="10"/>
  <c r="E234" i="10"/>
  <c r="D234" i="10"/>
  <c r="H233" i="10"/>
  <c r="C233" i="10"/>
  <c r="L232" i="10"/>
  <c r="L230" i="10" s="1"/>
  <c r="L229" i="10" s="1"/>
  <c r="K232" i="10"/>
  <c r="J232" i="10"/>
  <c r="I232" i="10"/>
  <c r="G232" i="10"/>
  <c r="F232" i="10"/>
  <c r="E232" i="10"/>
  <c r="E230" i="10" s="1"/>
  <c r="D232" i="10"/>
  <c r="H231" i="10"/>
  <c r="C231" i="10"/>
  <c r="D230" i="10"/>
  <c r="H228" i="10"/>
  <c r="C228" i="10"/>
  <c r="H227" i="10"/>
  <c r="C227" i="10"/>
  <c r="L226" i="10"/>
  <c r="K226" i="10"/>
  <c r="J226" i="10"/>
  <c r="I226" i="10"/>
  <c r="G226" i="10"/>
  <c r="F226" i="10"/>
  <c r="E226" i="10"/>
  <c r="D226" i="10"/>
  <c r="H225" i="10"/>
  <c r="C225" i="10"/>
  <c r="H224" i="10"/>
  <c r="C224" i="10"/>
  <c r="H223" i="10"/>
  <c r="C223" i="10"/>
  <c r="H222" i="10"/>
  <c r="C222" i="10"/>
  <c r="H221" i="10"/>
  <c r="C221" i="10"/>
  <c r="H220" i="10"/>
  <c r="C220" i="10"/>
  <c r="H219" i="10"/>
  <c r="C219" i="10"/>
  <c r="H218" i="10"/>
  <c r="C218" i="10"/>
  <c r="H217" i="10"/>
  <c r="C217" i="10"/>
  <c r="H216" i="10"/>
  <c r="C216" i="10"/>
  <c r="L215" i="10"/>
  <c r="K215" i="10"/>
  <c r="J215" i="10"/>
  <c r="I215" i="10"/>
  <c r="G215" i="10"/>
  <c r="G203" i="10" s="1"/>
  <c r="F215" i="10"/>
  <c r="E215" i="10"/>
  <c r="C215" i="10" s="1"/>
  <c r="D215" i="10"/>
  <c r="H214" i="10"/>
  <c r="C214" i="10"/>
  <c r="H213" i="10"/>
  <c r="C213" i="10"/>
  <c r="H212" i="10"/>
  <c r="C212" i="10"/>
  <c r="H211" i="10"/>
  <c r="C211" i="10"/>
  <c r="H210" i="10"/>
  <c r="C210" i="10"/>
  <c r="H209" i="10"/>
  <c r="C209" i="10"/>
  <c r="H208" i="10"/>
  <c r="C208" i="10"/>
  <c r="H207" i="10"/>
  <c r="C207" i="10"/>
  <c r="H206" i="10"/>
  <c r="C206" i="10"/>
  <c r="H205" i="10"/>
  <c r="C205" i="10"/>
  <c r="L204" i="10"/>
  <c r="K204" i="10"/>
  <c r="K203" i="10" s="1"/>
  <c r="J204" i="10"/>
  <c r="I204" i="10"/>
  <c r="G204" i="10"/>
  <c r="F204" i="10"/>
  <c r="F203" i="10" s="1"/>
  <c r="E204" i="10"/>
  <c r="D204" i="10"/>
  <c r="J203" i="10"/>
  <c r="H202" i="10"/>
  <c r="C202" i="10"/>
  <c r="H201" i="10"/>
  <c r="C201" i="10"/>
  <c r="H200" i="10"/>
  <c r="C200" i="10"/>
  <c r="H199" i="10"/>
  <c r="C199" i="10"/>
  <c r="H198" i="10"/>
  <c r="C198" i="10"/>
  <c r="L197" i="10"/>
  <c r="K197" i="10"/>
  <c r="K195" i="10" s="1"/>
  <c r="J197" i="10"/>
  <c r="I197" i="10"/>
  <c r="I195" i="10" s="1"/>
  <c r="G197" i="10"/>
  <c r="F197" i="10"/>
  <c r="F195" i="10" s="1"/>
  <c r="E197" i="10"/>
  <c r="D197" i="10"/>
  <c r="C197" i="10" s="1"/>
  <c r="H196" i="10"/>
  <c r="C196" i="10"/>
  <c r="L195" i="10"/>
  <c r="J195" i="10"/>
  <c r="G195" i="10"/>
  <c r="E195" i="10"/>
  <c r="H192" i="10"/>
  <c r="C192" i="10"/>
  <c r="L191" i="10"/>
  <c r="K191" i="10"/>
  <c r="K190" i="10" s="1"/>
  <c r="J191" i="10"/>
  <c r="I191" i="10"/>
  <c r="I190" i="10" s="1"/>
  <c r="I186" i="10" s="1"/>
  <c r="G191" i="10"/>
  <c r="G190" i="10" s="1"/>
  <c r="F191" i="10"/>
  <c r="F190" i="10" s="1"/>
  <c r="E191" i="10"/>
  <c r="D191" i="10"/>
  <c r="C191" i="10" s="1"/>
  <c r="L190" i="10"/>
  <c r="E190" i="10"/>
  <c r="H189" i="10"/>
  <c r="C189" i="10"/>
  <c r="H188" i="10"/>
  <c r="C188" i="10"/>
  <c r="L187" i="10"/>
  <c r="L186" i="10" s="1"/>
  <c r="K187" i="10"/>
  <c r="J187" i="10"/>
  <c r="I187" i="10"/>
  <c r="G187" i="10"/>
  <c r="C187" i="10" s="1"/>
  <c r="F187" i="10"/>
  <c r="E187" i="10"/>
  <c r="D187" i="10"/>
  <c r="E186" i="10"/>
  <c r="H185" i="10"/>
  <c r="C185" i="10"/>
  <c r="H184" i="10"/>
  <c r="C184" i="10"/>
  <c r="L183" i="10"/>
  <c r="K183" i="10"/>
  <c r="J183" i="10"/>
  <c r="I183" i="10"/>
  <c r="G183" i="10"/>
  <c r="F183" i="10"/>
  <c r="E183" i="10"/>
  <c r="D183" i="10"/>
  <c r="C183" i="10"/>
  <c r="H182" i="10"/>
  <c r="C182" i="10"/>
  <c r="H181" i="10"/>
  <c r="C181" i="10"/>
  <c r="H180" i="10"/>
  <c r="C180" i="10"/>
  <c r="H179" i="10"/>
  <c r="C179" i="10"/>
  <c r="L178" i="10"/>
  <c r="K178" i="10"/>
  <c r="J178" i="10"/>
  <c r="I178" i="10"/>
  <c r="H178" i="10" s="1"/>
  <c r="G178" i="10"/>
  <c r="F178" i="10"/>
  <c r="E178" i="10"/>
  <c r="D178" i="10"/>
  <c r="H177" i="10"/>
  <c r="C177" i="10"/>
  <c r="H176" i="10"/>
  <c r="C176" i="10"/>
  <c r="H175" i="10"/>
  <c r="C175" i="10"/>
  <c r="L174" i="10"/>
  <c r="L173" i="10" s="1"/>
  <c r="K174" i="10"/>
  <c r="K173" i="10" s="1"/>
  <c r="K172" i="10" s="1"/>
  <c r="J174" i="10"/>
  <c r="I174" i="10"/>
  <c r="G174" i="10"/>
  <c r="G173" i="10" s="1"/>
  <c r="F174" i="10"/>
  <c r="F173" i="10" s="1"/>
  <c r="F172" i="10" s="1"/>
  <c r="E174" i="10"/>
  <c r="D174" i="10"/>
  <c r="J173" i="10"/>
  <c r="J172" i="10" s="1"/>
  <c r="H171" i="10"/>
  <c r="C171" i="10"/>
  <c r="H170" i="10"/>
  <c r="C170" i="10"/>
  <c r="H169" i="10"/>
  <c r="C169" i="10"/>
  <c r="H168" i="10"/>
  <c r="C168" i="10"/>
  <c r="H167" i="10"/>
  <c r="C167" i="10"/>
  <c r="H166" i="10"/>
  <c r="C166" i="10"/>
  <c r="L165" i="10"/>
  <c r="K165" i="10"/>
  <c r="K164" i="10" s="1"/>
  <c r="J165" i="10"/>
  <c r="I165" i="10"/>
  <c r="I164" i="10" s="1"/>
  <c r="G165" i="10"/>
  <c r="G164" i="10" s="1"/>
  <c r="F165" i="10"/>
  <c r="F164" i="10" s="1"/>
  <c r="E165" i="10"/>
  <c r="D165" i="10"/>
  <c r="C165" i="10" s="1"/>
  <c r="L164" i="10"/>
  <c r="E164" i="10"/>
  <c r="H163" i="10"/>
  <c r="C163" i="10"/>
  <c r="H162" i="10"/>
  <c r="C162" i="10"/>
  <c r="H161" i="10"/>
  <c r="C161" i="10"/>
  <c r="H160" i="10"/>
  <c r="C160" i="10"/>
  <c r="L159" i="10"/>
  <c r="K159" i="10"/>
  <c r="J159" i="10"/>
  <c r="I159" i="10"/>
  <c r="G159" i="10"/>
  <c r="F159" i="10"/>
  <c r="E159" i="10"/>
  <c r="D159" i="10"/>
  <c r="C159" i="10"/>
  <c r="H158" i="10"/>
  <c r="C158" i="10"/>
  <c r="H157" i="10"/>
  <c r="C157" i="10"/>
  <c r="H156" i="10"/>
  <c r="C156" i="10"/>
  <c r="H155" i="10"/>
  <c r="C155" i="10"/>
  <c r="H154" i="10"/>
  <c r="C154" i="10"/>
  <c r="H153" i="10"/>
  <c r="C153" i="10"/>
  <c r="H152" i="10"/>
  <c r="C152" i="10"/>
  <c r="H151" i="10"/>
  <c r="C151" i="10"/>
  <c r="L150" i="10"/>
  <c r="K150" i="10"/>
  <c r="J150" i="10"/>
  <c r="I150" i="10"/>
  <c r="H150" i="10" s="1"/>
  <c r="G150" i="10"/>
  <c r="F150" i="10"/>
  <c r="E150" i="10"/>
  <c r="D150" i="10"/>
  <c r="H149" i="10"/>
  <c r="C149" i="10"/>
  <c r="H148" i="10"/>
  <c r="C148" i="10"/>
  <c r="H147" i="10"/>
  <c r="C147" i="10"/>
  <c r="H146" i="10"/>
  <c r="C146" i="10"/>
  <c r="H145" i="10"/>
  <c r="C145" i="10"/>
  <c r="H144" i="10"/>
  <c r="C144" i="10"/>
  <c r="L143" i="10"/>
  <c r="K143" i="10"/>
  <c r="J143" i="10"/>
  <c r="I143" i="10"/>
  <c r="G143" i="10"/>
  <c r="F143" i="10"/>
  <c r="E143" i="10"/>
  <c r="D143" i="10"/>
  <c r="C143" i="10" s="1"/>
  <c r="H142" i="10"/>
  <c r="C142" i="10"/>
  <c r="H141" i="10"/>
  <c r="C141" i="10"/>
  <c r="L140" i="10"/>
  <c r="K140" i="10"/>
  <c r="J140" i="10"/>
  <c r="I140" i="10"/>
  <c r="G140" i="10"/>
  <c r="F140" i="10"/>
  <c r="E140" i="10"/>
  <c r="D140" i="10"/>
  <c r="H139" i="10"/>
  <c r="C139" i="10"/>
  <c r="H138" i="10"/>
  <c r="C138" i="10"/>
  <c r="H137" i="10"/>
  <c r="C137" i="10"/>
  <c r="H136" i="10"/>
  <c r="C136" i="10"/>
  <c r="L135" i="10"/>
  <c r="K135" i="10"/>
  <c r="J135" i="10"/>
  <c r="I135" i="10"/>
  <c r="G135" i="10"/>
  <c r="F135" i="10"/>
  <c r="E135" i="10"/>
  <c r="C135" i="10" s="1"/>
  <c r="D135" i="10"/>
  <c r="H134" i="10"/>
  <c r="C134" i="10"/>
  <c r="H133" i="10"/>
  <c r="C133" i="10"/>
  <c r="H132" i="10"/>
  <c r="C132" i="10"/>
  <c r="H131" i="10"/>
  <c r="C131" i="10"/>
  <c r="L130" i="10"/>
  <c r="K130" i="10"/>
  <c r="K129" i="10" s="1"/>
  <c r="J130" i="10"/>
  <c r="I130" i="10"/>
  <c r="G130" i="10"/>
  <c r="G129" i="10" s="1"/>
  <c r="F130" i="10"/>
  <c r="F129" i="10" s="1"/>
  <c r="E130" i="10"/>
  <c r="D130" i="10"/>
  <c r="J129" i="10"/>
  <c r="H128" i="10"/>
  <c r="H127" i="10" s="1"/>
  <c r="C128" i="10"/>
  <c r="C127" i="10" s="1"/>
  <c r="L127" i="10"/>
  <c r="K127" i="10"/>
  <c r="J127" i="10"/>
  <c r="I127" i="10"/>
  <c r="G127" i="10"/>
  <c r="F127" i="10"/>
  <c r="E127" i="10"/>
  <c r="D127" i="10"/>
  <c r="H126" i="10"/>
  <c r="C126" i="10"/>
  <c r="H125" i="10"/>
  <c r="C125" i="10"/>
  <c r="H124" i="10"/>
  <c r="C124" i="10"/>
  <c r="H123" i="10"/>
  <c r="C123" i="10"/>
  <c r="H122" i="10"/>
  <c r="C122" i="10"/>
  <c r="L121" i="10"/>
  <c r="K121" i="10"/>
  <c r="J121" i="10"/>
  <c r="I121" i="10"/>
  <c r="G121" i="10"/>
  <c r="C121" i="10" s="1"/>
  <c r="F121" i="10"/>
  <c r="E121" i="10"/>
  <c r="D121" i="10"/>
  <c r="H120" i="10"/>
  <c r="C120" i="10"/>
  <c r="H119" i="10"/>
  <c r="C119" i="10"/>
  <c r="H118" i="10"/>
  <c r="C118" i="10"/>
  <c r="H117" i="10"/>
  <c r="C117" i="10"/>
  <c r="H116" i="10"/>
  <c r="C116" i="10"/>
  <c r="L115" i="10"/>
  <c r="K115" i="10"/>
  <c r="J115" i="10"/>
  <c r="I115" i="10"/>
  <c r="G115" i="10"/>
  <c r="F115" i="10"/>
  <c r="E115" i="10"/>
  <c r="D115" i="10"/>
  <c r="C115" i="10" s="1"/>
  <c r="H114" i="10"/>
  <c r="C114" i="10"/>
  <c r="H113" i="10"/>
  <c r="C113" i="10"/>
  <c r="H112" i="10"/>
  <c r="C112" i="10"/>
  <c r="L111" i="10"/>
  <c r="K111" i="10"/>
  <c r="J111" i="10"/>
  <c r="I111" i="10"/>
  <c r="G111" i="10"/>
  <c r="F111" i="10"/>
  <c r="E111" i="10"/>
  <c r="C111" i="10" s="1"/>
  <c r="D111" i="10"/>
  <c r="H110" i="10"/>
  <c r="C110" i="10"/>
  <c r="H109" i="10"/>
  <c r="C109" i="10"/>
  <c r="H108" i="10"/>
  <c r="C108" i="10"/>
  <c r="H107" i="10"/>
  <c r="C107" i="10"/>
  <c r="I106" i="10"/>
  <c r="H106" i="10" s="1"/>
  <c r="C106" i="10"/>
  <c r="H105" i="10"/>
  <c r="C105" i="10"/>
  <c r="H104" i="10"/>
  <c r="C104" i="10"/>
  <c r="H103" i="10"/>
  <c r="C103" i="10"/>
  <c r="L102" i="10"/>
  <c r="K102" i="10"/>
  <c r="J102" i="10"/>
  <c r="I102" i="10"/>
  <c r="G102" i="10"/>
  <c r="F102" i="10"/>
  <c r="E102" i="10"/>
  <c r="D102" i="10"/>
  <c r="H101" i="10"/>
  <c r="C101" i="10"/>
  <c r="H100" i="10"/>
  <c r="C100" i="10"/>
  <c r="H99" i="10"/>
  <c r="C99" i="10"/>
  <c r="H98" i="10"/>
  <c r="C98" i="10"/>
  <c r="H97" i="10"/>
  <c r="C97" i="10"/>
  <c r="H96" i="10"/>
  <c r="C96" i="10"/>
  <c r="H95" i="10"/>
  <c r="C95" i="10"/>
  <c r="L94" i="10"/>
  <c r="K94" i="10"/>
  <c r="J94" i="10"/>
  <c r="I94" i="10"/>
  <c r="G94" i="10"/>
  <c r="F94" i="10"/>
  <c r="E94" i="10"/>
  <c r="D94" i="10"/>
  <c r="H93" i="10"/>
  <c r="C93" i="10"/>
  <c r="H92" i="10"/>
  <c r="C92" i="10"/>
  <c r="H91" i="10"/>
  <c r="C91" i="10"/>
  <c r="H90" i="10"/>
  <c r="C90" i="10"/>
  <c r="H89" i="10"/>
  <c r="C89" i="10"/>
  <c r="L88" i="10"/>
  <c r="K88" i="10"/>
  <c r="J88" i="10"/>
  <c r="I88" i="10"/>
  <c r="G88" i="10"/>
  <c r="F88" i="10"/>
  <c r="E88" i="10"/>
  <c r="D88" i="10"/>
  <c r="H87" i="10"/>
  <c r="C87" i="10"/>
  <c r="H86" i="10"/>
  <c r="C86" i="10"/>
  <c r="H85" i="10"/>
  <c r="C85" i="10"/>
  <c r="H84" i="10"/>
  <c r="C84" i="10"/>
  <c r="L83" i="10"/>
  <c r="K83" i="10"/>
  <c r="J83" i="10"/>
  <c r="I83" i="10"/>
  <c r="H83" i="10" s="1"/>
  <c r="G83" i="10"/>
  <c r="F83" i="10"/>
  <c r="E83" i="10"/>
  <c r="E82" i="10" s="1"/>
  <c r="D83" i="10"/>
  <c r="I82" i="10"/>
  <c r="H81" i="10"/>
  <c r="C81" i="10"/>
  <c r="H80" i="10"/>
  <c r="C80" i="10"/>
  <c r="L79" i="10"/>
  <c r="L75" i="10" s="1"/>
  <c r="K79" i="10"/>
  <c r="J79" i="10"/>
  <c r="H79" i="10" s="1"/>
  <c r="I79" i="10"/>
  <c r="G79" i="10"/>
  <c r="F79" i="10"/>
  <c r="E79" i="10"/>
  <c r="D79" i="10"/>
  <c r="H78" i="10"/>
  <c r="C78" i="10"/>
  <c r="H77" i="10"/>
  <c r="C77" i="10"/>
  <c r="L76" i="10"/>
  <c r="K76" i="10"/>
  <c r="K75" i="10" s="1"/>
  <c r="J76" i="10"/>
  <c r="I76" i="10"/>
  <c r="G76" i="10"/>
  <c r="F76" i="10"/>
  <c r="F75" i="10" s="1"/>
  <c r="E76" i="10"/>
  <c r="D76" i="10"/>
  <c r="G75" i="10"/>
  <c r="H73" i="10"/>
  <c r="C73" i="10"/>
  <c r="H72" i="10"/>
  <c r="C72" i="10"/>
  <c r="H71" i="10"/>
  <c r="C71" i="10"/>
  <c r="H70" i="10"/>
  <c r="C70" i="10"/>
  <c r="H69" i="10"/>
  <c r="C69" i="10"/>
  <c r="L68" i="10"/>
  <c r="K68" i="10"/>
  <c r="K66" i="10" s="1"/>
  <c r="J68" i="10"/>
  <c r="I68" i="10"/>
  <c r="G68" i="10"/>
  <c r="F68" i="10"/>
  <c r="F66" i="10" s="1"/>
  <c r="E68" i="10"/>
  <c r="D68" i="10"/>
  <c r="D66" i="10" s="1"/>
  <c r="H67" i="10"/>
  <c r="C67" i="10"/>
  <c r="L66" i="10"/>
  <c r="J66" i="10"/>
  <c r="I66" i="10"/>
  <c r="G66" i="10"/>
  <c r="E66" i="10"/>
  <c r="H65" i="10"/>
  <c r="C65" i="10"/>
  <c r="H64" i="10"/>
  <c r="C64" i="10"/>
  <c r="H63" i="10"/>
  <c r="C63" i="10"/>
  <c r="H62" i="10"/>
  <c r="C62" i="10"/>
  <c r="H61" i="10"/>
  <c r="C61" i="10"/>
  <c r="H60" i="10"/>
  <c r="C60" i="10"/>
  <c r="H59" i="10"/>
  <c r="C59" i="10"/>
  <c r="H58" i="10"/>
  <c r="C58" i="10"/>
  <c r="L57" i="10"/>
  <c r="L53" i="10" s="1"/>
  <c r="L52" i="10" s="1"/>
  <c r="K57" i="10"/>
  <c r="J57" i="10"/>
  <c r="I57" i="10"/>
  <c r="H57" i="10"/>
  <c r="G57" i="10"/>
  <c r="F57" i="10"/>
  <c r="E57" i="10"/>
  <c r="D57" i="10"/>
  <c r="C57" i="10" s="1"/>
  <c r="H56" i="10"/>
  <c r="C56" i="10"/>
  <c r="H55" i="10"/>
  <c r="C55" i="10"/>
  <c r="L54" i="10"/>
  <c r="K54" i="10"/>
  <c r="K53" i="10" s="1"/>
  <c r="K52" i="10" s="1"/>
  <c r="J54" i="10"/>
  <c r="J53" i="10" s="1"/>
  <c r="I54" i="10"/>
  <c r="G54" i="10"/>
  <c r="F54" i="10"/>
  <c r="F53" i="10" s="1"/>
  <c r="E54" i="10"/>
  <c r="E53" i="10" s="1"/>
  <c r="E52" i="10" s="1"/>
  <c r="D54" i="10"/>
  <c r="G53" i="10"/>
  <c r="G52" i="10" s="1"/>
  <c r="J52" i="10"/>
  <c r="H46" i="10"/>
  <c r="C46" i="10"/>
  <c r="H45" i="10"/>
  <c r="C45" i="10"/>
  <c r="L44" i="10"/>
  <c r="G44" i="10"/>
  <c r="H43" i="10"/>
  <c r="C43" i="10"/>
  <c r="K42" i="10"/>
  <c r="J42" i="10"/>
  <c r="I42" i="10"/>
  <c r="F42" i="10"/>
  <c r="E42" i="10"/>
  <c r="E20" i="10" s="1"/>
  <c r="D42" i="10"/>
  <c r="H41" i="10"/>
  <c r="C41" i="10"/>
  <c r="H40" i="10"/>
  <c r="C40" i="10"/>
  <c r="H39" i="10"/>
  <c r="C39" i="10"/>
  <c r="H38" i="10"/>
  <c r="C38" i="10"/>
  <c r="H37" i="10"/>
  <c r="C37" i="10"/>
  <c r="K36" i="10"/>
  <c r="H36" i="10" s="1"/>
  <c r="F36" i="10"/>
  <c r="H35" i="10"/>
  <c r="C35" i="10"/>
  <c r="K34" i="10"/>
  <c r="C34" i="10"/>
  <c r="F33" i="10"/>
  <c r="C33" i="10" s="1"/>
  <c r="H32" i="10"/>
  <c r="C32" i="10"/>
  <c r="K31" i="10"/>
  <c r="H31" i="10" s="1"/>
  <c r="F31" i="10"/>
  <c r="C31" i="10" s="1"/>
  <c r="H30" i="10"/>
  <c r="C30" i="10"/>
  <c r="H29" i="10"/>
  <c r="C29" i="10"/>
  <c r="H28" i="10"/>
  <c r="C28" i="10"/>
  <c r="K27" i="10"/>
  <c r="H27" i="10" s="1"/>
  <c r="F27" i="10"/>
  <c r="C27" i="10" s="1"/>
  <c r="H25" i="10"/>
  <c r="C25" i="10"/>
  <c r="C24" i="10"/>
  <c r="H23" i="10"/>
  <c r="C23" i="10"/>
  <c r="H22" i="10"/>
  <c r="C22" i="10"/>
  <c r="L21" i="10"/>
  <c r="K21" i="10"/>
  <c r="J21" i="10"/>
  <c r="J287" i="10" s="1"/>
  <c r="I21" i="10"/>
  <c r="I287" i="10" s="1"/>
  <c r="I286" i="10" s="1"/>
  <c r="H21" i="10"/>
  <c r="G21" i="10"/>
  <c r="F21" i="10"/>
  <c r="F287" i="10" s="1"/>
  <c r="F286" i="10" s="1"/>
  <c r="E21" i="10"/>
  <c r="E287" i="10" s="1"/>
  <c r="D21" i="10"/>
  <c r="H296" i="9"/>
  <c r="C296" i="9"/>
  <c r="H295" i="9"/>
  <c r="C295" i="9"/>
  <c r="H294" i="9"/>
  <c r="C294" i="9"/>
  <c r="H293" i="9"/>
  <c r="C293" i="9"/>
  <c r="H292" i="9"/>
  <c r="C292" i="9"/>
  <c r="H291" i="9"/>
  <c r="C291" i="9"/>
  <c r="H290" i="9"/>
  <c r="C290" i="9"/>
  <c r="H289" i="9"/>
  <c r="C289" i="9"/>
  <c r="L288" i="9"/>
  <c r="K288" i="9"/>
  <c r="J288" i="9"/>
  <c r="I288" i="9"/>
  <c r="H288" i="9"/>
  <c r="G288" i="9"/>
  <c r="F288" i="9"/>
  <c r="E288" i="9"/>
  <c r="D288" i="9"/>
  <c r="C288" i="9"/>
  <c r="H283" i="9"/>
  <c r="C283" i="9"/>
  <c r="H282" i="9"/>
  <c r="C282" i="9"/>
  <c r="L281" i="9"/>
  <c r="K281" i="9"/>
  <c r="J281" i="9"/>
  <c r="I281" i="9"/>
  <c r="G281" i="9"/>
  <c r="F281" i="9"/>
  <c r="E281" i="9"/>
  <c r="D281" i="9"/>
  <c r="H280" i="9"/>
  <c r="C280" i="9"/>
  <c r="L279" i="9"/>
  <c r="K279" i="9"/>
  <c r="J279" i="9"/>
  <c r="I279" i="9"/>
  <c r="G279" i="9"/>
  <c r="F279" i="9"/>
  <c r="E279" i="9"/>
  <c r="D279" i="9"/>
  <c r="H278" i="9"/>
  <c r="C278" i="9"/>
  <c r="H277" i="9"/>
  <c r="C277" i="9"/>
  <c r="H276" i="9"/>
  <c r="C276" i="9"/>
  <c r="L275" i="9"/>
  <c r="K275" i="9"/>
  <c r="J275" i="9"/>
  <c r="I275" i="9"/>
  <c r="G275" i="9"/>
  <c r="F275" i="9"/>
  <c r="F269" i="9" s="1"/>
  <c r="F268" i="9" s="1"/>
  <c r="E275" i="9"/>
  <c r="E269" i="9" s="1"/>
  <c r="E268" i="9" s="1"/>
  <c r="D275" i="9"/>
  <c r="H274" i="9"/>
  <c r="C274" i="9"/>
  <c r="H273" i="9"/>
  <c r="C273" i="9"/>
  <c r="H272" i="9"/>
  <c r="C272" i="9"/>
  <c r="L271" i="9"/>
  <c r="L269" i="9" s="1"/>
  <c r="L268" i="9" s="1"/>
  <c r="K271" i="9"/>
  <c r="J271" i="9"/>
  <c r="I271" i="9"/>
  <c r="G271" i="9"/>
  <c r="G269" i="9" s="1"/>
  <c r="G268" i="9" s="1"/>
  <c r="F271" i="9"/>
  <c r="E271" i="9"/>
  <c r="D271" i="9"/>
  <c r="H270" i="9"/>
  <c r="C270" i="9"/>
  <c r="K269" i="9"/>
  <c r="K268" i="9" s="1"/>
  <c r="I269" i="9"/>
  <c r="D269" i="9"/>
  <c r="D268" i="9" s="1"/>
  <c r="H267" i="9"/>
  <c r="C267" i="9"/>
  <c r="H266" i="9"/>
  <c r="C266" i="9"/>
  <c r="H265" i="9"/>
  <c r="C265" i="9"/>
  <c r="H264" i="9"/>
  <c r="C264" i="9"/>
  <c r="L263" i="9"/>
  <c r="K263" i="9"/>
  <c r="J263" i="9"/>
  <c r="I263" i="9"/>
  <c r="H263" i="9" s="1"/>
  <c r="G263" i="9"/>
  <c r="F263" i="9"/>
  <c r="E263" i="9"/>
  <c r="D263" i="9"/>
  <c r="D258" i="9" s="1"/>
  <c r="H262" i="9"/>
  <c r="C262" i="9"/>
  <c r="H261" i="9"/>
  <c r="C261" i="9"/>
  <c r="H260" i="9"/>
  <c r="C260" i="9"/>
  <c r="L259" i="9"/>
  <c r="K259" i="9"/>
  <c r="J259" i="9"/>
  <c r="I259" i="9"/>
  <c r="G259" i="9"/>
  <c r="G258" i="9" s="1"/>
  <c r="F259" i="9"/>
  <c r="F258" i="9" s="1"/>
  <c r="E259" i="9"/>
  <c r="D259" i="9"/>
  <c r="L258" i="9"/>
  <c r="K258" i="9"/>
  <c r="H257" i="9"/>
  <c r="C257" i="9"/>
  <c r="H256" i="9"/>
  <c r="C256" i="9"/>
  <c r="H255" i="9"/>
  <c r="C255" i="9"/>
  <c r="H254" i="9"/>
  <c r="C254" i="9"/>
  <c r="H253" i="9"/>
  <c r="C253" i="9"/>
  <c r="H252" i="9"/>
  <c r="C252" i="9"/>
  <c r="L251" i="9"/>
  <c r="K251" i="9"/>
  <c r="J251" i="9"/>
  <c r="J250" i="9" s="1"/>
  <c r="I251" i="9"/>
  <c r="G251" i="9"/>
  <c r="G250" i="9" s="1"/>
  <c r="F251" i="9"/>
  <c r="F250" i="9" s="1"/>
  <c r="E251" i="9"/>
  <c r="D251" i="9"/>
  <c r="L250" i="9"/>
  <c r="K250" i="9"/>
  <c r="D250" i="9"/>
  <c r="H249" i="9"/>
  <c r="C249" i="9"/>
  <c r="H248" i="9"/>
  <c r="C248" i="9"/>
  <c r="H247" i="9"/>
  <c r="C247" i="9"/>
  <c r="H246" i="9"/>
  <c r="C246" i="9"/>
  <c r="L245" i="9"/>
  <c r="K245" i="9"/>
  <c r="J245" i="9"/>
  <c r="I245" i="9"/>
  <c r="G245" i="9"/>
  <c r="G230" i="9" s="1"/>
  <c r="F245" i="9"/>
  <c r="E245" i="9"/>
  <c r="D245" i="9"/>
  <c r="H244" i="9"/>
  <c r="C244" i="9"/>
  <c r="H243" i="9"/>
  <c r="C243" i="9"/>
  <c r="H242" i="9"/>
  <c r="C242" i="9"/>
  <c r="H241" i="9"/>
  <c r="C241" i="9"/>
  <c r="H240" i="9"/>
  <c r="C240" i="9"/>
  <c r="H239" i="9"/>
  <c r="C239" i="9"/>
  <c r="H238" i="9"/>
  <c r="C238" i="9"/>
  <c r="L237" i="9"/>
  <c r="K237" i="9"/>
  <c r="J237" i="9"/>
  <c r="I237" i="9"/>
  <c r="G237" i="9"/>
  <c r="F237" i="9"/>
  <c r="E237" i="9"/>
  <c r="D237" i="9"/>
  <c r="H236" i="9"/>
  <c r="C236" i="9"/>
  <c r="H235" i="9"/>
  <c r="C235" i="9"/>
  <c r="L234" i="9"/>
  <c r="K234" i="9"/>
  <c r="J234" i="9"/>
  <c r="I234" i="9"/>
  <c r="H234" i="9" s="1"/>
  <c r="G234" i="9"/>
  <c r="F234" i="9"/>
  <c r="E234" i="9"/>
  <c r="D234" i="9"/>
  <c r="H233" i="9"/>
  <c r="C233" i="9"/>
  <c r="L232" i="9"/>
  <c r="L230" i="9" s="1"/>
  <c r="K232" i="9"/>
  <c r="J232" i="9"/>
  <c r="I232" i="9"/>
  <c r="H232" i="9"/>
  <c r="G232" i="9"/>
  <c r="F232" i="9"/>
  <c r="E232" i="9"/>
  <c r="D232" i="9"/>
  <c r="C232" i="9" s="1"/>
  <c r="H231" i="9"/>
  <c r="C231" i="9"/>
  <c r="K230" i="9"/>
  <c r="K229" i="9" s="1"/>
  <c r="H228" i="9"/>
  <c r="C228" i="9"/>
  <c r="H227" i="9"/>
  <c r="C227" i="9"/>
  <c r="L226" i="9"/>
  <c r="K226" i="9"/>
  <c r="H226" i="9" s="1"/>
  <c r="J226" i="9"/>
  <c r="I226" i="9"/>
  <c r="G226" i="9"/>
  <c r="F226" i="9"/>
  <c r="E226" i="9"/>
  <c r="D226" i="9"/>
  <c r="H225" i="9"/>
  <c r="C225" i="9"/>
  <c r="H224" i="9"/>
  <c r="C224" i="9"/>
  <c r="I223" i="9"/>
  <c r="H223" i="9"/>
  <c r="C223" i="9"/>
  <c r="H222" i="9"/>
  <c r="C222" i="9"/>
  <c r="H221" i="9"/>
  <c r="C221" i="9"/>
  <c r="H220" i="9"/>
  <c r="C220" i="9"/>
  <c r="H219" i="9"/>
  <c r="C219" i="9"/>
  <c r="H218" i="9"/>
  <c r="C218" i="9"/>
  <c r="H217" i="9"/>
  <c r="C217" i="9"/>
  <c r="H216" i="9"/>
  <c r="C216" i="9"/>
  <c r="L215" i="9"/>
  <c r="K215" i="9"/>
  <c r="J215" i="9"/>
  <c r="I215" i="9"/>
  <c r="G215" i="9"/>
  <c r="F215" i="9"/>
  <c r="E215" i="9"/>
  <c r="D215" i="9"/>
  <c r="C215" i="9" s="1"/>
  <c r="H214" i="9"/>
  <c r="C214" i="9"/>
  <c r="H213" i="9"/>
  <c r="C213" i="9"/>
  <c r="H212" i="9"/>
  <c r="C212" i="9"/>
  <c r="H211" i="9"/>
  <c r="C211" i="9"/>
  <c r="H210" i="9"/>
  <c r="C210" i="9"/>
  <c r="H209" i="9"/>
  <c r="C209" i="9"/>
  <c r="H208" i="9"/>
  <c r="C208" i="9"/>
  <c r="H207" i="9"/>
  <c r="C207" i="9"/>
  <c r="H206" i="9"/>
  <c r="C206" i="9"/>
  <c r="H205" i="9"/>
  <c r="C205" i="9"/>
  <c r="L204" i="9"/>
  <c r="K204" i="9"/>
  <c r="K203" i="9" s="1"/>
  <c r="J204" i="9"/>
  <c r="J203" i="9" s="1"/>
  <c r="I204" i="9"/>
  <c r="G204" i="9"/>
  <c r="F204" i="9"/>
  <c r="F203" i="9" s="1"/>
  <c r="E204" i="9"/>
  <c r="E203" i="9" s="1"/>
  <c r="E194" i="9" s="1"/>
  <c r="D204" i="9"/>
  <c r="G203" i="9"/>
  <c r="H202" i="9"/>
  <c r="C202" i="9"/>
  <c r="H201" i="9"/>
  <c r="C201" i="9"/>
  <c r="H200" i="9"/>
  <c r="C200" i="9"/>
  <c r="H199" i="9"/>
  <c r="C199" i="9"/>
  <c r="H198" i="9"/>
  <c r="C198" i="9"/>
  <c r="L197" i="9"/>
  <c r="L195" i="9" s="1"/>
  <c r="K197" i="9"/>
  <c r="J197" i="9"/>
  <c r="I197" i="9"/>
  <c r="I195" i="9" s="1"/>
  <c r="G197" i="9"/>
  <c r="G195" i="9" s="1"/>
  <c r="G194" i="9" s="1"/>
  <c r="F197" i="9"/>
  <c r="E197" i="9"/>
  <c r="D197" i="9"/>
  <c r="D195" i="9" s="1"/>
  <c r="C197" i="9"/>
  <c r="H196" i="9"/>
  <c r="C196" i="9"/>
  <c r="K195" i="9"/>
  <c r="J195" i="9"/>
  <c r="F195" i="9"/>
  <c r="E195" i="9"/>
  <c r="H192" i="9"/>
  <c r="C192" i="9"/>
  <c r="L191" i="9"/>
  <c r="K191" i="9"/>
  <c r="K190" i="9" s="1"/>
  <c r="J191" i="9"/>
  <c r="I191" i="9"/>
  <c r="G191" i="9"/>
  <c r="G190" i="9" s="1"/>
  <c r="F191" i="9"/>
  <c r="F190" i="9" s="1"/>
  <c r="E191" i="9"/>
  <c r="E190" i="9" s="1"/>
  <c r="E186" i="9" s="1"/>
  <c r="D191" i="9"/>
  <c r="L190" i="9"/>
  <c r="I190" i="9"/>
  <c r="D190" i="9"/>
  <c r="H189" i="9"/>
  <c r="C189" i="9"/>
  <c r="H188" i="9"/>
  <c r="C188" i="9"/>
  <c r="L187" i="9"/>
  <c r="L186" i="9" s="1"/>
  <c r="K187" i="9"/>
  <c r="J187" i="9"/>
  <c r="I187" i="9"/>
  <c r="I186" i="9" s="1"/>
  <c r="G187" i="9"/>
  <c r="C187" i="9" s="1"/>
  <c r="F187" i="9"/>
  <c r="E187" i="9"/>
  <c r="D187" i="9"/>
  <c r="D186" i="9"/>
  <c r="H185" i="9"/>
  <c r="C185" i="9"/>
  <c r="H184" i="9"/>
  <c r="C184" i="9"/>
  <c r="L183" i="9"/>
  <c r="K183" i="9"/>
  <c r="J183" i="9"/>
  <c r="I183" i="9"/>
  <c r="G183" i="9"/>
  <c r="C183" i="9" s="1"/>
  <c r="F183" i="9"/>
  <c r="E183" i="9"/>
  <c r="D183" i="9"/>
  <c r="H182" i="9"/>
  <c r="C182" i="9"/>
  <c r="H181" i="9"/>
  <c r="C181" i="9"/>
  <c r="H180" i="9"/>
  <c r="C180" i="9"/>
  <c r="H179" i="9"/>
  <c r="C179" i="9"/>
  <c r="L178" i="9"/>
  <c r="K178" i="9"/>
  <c r="J178" i="9"/>
  <c r="I178" i="9"/>
  <c r="H178" i="9" s="1"/>
  <c r="G178" i="9"/>
  <c r="F178" i="9"/>
  <c r="E178" i="9"/>
  <c r="D178" i="9"/>
  <c r="H177" i="9"/>
  <c r="C177" i="9"/>
  <c r="H176" i="9"/>
  <c r="C176" i="9"/>
  <c r="H175" i="9"/>
  <c r="C175" i="9"/>
  <c r="L174" i="9"/>
  <c r="L173" i="9" s="1"/>
  <c r="K174" i="9"/>
  <c r="K173" i="9" s="1"/>
  <c r="J174" i="9"/>
  <c r="I174" i="9"/>
  <c r="G174" i="9"/>
  <c r="G173" i="9" s="1"/>
  <c r="G172" i="9" s="1"/>
  <c r="F174" i="9"/>
  <c r="F173" i="9" s="1"/>
  <c r="F172" i="9" s="1"/>
  <c r="E174" i="9"/>
  <c r="D174" i="9"/>
  <c r="J173" i="9"/>
  <c r="J172" i="9" s="1"/>
  <c r="H171" i="9"/>
  <c r="C171" i="9"/>
  <c r="H170" i="9"/>
  <c r="C170" i="9"/>
  <c r="H169" i="9"/>
  <c r="C169" i="9"/>
  <c r="H168" i="9"/>
  <c r="C168" i="9"/>
  <c r="H167" i="9"/>
  <c r="C167" i="9"/>
  <c r="H166" i="9"/>
  <c r="C166" i="9"/>
  <c r="L165" i="9"/>
  <c r="L164" i="9" s="1"/>
  <c r="K165" i="9"/>
  <c r="K164" i="9" s="1"/>
  <c r="J165" i="9"/>
  <c r="J164" i="9" s="1"/>
  <c r="I165" i="9"/>
  <c r="G165" i="9"/>
  <c r="G164" i="9" s="1"/>
  <c r="F165" i="9"/>
  <c r="F164" i="9" s="1"/>
  <c r="E165" i="9"/>
  <c r="D165" i="9"/>
  <c r="C165" i="9"/>
  <c r="E164" i="9"/>
  <c r="D164" i="9"/>
  <c r="H163" i="9"/>
  <c r="C163" i="9"/>
  <c r="H162" i="9"/>
  <c r="C162" i="9"/>
  <c r="H161" i="9"/>
  <c r="C161" i="9"/>
  <c r="H160" i="9"/>
  <c r="C160" i="9"/>
  <c r="L159" i="9"/>
  <c r="K159" i="9"/>
  <c r="J159" i="9"/>
  <c r="I159" i="9"/>
  <c r="H159" i="9" s="1"/>
  <c r="G159" i="9"/>
  <c r="F159" i="9"/>
  <c r="E159" i="9"/>
  <c r="D159" i="9"/>
  <c r="C159" i="9" s="1"/>
  <c r="H158" i="9"/>
  <c r="C158" i="9"/>
  <c r="H157" i="9"/>
  <c r="C157" i="9"/>
  <c r="H156" i="9"/>
  <c r="C156" i="9"/>
  <c r="H155" i="9"/>
  <c r="C155" i="9"/>
  <c r="H154" i="9"/>
  <c r="C154" i="9"/>
  <c r="H153" i="9"/>
  <c r="C153" i="9"/>
  <c r="H152" i="9"/>
  <c r="C152" i="9"/>
  <c r="H151" i="9"/>
  <c r="C151" i="9"/>
  <c r="L150" i="9"/>
  <c r="K150" i="9"/>
  <c r="J150" i="9"/>
  <c r="I150" i="9"/>
  <c r="G150" i="9"/>
  <c r="F150" i="9"/>
  <c r="E150" i="9"/>
  <c r="D150" i="9"/>
  <c r="H149" i="9"/>
  <c r="C149" i="9"/>
  <c r="H148" i="9"/>
  <c r="C148" i="9"/>
  <c r="H147" i="9"/>
  <c r="C147" i="9"/>
  <c r="H146" i="9"/>
  <c r="C146" i="9"/>
  <c r="H145" i="9"/>
  <c r="C145" i="9"/>
  <c r="H144" i="9"/>
  <c r="C144" i="9"/>
  <c r="L143" i="9"/>
  <c r="K143" i="9"/>
  <c r="J143" i="9"/>
  <c r="I143" i="9"/>
  <c r="G143" i="9"/>
  <c r="F143" i="9"/>
  <c r="E143" i="9"/>
  <c r="C143" i="9" s="1"/>
  <c r="D143" i="9"/>
  <c r="H142" i="9"/>
  <c r="C142" i="9"/>
  <c r="H141" i="9"/>
  <c r="C141" i="9"/>
  <c r="L140" i="9"/>
  <c r="K140" i="9"/>
  <c r="H140" i="9" s="1"/>
  <c r="J140" i="9"/>
  <c r="I140" i="9"/>
  <c r="G140" i="9"/>
  <c r="F140" i="9"/>
  <c r="E140" i="9"/>
  <c r="D140" i="9"/>
  <c r="H139" i="9"/>
  <c r="C139" i="9"/>
  <c r="H138" i="9"/>
  <c r="C138" i="9"/>
  <c r="H137" i="9"/>
  <c r="C137" i="9"/>
  <c r="H136" i="9"/>
  <c r="C136" i="9"/>
  <c r="L135" i="9"/>
  <c r="K135" i="9"/>
  <c r="J135" i="9"/>
  <c r="I135" i="9"/>
  <c r="G135" i="9"/>
  <c r="F135" i="9"/>
  <c r="E135" i="9"/>
  <c r="D135" i="9"/>
  <c r="C135" i="9"/>
  <c r="H134" i="9"/>
  <c r="C134" i="9"/>
  <c r="H133" i="9"/>
  <c r="C133" i="9"/>
  <c r="K132" i="9"/>
  <c r="I132" i="9"/>
  <c r="C132" i="9"/>
  <c r="H131" i="9"/>
  <c r="C131" i="9"/>
  <c r="L130" i="9"/>
  <c r="K130" i="9"/>
  <c r="J130" i="9"/>
  <c r="I130" i="9"/>
  <c r="G130" i="9"/>
  <c r="F130" i="9"/>
  <c r="E130" i="9"/>
  <c r="D130" i="9"/>
  <c r="H128" i="9"/>
  <c r="H127" i="9" s="1"/>
  <c r="C128" i="9"/>
  <c r="C127" i="9" s="1"/>
  <c r="L127" i="9"/>
  <c r="K127" i="9"/>
  <c r="J127" i="9"/>
  <c r="I127" i="9"/>
  <c r="G127" i="9"/>
  <c r="F127" i="9"/>
  <c r="E127" i="9"/>
  <c r="D127" i="9"/>
  <c r="H126" i="9"/>
  <c r="C126" i="9"/>
  <c r="H125" i="9"/>
  <c r="C125" i="9"/>
  <c r="H124" i="9"/>
  <c r="C124" i="9"/>
  <c r="H123" i="9"/>
  <c r="C123" i="9"/>
  <c r="H122" i="9"/>
  <c r="C122" i="9"/>
  <c r="L121" i="9"/>
  <c r="K121" i="9"/>
  <c r="J121" i="9"/>
  <c r="I121" i="9"/>
  <c r="G121" i="9"/>
  <c r="G82" i="9" s="1"/>
  <c r="F121" i="9"/>
  <c r="E121" i="9"/>
  <c r="D121" i="9"/>
  <c r="H120" i="9"/>
  <c r="C120" i="9"/>
  <c r="H119" i="9"/>
  <c r="C119" i="9"/>
  <c r="H118" i="9"/>
  <c r="C118" i="9"/>
  <c r="H117" i="9"/>
  <c r="C117" i="9"/>
  <c r="H116" i="9"/>
  <c r="C116" i="9"/>
  <c r="L115" i="9"/>
  <c r="K115" i="9"/>
  <c r="J115" i="9"/>
  <c r="I115" i="9"/>
  <c r="G115" i="9"/>
  <c r="F115" i="9"/>
  <c r="E115" i="9"/>
  <c r="D115" i="9"/>
  <c r="H114" i="9"/>
  <c r="C114" i="9"/>
  <c r="H113" i="9"/>
  <c r="C113" i="9"/>
  <c r="H112" i="9"/>
  <c r="C112" i="9"/>
  <c r="L111" i="9"/>
  <c r="K111" i="9"/>
  <c r="J111" i="9"/>
  <c r="I111" i="9"/>
  <c r="H111" i="9"/>
  <c r="G111" i="9"/>
  <c r="F111" i="9"/>
  <c r="E111" i="9"/>
  <c r="D111" i="9"/>
  <c r="C111" i="9" s="1"/>
  <c r="H110" i="9"/>
  <c r="C110" i="9"/>
  <c r="H109" i="9"/>
  <c r="C109" i="9"/>
  <c r="H108" i="9"/>
  <c r="C108" i="9"/>
  <c r="H107" i="9"/>
  <c r="C107" i="9"/>
  <c r="I106" i="9"/>
  <c r="H106" i="9"/>
  <c r="C106" i="9"/>
  <c r="H105" i="9"/>
  <c r="C105" i="9"/>
  <c r="H104" i="9"/>
  <c r="C104" i="9"/>
  <c r="H103" i="9"/>
  <c r="C103" i="9"/>
  <c r="L102" i="9"/>
  <c r="K102" i="9"/>
  <c r="K82" i="9" s="1"/>
  <c r="J102" i="9"/>
  <c r="H102" i="9" s="1"/>
  <c r="I102" i="9"/>
  <c r="G102" i="9"/>
  <c r="F102" i="9"/>
  <c r="E102" i="9"/>
  <c r="D102" i="9"/>
  <c r="H101" i="9"/>
  <c r="C101" i="9"/>
  <c r="H100" i="9"/>
  <c r="C100" i="9"/>
  <c r="H99" i="9"/>
  <c r="C99" i="9"/>
  <c r="H98" i="9"/>
  <c r="C98" i="9"/>
  <c r="H97" i="9"/>
  <c r="C97" i="9"/>
  <c r="H96" i="9"/>
  <c r="C96" i="9"/>
  <c r="H95" i="9"/>
  <c r="C95" i="9"/>
  <c r="L94" i="9"/>
  <c r="K94" i="9"/>
  <c r="J94" i="9"/>
  <c r="I94" i="9"/>
  <c r="H94" i="9" s="1"/>
  <c r="G94" i="9"/>
  <c r="F94" i="9"/>
  <c r="E94" i="9"/>
  <c r="D94" i="9"/>
  <c r="H93" i="9"/>
  <c r="C93" i="9"/>
  <c r="H92" i="9"/>
  <c r="C92" i="9"/>
  <c r="H91" i="9"/>
  <c r="C91" i="9"/>
  <c r="H90" i="9"/>
  <c r="C90" i="9"/>
  <c r="H89" i="9"/>
  <c r="C89" i="9"/>
  <c r="L88" i="9"/>
  <c r="L82" i="9" s="1"/>
  <c r="K88" i="9"/>
  <c r="J88" i="9"/>
  <c r="I88" i="9"/>
  <c r="H88" i="9"/>
  <c r="G88" i="9"/>
  <c r="F88" i="9"/>
  <c r="E88" i="9"/>
  <c r="D88" i="9"/>
  <c r="C88" i="9" s="1"/>
  <c r="H87" i="9"/>
  <c r="C87" i="9"/>
  <c r="H86" i="9"/>
  <c r="C86" i="9"/>
  <c r="H85" i="9"/>
  <c r="C85" i="9"/>
  <c r="H84" i="9"/>
  <c r="C84" i="9"/>
  <c r="L83" i="9"/>
  <c r="K83" i="9"/>
  <c r="J83" i="9"/>
  <c r="I83" i="9"/>
  <c r="G83" i="9"/>
  <c r="F83" i="9"/>
  <c r="E83" i="9"/>
  <c r="D83" i="9"/>
  <c r="F82" i="9"/>
  <c r="H81" i="9"/>
  <c r="C81" i="9"/>
  <c r="H80" i="9"/>
  <c r="C80" i="9"/>
  <c r="L79" i="9"/>
  <c r="K79" i="9"/>
  <c r="J79" i="9"/>
  <c r="I79" i="9"/>
  <c r="H79" i="9" s="1"/>
  <c r="G79" i="9"/>
  <c r="F79" i="9"/>
  <c r="E79" i="9"/>
  <c r="D79" i="9"/>
  <c r="H78" i="9"/>
  <c r="C78" i="9"/>
  <c r="H77" i="9"/>
  <c r="C77" i="9"/>
  <c r="L76" i="9"/>
  <c r="K76" i="9"/>
  <c r="K75" i="9" s="1"/>
  <c r="J76" i="9"/>
  <c r="J75" i="9" s="1"/>
  <c r="I76" i="9"/>
  <c r="H76" i="9" s="1"/>
  <c r="G76" i="9"/>
  <c r="G75" i="9" s="1"/>
  <c r="F76" i="9"/>
  <c r="F75" i="9" s="1"/>
  <c r="E76" i="9"/>
  <c r="D76" i="9"/>
  <c r="C76" i="9" s="1"/>
  <c r="L75" i="9"/>
  <c r="E75" i="9"/>
  <c r="D75" i="9"/>
  <c r="H73" i="9"/>
  <c r="C73" i="9"/>
  <c r="H72" i="9"/>
  <c r="C72" i="9"/>
  <c r="H71" i="9"/>
  <c r="C71" i="9"/>
  <c r="H70" i="9"/>
  <c r="C70" i="9"/>
  <c r="H69" i="9"/>
  <c r="C69" i="9"/>
  <c r="L68" i="9"/>
  <c r="L66" i="9" s="1"/>
  <c r="K68" i="9"/>
  <c r="K66" i="9" s="1"/>
  <c r="K52" i="9" s="1"/>
  <c r="J68" i="9"/>
  <c r="I68" i="9"/>
  <c r="G68" i="9"/>
  <c r="G66" i="9" s="1"/>
  <c r="F68" i="9"/>
  <c r="F66" i="9" s="1"/>
  <c r="E68" i="9"/>
  <c r="D68" i="9"/>
  <c r="H67" i="9"/>
  <c r="C67" i="9"/>
  <c r="J66" i="9"/>
  <c r="I66" i="9"/>
  <c r="E66" i="9"/>
  <c r="D66" i="9"/>
  <c r="H65" i="9"/>
  <c r="C65" i="9"/>
  <c r="H64" i="9"/>
  <c r="C64" i="9"/>
  <c r="H63" i="9"/>
  <c r="C63" i="9"/>
  <c r="H62" i="9"/>
  <c r="C62" i="9"/>
  <c r="H61" i="9"/>
  <c r="C61" i="9"/>
  <c r="H60" i="9"/>
  <c r="C60" i="9"/>
  <c r="H59" i="9"/>
  <c r="C59" i="9"/>
  <c r="H58" i="9"/>
  <c r="C58" i="9"/>
  <c r="L57" i="9"/>
  <c r="K57" i="9"/>
  <c r="J57" i="9"/>
  <c r="I57" i="9"/>
  <c r="G57" i="9"/>
  <c r="F57" i="9"/>
  <c r="E57" i="9"/>
  <c r="D57" i="9"/>
  <c r="H56" i="9"/>
  <c r="C56" i="9"/>
  <c r="H55" i="9"/>
  <c r="C55" i="9"/>
  <c r="L54" i="9"/>
  <c r="L53" i="9" s="1"/>
  <c r="L52" i="9" s="1"/>
  <c r="K54" i="9"/>
  <c r="K53" i="9" s="1"/>
  <c r="J54" i="9"/>
  <c r="J53" i="9" s="1"/>
  <c r="I54" i="9"/>
  <c r="I53" i="9" s="1"/>
  <c r="G54" i="9"/>
  <c r="G53" i="9" s="1"/>
  <c r="F54" i="9"/>
  <c r="F53" i="9" s="1"/>
  <c r="E54" i="9"/>
  <c r="D54" i="9"/>
  <c r="C54" i="9"/>
  <c r="E53" i="9"/>
  <c r="E52" i="9" s="1"/>
  <c r="D53" i="9"/>
  <c r="H46" i="9"/>
  <c r="C46" i="9"/>
  <c r="H45" i="9"/>
  <c r="C45" i="9"/>
  <c r="L44" i="9"/>
  <c r="H44" i="9" s="1"/>
  <c r="G44" i="9"/>
  <c r="C44" i="9" s="1"/>
  <c r="H43" i="9"/>
  <c r="C43" i="9"/>
  <c r="K42" i="9"/>
  <c r="J42" i="9"/>
  <c r="I42" i="9"/>
  <c r="H42" i="9" s="1"/>
  <c r="F42" i="9"/>
  <c r="E42" i="9"/>
  <c r="D42" i="9"/>
  <c r="C42" i="9" s="1"/>
  <c r="H41" i="9"/>
  <c r="C41" i="9"/>
  <c r="H40" i="9"/>
  <c r="C40" i="9"/>
  <c r="H39" i="9"/>
  <c r="C39" i="9"/>
  <c r="H38" i="9"/>
  <c r="C38" i="9"/>
  <c r="H37" i="9"/>
  <c r="C37" i="9"/>
  <c r="K36" i="9"/>
  <c r="H36" i="9" s="1"/>
  <c r="F36" i="9"/>
  <c r="C36" i="9" s="1"/>
  <c r="H35" i="9"/>
  <c r="C35" i="9"/>
  <c r="K34" i="9"/>
  <c r="H34" i="9" s="1"/>
  <c r="C34" i="9"/>
  <c r="K33" i="9"/>
  <c r="H33" i="9" s="1"/>
  <c r="F33" i="9"/>
  <c r="C33" i="9" s="1"/>
  <c r="H32" i="9"/>
  <c r="C32" i="9"/>
  <c r="K31" i="9"/>
  <c r="H31" i="9" s="1"/>
  <c r="F31" i="9"/>
  <c r="H30" i="9"/>
  <c r="C30" i="9"/>
  <c r="H29" i="9"/>
  <c r="C29" i="9"/>
  <c r="H28" i="9"/>
  <c r="C28" i="9"/>
  <c r="K27" i="9"/>
  <c r="H27" i="9" s="1"/>
  <c r="F27" i="9"/>
  <c r="C27" i="9" s="1"/>
  <c r="H25" i="9"/>
  <c r="C25" i="9"/>
  <c r="C24" i="9"/>
  <c r="H23" i="9"/>
  <c r="C23" i="9"/>
  <c r="H22" i="9"/>
  <c r="C22" i="9"/>
  <c r="L21" i="9"/>
  <c r="L287" i="9" s="1"/>
  <c r="L286" i="9" s="1"/>
  <c r="K21" i="9"/>
  <c r="J21" i="9"/>
  <c r="I21" i="9"/>
  <c r="G21" i="9"/>
  <c r="G287" i="9" s="1"/>
  <c r="G286" i="9" s="1"/>
  <c r="F21" i="9"/>
  <c r="E21" i="9"/>
  <c r="D21" i="9"/>
  <c r="D287" i="9" s="1"/>
  <c r="D286" i="9" s="1"/>
  <c r="J20" i="9"/>
  <c r="H296" i="8"/>
  <c r="C296" i="8"/>
  <c r="H295" i="8"/>
  <c r="C295" i="8"/>
  <c r="H294" i="8"/>
  <c r="C294" i="8"/>
  <c r="H293" i="8"/>
  <c r="C293" i="8"/>
  <c r="H292" i="8"/>
  <c r="C292" i="8"/>
  <c r="H291" i="8"/>
  <c r="C291" i="8"/>
  <c r="H290" i="8"/>
  <c r="C290" i="8"/>
  <c r="H289" i="8"/>
  <c r="H288" i="8" s="1"/>
  <c r="C289" i="8"/>
  <c r="L288" i="8"/>
  <c r="K288" i="8"/>
  <c r="J288" i="8"/>
  <c r="I288" i="8"/>
  <c r="G288" i="8"/>
  <c r="F288" i="8"/>
  <c r="E288" i="8"/>
  <c r="D288" i="8"/>
  <c r="H283" i="8"/>
  <c r="C283" i="8"/>
  <c r="H282" i="8"/>
  <c r="C282" i="8"/>
  <c r="L281" i="8"/>
  <c r="K281" i="8"/>
  <c r="J281" i="8"/>
  <c r="I281" i="8"/>
  <c r="G281" i="8"/>
  <c r="G287" i="8" s="1"/>
  <c r="G286" i="8" s="1"/>
  <c r="F281" i="8"/>
  <c r="E281" i="8"/>
  <c r="D281" i="8"/>
  <c r="C281" i="8"/>
  <c r="H280" i="8"/>
  <c r="C280" i="8"/>
  <c r="L279" i="8"/>
  <c r="K279" i="8"/>
  <c r="J279" i="8"/>
  <c r="I279" i="8"/>
  <c r="G279" i="8"/>
  <c r="F279" i="8"/>
  <c r="C279" i="8" s="1"/>
  <c r="E279" i="8"/>
  <c r="D279" i="8"/>
  <c r="H278" i="8"/>
  <c r="C278" i="8"/>
  <c r="H277" i="8"/>
  <c r="C277" i="8"/>
  <c r="H276" i="8"/>
  <c r="C276" i="8"/>
  <c r="L275" i="8"/>
  <c r="K275" i="8"/>
  <c r="J275" i="8"/>
  <c r="I275" i="8"/>
  <c r="G275" i="8"/>
  <c r="F275" i="8"/>
  <c r="E275" i="8"/>
  <c r="D275" i="8"/>
  <c r="C275" i="8" s="1"/>
  <c r="H274" i="8"/>
  <c r="C274" i="8"/>
  <c r="H273" i="8"/>
  <c r="C273" i="8"/>
  <c r="H272" i="8"/>
  <c r="C272" i="8"/>
  <c r="L271" i="8"/>
  <c r="K271" i="8"/>
  <c r="J271" i="8"/>
  <c r="J269" i="8" s="1"/>
  <c r="J268" i="8" s="1"/>
  <c r="I271" i="8"/>
  <c r="H271" i="8" s="1"/>
  <c r="G271" i="8"/>
  <c r="F271" i="8"/>
  <c r="E271" i="8"/>
  <c r="E269" i="8" s="1"/>
  <c r="E268" i="8" s="1"/>
  <c r="D271" i="8"/>
  <c r="C271" i="8" s="1"/>
  <c r="H270" i="8"/>
  <c r="C270" i="8"/>
  <c r="L269" i="8"/>
  <c r="G269" i="8"/>
  <c r="F269" i="8"/>
  <c r="F268" i="8" s="1"/>
  <c r="L268" i="8"/>
  <c r="H267" i="8"/>
  <c r="C267" i="8"/>
  <c r="H266" i="8"/>
  <c r="C266" i="8"/>
  <c r="H265" i="8"/>
  <c r="C265" i="8"/>
  <c r="H264" i="8"/>
  <c r="C264" i="8"/>
  <c r="L263" i="8"/>
  <c r="K263" i="8"/>
  <c r="J263" i="8"/>
  <c r="I263" i="8"/>
  <c r="G263" i="8"/>
  <c r="F263" i="8"/>
  <c r="E263" i="8"/>
  <c r="D263" i="8"/>
  <c r="C263" i="8"/>
  <c r="H262" i="8"/>
  <c r="C262" i="8"/>
  <c r="H261" i="8"/>
  <c r="C261" i="8"/>
  <c r="H260" i="8"/>
  <c r="C260" i="8"/>
  <c r="L259" i="8"/>
  <c r="K259" i="8"/>
  <c r="J259" i="8"/>
  <c r="J258" i="8" s="1"/>
  <c r="I259" i="8"/>
  <c r="G259" i="8"/>
  <c r="F259" i="8"/>
  <c r="F258" i="8" s="1"/>
  <c r="E259" i="8"/>
  <c r="E258" i="8" s="1"/>
  <c r="D259" i="8"/>
  <c r="L258" i="8"/>
  <c r="D258" i="8"/>
  <c r="H257" i="8"/>
  <c r="C257" i="8"/>
  <c r="H256" i="8"/>
  <c r="C256" i="8"/>
  <c r="H255" i="8"/>
  <c r="C255" i="8"/>
  <c r="H254" i="8"/>
  <c r="C254" i="8"/>
  <c r="H253" i="8"/>
  <c r="C253" i="8"/>
  <c r="H252" i="8"/>
  <c r="C252" i="8"/>
  <c r="L251" i="8"/>
  <c r="L250" i="8" s="1"/>
  <c r="K251" i="8"/>
  <c r="K250" i="8" s="1"/>
  <c r="J251" i="8"/>
  <c r="J250" i="8" s="1"/>
  <c r="I251" i="8"/>
  <c r="I250" i="8" s="1"/>
  <c r="G251" i="8"/>
  <c r="G250" i="8" s="1"/>
  <c r="F251" i="8"/>
  <c r="F250" i="8" s="1"/>
  <c r="E251" i="8"/>
  <c r="D251" i="8"/>
  <c r="C251" i="8"/>
  <c r="E250" i="8"/>
  <c r="D250" i="8"/>
  <c r="H249" i="8"/>
  <c r="C249" i="8"/>
  <c r="H248" i="8"/>
  <c r="C248" i="8"/>
  <c r="H247" i="8"/>
  <c r="C247" i="8"/>
  <c r="H246" i="8"/>
  <c r="C246" i="8"/>
  <c r="L245" i="8"/>
  <c r="K245" i="8"/>
  <c r="J245" i="8"/>
  <c r="I245" i="8"/>
  <c r="G245" i="8"/>
  <c r="F245" i="8"/>
  <c r="E245" i="8"/>
  <c r="D245" i="8"/>
  <c r="C245" i="8" s="1"/>
  <c r="H244" i="8"/>
  <c r="C244" i="8"/>
  <c r="H243" i="8"/>
  <c r="C243" i="8"/>
  <c r="H242" i="8"/>
  <c r="C242" i="8"/>
  <c r="H241" i="8"/>
  <c r="C241" i="8"/>
  <c r="H240" i="8"/>
  <c r="C240" i="8"/>
  <c r="H239" i="8"/>
  <c r="C239" i="8"/>
  <c r="H238" i="8"/>
  <c r="C238" i="8"/>
  <c r="L237" i="8"/>
  <c r="K237" i="8"/>
  <c r="J237" i="8"/>
  <c r="I237" i="8"/>
  <c r="G237" i="8"/>
  <c r="F237" i="8"/>
  <c r="E237" i="8"/>
  <c r="D237" i="8"/>
  <c r="C237" i="8"/>
  <c r="H236" i="8"/>
  <c r="C236" i="8"/>
  <c r="H235" i="8"/>
  <c r="C235" i="8"/>
  <c r="L234" i="8"/>
  <c r="K234" i="8"/>
  <c r="J234" i="8"/>
  <c r="I234" i="8"/>
  <c r="H234" i="8" s="1"/>
  <c r="G234" i="8"/>
  <c r="F234" i="8"/>
  <c r="E234" i="8"/>
  <c r="D234" i="8"/>
  <c r="D230" i="8" s="1"/>
  <c r="H233" i="8"/>
  <c r="C233" i="8"/>
  <c r="L232" i="8"/>
  <c r="L230" i="8" s="1"/>
  <c r="L229" i="8" s="1"/>
  <c r="K232" i="8"/>
  <c r="J232" i="8"/>
  <c r="I232" i="8"/>
  <c r="G232" i="8"/>
  <c r="F232" i="8"/>
  <c r="E232" i="8"/>
  <c r="D232" i="8"/>
  <c r="H231" i="8"/>
  <c r="C231" i="8"/>
  <c r="H228" i="8"/>
  <c r="C228" i="8"/>
  <c r="H227" i="8"/>
  <c r="C227" i="8"/>
  <c r="L226" i="8"/>
  <c r="K226" i="8"/>
  <c r="J226" i="8"/>
  <c r="I226" i="8"/>
  <c r="G226" i="8"/>
  <c r="F226" i="8"/>
  <c r="E226" i="8"/>
  <c r="D226" i="8"/>
  <c r="H225" i="8"/>
  <c r="C225" i="8"/>
  <c r="H224" i="8"/>
  <c r="C224" i="8"/>
  <c r="H223" i="8"/>
  <c r="C223" i="8"/>
  <c r="H222" i="8"/>
  <c r="C222" i="8"/>
  <c r="H221" i="8"/>
  <c r="C221" i="8"/>
  <c r="H220" i="8"/>
  <c r="C220" i="8"/>
  <c r="H219" i="8"/>
  <c r="C219" i="8"/>
  <c r="H218" i="8"/>
  <c r="C218" i="8"/>
  <c r="H217" i="8"/>
  <c r="C217" i="8"/>
  <c r="H216" i="8"/>
  <c r="C216" i="8"/>
  <c r="L215" i="8"/>
  <c r="K215" i="8"/>
  <c r="J215" i="8"/>
  <c r="I215" i="8"/>
  <c r="G215" i="8"/>
  <c r="G203" i="8" s="1"/>
  <c r="F215" i="8"/>
  <c r="E215" i="8"/>
  <c r="D215" i="8"/>
  <c r="C215" i="8"/>
  <c r="H214" i="8"/>
  <c r="C214" i="8"/>
  <c r="H213" i="8"/>
  <c r="C213" i="8"/>
  <c r="H212" i="8"/>
  <c r="C212" i="8"/>
  <c r="H211" i="8"/>
  <c r="C211" i="8"/>
  <c r="H210" i="8"/>
  <c r="C210" i="8"/>
  <c r="H209" i="8"/>
  <c r="C209" i="8"/>
  <c r="H208" i="8"/>
  <c r="C208" i="8"/>
  <c r="H207" i="8"/>
  <c r="C207" i="8"/>
  <c r="H206" i="8"/>
  <c r="C206" i="8"/>
  <c r="H205" i="8"/>
  <c r="C205" i="8"/>
  <c r="L204" i="8"/>
  <c r="K204" i="8"/>
  <c r="J204" i="8"/>
  <c r="J203" i="8" s="1"/>
  <c r="I204" i="8"/>
  <c r="G204" i="8"/>
  <c r="F204" i="8"/>
  <c r="E204" i="8"/>
  <c r="D204" i="8"/>
  <c r="K203" i="8"/>
  <c r="F203" i="8"/>
  <c r="H202" i="8"/>
  <c r="C202" i="8"/>
  <c r="H201" i="8"/>
  <c r="C201" i="8"/>
  <c r="H200" i="8"/>
  <c r="C200" i="8"/>
  <c r="H199" i="8"/>
  <c r="C199" i="8"/>
  <c r="H198" i="8"/>
  <c r="C198" i="8"/>
  <c r="L197" i="8"/>
  <c r="L195" i="8" s="1"/>
  <c r="K197" i="8"/>
  <c r="K195" i="8" s="1"/>
  <c r="K194" i="8" s="1"/>
  <c r="J197" i="8"/>
  <c r="I197" i="8"/>
  <c r="G197" i="8"/>
  <c r="G195" i="8" s="1"/>
  <c r="F197" i="8"/>
  <c r="C197" i="8" s="1"/>
  <c r="E197" i="8"/>
  <c r="D197" i="8"/>
  <c r="H196" i="8"/>
  <c r="C196" i="8"/>
  <c r="J195" i="8"/>
  <c r="I195" i="8"/>
  <c r="E195" i="8"/>
  <c r="D195" i="8"/>
  <c r="H192" i="8"/>
  <c r="C192" i="8"/>
  <c r="L191" i="8"/>
  <c r="L190" i="8" s="1"/>
  <c r="L186" i="8" s="1"/>
  <c r="K191" i="8"/>
  <c r="K190" i="8" s="1"/>
  <c r="J191" i="8"/>
  <c r="J190" i="8" s="1"/>
  <c r="I191" i="8"/>
  <c r="I190" i="8" s="1"/>
  <c r="H190" i="8" s="1"/>
  <c r="G191" i="8"/>
  <c r="G190" i="8" s="1"/>
  <c r="F191" i="8"/>
  <c r="F190" i="8" s="1"/>
  <c r="E191" i="8"/>
  <c r="D191" i="8"/>
  <c r="C191" i="8"/>
  <c r="E190" i="8"/>
  <c r="D190" i="8"/>
  <c r="H189" i="8"/>
  <c r="C189" i="8"/>
  <c r="H188" i="8"/>
  <c r="C188" i="8"/>
  <c r="L187" i="8"/>
  <c r="K187" i="8"/>
  <c r="K186" i="8" s="1"/>
  <c r="J187" i="8"/>
  <c r="J186" i="8" s="1"/>
  <c r="I187" i="8"/>
  <c r="G187" i="8"/>
  <c r="F187" i="8"/>
  <c r="F186" i="8" s="1"/>
  <c r="E187" i="8"/>
  <c r="D187" i="8"/>
  <c r="C187" i="8" s="1"/>
  <c r="D186" i="8"/>
  <c r="H185" i="8"/>
  <c r="C185" i="8"/>
  <c r="H184" i="8"/>
  <c r="C184" i="8"/>
  <c r="L183" i="8"/>
  <c r="K183" i="8"/>
  <c r="J183" i="8"/>
  <c r="I183" i="8"/>
  <c r="G183" i="8"/>
  <c r="F183" i="8"/>
  <c r="E183" i="8"/>
  <c r="D183" i="8"/>
  <c r="C183" i="8" s="1"/>
  <c r="H182" i="8"/>
  <c r="C182" i="8"/>
  <c r="H181" i="8"/>
  <c r="C181" i="8"/>
  <c r="H180" i="8"/>
  <c r="C180" i="8"/>
  <c r="H179" i="8"/>
  <c r="C179" i="8"/>
  <c r="L178" i="8"/>
  <c r="K178" i="8"/>
  <c r="J178" i="8"/>
  <c r="J173" i="8" s="1"/>
  <c r="J172" i="8" s="1"/>
  <c r="I178" i="8"/>
  <c r="G178" i="8"/>
  <c r="F178" i="8"/>
  <c r="E178" i="8"/>
  <c r="D178" i="8"/>
  <c r="H177" i="8"/>
  <c r="C177" i="8"/>
  <c r="H176" i="8"/>
  <c r="C176" i="8"/>
  <c r="H175" i="8"/>
  <c r="C175" i="8"/>
  <c r="L174" i="8"/>
  <c r="L173" i="8" s="1"/>
  <c r="L172" i="8" s="1"/>
  <c r="K174" i="8"/>
  <c r="J174" i="8"/>
  <c r="I174" i="8"/>
  <c r="G174" i="8"/>
  <c r="G173" i="8" s="1"/>
  <c r="G172" i="8" s="1"/>
  <c r="F174" i="8"/>
  <c r="E174" i="8"/>
  <c r="D174" i="8"/>
  <c r="K173" i="8"/>
  <c r="F173" i="8"/>
  <c r="F172" i="8" s="1"/>
  <c r="H171" i="8"/>
  <c r="C171" i="8"/>
  <c r="H170" i="8"/>
  <c r="C170" i="8"/>
  <c r="H169" i="8"/>
  <c r="C169" i="8"/>
  <c r="H168" i="8"/>
  <c r="C168" i="8"/>
  <c r="H167" i="8"/>
  <c r="C167" i="8"/>
  <c r="H166" i="8"/>
  <c r="C166" i="8"/>
  <c r="L165" i="8"/>
  <c r="K165" i="8"/>
  <c r="K164" i="8" s="1"/>
  <c r="J165" i="8"/>
  <c r="J164" i="8" s="1"/>
  <c r="I165" i="8"/>
  <c r="H165" i="8" s="1"/>
  <c r="G165" i="8"/>
  <c r="G164" i="8" s="1"/>
  <c r="F165" i="8"/>
  <c r="F164" i="8" s="1"/>
  <c r="E165" i="8"/>
  <c r="D165" i="8"/>
  <c r="C165" i="8" s="1"/>
  <c r="L164" i="8"/>
  <c r="E164" i="8"/>
  <c r="H163" i="8"/>
  <c r="C163" i="8"/>
  <c r="H162" i="8"/>
  <c r="C162" i="8"/>
  <c r="H161" i="8"/>
  <c r="C161" i="8"/>
  <c r="H160" i="8"/>
  <c r="C160" i="8"/>
  <c r="L159" i="8"/>
  <c r="K159" i="8"/>
  <c r="J159" i="8"/>
  <c r="I159" i="8"/>
  <c r="G159" i="8"/>
  <c r="F159" i="8"/>
  <c r="E159" i="8"/>
  <c r="C159" i="8" s="1"/>
  <c r="D159" i="8"/>
  <c r="H158" i="8"/>
  <c r="C158" i="8"/>
  <c r="H157" i="8"/>
  <c r="C157" i="8"/>
  <c r="H156" i="8"/>
  <c r="C156" i="8"/>
  <c r="H155" i="8"/>
  <c r="C155" i="8"/>
  <c r="H154" i="8"/>
  <c r="C154" i="8"/>
  <c r="H153" i="8"/>
  <c r="C153" i="8"/>
  <c r="H152" i="8"/>
  <c r="C152" i="8"/>
  <c r="H151" i="8"/>
  <c r="C151" i="8"/>
  <c r="L150" i="8"/>
  <c r="K150" i="8"/>
  <c r="J150" i="8"/>
  <c r="I150" i="8"/>
  <c r="G150" i="8"/>
  <c r="F150" i="8"/>
  <c r="E150" i="8"/>
  <c r="D150" i="8"/>
  <c r="H149" i="8"/>
  <c r="C149" i="8"/>
  <c r="H148" i="8"/>
  <c r="C148" i="8"/>
  <c r="H147" i="8"/>
  <c r="C147" i="8"/>
  <c r="H146" i="8"/>
  <c r="C146" i="8"/>
  <c r="H145" i="8"/>
  <c r="C145" i="8"/>
  <c r="H144" i="8"/>
  <c r="C144" i="8"/>
  <c r="L143" i="8"/>
  <c r="K143" i="8"/>
  <c r="K129" i="8" s="1"/>
  <c r="J143" i="8"/>
  <c r="I143" i="8"/>
  <c r="G143" i="8"/>
  <c r="F143" i="8"/>
  <c r="C143" i="8" s="1"/>
  <c r="E143" i="8"/>
  <c r="D143" i="8"/>
  <c r="H142" i="8"/>
  <c r="C142" i="8"/>
  <c r="H141" i="8"/>
  <c r="C141" i="8"/>
  <c r="L140" i="8"/>
  <c r="K140" i="8"/>
  <c r="J140" i="8"/>
  <c r="I140" i="8"/>
  <c r="G140" i="8"/>
  <c r="F140" i="8"/>
  <c r="E140" i="8"/>
  <c r="D140" i="8"/>
  <c r="H139" i="8"/>
  <c r="C139" i="8"/>
  <c r="H138" i="8"/>
  <c r="C138" i="8"/>
  <c r="H137" i="8"/>
  <c r="C137" i="8"/>
  <c r="H136" i="8"/>
  <c r="C136" i="8"/>
  <c r="L135" i="8"/>
  <c r="K135" i="8"/>
  <c r="J135" i="8"/>
  <c r="I135" i="8"/>
  <c r="G135" i="8"/>
  <c r="G129" i="8" s="1"/>
  <c r="F135" i="8"/>
  <c r="E135" i="8"/>
  <c r="D135" i="8"/>
  <c r="C135" i="8"/>
  <c r="H134" i="8"/>
  <c r="C134" i="8"/>
  <c r="H133" i="8"/>
  <c r="C133" i="8"/>
  <c r="H132" i="8"/>
  <c r="C132" i="8"/>
  <c r="H131" i="8"/>
  <c r="C131" i="8"/>
  <c r="L130" i="8"/>
  <c r="K130" i="8"/>
  <c r="J130" i="8"/>
  <c r="J129" i="8" s="1"/>
  <c r="I130" i="8"/>
  <c r="G130" i="8"/>
  <c r="F130" i="8"/>
  <c r="E130" i="8"/>
  <c r="D130" i="8"/>
  <c r="C130" i="8" s="1"/>
  <c r="H128" i="8"/>
  <c r="H127" i="8" s="1"/>
  <c r="C128" i="8"/>
  <c r="C127" i="8" s="1"/>
  <c r="L127" i="8"/>
  <c r="K127" i="8"/>
  <c r="J127" i="8"/>
  <c r="I127" i="8"/>
  <c r="G127" i="8"/>
  <c r="F127" i="8"/>
  <c r="E127" i="8"/>
  <c r="D127" i="8"/>
  <c r="H126" i="8"/>
  <c r="C126" i="8"/>
  <c r="H125" i="8"/>
  <c r="C125" i="8"/>
  <c r="H124" i="8"/>
  <c r="C124" i="8"/>
  <c r="H123" i="8"/>
  <c r="C123" i="8"/>
  <c r="H122" i="8"/>
  <c r="C122" i="8"/>
  <c r="L121" i="8"/>
  <c r="K121" i="8"/>
  <c r="J121" i="8"/>
  <c r="I121" i="8"/>
  <c r="G121" i="8"/>
  <c r="F121" i="8"/>
  <c r="E121" i="8"/>
  <c r="D121" i="8"/>
  <c r="C121" i="8"/>
  <c r="H120" i="8"/>
  <c r="C120" i="8"/>
  <c r="H119" i="8"/>
  <c r="C119" i="8"/>
  <c r="H118" i="8"/>
  <c r="C118" i="8"/>
  <c r="H117" i="8"/>
  <c r="C117" i="8"/>
  <c r="H116" i="8"/>
  <c r="C116" i="8"/>
  <c r="L115" i="8"/>
  <c r="K115" i="8"/>
  <c r="J115" i="8"/>
  <c r="I115" i="8"/>
  <c r="G115" i="8"/>
  <c r="F115" i="8"/>
  <c r="C115" i="8" s="1"/>
  <c r="E115" i="8"/>
  <c r="D115" i="8"/>
  <c r="H114" i="8"/>
  <c r="C114" i="8"/>
  <c r="H113" i="8"/>
  <c r="C113" i="8"/>
  <c r="H112" i="8"/>
  <c r="C112" i="8"/>
  <c r="L111" i="8"/>
  <c r="K111" i="8"/>
  <c r="J111" i="8"/>
  <c r="I111" i="8"/>
  <c r="G111" i="8"/>
  <c r="F111" i="8"/>
  <c r="E111" i="8"/>
  <c r="D111" i="8"/>
  <c r="C111" i="8" s="1"/>
  <c r="H110" i="8"/>
  <c r="C110" i="8"/>
  <c r="H109" i="8"/>
  <c r="C109" i="8"/>
  <c r="H108" i="8"/>
  <c r="C108" i="8"/>
  <c r="H107" i="8"/>
  <c r="C107" i="8"/>
  <c r="I106" i="8"/>
  <c r="H106" i="8" s="1"/>
  <c r="C106" i="8"/>
  <c r="H105" i="8"/>
  <c r="C105" i="8"/>
  <c r="H104" i="8"/>
  <c r="C104" i="8"/>
  <c r="H103" i="8"/>
  <c r="C103" i="8"/>
  <c r="L102" i="8"/>
  <c r="K102" i="8"/>
  <c r="J102" i="8"/>
  <c r="I102" i="8"/>
  <c r="G102" i="8"/>
  <c r="F102" i="8"/>
  <c r="E102" i="8"/>
  <c r="D102" i="8"/>
  <c r="H101" i="8"/>
  <c r="C101" i="8"/>
  <c r="H100" i="8"/>
  <c r="C100" i="8"/>
  <c r="H99" i="8"/>
  <c r="C99" i="8"/>
  <c r="H98" i="8"/>
  <c r="C98" i="8"/>
  <c r="H97" i="8"/>
  <c r="C97" i="8"/>
  <c r="H96" i="8"/>
  <c r="C96" i="8"/>
  <c r="H95" i="8"/>
  <c r="C95" i="8"/>
  <c r="L94" i="8"/>
  <c r="K94" i="8"/>
  <c r="J94" i="8"/>
  <c r="I94" i="8"/>
  <c r="H94" i="8" s="1"/>
  <c r="G94" i="8"/>
  <c r="F94" i="8"/>
  <c r="E94" i="8"/>
  <c r="D94" i="8"/>
  <c r="C94" i="8" s="1"/>
  <c r="H93" i="8"/>
  <c r="C93" i="8"/>
  <c r="H92" i="8"/>
  <c r="C92" i="8"/>
  <c r="H91" i="8"/>
  <c r="C91" i="8"/>
  <c r="H90" i="8"/>
  <c r="C90" i="8"/>
  <c r="H89" i="8"/>
  <c r="C89" i="8"/>
  <c r="L88" i="8"/>
  <c r="K88" i="8"/>
  <c r="J88" i="8"/>
  <c r="I88" i="8"/>
  <c r="G88" i="8"/>
  <c r="F88" i="8"/>
  <c r="E88" i="8"/>
  <c r="D88" i="8"/>
  <c r="H87" i="8"/>
  <c r="C87" i="8"/>
  <c r="H86" i="8"/>
  <c r="C86" i="8"/>
  <c r="H85" i="8"/>
  <c r="C85" i="8"/>
  <c r="H84" i="8"/>
  <c r="C84" i="8"/>
  <c r="L83" i="8"/>
  <c r="K83" i="8"/>
  <c r="J83" i="8"/>
  <c r="I83" i="8"/>
  <c r="G83" i="8"/>
  <c r="F83" i="8"/>
  <c r="C83" i="8" s="1"/>
  <c r="E83" i="8"/>
  <c r="D83" i="8"/>
  <c r="J82" i="8"/>
  <c r="H81" i="8"/>
  <c r="C81" i="8"/>
  <c r="H80" i="8"/>
  <c r="C80" i="8"/>
  <c r="L79" i="8"/>
  <c r="K79" i="8"/>
  <c r="J79" i="8"/>
  <c r="H79" i="8" s="1"/>
  <c r="I79" i="8"/>
  <c r="G79" i="8"/>
  <c r="F79" i="8"/>
  <c r="E79" i="8"/>
  <c r="D79" i="8"/>
  <c r="H78" i="8"/>
  <c r="C78" i="8"/>
  <c r="H77" i="8"/>
  <c r="C77" i="8"/>
  <c r="L76" i="8"/>
  <c r="K76" i="8"/>
  <c r="K75" i="8" s="1"/>
  <c r="J76" i="8"/>
  <c r="I76" i="8"/>
  <c r="G76" i="8"/>
  <c r="F76" i="8"/>
  <c r="F75" i="8" s="1"/>
  <c r="E76" i="8"/>
  <c r="E75" i="8" s="1"/>
  <c r="D76" i="8"/>
  <c r="G75" i="8"/>
  <c r="H73" i="8"/>
  <c r="C73" i="8"/>
  <c r="H72" i="8"/>
  <c r="C72" i="8"/>
  <c r="H71" i="8"/>
  <c r="C71" i="8"/>
  <c r="H70" i="8"/>
  <c r="C70" i="8"/>
  <c r="H69" i="8"/>
  <c r="C69" i="8"/>
  <c r="L68" i="8"/>
  <c r="L66" i="8" s="1"/>
  <c r="K68" i="8"/>
  <c r="J68" i="8"/>
  <c r="J66" i="8" s="1"/>
  <c r="I68" i="8"/>
  <c r="G68" i="8"/>
  <c r="G66" i="8" s="1"/>
  <c r="F68" i="8"/>
  <c r="F66" i="8" s="1"/>
  <c r="E68" i="8"/>
  <c r="D68" i="8"/>
  <c r="D66" i="8" s="1"/>
  <c r="H67" i="8"/>
  <c r="C67" i="8"/>
  <c r="K66" i="8"/>
  <c r="I66" i="8"/>
  <c r="H65" i="8"/>
  <c r="C65" i="8"/>
  <c r="H64" i="8"/>
  <c r="C64" i="8"/>
  <c r="H63" i="8"/>
  <c r="C63" i="8"/>
  <c r="H62" i="8"/>
  <c r="C62" i="8"/>
  <c r="H61" i="8"/>
  <c r="C61" i="8"/>
  <c r="H60" i="8"/>
  <c r="C60" i="8"/>
  <c r="H59" i="8"/>
  <c r="C59" i="8"/>
  <c r="H58" i="8"/>
  <c r="C58" i="8"/>
  <c r="L57" i="8"/>
  <c r="K57" i="8"/>
  <c r="H57" i="8" s="1"/>
  <c r="J57" i="8"/>
  <c r="I57" i="8"/>
  <c r="G57" i="8"/>
  <c r="F57" i="8"/>
  <c r="E57" i="8"/>
  <c r="D57" i="8"/>
  <c r="H56" i="8"/>
  <c r="C56" i="8"/>
  <c r="H55" i="8"/>
  <c r="C55" i="8"/>
  <c r="L54" i="8"/>
  <c r="K54" i="8"/>
  <c r="J54" i="8"/>
  <c r="J53" i="8" s="1"/>
  <c r="I54" i="8"/>
  <c r="G54" i="8"/>
  <c r="G53" i="8" s="1"/>
  <c r="G52" i="8" s="1"/>
  <c r="F54" i="8"/>
  <c r="F53" i="8" s="1"/>
  <c r="E54" i="8"/>
  <c r="D54" i="8"/>
  <c r="K53" i="8"/>
  <c r="K52" i="8" s="1"/>
  <c r="H46" i="8"/>
  <c r="C46" i="8"/>
  <c r="H45" i="8"/>
  <c r="C45" i="8"/>
  <c r="L44" i="8"/>
  <c r="H44" i="8"/>
  <c r="G44" i="8"/>
  <c r="H43" i="8"/>
  <c r="C43" i="8"/>
  <c r="K42" i="8"/>
  <c r="J42" i="8"/>
  <c r="J20" i="8" s="1"/>
  <c r="I42" i="8"/>
  <c r="H42" i="8" s="1"/>
  <c r="F42" i="8"/>
  <c r="E42" i="8"/>
  <c r="C42" i="8" s="1"/>
  <c r="D42" i="8"/>
  <c r="H41" i="8"/>
  <c r="C41" i="8"/>
  <c r="H40" i="8"/>
  <c r="C40" i="8"/>
  <c r="H39" i="8"/>
  <c r="C39" i="8"/>
  <c r="H38" i="8"/>
  <c r="C38" i="8"/>
  <c r="H37" i="8"/>
  <c r="C37" i="8"/>
  <c r="K36" i="8"/>
  <c r="H36" i="8" s="1"/>
  <c r="F36" i="8"/>
  <c r="C36" i="8" s="1"/>
  <c r="H35" i="8"/>
  <c r="C35" i="8"/>
  <c r="K34" i="8"/>
  <c r="H34" i="8" s="1"/>
  <c r="C34" i="8"/>
  <c r="K33" i="8"/>
  <c r="H33" i="8" s="1"/>
  <c r="F33" i="8"/>
  <c r="C33" i="8"/>
  <c r="H32" i="8"/>
  <c r="C32" i="8"/>
  <c r="K31" i="8"/>
  <c r="H31" i="8"/>
  <c r="F31" i="8"/>
  <c r="C31" i="8" s="1"/>
  <c r="H30" i="8"/>
  <c r="C30" i="8"/>
  <c r="H29" i="8"/>
  <c r="C29" i="8"/>
  <c r="H28" i="8"/>
  <c r="C28" i="8"/>
  <c r="K27" i="8"/>
  <c r="H27" i="8" s="1"/>
  <c r="F27" i="8"/>
  <c r="C27" i="8"/>
  <c r="H25" i="8"/>
  <c r="C25" i="8"/>
  <c r="C24" i="8"/>
  <c r="H23" i="8"/>
  <c r="C23" i="8"/>
  <c r="H22" i="8"/>
  <c r="C22" i="8"/>
  <c r="L21" i="8"/>
  <c r="K21" i="8"/>
  <c r="K287" i="8" s="1"/>
  <c r="J21" i="8"/>
  <c r="J287" i="8" s="1"/>
  <c r="I21" i="8"/>
  <c r="I287" i="8" s="1"/>
  <c r="I286" i="8" s="1"/>
  <c r="G21" i="8"/>
  <c r="F21" i="8"/>
  <c r="F287" i="8" s="1"/>
  <c r="E21" i="8"/>
  <c r="E287" i="8" s="1"/>
  <c r="E286" i="8" s="1"/>
  <c r="D21" i="8"/>
  <c r="D287" i="8" s="1"/>
  <c r="D286" i="8" s="1"/>
  <c r="L20" i="8"/>
  <c r="G20" i="8"/>
  <c r="H296" i="7"/>
  <c r="C296" i="7"/>
  <c r="H295" i="7"/>
  <c r="C295" i="7"/>
  <c r="H294" i="7"/>
  <c r="C294" i="7"/>
  <c r="H293" i="7"/>
  <c r="C293" i="7"/>
  <c r="H292" i="7"/>
  <c r="C292" i="7"/>
  <c r="H291" i="7"/>
  <c r="C291" i="7"/>
  <c r="H290" i="7"/>
  <c r="C290" i="7"/>
  <c r="H289" i="7"/>
  <c r="H288" i="7" s="1"/>
  <c r="C289" i="7"/>
  <c r="C288" i="7" s="1"/>
  <c r="L288" i="7"/>
  <c r="K288" i="7"/>
  <c r="J288" i="7"/>
  <c r="I288" i="7"/>
  <c r="G288" i="7"/>
  <c r="F288" i="7"/>
  <c r="E288" i="7"/>
  <c r="D288" i="7"/>
  <c r="H283" i="7"/>
  <c r="C283" i="7"/>
  <c r="H282" i="7"/>
  <c r="C282" i="7"/>
  <c r="L281" i="7"/>
  <c r="K281" i="7"/>
  <c r="J281" i="7"/>
  <c r="I281" i="7"/>
  <c r="G281" i="7"/>
  <c r="F281" i="7"/>
  <c r="E281" i="7"/>
  <c r="C281" i="7" s="1"/>
  <c r="D281" i="7"/>
  <c r="H280" i="7"/>
  <c r="C280" i="7"/>
  <c r="L279" i="7"/>
  <c r="K279" i="7"/>
  <c r="J279" i="7"/>
  <c r="I279" i="7"/>
  <c r="I268" i="7" s="1"/>
  <c r="G279" i="7"/>
  <c r="F279" i="7"/>
  <c r="E279" i="7"/>
  <c r="D279" i="7"/>
  <c r="C279" i="7" s="1"/>
  <c r="H278" i="7"/>
  <c r="C278" i="7"/>
  <c r="H277" i="7"/>
  <c r="C277" i="7"/>
  <c r="H276" i="7"/>
  <c r="C276" i="7"/>
  <c r="L275" i="7"/>
  <c r="L269" i="7" s="1"/>
  <c r="L268" i="7" s="1"/>
  <c r="K275" i="7"/>
  <c r="J275" i="7"/>
  <c r="I275" i="7"/>
  <c r="G275" i="7"/>
  <c r="G269" i="7" s="1"/>
  <c r="G268" i="7" s="1"/>
  <c r="F275" i="7"/>
  <c r="E275" i="7"/>
  <c r="D275" i="7"/>
  <c r="C275" i="7"/>
  <c r="H274" i="7"/>
  <c r="C274" i="7"/>
  <c r="H273" i="7"/>
  <c r="C273" i="7"/>
  <c r="H272" i="7"/>
  <c r="C272" i="7"/>
  <c r="L271" i="7"/>
  <c r="K271" i="7"/>
  <c r="H271" i="7" s="1"/>
  <c r="J271" i="7"/>
  <c r="I271" i="7"/>
  <c r="G271" i="7"/>
  <c r="F271" i="7"/>
  <c r="F269" i="7" s="1"/>
  <c r="F268" i="7" s="1"/>
  <c r="E271" i="7"/>
  <c r="D271" i="7"/>
  <c r="C271" i="7" s="1"/>
  <c r="H270" i="7"/>
  <c r="C270" i="7"/>
  <c r="J269" i="7"/>
  <c r="J268" i="7" s="1"/>
  <c r="I269" i="7"/>
  <c r="E269" i="7"/>
  <c r="D269" i="7"/>
  <c r="D268" i="7"/>
  <c r="H267" i="7"/>
  <c r="C267" i="7"/>
  <c r="H266" i="7"/>
  <c r="C266" i="7"/>
  <c r="H265" i="7"/>
  <c r="C265" i="7"/>
  <c r="H264" i="7"/>
  <c r="C264" i="7"/>
  <c r="L263" i="7"/>
  <c r="K263" i="7"/>
  <c r="J263" i="7"/>
  <c r="I263" i="7"/>
  <c r="I258" i="7" s="1"/>
  <c r="G263" i="7"/>
  <c r="F263" i="7"/>
  <c r="E263" i="7"/>
  <c r="D263" i="7"/>
  <c r="C263" i="7" s="1"/>
  <c r="H262" i="7"/>
  <c r="C262" i="7"/>
  <c r="H261" i="7"/>
  <c r="C261" i="7"/>
  <c r="H260" i="7"/>
  <c r="C260" i="7"/>
  <c r="L259" i="7"/>
  <c r="L258" i="7" s="1"/>
  <c r="K259" i="7"/>
  <c r="K258" i="7" s="1"/>
  <c r="J259" i="7"/>
  <c r="I259" i="7"/>
  <c r="G259" i="7"/>
  <c r="G258" i="7" s="1"/>
  <c r="F259" i="7"/>
  <c r="E259" i="7"/>
  <c r="D259" i="7"/>
  <c r="C259" i="7"/>
  <c r="J258" i="7"/>
  <c r="F258" i="7"/>
  <c r="E258" i="7"/>
  <c r="H257" i="7"/>
  <c r="C257" i="7"/>
  <c r="H256" i="7"/>
  <c r="C256" i="7"/>
  <c r="H255" i="7"/>
  <c r="C255" i="7"/>
  <c r="H254" i="7"/>
  <c r="C254" i="7"/>
  <c r="H253" i="7"/>
  <c r="C253" i="7"/>
  <c r="H252" i="7"/>
  <c r="C252" i="7"/>
  <c r="L251" i="7"/>
  <c r="K251" i="7"/>
  <c r="K250" i="7" s="1"/>
  <c r="J251" i="7"/>
  <c r="I251" i="7"/>
  <c r="G251" i="7"/>
  <c r="G250" i="7" s="1"/>
  <c r="F251" i="7"/>
  <c r="C251" i="7" s="1"/>
  <c r="E251" i="7"/>
  <c r="D251" i="7"/>
  <c r="L250" i="7"/>
  <c r="J250" i="7"/>
  <c r="I250" i="7"/>
  <c r="E250" i="7"/>
  <c r="D250" i="7"/>
  <c r="H249" i="7"/>
  <c r="C249" i="7"/>
  <c r="H248" i="7"/>
  <c r="C248" i="7"/>
  <c r="H247" i="7"/>
  <c r="C247" i="7"/>
  <c r="H246" i="7"/>
  <c r="C246" i="7"/>
  <c r="L245" i="7"/>
  <c r="K245" i="7"/>
  <c r="J245" i="7"/>
  <c r="I245" i="7"/>
  <c r="G245" i="7"/>
  <c r="F245" i="7"/>
  <c r="E245" i="7"/>
  <c r="D245" i="7"/>
  <c r="C245" i="7" s="1"/>
  <c r="H244" i="7"/>
  <c r="C244" i="7"/>
  <c r="H243" i="7"/>
  <c r="C243" i="7"/>
  <c r="H242" i="7"/>
  <c r="C242" i="7"/>
  <c r="H241" i="7"/>
  <c r="C241" i="7"/>
  <c r="H240" i="7"/>
  <c r="C240" i="7"/>
  <c r="H239" i="7"/>
  <c r="C239" i="7"/>
  <c r="H238" i="7"/>
  <c r="C238" i="7"/>
  <c r="L237" i="7"/>
  <c r="K237" i="7"/>
  <c r="J237" i="7"/>
  <c r="I237" i="7"/>
  <c r="G237" i="7"/>
  <c r="F237" i="7"/>
  <c r="E237" i="7"/>
  <c r="D237" i="7"/>
  <c r="C237" i="7" s="1"/>
  <c r="H236" i="7"/>
  <c r="C236" i="7"/>
  <c r="H235" i="7"/>
  <c r="C235" i="7"/>
  <c r="L234" i="7"/>
  <c r="K234" i="7"/>
  <c r="J234" i="7"/>
  <c r="J230" i="7" s="1"/>
  <c r="J229" i="7" s="1"/>
  <c r="I234" i="7"/>
  <c r="G234" i="7"/>
  <c r="F234" i="7"/>
  <c r="E234" i="7"/>
  <c r="E230" i="7" s="1"/>
  <c r="E229" i="7" s="1"/>
  <c r="D234" i="7"/>
  <c r="H233" i="7"/>
  <c r="C233" i="7"/>
  <c r="L232" i="7"/>
  <c r="L230" i="7" s="1"/>
  <c r="L229" i="7" s="1"/>
  <c r="K232" i="7"/>
  <c r="J232" i="7"/>
  <c r="I232" i="7"/>
  <c r="G232" i="7"/>
  <c r="F232" i="7"/>
  <c r="E232" i="7"/>
  <c r="D232" i="7"/>
  <c r="H231" i="7"/>
  <c r="C231" i="7"/>
  <c r="I230" i="7"/>
  <c r="F230" i="7"/>
  <c r="H228" i="7"/>
  <c r="C228" i="7"/>
  <c r="H227" i="7"/>
  <c r="C227" i="7"/>
  <c r="L226" i="7"/>
  <c r="K226" i="7"/>
  <c r="J226" i="7"/>
  <c r="I226" i="7"/>
  <c r="G226" i="7"/>
  <c r="G203" i="7" s="1"/>
  <c r="F226" i="7"/>
  <c r="E226" i="7"/>
  <c r="D226" i="7"/>
  <c r="H225" i="7"/>
  <c r="C225" i="7"/>
  <c r="H224" i="7"/>
  <c r="C224" i="7"/>
  <c r="H223" i="7"/>
  <c r="C223" i="7"/>
  <c r="I222" i="7"/>
  <c r="H222" i="7" s="1"/>
  <c r="C222" i="7"/>
  <c r="H221" i="7"/>
  <c r="C221" i="7"/>
  <c r="H220" i="7"/>
  <c r="C220" i="7"/>
  <c r="H219" i="7"/>
  <c r="C219" i="7"/>
  <c r="H218" i="7"/>
  <c r="C218" i="7"/>
  <c r="H217" i="7"/>
  <c r="C217" i="7"/>
  <c r="H216" i="7"/>
  <c r="C216" i="7"/>
  <c r="L215" i="7"/>
  <c r="L203" i="7" s="1"/>
  <c r="K215" i="7"/>
  <c r="J215" i="7"/>
  <c r="I215" i="7"/>
  <c r="H215" i="7"/>
  <c r="G215" i="7"/>
  <c r="F215" i="7"/>
  <c r="E215" i="7"/>
  <c r="D215" i="7"/>
  <c r="C215" i="7" s="1"/>
  <c r="H214" i="7"/>
  <c r="C214" i="7"/>
  <c r="H213" i="7"/>
  <c r="C213" i="7"/>
  <c r="H212" i="7"/>
  <c r="C212" i="7"/>
  <c r="H211" i="7"/>
  <c r="C211" i="7"/>
  <c r="H210" i="7"/>
  <c r="C210" i="7"/>
  <c r="H209" i="7"/>
  <c r="C209" i="7"/>
  <c r="H208" i="7"/>
  <c r="C208" i="7"/>
  <c r="H207" i="7"/>
  <c r="C207" i="7"/>
  <c r="H206" i="7"/>
  <c r="C206" i="7"/>
  <c r="H205" i="7"/>
  <c r="C205" i="7"/>
  <c r="L204" i="7"/>
  <c r="K204" i="7"/>
  <c r="J204" i="7"/>
  <c r="J203" i="7" s="1"/>
  <c r="I204" i="7"/>
  <c r="H204" i="7" s="1"/>
  <c r="G204" i="7"/>
  <c r="F204" i="7"/>
  <c r="F203" i="7" s="1"/>
  <c r="E204" i="7"/>
  <c r="D204" i="7"/>
  <c r="D203" i="7" s="1"/>
  <c r="K203" i="7"/>
  <c r="H202" i="7"/>
  <c r="C202" i="7"/>
  <c r="H201" i="7"/>
  <c r="C201" i="7"/>
  <c r="H200" i="7"/>
  <c r="C200" i="7"/>
  <c r="H199" i="7"/>
  <c r="C199" i="7"/>
  <c r="H198" i="7"/>
  <c r="C198" i="7"/>
  <c r="L197" i="7"/>
  <c r="K197" i="7"/>
  <c r="K195" i="7" s="1"/>
  <c r="K194" i="7" s="1"/>
  <c r="J197" i="7"/>
  <c r="I197" i="7"/>
  <c r="I195" i="7" s="1"/>
  <c r="G197" i="7"/>
  <c r="G195" i="7" s="1"/>
  <c r="G194" i="7" s="1"/>
  <c r="F197" i="7"/>
  <c r="E197" i="7"/>
  <c r="E195" i="7" s="1"/>
  <c r="D197" i="7"/>
  <c r="H196" i="7"/>
  <c r="C196" i="7"/>
  <c r="L195" i="7"/>
  <c r="J195" i="7"/>
  <c r="F195" i="7"/>
  <c r="D195" i="7"/>
  <c r="H192" i="7"/>
  <c r="C192" i="7"/>
  <c r="L191" i="7"/>
  <c r="L190" i="7" s="1"/>
  <c r="K191" i="7"/>
  <c r="K190" i="7" s="1"/>
  <c r="J191" i="7"/>
  <c r="I191" i="7"/>
  <c r="H191" i="7" s="1"/>
  <c r="G191" i="7"/>
  <c r="G190" i="7" s="1"/>
  <c r="F191" i="7"/>
  <c r="E191" i="7"/>
  <c r="E190" i="7" s="1"/>
  <c r="E186" i="7" s="1"/>
  <c r="D191" i="7"/>
  <c r="J190" i="7"/>
  <c r="F190" i="7"/>
  <c r="H189" i="7"/>
  <c r="C189" i="7"/>
  <c r="H188" i="7"/>
  <c r="C188" i="7"/>
  <c r="L187" i="7"/>
  <c r="L186" i="7" s="1"/>
  <c r="K187" i="7"/>
  <c r="J187" i="7"/>
  <c r="H187" i="7" s="1"/>
  <c r="I187" i="7"/>
  <c r="G187" i="7"/>
  <c r="G186" i="7" s="1"/>
  <c r="F187" i="7"/>
  <c r="F186" i="7" s="1"/>
  <c r="E187" i="7"/>
  <c r="D187" i="7"/>
  <c r="H185" i="7"/>
  <c r="C185" i="7"/>
  <c r="H184" i="7"/>
  <c r="C184" i="7"/>
  <c r="L183" i="7"/>
  <c r="K183" i="7"/>
  <c r="J183" i="7"/>
  <c r="I183" i="7"/>
  <c r="H183" i="7" s="1"/>
  <c r="G183" i="7"/>
  <c r="F183" i="7"/>
  <c r="E183" i="7"/>
  <c r="D183" i="7"/>
  <c r="H182" i="7"/>
  <c r="C182" i="7"/>
  <c r="H181" i="7"/>
  <c r="C181" i="7"/>
  <c r="H180" i="7"/>
  <c r="C180" i="7"/>
  <c r="H179" i="7"/>
  <c r="C179" i="7"/>
  <c r="L178" i="7"/>
  <c r="L173" i="7" s="1"/>
  <c r="L172" i="7" s="1"/>
  <c r="K178" i="7"/>
  <c r="J178" i="7"/>
  <c r="I178" i="7"/>
  <c r="G178" i="7"/>
  <c r="F178" i="7"/>
  <c r="E178" i="7"/>
  <c r="D178" i="7"/>
  <c r="H177" i="7"/>
  <c r="C177" i="7"/>
  <c r="H176" i="7"/>
  <c r="C176" i="7"/>
  <c r="H175" i="7"/>
  <c r="C175" i="7"/>
  <c r="L174" i="7"/>
  <c r="K174" i="7"/>
  <c r="J174" i="7"/>
  <c r="J173" i="7" s="1"/>
  <c r="J172" i="7" s="1"/>
  <c r="I174" i="7"/>
  <c r="G174" i="7"/>
  <c r="F174" i="7"/>
  <c r="F173" i="7" s="1"/>
  <c r="F172" i="7" s="1"/>
  <c r="E174" i="7"/>
  <c r="C174" i="7" s="1"/>
  <c r="D174" i="7"/>
  <c r="K173" i="7"/>
  <c r="G173" i="7"/>
  <c r="G172" i="7" s="1"/>
  <c r="D173" i="7"/>
  <c r="H171" i="7"/>
  <c r="C171" i="7"/>
  <c r="H170" i="7"/>
  <c r="C170" i="7"/>
  <c r="H169" i="7"/>
  <c r="C169" i="7"/>
  <c r="H168" i="7"/>
  <c r="C168" i="7"/>
  <c r="H167" i="7"/>
  <c r="C167" i="7"/>
  <c r="H166" i="7"/>
  <c r="C166" i="7"/>
  <c r="L165" i="7"/>
  <c r="L164" i="7" s="1"/>
  <c r="K165" i="7"/>
  <c r="K164" i="7" s="1"/>
  <c r="J165" i="7"/>
  <c r="H165" i="7" s="1"/>
  <c r="I165" i="7"/>
  <c r="G165" i="7"/>
  <c r="G164" i="7" s="1"/>
  <c r="F165" i="7"/>
  <c r="F164" i="7" s="1"/>
  <c r="E165" i="7"/>
  <c r="D165" i="7"/>
  <c r="I164" i="7"/>
  <c r="E164" i="7"/>
  <c r="H163" i="7"/>
  <c r="C163" i="7"/>
  <c r="H162" i="7"/>
  <c r="C162" i="7"/>
  <c r="H161" i="7"/>
  <c r="C161" i="7"/>
  <c r="H160" i="7"/>
  <c r="C160" i="7"/>
  <c r="L159" i="7"/>
  <c r="K159" i="7"/>
  <c r="K129" i="7" s="1"/>
  <c r="J159" i="7"/>
  <c r="I159" i="7"/>
  <c r="H159" i="7" s="1"/>
  <c r="G159" i="7"/>
  <c r="F159" i="7"/>
  <c r="E159" i="7"/>
  <c r="D159" i="7"/>
  <c r="H158" i="7"/>
  <c r="C158" i="7"/>
  <c r="H157" i="7"/>
  <c r="C157" i="7"/>
  <c r="H156" i="7"/>
  <c r="C156" i="7"/>
  <c r="H155" i="7"/>
  <c r="C155" i="7"/>
  <c r="H154" i="7"/>
  <c r="C154" i="7"/>
  <c r="H153" i="7"/>
  <c r="C153" i="7"/>
  <c r="H152" i="7"/>
  <c r="C152" i="7"/>
  <c r="H151" i="7"/>
  <c r="C151" i="7"/>
  <c r="L150" i="7"/>
  <c r="K150" i="7"/>
  <c r="J150" i="7"/>
  <c r="I150" i="7"/>
  <c r="G150" i="7"/>
  <c r="F150" i="7"/>
  <c r="E150" i="7"/>
  <c r="D150" i="7"/>
  <c r="H149" i="7"/>
  <c r="C149" i="7"/>
  <c r="H148" i="7"/>
  <c r="C148" i="7"/>
  <c r="H147" i="7"/>
  <c r="C147" i="7"/>
  <c r="H146" i="7"/>
  <c r="C146" i="7"/>
  <c r="H145" i="7"/>
  <c r="C145" i="7"/>
  <c r="H144" i="7"/>
  <c r="C144" i="7"/>
  <c r="L143" i="7"/>
  <c r="L129" i="7" s="1"/>
  <c r="K143" i="7"/>
  <c r="J143" i="7"/>
  <c r="I143" i="7"/>
  <c r="H143" i="7"/>
  <c r="G143" i="7"/>
  <c r="F143" i="7"/>
  <c r="E143" i="7"/>
  <c r="D143" i="7"/>
  <c r="C143" i="7" s="1"/>
  <c r="H142" i="7"/>
  <c r="C142" i="7"/>
  <c r="H141" i="7"/>
  <c r="C141" i="7"/>
  <c r="L140" i="7"/>
  <c r="K140" i="7"/>
  <c r="J140" i="7"/>
  <c r="I140" i="7"/>
  <c r="H140" i="7" s="1"/>
  <c r="G140" i="7"/>
  <c r="F140" i="7"/>
  <c r="E140" i="7"/>
  <c r="D140" i="7"/>
  <c r="D129" i="7" s="1"/>
  <c r="H139" i="7"/>
  <c r="C139" i="7"/>
  <c r="H138" i="7"/>
  <c r="C138" i="7"/>
  <c r="H137" i="7"/>
  <c r="C137" i="7"/>
  <c r="H136" i="7"/>
  <c r="C136" i="7"/>
  <c r="L135" i="7"/>
  <c r="K135" i="7"/>
  <c r="J135" i="7"/>
  <c r="I135" i="7"/>
  <c r="H135" i="7" s="1"/>
  <c r="G135" i="7"/>
  <c r="F135" i="7"/>
  <c r="E135" i="7"/>
  <c r="D135" i="7"/>
  <c r="H134" i="7"/>
  <c r="C134" i="7"/>
  <c r="H133" i="7"/>
  <c r="C133" i="7"/>
  <c r="H132" i="7"/>
  <c r="C132" i="7"/>
  <c r="H131" i="7"/>
  <c r="C131" i="7"/>
  <c r="L130" i="7"/>
  <c r="K130" i="7"/>
  <c r="J130" i="7"/>
  <c r="J129" i="7" s="1"/>
  <c r="I130" i="7"/>
  <c r="G130" i="7"/>
  <c r="F130" i="7"/>
  <c r="F129" i="7" s="1"/>
  <c r="E130" i="7"/>
  <c r="C130" i="7" s="1"/>
  <c r="D130" i="7"/>
  <c r="G129" i="7"/>
  <c r="H128" i="7"/>
  <c r="C128" i="7"/>
  <c r="C127" i="7" s="1"/>
  <c r="L127" i="7"/>
  <c r="K127" i="7"/>
  <c r="J127" i="7"/>
  <c r="I127" i="7"/>
  <c r="H127" i="7"/>
  <c r="G127" i="7"/>
  <c r="F127" i="7"/>
  <c r="E127" i="7"/>
  <c r="D127" i="7"/>
  <c r="H126" i="7"/>
  <c r="C126" i="7"/>
  <c r="H125" i="7"/>
  <c r="C125" i="7"/>
  <c r="H124" i="7"/>
  <c r="C124" i="7"/>
  <c r="H123" i="7"/>
  <c r="C123" i="7"/>
  <c r="H122" i="7"/>
  <c r="C122" i="7"/>
  <c r="L121" i="7"/>
  <c r="H121" i="7" s="1"/>
  <c r="K121" i="7"/>
  <c r="J121" i="7"/>
  <c r="I121" i="7"/>
  <c r="G121" i="7"/>
  <c r="F121" i="7"/>
  <c r="E121" i="7"/>
  <c r="D121" i="7"/>
  <c r="C121" i="7" s="1"/>
  <c r="H120" i="7"/>
  <c r="C120" i="7"/>
  <c r="H119" i="7"/>
  <c r="C119" i="7"/>
  <c r="H118" i="7"/>
  <c r="C118" i="7"/>
  <c r="H117" i="7"/>
  <c r="C117" i="7"/>
  <c r="H116" i="7"/>
  <c r="C116" i="7"/>
  <c r="L115" i="7"/>
  <c r="K115" i="7"/>
  <c r="J115" i="7"/>
  <c r="I115" i="7"/>
  <c r="H115" i="7" s="1"/>
  <c r="G115" i="7"/>
  <c r="F115" i="7"/>
  <c r="E115" i="7"/>
  <c r="D115" i="7"/>
  <c r="H114" i="7"/>
  <c r="C114" i="7"/>
  <c r="H113" i="7"/>
  <c r="C113" i="7"/>
  <c r="H112" i="7"/>
  <c r="C112" i="7"/>
  <c r="L111" i="7"/>
  <c r="K111" i="7"/>
  <c r="J111" i="7"/>
  <c r="H111" i="7" s="1"/>
  <c r="I111" i="7"/>
  <c r="G111" i="7"/>
  <c r="F111" i="7"/>
  <c r="E111" i="7"/>
  <c r="D111" i="7"/>
  <c r="H110" i="7"/>
  <c r="C110" i="7"/>
  <c r="H109" i="7"/>
  <c r="C109" i="7"/>
  <c r="H108" i="7"/>
  <c r="C108" i="7"/>
  <c r="H107" i="7"/>
  <c r="C107" i="7"/>
  <c r="H106" i="7"/>
  <c r="C106" i="7"/>
  <c r="H105" i="7"/>
  <c r="C105" i="7"/>
  <c r="H104" i="7"/>
  <c r="C104" i="7"/>
  <c r="H103" i="7"/>
  <c r="C103" i="7"/>
  <c r="L102" i="7"/>
  <c r="K102" i="7"/>
  <c r="J102" i="7"/>
  <c r="I102" i="7"/>
  <c r="G102" i="7"/>
  <c r="F102" i="7"/>
  <c r="E102" i="7"/>
  <c r="D102" i="7"/>
  <c r="H101" i="7"/>
  <c r="C101" i="7"/>
  <c r="H100" i="7"/>
  <c r="C100" i="7"/>
  <c r="H99" i="7"/>
  <c r="C99" i="7"/>
  <c r="H98" i="7"/>
  <c r="C98" i="7"/>
  <c r="H97" i="7"/>
  <c r="C97" i="7"/>
  <c r="H96" i="7"/>
  <c r="C96" i="7"/>
  <c r="H95" i="7"/>
  <c r="C95" i="7"/>
  <c r="L94" i="7"/>
  <c r="K94" i="7"/>
  <c r="J94" i="7"/>
  <c r="I94" i="7"/>
  <c r="H94" i="7" s="1"/>
  <c r="G94" i="7"/>
  <c r="F94" i="7"/>
  <c r="E94" i="7"/>
  <c r="D94" i="7"/>
  <c r="H93" i="7"/>
  <c r="C93" i="7"/>
  <c r="H92" i="7"/>
  <c r="C92" i="7"/>
  <c r="H91" i="7"/>
  <c r="C91" i="7"/>
  <c r="H90" i="7"/>
  <c r="C90" i="7"/>
  <c r="H89" i="7"/>
  <c r="C89" i="7"/>
  <c r="L88" i="7"/>
  <c r="K88" i="7"/>
  <c r="J88" i="7"/>
  <c r="I88" i="7"/>
  <c r="G88" i="7"/>
  <c r="F88" i="7"/>
  <c r="F82" i="7" s="1"/>
  <c r="E88" i="7"/>
  <c r="D88" i="7"/>
  <c r="H87" i="7"/>
  <c r="C87" i="7"/>
  <c r="H86" i="7"/>
  <c r="C86" i="7"/>
  <c r="H85" i="7"/>
  <c r="C85" i="7"/>
  <c r="H84" i="7"/>
  <c r="C84" i="7"/>
  <c r="L83" i="7"/>
  <c r="K83" i="7"/>
  <c r="K82" i="7" s="1"/>
  <c r="J83" i="7"/>
  <c r="I83" i="7"/>
  <c r="I82" i="7" s="1"/>
  <c r="G83" i="7"/>
  <c r="G82" i="7" s="1"/>
  <c r="F83" i="7"/>
  <c r="E83" i="7"/>
  <c r="D83" i="7"/>
  <c r="J82" i="7"/>
  <c r="E82" i="7"/>
  <c r="H81" i="7"/>
  <c r="C81" i="7"/>
  <c r="H80" i="7"/>
  <c r="C80" i="7"/>
  <c r="L79" i="7"/>
  <c r="L75" i="7" s="1"/>
  <c r="K79" i="7"/>
  <c r="J79" i="7"/>
  <c r="I79" i="7"/>
  <c r="H79" i="7"/>
  <c r="G79" i="7"/>
  <c r="F79" i="7"/>
  <c r="E79" i="7"/>
  <c r="D79" i="7"/>
  <c r="C79" i="7" s="1"/>
  <c r="H78" i="7"/>
  <c r="C78" i="7"/>
  <c r="H77" i="7"/>
  <c r="C77" i="7"/>
  <c r="L76" i="7"/>
  <c r="K76" i="7"/>
  <c r="J76" i="7"/>
  <c r="J75" i="7" s="1"/>
  <c r="I76" i="7"/>
  <c r="H76" i="7" s="1"/>
  <c r="G76" i="7"/>
  <c r="F76" i="7"/>
  <c r="F75" i="7" s="1"/>
  <c r="E76" i="7"/>
  <c r="D76" i="7"/>
  <c r="D75" i="7" s="1"/>
  <c r="K75" i="7"/>
  <c r="G75" i="7"/>
  <c r="H73" i="7"/>
  <c r="C73" i="7"/>
  <c r="H72" i="7"/>
  <c r="C72" i="7"/>
  <c r="H71" i="7"/>
  <c r="C71" i="7"/>
  <c r="H70" i="7"/>
  <c r="C70" i="7"/>
  <c r="H69" i="7"/>
  <c r="C69" i="7"/>
  <c r="L68" i="7"/>
  <c r="L66" i="7" s="1"/>
  <c r="K68" i="7"/>
  <c r="K66" i="7" s="1"/>
  <c r="J68" i="7"/>
  <c r="I68" i="7"/>
  <c r="G68" i="7"/>
  <c r="G66" i="7" s="1"/>
  <c r="F68" i="7"/>
  <c r="F66" i="7" s="1"/>
  <c r="E68" i="7"/>
  <c r="D68" i="7"/>
  <c r="H67" i="7"/>
  <c r="C67" i="7"/>
  <c r="J66" i="7"/>
  <c r="I66" i="7"/>
  <c r="E66" i="7"/>
  <c r="D66" i="7"/>
  <c r="H65" i="7"/>
  <c r="C65" i="7"/>
  <c r="H64" i="7"/>
  <c r="C64" i="7"/>
  <c r="H63" i="7"/>
  <c r="C63" i="7"/>
  <c r="H62" i="7"/>
  <c r="C62" i="7"/>
  <c r="H61" i="7"/>
  <c r="C61" i="7"/>
  <c r="H60" i="7"/>
  <c r="C60" i="7"/>
  <c r="H59" i="7"/>
  <c r="C59" i="7"/>
  <c r="H58" i="7"/>
  <c r="C58" i="7"/>
  <c r="L57" i="7"/>
  <c r="K57" i="7"/>
  <c r="J57" i="7"/>
  <c r="I57" i="7"/>
  <c r="H57" i="7" s="1"/>
  <c r="G57" i="7"/>
  <c r="F57" i="7"/>
  <c r="E57" i="7"/>
  <c r="D57" i="7"/>
  <c r="H56" i="7"/>
  <c r="C56" i="7"/>
  <c r="H55" i="7"/>
  <c r="C55" i="7"/>
  <c r="L54" i="7"/>
  <c r="K54" i="7"/>
  <c r="J54" i="7"/>
  <c r="J53" i="7" s="1"/>
  <c r="J52" i="7" s="1"/>
  <c r="I54" i="7"/>
  <c r="G54" i="7"/>
  <c r="F54" i="7"/>
  <c r="F53" i="7" s="1"/>
  <c r="E54" i="7"/>
  <c r="C54" i="7" s="1"/>
  <c r="D54" i="7"/>
  <c r="L53" i="7"/>
  <c r="K53" i="7"/>
  <c r="G53" i="7"/>
  <c r="D53" i="7"/>
  <c r="H46" i="7"/>
  <c r="C46" i="7"/>
  <c r="H45" i="7"/>
  <c r="C45" i="7"/>
  <c r="L44" i="7"/>
  <c r="H44" i="7"/>
  <c r="G44" i="7"/>
  <c r="C44" i="7" s="1"/>
  <c r="H43" i="7"/>
  <c r="C43" i="7"/>
  <c r="K42" i="7"/>
  <c r="J42" i="7"/>
  <c r="H42" i="7" s="1"/>
  <c r="I42" i="7"/>
  <c r="F42" i="7"/>
  <c r="E42" i="7"/>
  <c r="D42" i="7"/>
  <c r="H41" i="7"/>
  <c r="C41" i="7"/>
  <c r="H40" i="7"/>
  <c r="C40" i="7"/>
  <c r="H39" i="7"/>
  <c r="C39" i="7"/>
  <c r="H38" i="7"/>
  <c r="C38" i="7"/>
  <c r="H37" i="7"/>
  <c r="C37" i="7"/>
  <c r="K36" i="7"/>
  <c r="H36" i="7"/>
  <c r="F36" i="7"/>
  <c r="C36" i="7" s="1"/>
  <c r="H35" i="7"/>
  <c r="C35" i="7"/>
  <c r="K34" i="7"/>
  <c r="H34" i="7" s="1"/>
  <c r="C34" i="7"/>
  <c r="F33" i="7"/>
  <c r="C33" i="7" s="1"/>
  <c r="H32" i="7"/>
  <c r="C32" i="7"/>
  <c r="K31" i="7"/>
  <c r="H31" i="7" s="1"/>
  <c r="F31" i="7"/>
  <c r="C31" i="7"/>
  <c r="H30" i="7"/>
  <c r="C30" i="7"/>
  <c r="H29" i="7"/>
  <c r="C29" i="7"/>
  <c r="H28" i="7"/>
  <c r="C28" i="7"/>
  <c r="K27" i="7"/>
  <c r="H27" i="7"/>
  <c r="F27" i="7"/>
  <c r="C27" i="7" s="1"/>
  <c r="H25" i="7"/>
  <c r="C25" i="7"/>
  <c r="C24" i="7"/>
  <c r="H23" i="7"/>
  <c r="C23" i="7"/>
  <c r="H22" i="7"/>
  <c r="C22" i="7"/>
  <c r="L21" i="7"/>
  <c r="L20" i="7" s="1"/>
  <c r="K21" i="7"/>
  <c r="J21" i="7"/>
  <c r="I21" i="7"/>
  <c r="I287" i="7" s="1"/>
  <c r="I286" i="7" s="1"/>
  <c r="H21" i="7"/>
  <c r="G21" i="7"/>
  <c r="F21" i="7"/>
  <c r="F287" i="7" s="1"/>
  <c r="F286" i="7" s="1"/>
  <c r="E21" i="7"/>
  <c r="D21" i="7"/>
  <c r="C21" i="7" s="1"/>
  <c r="E20" i="7"/>
  <c r="H296" i="6"/>
  <c r="C296" i="6"/>
  <c r="H295" i="6"/>
  <c r="C295" i="6"/>
  <c r="H294" i="6"/>
  <c r="C294" i="6"/>
  <c r="H293" i="6"/>
  <c r="C293" i="6"/>
  <c r="H292" i="6"/>
  <c r="C292" i="6"/>
  <c r="H291" i="6"/>
  <c r="C291" i="6"/>
  <c r="H290" i="6"/>
  <c r="C290" i="6"/>
  <c r="H289" i="6"/>
  <c r="C289" i="6"/>
  <c r="L288" i="6"/>
  <c r="K288" i="6"/>
  <c r="J288" i="6"/>
  <c r="I288" i="6"/>
  <c r="H288" i="6"/>
  <c r="G288" i="6"/>
  <c r="F288" i="6"/>
  <c r="E288" i="6"/>
  <c r="D288" i="6"/>
  <c r="C288" i="6"/>
  <c r="H283" i="6"/>
  <c r="C283" i="6"/>
  <c r="H282" i="6"/>
  <c r="C282" i="6"/>
  <c r="L281" i="6"/>
  <c r="K281" i="6"/>
  <c r="J281" i="6"/>
  <c r="I281" i="6"/>
  <c r="H281" i="6" s="1"/>
  <c r="G281" i="6"/>
  <c r="F281" i="6"/>
  <c r="E281" i="6"/>
  <c r="D281" i="6"/>
  <c r="C280" i="6"/>
  <c r="L279" i="6"/>
  <c r="K279" i="6"/>
  <c r="J279" i="6"/>
  <c r="G279" i="6"/>
  <c r="F279" i="6"/>
  <c r="E279" i="6"/>
  <c r="D279" i="6"/>
  <c r="C279" i="6"/>
  <c r="H278" i="6"/>
  <c r="C278" i="6"/>
  <c r="H277" i="6"/>
  <c r="C277" i="6"/>
  <c r="H276" i="6"/>
  <c r="C276" i="6"/>
  <c r="L275" i="6"/>
  <c r="K275" i="6"/>
  <c r="J275" i="6"/>
  <c r="G275" i="6"/>
  <c r="F275" i="6"/>
  <c r="E275" i="6"/>
  <c r="D275" i="6"/>
  <c r="C275" i="6" s="1"/>
  <c r="C274" i="6"/>
  <c r="C273" i="6"/>
  <c r="C272" i="6"/>
  <c r="L271" i="6"/>
  <c r="L269" i="6" s="1"/>
  <c r="J271" i="6"/>
  <c r="G271" i="6"/>
  <c r="G269" i="6" s="1"/>
  <c r="F271" i="6"/>
  <c r="E271" i="6"/>
  <c r="E269" i="6" s="1"/>
  <c r="E268" i="6" s="1"/>
  <c r="D271" i="6"/>
  <c r="H270" i="6"/>
  <c r="C270" i="6"/>
  <c r="J269" i="6"/>
  <c r="J268" i="6" s="1"/>
  <c r="F269" i="6"/>
  <c r="F268" i="6" s="1"/>
  <c r="H267" i="6"/>
  <c r="C267" i="6"/>
  <c r="H266" i="6"/>
  <c r="C266" i="6"/>
  <c r="H265" i="6"/>
  <c r="C265" i="6"/>
  <c r="I263" i="6"/>
  <c r="H264" i="6"/>
  <c r="C264" i="6"/>
  <c r="L263" i="6"/>
  <c r="K263" i="6"/>
  <c r="J263" i="6"/>
  <c r="G263" i="6"/>
  <c r="F263" i="6"/>
  <c r="E263" i="6"/>
  <c r="D263" i="6"/>
  <c r="C262" i="6"/>
  <c r="C261" i="6"/>
  <c r="C260" i="6"/>
  <c r="L259" i="6"/>
  <c r="L258" i="6" s="1"/>
  <c r="J259" i="6"/>
  <c r="G259" i="6"/>
  <c r="G258" i="6" s="1"/>
  <c r="F259" i="6"/>
  <c r="E259" i="6"/>
  <c r="D259" i="6"/>
  <c r="D258" i="6" s="1"/>
  <c r="F258" i="6"/>
  <c r="E258" i="6"/>
  <c r="C257" i="6"/>
  <c r="H256" i="6"/>
  <c r="C256" i="6"/>
  <c r="C255" i="6"/>
  <c r="C254" i="6"/>
  <c r="K251" i="6"/>
  <c r="K250" i="6" s="1"/>
  <c r="C253" i="6"/>
  <c r="C252" i="6"/>
  <c r="L251" i="6"/>
  <c r="L250" i="6" s="1"/>
  <c r="J251" i="6"/>
  <c r="G251" i="6"/>
  <c r="G250" i="6" s="1"/>
  <c r="F251" i="6"/>
  <c r="E251" i="6"/>
  <c r="D251" i="6"/>
  <c r="J250" i="6"/>
  <c r="F250" i="6"/>
  <c r="E250" i="6"/>
  <c r="H249" i="6"/>
  <c r="C249" i="6"/>
  <c r="C248" i="6"/>
  <c r="C247" i="6"/>
  <c r="C246" i="6"/>
  <c r="L245" i="6"/>
  <c r="J245" i="6"/>
  <c r="G245" i="6"/>
  <c r="F245" i="6"/>
  <c r="E245" i="6"/>
  <c r="D245" i="6"/>
  <c r="H244" i="6"/>
  <c r="C244" i="6"/>
  <c r="H243" i="6"/>
  <c r="C243" i="6"/>
  <c r="H242" i="6"/>
  <c r="C242" i="6"/>
  <c r="H241" i="6"/>
  <c r="C241" i="6"/>
  <c r="H240" i="6"/>
  <c r="C240" i="6"/>
  <c r="H239" i="6"/>
  <c r="C239" i="6"/>
  <c r="H238" i="6"/>
  <c r="C238" i="6"/>
  <c r="L237" i="6"/>
  <c r="K237" i="6"/>
  <c r="J237" i="6"/>
  <c r="I237" i="6"/>
  <c r="G237" i="6"/>
  <c r="F237" i="6"/>
  <c r="E237" i="6"/>
  <c r="D237" i="6"/>
  <c r="C237" i="6" s="1"/>
  <c r="I234" i="6"/>
  <c r="C236" i="6"/>
  <c r="H235" i="6"/>
  <c r="C235" i="6"/>
  <c r="L234" i="6"/>
  <c r="J234" i="6"/>
  <c r="G234" i="6"/>
  <c r="F234" i="6"/>
  <c r="E234" i="6"/>
  <c r="D234" i="6"/>
  <c r="C233" i="6"/>
  <c r="L232" i="6"/>
  <c r="K232" i="6"/>
  <c r="J232" i="6"/>
  <c r="J230" i="6" s="1"/>
  <c r="G232" i="6"/>
  <c r="G230" i="6" s="1"/>
  <c r="G229" i="6" s="1"/>
  <c r="F232" i="6"/>
  <c r="F230" i="6" s="1"/>
  <c r="E232" i="6"/>
  <c r="D232" i="6"/>
  <c r="C232" i="6"/>
  <c r="H231" i="6"/>
  <c r="C231" i="6"/>
  <c r="L230" i="6"/>
  <c r="L229" i="6" s="1"/>
  <c r="D230" i="6"/>
  <c r="H228" i="6"/>
  <c r="C228" i="6"/>
  <c r="K226" i="6"/>
  <c r="H227" i="6"/>
  <c r="C227" i="6"/>
  <c r="L226" i="6"/>
  <c r="J226" i="6"/>
  <c r="I226" i="6"/>
  <c r="H226" i="6" s="1"/>
  <c r="G226" i="6"/>
  <c r="F226" i="6"/>
  <c r="E226" i="6"/>
  <c r="D226" i="6"/>
  <c r="C226" i="6" s="1"/>
  <c r="C225" i="6"/>
  <c r="H224" i="6"/>
  <c r="C224" i="6"/>
  <c r="H223" i="6"/>
  <c r="C223" i="6"/>
  <c r="H222" i="6"/>
  <c r="C222" i="6"/>
  <c r="C221" i="6"/>
  <c r="H220" i="6"/>
  <c r="C220" i="6"/>
  <c r="H219" i="6"/>
  <c r="C219" i="6"/>
  <c r="H218" i="6"/>
  <c r="C218" i="6"/>
  <c r="K215" i="6"/>
  <c r="C217" i="6"/>
  <c r="C216" i="6"/>
  <c r="L215" i="6"/>
  <c r="J215" i="6"/>
  <c r="G215" i="6"/>
  <c r="F215" i="6"/>
  <c r="E215" i="6"/>
  <c r="D215" i="6"/>
  <c r="C215" i="6"/>
  <c r="H214" i="6"/>
  <c r="C214" i="6"/>
  <c r="H213" i="6"/>
  <c r="C213" i="6"/>
  <c r="H212" i="6"/>
  <c r="C212" i="6"/>
  <c r="H211" i="6"/>
  <c r="C211" i="6"/>
  <c r="H210" i="6"/>
  <c r="C210" i="6"/>
  <c r="C209" i="6"/>
  <c r="C208" i="6"/>
  <c r="H207" i="6"/>
  <c r="C207" i="6"/>
  <c r="H206" i="6"/>
  <c r="C206" i="6"/>
  <c r="H205" i="6"/>
  <c r="C205" i="6"/>
  <c r="L204" i="6"/>
  <c r="L203" i="6" s="1"/>
  <c r="J204" i="6"/>
  <c r="J203" i="6" s="1"/>
  <c r="G204" i="6"/>
  <c r="F204" i="6"/>
  <c r="E204" i="6"/>
  <c r="E203" i="6" s="1"/>
  <c r="D204" i="6"/>
  <c r="C204" i="6" s="1"/>
  <c r="F203" i="6"/>
  <c r="H202" i="6"/>
  <c r="C202" i="6"/>
  <c r="H201" i="6"/>
  <c r="C201" i="6"/>
  <c r="H200" i="6"/>
  <c r="C200" i="6"/>
  <c r="C199" i="6"/>
  <c r="H198" i="6"/>
  <c r="C198" i="6"/>
  <c r="L197" i="6"/>
  <c r="L195" i="6" s="1"/>
  <c r="L194" i="6" s="1"/>
  <c r="J197" i="6"/>
  <c r="I197" i="6"/>
  <c r="G197" i="6"/>
  <c r="F197" i="6"/>
  <c r="F195" i="6" s="1"/>
  <c r="F194" i="6" s="1"/>
  <c r="E197" i="6"/>
  <c r="E195" i="6" s="1"/>
  <c r="E194" i="6" s="1"/>
  <c r="D197" i="6"/>
  <c r="C196" i="6"/>
  <c r="J195" i="6"/>
  <c r="G195" i="6"/>
  <c r="K191" i="6"/>
  <c r="K190" i="6" s="1"/>
  <c r="C192" i="6"/>
  <c r="L191" i="6"/>
  <c r="L190" i="6" s="1"/>
  <c r="J191" i="6"/>
  <c r="J190" i="6" s="1"/>
  <c r="I191" i="6"/>
  <c r="G191" i="6"/>
  <c r="F191" i="6"/>
  <c r="E191" i="6"/>
  <c r="E190" i="6" s="1"/>
  <c r="D191" i="6"/>
  <c r="G190" i="6"/>
  <c r="F190" i="6"/>
  <c r="H189" i="6"/>
  <c r="C189" i="6"/>
  <c r="K187" i="6"/>
  <c r="C188" i="6"/>
  <c r="L187" i="6"/>
  <c r="J187" i="6"/>
  <c r="G187" i="6"/>
  <c r="F187" i="6"/>
  <c r="E187" i="6"/>
  <c r="D187" i="6"/>
  <c r="C187" i="6" s="1"/>
  <c r="F186" i="6"/>
  <c r="C185" i="6"/>
  <c r="H184" i="6"/>
  <c r="C184" i="6"/>
  <c r="L183" i="6"/>
  <c r="J183" i="6"/>
  <c r="I183" i="6"/>
  <c r="G183" i="6"/>
  <c r="F183" i="6"/>
  <c r="E183" i="6"/>
  <c r="D183" i="6"/>
  <c r="H182" i="6"/>
  <c r="C182" i="6"/>
  <c r="C181" i="6"/>
  <c r="K178" i="6"/>
  <c r="H180" i="6"/>
  <c r="C180" i="6"/>
  <c r="C179" i="6"/>
  <c r="L178" i="6"/>
  <c r="J178" i="6"/>
  <c r="G178" i="6"/>
  <c r="F178" i="6"/>
  <c r="E178" i="6"/>
  <c r="D178" i="6"/>
  <c r="C178" i="6" s="1"/>
  <c r="H177" i="6"/>
  <c r="C177" i="6"/>
  <c r="C176" i="6"/>
  <c r="H175" i="6"/>
  <c r="C175" i="6"/>
  <c r="L174" i="6"/>
  <c r="L173" i="6" s="1"/>
  <c r="L172" i="6" s="1"/>
  <c r="J174" i="6"/>
  <c r="I174" i="6"/>
  <c r="G174" i="6"/>
  <c r="F174" i="6"/>
  <c r="E174" i="6"/>
  <c r="E173" i="6" s="1"/>
  <c r="E172" i="6" s="1"/>
  <c r="D174" i="6"/>
  <c r="J173" i="6"/>
  <c r="J172" i="6" s="1"/>
  <c r="G173" i="6"/>
  <c r="G172" i="6" s="1"/>
  <c r="F173" i="6"/>
  <c r="F172" i="6" s="1"/>
  <c r="H171" i="6"/>
  <c r="C171" i="6"/>
  <c r="C170" i="6"/>
  <c r="H169" i="6"/>
  <c r="C169" i="6"/>
  <c r="H168" i="6"/>
  <c r="C168" i="6"/>
  <c r="H167" i="6"/>
  <c r="C167" i="6"/>
  <c r="C166" i="6"/>
  <c r="L165" i="6"/>
  <c r="K165" i="6"/>
  <c r="K164" i="6" s="1"/>
  <c r="J165" i="6"/>
  <c r="J164" i="6" s="1"/>
  <c r="G165" i="6"/>
  <c r="G164" i="6" s="1"/>
  <c r="F165" i="6"/>
  <c r="F164" i="6" s="1"/>
  <c r="E165" i="6"/>
  <c r="D165" i="6"/>
  <c r="C165" i="6"/>
  <c r="L164" i="6"/>
  <c r="E164" i="6"/>
  <c r="D164" i="6"/>
  <c r="H163" i="6"/>
  <c r="C163" i="6"/>
  <c r="H162" i="6"/>
  <c r="C162" i="6"/>
  <c r="K159" i="6"/>
  <c r="C161" i="6"/>
  <c r="C160" i="6"/>
  <c r="L159" i="6"/>
  <c r="J159" i="6"/>
  <c r="G159" i="6"/>
  <c r="F159" i="6"/>
  <c r="E159" i="6"/>
  <c r="D159" i="6"/>
  <c r="C159" i="6"/>
  <c r="C158" i="6"/>
  <c r="H157" i="6"/>
  <c r="C157" i="6"/>
  <c r="C156" i="6"/>
  <c r="H155" i="6"/>
  <c r="C155" i="6"/>
  <c r="H154" i="6"/>
  <c r="C154" i="6"/>
  <c r="H153" i="6"/>
  <c r="C153" i="6"/>
  <c r="C152" i="6"/>
  <c r="H151" i="6"/>
  <c r="C151" i="6"/>
  <c r="L150" i="6"/>
  <c r="J150" i="6"/>
  <c r="I150" i="6"/>
  <c r="G150" i="6"/>
  <c r="F150" i="6"/>
  <c r="E150" i="6"/>
  <c r="D150" i="6"/>
  <c r="H149" i="6"/>
  <c r="C149" i="6"/>
  <c r="C148" i="6"/>
  <c r="H147" i="6"/>
  <c r="C147" i="6"/>
  <c r="H146" i="6"/>
  <c r="C146" i="6"/>
  <c r="H145" i="6"/>
  <c r="C145" i="6"/>
  <c r="C144" i="6"/>
  <c r="L143" i="6"/>
  <c r="K143" i="6"/>
  <c r="J143" i="6"/>
  <c r="G143" i="6"/>
  <c r="F143" i="6"/>
  <c r="E143" i="6"/>
  <c r="D143" i="6"/>
  <c r="C143" i="6" s="1"/>
  <c r="H142" i="6"/>
  <c r="C142" i="6"/>
  <c r="H141" i="6"/>
  <c r="C141" i="6"/>
  <c r="L140" i="6"/>
  <c r="J140" i="6"/>
  <c r="G140" i="6"/>
  <c r="F140" i="6"/>
  <c r="E140" i="6"/>
  <c r="D140" i="6"/>
  <c r="C140" i="6" s="1"/>
  <c r="C139" i="6"/>
  <c r="H138" i="6"/>
  <c r="C138" i="6"/>
  <c r="K135" i="6"/>
  <c r="H137" i="6"/>
  <c r="C137" i="6"/>
  <c r="C136" i="6"/>
  <c r="L135" i="6"/>
  <c r="J135" i="6"/>
  <c r="G135" i="6"/>
  <c r="G129" i="6" s="1"/>
  <c r="F135" i="6"/>
  <c r="E135" i="6"/>
  <c r="D135" i="6"/>
  <c r="C135" i="6"/>
  <c r="H134" i="6"/>
  <c r="C134" i="6"/>
  <c r="H133" i="6"/>
  <c r="C133" i="6"/>
  <c r="H132" i="6"/>
  <c r="C132" i="6"/>
  <c r="H131" i="6"/>
  <c r="C131" i="6"/>
  <c r="L130" i="6"/>
  <c r="L129" i="6" s="1"/>
  <c r="J130" i="6"/>
  <c r="G130" i="6"/>
  <c r="F130" i="6"/>
  <c r="E130" i="6"/>
  <c r="D130" i="6"/>
  <c r="J129" i="6"/>
  <c r="F129" i="6"/>
  <c r="K127" i="6"/>
  <c r="H128" i="6"/>
  <c r="H127" i="6" s="1"/>
  <c r="C128" i="6"/>
  <c r="C127" i="6" s="1"/>
  <c r="L127" i="6"/>
  <c r="J127" i="6"/>
  <c r="I127" i="6"/>
  <c r="G127" i="6"/>
  <c r="F127" i="6"/>
  <c r="E127" i="6"/>
  <c r="D127" i="6"/>
  <c r="C126" i="6"/>
  <c r="H125" i="6"/>
  <c r="C125" i="6"/>
  <c r="H124" i="6"/>
  <c r="C124" i="6"/>
  <c r="H123" i="6"/>
  <c r="C123" i="6"/>
  <c r="C122" i="6"/>
  <c r="L121" i="6"/>
  <c r="K121" i="6"/>
  <c r="J121" i="6"/>
  <c r="G121" i="6"/>
  <c r="F121" i="6"/>
  <c r="E121" i="6"/>
  <c r="D121" i="6"/>
  <c r="C121" i="6" s="1"/>
  <c r="C120" i="6"/>
  <c r="H119" i="6"/>
  <c r="C119" i="6"/>
  <c r="H118" i="6"/>
  <c r="C118" i="6"/>
  <c r="C117" i="6"/>
  <c r="H116" i="6"/>
  <c r="C116" i="6"/>
  <c r="L115" i="6"/>
  <c r="J115" i="6"/>
  <c r="I115" i="6"/>
  <c r="G115" i="6"/>
  <c r="F115" i="6"/>
  <c r="E115" i="6"/>
  <c r="D115" i="6"/>
  <c r="H114" i="6"/>
  <c r="C114" i="6"/>
  <c r="K111" i="6"/>
  <c r="C113" i="6"/>
  <c r="C112" i="6"/>
  <c r="L111" i="6"/>
  <c r="J111" i="6"/>
  <c r="G111" i="6"/>
  <c r="F111" i="6"/>
  <c r="E111" i="6"/>
  <c r="D111" i="6"/>
  <c r="C111" i="6" s="1"/>
  <c r="H110" i="6"/>
  <c r="C110" i="6"/>
  <c r="H109" i="6"/>
  <c r="C109" i="6"/>
  <c r="C108" i="6"/>
  <c r="H107" i="6"/>
  <c r="C107" i="6"/>
  <c r="H106" i="6"/>
  <c r="C106" i="6"/>
  <c r="H105" i="6"/>
  <c r="C105" i="6"/>
  <c r="C104" i="6"/>
  <c r="H103" i="6"/>
  <c r="C103" i="6"/>
  <c r="L102" i="6"/>
  <c r="J102" i="6"/>
  <c r="I102" i="6"/>
  <c r="G102" i="6"/>
  <c r="F102" i="6"/>
  <c r="E102" i="6"/>
  <c r="D102" i="6"/>
  <c r="C102" i="6" s="1"/>
  <c r="H101" i="6"/>
  <c r="C101" i="6"/>
  <c r="C100" i="6"/>
  <c r="H99" i="6"/>
  <c r="C99" i="6"/>
  <c r="H98" i="6"/>
  <c r="C98" i="6"/>
  <c r="H97" i="6"/>
  <c r="C97" i="6"/>
  <c r="K94" i="6"/>
  <c r="C96" i="6"/>
  <c r="C95" i="6"/>
  <c r="L94" i="6"/>
  <c r="J94" i="6"/>
  <c r="G94" i="6"/>
  <c r="F94" i="6"/>
  <c r="E94" i="6"/>
  <c r="D94" i="6"/>
  <c r="C94" i="6"/>
  <c r="H93" i="6"/>
  <c r="C93" i="6"/>
  <c r="H92" i="6"/>
  <c r="C92" i="6"/>
  <c r="C91" i="6"/>
  <c r="H90" i="6"/>
  <c r="C90" i="6"/>
  <c r="H89" i="6"/>
  <c r="C89" i="6"/>
  <c r="L88" i="6"/>
  <c r="J88" i="6"/>
  <c r="G88" i="6"/>
  <c r="F88" i="6"/>
  <c r="E88" i="6"/>
  <c r="D88" i="6"/>
  <c r="C87" i="6"/>
  <c r="H86" i="6"/>
  <c r="C86" i="6"/>
  <c r="K83" i="6"/>
  <c r="H85" i="6"/>
  <c r="C85" i="6"/>
  <c r="C84" i="6"/>
  <c r="L83" i="6"/>
  <c r="J83" i="6"/>
  <c r="G83" i="6"/>
  <c r="F83" i="6"/>
  <c r="F82" i="6" s="1"/>
  <c r="E83" i="6"/>
  <c r="D83" i="6"/>
  <c r="C83" i="6"/>
  <c r="L82" i="6"/>
  <c r="E82" i="6"/>
  <c r="D82" i="6"/>
  <c r="K79" i="6"/>
  <c r="H81" i="6"/>
  <c r="C81" i="6"/>
  <c r="C80" i="6"/>
  <c r="L79" i="6"/>
  <c r="J79" i="6"/>
  <c r="J75" i="6" s="1"/>
  <c r="G79" i="6"/>
  <c r="F79" i="6"/>
  <c r="E79" i="6"/>
  <c r="D79" i="6"/>
  <c r="C79" i="6" s="1"/>
  <c r="H78" i="6"/>
  <c r="C78" i="6"/>
  <c r="K76" i="6"/>
  <c r="C77" i="6"/>
  <c r="L76" i="6"/>
  <c r="L75" i="6" s="1"/>
  <c r="L74" i="6" s="1"/>
  <c r="J76" i="6"/>
  <c r="G76" i="6"/>
  <c r="F76" i="6"/>
  <c r="E76" i="6"/>
  <c r="E75" i="6" s="1"/>
  <c r="D76" i="6"/>
  <c r="G75" i="6"/>
  <c r="F75" i="6"/>
  <c r="H73" i="6"/>
  <c r="C73" i="6"/>
  <c r="C72" i="6"/>
  <c r="H71" i="6"/>
  <c r="C71" i="6"/>
  <c r="K68" i="6"/>
  <c r="H70" i="6"/>
  <c r="C70" i="6"/>
  <c r="C69" i="6"/>
  <c r="L68" i="6"/>
  <c r="J68" i="6"/>
  <c r="G68" i="6"/>
  <c r="G66" i="6" s="1"/>
  <c r="F68" i="6"/>
  <c r="F66" i="6" s="1"/>
  <c r="E68" i="6"/>
  <c r="D68" i="6"/>
  <c r="C68" i="6" s="1"/>
  <c r="C67" i="6"/>
  <c r="L66" i="6"/>
  <c r="J66" i="6"/>
  <c r="E66" i="6"/>
  <c r="C65" i="6"/>
  <c r="H64" i="6"/>
  <c r="C64" i="6"/>
  <c r="H63" i="6"/>
  <c r="C63" i="6"/>
  <c r="H62" i="6"/>
  <c r="C62" i="6"/>
  <c r="C61" i="6"/>
  <c r="H60" i="6"/>
  <c r="C60" i="6"/>
  <c r="H59" i="6"/>
  <c r="C59" i="6"/>
  <c r="C58" i="6"/>
  <c r="L57" i="6"/>
  <c r="J57" i="6"/>
  <c r="G57" i="6"/>
  <c r="F57" i="6"/>
  <c r="E57" i="6"/>
  <c r="D57" i="6"/>
  <c r="C57" i="6" s="1"/>
  <c r="H56" i="6"/>
  <c r="C56" i="6"/>
  <c r="K54" i="6"/>
  <c r="C55" i="6"/>
  <c r="L54" i="6"/>
  <c r="J54" i="6"/>
  <c r="J53" i="6" s="1"/>
  <c r="J52" i="6" s="1"/>
  <c r="G54" i="6"/>
  <c r="F54" i="6"/>
  <c r="F53" i="6" s="1"/>
  <c r="E54" i="6"/>
  <c r="E53" i="6" s="1"/>
  <c r="E52" i="6" s="1"/>
  <c r="D54" i="6"/>
  <c r="C54" i="6" s="1"/>
  <c r="L53" i="6"/>
  <c r="L52" i="6" s="1"/>
  <c r="G53" i="6"/>
  <c r="G52" i="6" s="1"/>
  <c r="H46" i="6"/>
  <c r="C46" i="6"/>
  <c r="H45" i="6"/>
  <c r="C45" i="6"/>
  <c r="L44" i="6"/>
  <c r="H44" i="6" s="1"/>
  <c r="G44" i="6"/>
  <c r="H43" i="6"/>
  <c r="C43" i="6"/>
  <c r="K42" i="6"/>
  <c r="J42" i="6"/>
  <c r="I42" i="6"/>
  <c r="F42" i="6"/>
  <c r="E42" i="6"/>
  <c r="D42" i="6"/>
  <c r="H41" i="6"/>
  <c r="C41" i="6"/>
  <c r="H40" i="6"/>
  <c r="C40" i="6"/>
  <c r="H39" i="6"/>
  <c r="C39" i="6"/>
  <c r="H38" i="6"/>
  <c r="C38" i="6"/>
  <c r="H37" i="6"/>
  <c r="C37" i="6"/>
  <c r="K36" i="6"/>
  <c r="H36" i="6" s="1"/>
  <c r="F36" i="6"/>
  <c r="C36" i="6" s="1"/>
  <c r="H35" i="6"/>
  <c r="C35" i="6"/>
  <c r="H34" i="6"/>
  <c r="C34" i="6"/>
  <c r="K33" i="6"/>
  <c r="H33" i="6" s="1"/>
  <c r="F33" i="6"/>
  <c r="C33" i="6" s="1"/>
  <c r="H32" i="6"/>
  <c r="C32" i="6"/>
  <c r="K31" i="6"/>
  <c r="F31" i="6"/>
  <c r="C31" i="6" s="1"/>
  <c r="H30" i="6"/>
  <c r="C30" i="6"/>
  <c r="H29" i="6"/>
  <c r="C29" i="6"/>
  <c r="H28" i="6"/>
  <c r="C28" i="6"/>
  <c r="K27" i="6"/>
  <c r="H27" i="6" s="1"/>
  <c r="F27" i="6"/>
  <c r="F26" i="6" s="1"/>
  <c r="H25" i="6"/>
  <c r="C25" i="6"/>
  <c r="C24" i="6"/>
  <c r="H23" i="6"/>
  <c r="C23" i="6"/>
  <c r="H22" i="6"/>
  <c r="C22" i="6"/>
  <c r="L21" i="6"/>
  <c r="L287" i="6" s="1"/>
  <c r="L286" i="6" s="1"/>
  <c r="K21" i="6"/>
  <c r="J21" i="6"/>
  <c r="I21" i="6"/>
  <c r="I287" i="6" s="1"/>
  <c r="I286" i="6" s="1"/>
  <c r="G21" i="6"/>
  <c r="F21" i="6"/>
  <c r="E21" i="6"/>
  <c r="E287" i="6" s="1"/>
  <c r="E286" i="6" s="1"/>
  <c r="D21" i="6"/>
  <c r="D287" i="6" s="1"/>
  <c r="D286" i="6" s="1"/>
  <c r="L20" i="6"/>
  <c r="D20" i="6"/>
  <c r="H296" i="5"/>
  <c r="C296" i="5"/>
  <c r="H295" i="5"/>
  <c r="C295" i="5"/>
  <c r="H294" i="5"/>
  <c r="C294" i="5"/>
  <c r="H293" i="5"/>
  <c r="C293" i="5"/>
  <c r="H292" i="5"/>
  <c r="C292" i="5"/>
  <c r="H291" i="5"/>
  <c r="C291" i="5"/>
  <c r="H290" i="5"/>
  <c r="C290" i="5"/>
  <c r="C288" i="5" s="1"/>
  <c r="H289" i="5"/>
  <c r="H288" i="5" s="1"/>
  <c r="C289" i="5"/>
  <c r="L288" i="5"/>
  <c r="K288" i="5"/>
  <c r="J288" i="5"/>
  <c r="I288" i="5"/>
  <c r="G288" i="5"/>
  <c r="F288" i="5"/>
  <c r="E288" i="5"/>
  <c r="D288" i="5"/>
  <c r="H283" i="5"/>
  <c r="C283" i="5"/>
  <c r="H282" i="5"/>
  <c r="C282" i="5"/>
  <c r="L281" i="5"/>
  <c r="K281" i="5"/>
  <c r="J281" i="5"/>
  <c r="I281" i="5"/>
  <c r="H281" i="5"/>
  <c r="G281" i="5"/>
  <c r="F281" i="5"/>
  <c r="E281" i="5"/>
  <c r="D281" i="5"/>
  <c r="H280" i="5"/>
  <c r="C280" i="5"/>
  <c r="L279" i="5"/>
  <c r="K279" i="5"/>
  <c r="J279" i="5"/>
  <c r="I279" i="5"/>
  <c r="G279" i="5"/>
  <c r="F279" i="5"/>
  <c r="F268" i="5" s="1"/>
  <c r="E279" i="5"/>
  <c r="D279" i="5"/>
  <c r="H278" i="5"/>
  <c r="C278" i="5"/>
  <c r="H277" i="5"/>
  <c r="C277" i="5"/>
  <c r="H276" i="5"/>
  <c r="C276" i="5"/>
  <c r="L275" i="5"/>
  <c r="K275" i="5"/>
  <c r="K269" i="5" s="1"/>
  <c r="K268" i="5" s="1"/>
  <c r="J275" i="5"/>
  <c r="I275" i="5"/>
  <c r="H275" i="5" s="1"/>
  <c r="G275" i="5"/>
  <c r="G269" i="5" s="1"/>
  <c r="G268" i="5" s="1"/>
  <c r="F275" i="5"/>
  <c r="E275" i="5"/>
  <c r="D275" i="5"/>
  <c r="H274" i="5"/>
  <c r="C274" i="5"/>
  <c r="H273" i="5"/>
  <c r="C273" i="5"/>
  <c r="H272" i="5"/>
  <c r="C272" i="5"/>
  <c r="L271" i="5"/>
  <c r="L269" i="5" s="1"/>
  <c r="L268" i="5" s="1"/>
  <c r="K271" i="5"/>
  <c r="J271" i="5"/>
  <c r="I271" i="5"/>
  <c r="H271" i="5"/>
  <c r="G271" i="5"/>
  <c r="F271" i="5"/>
  <c r="E271" i="5"/>
  <c r="D271" i="5"/>
  <c r="C271" i="5" s="1"/>
  <c r="H270" i="5"/>
  <c r="C270" i="5"/>
  <c r="J269" i="5"/>
  <c r="F269" i="5"/>
  <c r="J268" i="5"/>
  <c r="H267" i="5"/>
  <c r="C267" i="5"/>
  <c r="H266" i="5"/>
  <c r="C266" i="5"/>
  <c r="H265" i="5"/>
  <c r="C265" i="5"/>
  <c r="H264" i="5"/>
  <c r="C264" i="5"/>
  <c r="L263" i="5"/>
  <c r="K263" i="5"/>
  <c r="K258" i="5" s="1"/>
  <c r="J263" i="5"/>
  <c r="I263" i="5"/>
  <c r="H263" i="5" s="1"/>
  <c r="G263" i="5"/>
  <c r="G258" i="5" s="1"/>
  <c r="F263" i="5"/>
  <c r="E263" i="5"/>
  <c r="D263" i="5"/>
  <c r="H262" i="5"/>
  <c r="C262" i="5"/>
  <c r="H261" i="5"/>
  <c r="C261" i="5"/>
  <c r="H260" i="5"/>
  <c r="C260" i="5"/>
  <c r="L259" i="5"/>
  <c r="K259" i="5"/>
  <c r="J259" i="5"/>
  <c r="H259" i="5" s="1"/>
  <c r="I259" i="5"/>
  <c r="G259" i="5"/>
  <c r="F259" i="5"/>
  <c r="F258" i="5" s="1"/>
  <c r="E259" i="5"/>
  <c r="D259" i="5"/>
  <c r="J258" i="5"/>
  <c r="H257" i="5"/>
  <c r="C257" i="5"/>
  <c r="H256" i="5"/>
  <c r="C256" i="5"/>
  <c r="H255" i="5"/>
  <c r="C255" i="5"/>
  <c r="H254" i="5"/>
  <c r="C254" i="5"/>
  <c r="H253" i="5"/>
  <c r="C253" i="5"/>
  <c r="H252" i="5"/>
  <c r="C252" i="5"/>
  <c r="L251" i="5"/>
  <c r="L250" i="5" s="1"/>
  <c r="K251" i="5"/>
  <c r="K250" i="5" s="1"/>
  <c r="J251" i="5"/>
  <c r="I251" i="5"/>
  <c r="I250" i="5" s="1"/>
  <c r="G251" i="5"/>
  <c r="F251" i="5"/>
  <c r="F250" i="5" s="1"/>
  <c r="E251" i="5"/>
  <c r="E250" i="5" s="1"/>
  <c r="D251" i="5"/>
  <c r="J250" i="5"/>
  <c r="G250" i="5"/>
  <c r="H249" i="5"/>
  <c r="C249" i="5"/>
  <c r="H248" i="5"/>
  <c r="C248" i="5"/>
  <c r="H247" i="5"/>
  <c r="C247" i="5"/>
  <c r="H246" i="5"/>
  <c r="C246" i="5"/>
  <c r="L245" i="5"/>
  <c r="K245" i="5"/>
  <c r="J245" i="5"/>
  <c r="I245" i="5"/>
  <c r="H245" i="5" s="1"/>
  <c r="G245" i="5"/>
  <c r="F245" i="5"/>
  <c r="E245" i="5"/>
  <c r="D245" i="5"/>
  <c r="H244" i="5"/>
  <c r="C244" i="5"/>
  <c r="H243" i="5"/>
  <c r="C243" i="5"/>
  <c r="H242" i="5"/>
  <c r="C242" i="5"/>
  <c r="H241" i="5"/>
  <c r="C241" i="5"/>
  <c r="H240" i="5"/>
  <c r="C240" i="5"/>
  <c r="H239" i="5"/>
  <c r="C239" i="5"/>
  <c r="H238" i="5"/>
  <c r="C238" i="5"/>
  <c r="L237" i="5"/>
  <c r="K237" i="5"/>
  <c r="J237" i="5"/>
  <c r="I237" i="5"/>
  <c r="G237" i="5"/>
  <c r="F237" i="5"/>
  <c r="E237" i="5"/>
  <c r="C237" i="5" s="1"/>
  <c r="D237" i="5"/>
  <c r="H236" i="5"/>
  <c r="C236" i="5"/>
  <c r="H235" i="5"/>
  <c r="C235" i="5"/>
  <c r="L234" i="5"/>
  <c r="K234" i="5"/>
  <c r="J234" i="5"/>
  <c r="I234" i="5"/>
  <c r="G234" i="5"/>
  <c r="F234" i="5"/>
  <c r="E234" i="5"/>
  <c r="D234" i="5"/>
  <c r="C234" i="5" s="1"/>
  <c r="H233" i="5"/>
  <c r="C233" i="5"/>
  <c r="L232" i="5"/>
  <c r="K232" i="5"/>
  <c r="J232" i="5"/>
  <c r="I232" i="5"/>
  <c r="G232" i="5"/>
  <c r="F232" i="5"/>
  <c r="E232" i="5"/>
  <c r="E230" i="5" s="1"/>
  <c r="D232" i="5"/>
  <c r="H231" i="5"/>
  <c r="C231" i="5"/>
  <c r="J230" i="5"/>
  <c r="J229" i="5" s="1"/>
  <c r="H228" i="5"/>
  <c r="C228" i="5"/>
  <c r="H227" i="5"/>
  <c r="C227" i="5"/>
  <c r="L226" i="5"/>
  <c r="K226" i="5"/>
  <c r="J226" i="5"/>
  <c r="I226" i="5"/>
  <c r="G226" i="5"/>
  <c r="F226" i="5"/>
  <c r="E226" i="5"/>
  <c r="D226" i="5"/>
  <c r="H225" i="5"/>
  <c r="C225" i="5"/>
  <c r="H224" i="5"/>
  <c r="C224" i="5"/>
  <c r="H223" i="5"/>
  <c r="C223" i="5"/>
  <c r="H222" i="5"/>
  <c r="C222" i="5"/>
  <c r="H221" i="5"/>
  <c r="C221" i="5"/>
  <c r="H220" i="5"/>
  <c r="C220" i="5"/>
  <c r="H219" i="5"/>
  <c r="C219" i="5"/>
  <c r="H218" i="5"/>
  <c r="C218" i="5"/>
  <c r="H217" i="5"/>
  <c r="C217" i="5"/>
  <c r="H216" i="5"/>
  <c r="C216" i="5"/>
  <c r="L215" i="5"/>
  <c r="K215" i="5"/>
  <c r="H215" i="5" s="1"/>
  <c r="J215" i="5"/>
  <c r="I215" i="5"/>
  <c r="G215" i="5"/>
  <c r="F215" i="5"/>
  <c r="E215" i="5"/>
  <c r="D215" i="5"/>
  <c r="C215" i="5" s="1"/>
  <c r="H214" i="5"/>
  <c r="C214" i="5"/>
  <c r="H213" i="5"/>
  <c r="C213" i="5"/>
  <c r="H212" i="5"/>
  <c r="C212" i="5"/>
  <c r="H211" i="5"/>
  <c r="C211" i="5"/>
  <c r="H210" i="5"/>
  <c r="C210" i="5"/>
  <c r="H209" i="5"/>
  <c r="C209" i="5"/>
  <c r="H208" i="5"/>
  <c r="C208" i="5"/>
  <c r="H207" i="5"/>
  <c r="C207" i="5"/>
  <c r="H206" i="5"/>
  <c r="C206" i="5"/>
  <c r="H205" i="5"/>
  <c r="C205" i="5"/>
  <c r="L204" i="5"/>
  <c r="K204" i="5"/>
  <c r="J204" i="5"/>
  <c r="I204" i="5"/>
  <c r="G204" i="5"/>
  <c r="G203" i="5" s="1"/>
  <c r="F204" i="5"/>
  <c r="E204" i="5"/>
  <c r="D204" i="5"/>
  <c r="D203" i="5" s="1"/>
  <c r="C204" i="5"/>
  <c r="H202" i="5"/>
  <c r="C202" i="5"/>
  <c r="H201" i="5"/>
  <c r="C201" i="5"/>
  <c r="H200" i="5"/>
  <c r="C200" i="5"/>
  <c r="H199" i="5"/>
  <c r="C199" i="5"/>
  <c r="H198" i="5"/>
  <c r="C198" i="5"/>
  <c r="L197" i="5"/>
  <c r="L195" i="5" s="1"/>
  <c r="K197" i="5"/>
  <c r="J197" i="5"/>
  <c r="J195" i="5" s="1"/>
  <c r="I197" i="5"/>
  <c r="G197" i="5"/>
  <c r="G195" i="5" s="1"/>
  <c r="F197" i="5"/>
  <c r="E197" i="5"/>
  <c r="E195" i="5" s="1"/>
  <c r="D197" i="5"/>
  <c r="C197" i="5"/>
  <c r="H196" i="5"/>
  <c r="C196" i="5"/>
  <c r="K195" i="5"/>
  <c r="I195" i="5"/>
  <c r="F195" i="5"/>
  <c r="D195" i="5"/>
  <c r="C195" i="5" s="1"/>
  <c r="H192" i="5"/>
  <c r="C192" i="5"/>
  <c r="L191" i="5"/>
  <c r="L190" i="5" s="1"/>
  <c r="K191" i="5"/>
  <c r="J191" i="5"/>
  <c r="I191" i="5"/>
  <c r="G191" i="5"/>
  <c r="F191" i="5"/>
  <c r="E191" i="5"/>
  <c r="C191" i="5" s="1"/>
  <c r="D191" i="5"/>
  <c r="D190" i="5" s="1"/>
  <c r="K190" i="5"/>
  <c r="J190" i="5"/>
  <c r="J186" i="5" s="1"/>
  <c r="I190" i="5"/>
  <c r="G190" i="5"/>
  <c r="F190" i="5"/>
  <c r="E190" i="5"/>
  <c r="E186" i="5" s="1"/>
  <c r="H189" i="5"/>
  <c r="C189" i="5"/>
  <c r="H188" i="5"/>
  <c r="C188" i="5"/>
  <c r="L187" i="5"/>
  <c r="K187" i="5"/>
  <c r="K186" i="5" s="1"/>
  <c r="J187" i="5"/>
  <c r="I187" i="5"/>
  <c r="I186" i="5" s="1"/>
  <c r="G187" i="5"/>
  <c r="F187" i="5"/>
  <c r="E187" i="5"/>
  <c r="D187" i="5"/>
  <c r="D186" i="5" s="1"/>
  <c r="G186" i="5"/>
  <c r="H185" i="5"/>
  <c r="C185" i="5"/>
  <c r="H184" i="5"/>
  <c r="C184" i="5"/>
  <c r="L183" i="5"/>
  <c r="K183" i="5"/>
  <c r="J183" i="5"/>
  <c r="H183" i="5" s="1"/>
  <c r="I183" i="5"/>
  <c r="G183" i="5"/>
  <c r="F183" i="5"/>
  <c r="E183" i="5"/>
  <c r="D183" i="5"/>
  <c r="H182" i="5"/>
  <c r="C182" i="5"/>
  <c r="H181" i="5"/>
  <c r="C181" i="5"/>
  <c r="H180" i="5"/>
  <c r="C180" i="5"/>
  <c r="H179" i="5"/>
  <c r="C179" i="5"/>
  <c r="L178" i="5"/>
  <c r="K178" i="5"/>
  <c r="K173" i="5" s="1"/>
  <c r="K172" i="5" s="1"/>
  <c r="J178" i="5"/>
  <c r="I178" i="5"/>
  <c r="G178" i="5"/>
  <c r="F178" i="5"/>
  <c r="E178" i="5"/>
  <c r="D178" i="5"/>
  <c r="H177" i="5"/>
  <c r="C177" i="5"/>
  <c r="H176" i="5"/>
  <c r="C176" i="5"/>
  <c r="H175" i="5"/>
  <c r="C175" i="5"/>
  <c r="L174" i="5"/>
  <c r="K174" i="5"/>
  <c r="J174" i="5"/>
  <c r="I174" i="5"/>
  <c r="H174" i="5" s="1"/>
  <c r="G174" i="5"/>
  <c r="F174" i="5"/>
  <c r="E174" i="5"/>
  <c r="D174" i="5"/>
  <c r="D173" i="5" s="1"/>
  <c r="D172" i="5" s="1"/>
  <c r="L173" i="5"/>
  <c r="G173" i="5"/>
  <c r="G172" i="5" s="1"/>
  <c r="H171" i="5"/>
  <c r="C171" i="5"/>
  <c r="H170" i="5"/>
  <c r="C170" i="5"/>
  <c r="H169" i="5"/>
  <c r="C169" i="5"/>
  <c r="H168" i="5"/>
  <c r="C168" i="5"/>
  <c r="H167" i="5"/>
  <c r="C167" i="5"/>
  <c r="H166" i="5"/>
  <c r="C166" i="5"/>
  <c r="L165" i="5"/>
  <c r="L164" i="5" s="1"/>
  <c r="K165" i="5"/>
  <c r="K164" i="5" s="1"/>
  <c r="J165" i="5"/>
  <c r="I165" i="5"/>
  <c r="G165" i="5"/>
  <c r="F165" i="5"/>
  <c r="F164" i="5" s="1"/>
  <c r="E165" i="5"/>
  <c r="D165" i="5"/>
  <c r="D164" i="5" s="1"/>
  <c r="J164" i="5"/>
  <c r="G164" i="5"/>
  <c r="E164" i="5"/>
  <c r="H163" i="5"/>
  <c r="C163" i="5"/>
  <c r="H162" i="5"/>
  <c r="C162" i="5"/>
  <c r="H161" i="5"/>
  <c r="C161" i="5"/>
  <c r="H160" i="5"/>
  <c r="C160" i="5"/>
  <c r="L159" i="5"/>
  <c r="K159" i="5"/>
  <c r="J159" i="5"/>
  <c r="I159" i="5"/>
  <c r="G159" i="5"/>
  <c r="F159" i="5"/>
  <c r="E159" i="5"/>
  <c r="D159" i="5"/>
  <c r="C159" i="5"/>
  <c r="H158" i="5"/>
  <c r="C158" i="5"/>
  <c r="H157" i="5"/>
  <c r="C157" i="5"/>
  <c r="H156" i="5"/>
  <c r="C156" i="5"/>
  <c r="H155" i="5"/>
  <c r="C155" i="5"/>
  <c r="H154" i="5"/>
  <c r="C154" i="5"/>
  <c r="H153" i="5"/>
  <c r="C153" i="5"/>
  <c r="H152" i="5"/>
  <c r="C152" i="5"/>
  <c r="H151" i="5"/>
  <c r="C151" i="5"/>
  <c r="L150" i="5"/>
  <c r="K150" i="5"/>
  <c r="J150" i="5"/>
  <c r="I150" i="5"/>
  <c r="H150" i="5" s="1"/>
  <c r="G150" i="5"/>
  <c r="F150" i="5"/>
  <c r="E150" i="5"/>
  <c r="D150" i="5"/>
  <c r="C150" i="5" s="1"/>
  <c r="H149" i="5"/>
  <c r="C149" i="5"/>
  <c r="H148" i="5"/>
  <c r="C148" i="5"/>
  <c r="H147" i="5"/>
  <c r="C147" i="5"/>
  <c r="H146" i="5"/>
  <c r="C146" i="5"/>
  <c r="H145" i="5"/>
  <c r="C145" i="5"/>
  <c r="H144" i="5"/>
  <c r="C144" i="5"/>
  <c r="L143" i="5"/>
  <c r="K143" i="5"/>
  <c r="J143" i="5"/>
  <c r="I143" i="5"/>
  <c r="G143" i="5"/>
  <c r="F143" i="5"/>
  <c r="E143" i="5"/>
  <c r="C143" i="5" s="1"/>
  <c r="D143" i="5"/>
  <c r="H142" i="5"/>
  <c r="C142" i="5"/>
  <c r="H141" i="5"/>
  <c r="C141" i="5"/>
  <c r="L140" i="5"/>
  <c r="K140" i="5"/>
  <c r="J140" i="5"/>
  <c r="I140" i="5"/>
  <c r="G140" i="5"/>
  <c r="F140" i="5"/>
  <c r="E140" i="5"/>
  <c r="D140" i="5"/>
  <c r="H139" i="5"/>
  <c r="C139" i="5"/>
  <c r="H138" i="5"/>
  <c r="C138" i="5"/>
  <c r="H137" i="5"/>
  <c r="C137" i="5"/>
  <c r="H136" i="5"/>
  <c r="C136" i="5"/>
  <c r="L135" i="5"/>
  <c r="K135" i="5"/>
  <c r="J135" i="5"/>
  <c r="H135" i="5" s="1"/>
  <c r="I135" i="5"/>
  <c r="G135" i="5"/>
  <c r="F135" i="5"/>
  <c r="E135" i="5"/>
  <c r="D135" i="5"/>
  <c r="H134" i="5"/>
  <c r="C134" i="5"/>
  <c r="H133" i="5"/>
  <c r="C133" i="5"/>
  <c r="H132" i="5"/>
  <c r="C132" i="5"/>
  <c r="H131" i="5"/>
  <c r="C131" i="5"/>
  <c r="L130" i="5"/>
  <c r="K130" i="5"/>
  <c r="K129" i="5" s="1"/>
  <c r="J130" i="5"/>
  <c r="I130" i="5"/>
  <c r="G130" i="5"/>
  <c r="F130" i="5"/>
  <c r="E130" i="5"/>
  <c r="D130" i="5"/>
  <c r="E129" i="5"/>
  <c r="H128" i="5"/>
  <c r="H127" i="5" s="1"/>
  <c r="C128" i="5"/>
  <c r="C127" i="5" s="1"/>
  <c r="L127" i="5"/>
  <c r="K127" i="5"/>
  <c r="K82" i="5" s="1"/>
  <c r="J127" i="5"/>
  <c r="I127" i="5"/>
  <c r="G127" i="5"/>
  <c r="F127" i="5"/>
  <c r="E127" i="5"/>
  <c r="D127" i="5"/>
  <c r="H126" i="5"/>
  <c r="C126" i="5"/>
  <c r="H125" i="5"/>
  <c r="C125" i="5"/>
  <c r="H124" i="5"/>
  <c r="C124" i="5"/>
  <c r="H123" i="5"/>
  <c r="C123" i="5"/>
  <c r="H122" i="5"/>
  <c r="C122" i="5"/>
  <c r="L121" i="5"/>
  <c r="K121" i="5"/>
  <c r="J121" i="5"/>
  <c r="I121" i="5"/>
  <c r="G121" i="5"/>
  <c r="F121" i="5"/>
  <c r="E121" i="5"/>
  <c r="C121" i="5" s="1"/>
  <c r="D121" i="5"/>
  <c r="H120" i="5"/>
  <c r="C120" i="5"/>
  <c r="H119" i="5"/>
  <c r="C119" i="5"/>
  <c r="H118" i="5"/>
  <c r="C118" i="5"/>
  <c r="H117" i="5"/>
  <c r="C117" i="5"/>
  <c r="H116" i="5"/>
  <c r="C116" i="5"/>
  <c r="L115" i="5"/>
  <c r="K115" i="5"/>
  <c r="J115" i="5"/>
  <c r="I115" i="5"/>
  <c r="G115" i="5"/>
  <c r="F115" i="5"/>
  <c r="E115" i="5"/>
  <c r="D115" i="5"/>
  <c r="H114" i="5"/>
  <c r="C114" i="5"/>
  <c r="H113" i="5"/>
  <c r="C113" i="5"/>
  <c r="H112" i="5"/>
  <c r="C112" i="5"/>
  <c r="L111" i="5"/>
  <c r="K111" i="5"/>
  <c r="J111" i="5"/>
  <c r="I111" i="5"/>
  <c r="G111" i="5"/>
  <c r="F111" i="5"/>
  <c r="E111" i="5"/>
  <c r="C111" i="5" s="1"/>
  <c r="D111" i="5"/>
  <c r="H110" i="5"/>
  <c r="C110" i="5"/>
  <c r="H109" i="5"/>
  <c r="C109" i="5"/>
  <c r="H108" i="5"/>
  <c r="C108" i="5"/>
  <c r="H107" i="5"/>
  <c r="C107" i="5"/>
  <c r="H106" i="5"/>
  <c r="C106" i="5"/>
  <c r="H105" i="5"/>
  <c r="C105" i="5"/>
  <c r="H104" i="5"/>
  <c r="C104" i="5"/>
  <c r="H103" i="5"/>
  <c r="C103" i="5"/>
  <c r="L102" i="5"/>
  <c r="K102" i="5"/>
  <c r="J102" i="5"/>
  <c r="I102" i="5"/>
  <c r="G102" i="5"/>
  <c r="F102" i="5"/>
  <c r="E102" i="5"/>
  <c r="C102" i="5" s="1"/>
  <c r="D102" i="5"/>
  <c r="H101" i="5"/>
  <c r="C101" i="5"/>
  <c r="H100" i="5"/>
  <c r="C100" i="5"/>
  <c r="H99" i="5"/>
  <c r="C99" i="5"/>
  <c r="H98" i="5"/>
  <c r="C98" i="5"/>
  <c r="H97" i="5"/>
  <c r="C97" i="5"/>
  <c r="H96" i="5"/>
  <c r="C96" i="5"/>
  <c r="H95" i="5"/>
  <c r="C95" i="5"/>
  <c r="L94" i="5"/>
  <c r="K94" i="5"/>
  <c r="J94" i="5"/>
  <c r="I94" i="5"/>
  <c r="G94" i="5"/>
  <c r="F94" i="5"/>
  <c r="E94" i="5"/>
  <c r="D94" i="5"/>
  <c r="C94" i="5" s="1"/>
  <c r="H93" i="5"/>
  <c r="C93" i="5"/>
  <c r="H92" i="5"/>
  <c r="C92" i="5"/>
  <c r="H91" i="5"/>
  <c r="C91" i="5"/>
  <c r="H90" i="5"/>
  <c r="C90" i="5"/>
  <c r="H89" i="5"/>
  <c r="C89" i="5"/>
  <c r="L88" i="5"/>
  <c r="L82" i="5" s="1"/>
  <c r="K88" i="5"/>
  <c r="J88" i="5"/>
  <c r="I88" i="5"/>
  <c r="G88" i="5"/>
  <c r="F88" i="5"/>
  <c r="E88" i="5"/>
  <c r="D88" i="5"/>
  <c r="C88" i="5"/>
  <c r="H87" i="5"/>
  <c r="C87" i="5"/>
  <c r="H86" i="5"/>
  <c r="C86" i="5"/>
  <c r="H85" i="5"/>
  <c r="C85" i="5"/>
  <c r="H84" i="5"/>
  <c r="C84" i="5"/>
  <c r="L83" i="5"/>
  <c r="K83" i="5"/>
  <c r="J83" i="5"/>
  <c r="I83" i="5"/>
  <c r="H83" i="5" s="1"/>
  <c r="G83" i="5"/>
  <c r="G82" i="5" s="1"/>
  <c r="F83" i="5"/>
  <c r="F82" i="5" s="1"/>
  <c r="E83" i="5"/>
  <c r="D83" i="5"/>
  <c r="D82" i="5"/>
  <c r="H81" i="5"/>
  <c r="C81" i="5"/>
  <c r="H80" i="5"/>
  <c r="C80" i="5"/>
  <c r="L79" i="5"/>
  <c r="K79" i="5"/>
  <c r="J79" i="5"/>
  <c r="I79" i="5"/>
  <c r="H79" i="5" s="1"/>
  <c r="G79" i="5"/>
  <c r="F79" i="5"/>
  <c r="E79" i="5"/>
  <c r="D79" i="5"/>
  <c r="H78" i="5"/>
  <c r="C78" i="5"/>
  <c r="H77" i="5"/>
  <c r="C77" i="5"/>
  <c r="L76" i="5"/>
  <c r="L75" i="5" s="1"/>
  <c r="K76" i="5"/>
  <c r="K75" i="5" s="1"/>
  <c r="J76" i="5"/>
  <c r="I76" i="5"/>
  <c r="I75" i="5" s="1"/>
  <c r="G76" i="5"/>
  <c r="G75" i="5" s="1"/>
  <c r="F76" i="5"/>
  <c r="E76" i="5"/>
  <c r="D76" i="5"/>
  <c r="D75" i="5" s="1"/>
  <c r="J75" i="5"/>
  <c r="F75" i="5"/>
  <c r="E75" i="5"/>
  <c r="H73" i="5"/>
  <c r="C73" i="5"/>
  <c r="H72" i="5"/>
  <c r="C72" i="5"/>
  <c r="H71" i="5"/>
  <c r="C71" i="5"/>
  <c r="H70" i="5"/>
  <c r="C70" i="5"/>
  <c r="H69" i="5"/>
  <c r="C69" i="5"/>
  <c r="L68" i="5"/>
  <c r="L66" i="5" s="1"/>
  <c r="K68" i="5"/>
  <c r="J68" i="5"/>
  <c r="J66" i="5" s="1"/>
  <c r="I68" i="5"/>
  <c r="G68" i="5"/>
  <c r="G66" i="5" s="1"/>
  <c r="F68" i="5"/>
  <c r="E68" i="5"/>
  <c r="E66" i="5" s="1"/>
  <c r="D68" i="5"/>
  <c r="C68" i="5"/>
  <c r="H67" i="5"/>
  <c r="C67" i="5"/>
  <c r="K66" i="5"/>
  <c r="I66" i="5"/>
  <c r="F66" i="5"/>
  <c r="D66" i="5"/>
  <c r="C66" i="5" s="1"/>
  <c r="H65" i="5"/>
  <c r="C65" i="5"/>
  <c r="H64" i="5"/>
  <c r="C64" i="5"/>
  <c r="H63" i="5"/>
  <c r="C63" i="5"/>
  <c r="H62" i="5"/>
  <c r="C62" i="5"/>
  <c r="H61" i="5"/>
  <c r="C61" i="5"/>
  <c r="H60" i="5"/>
  <c r="C60" i="5"/>
  <c r="H59" i="5"/>
  <c r="C59" i="5"/>
  <c r="H58" i="5"/>
  <c r="C58" i="5"/>
  <c r="L57" i="5"/>
  <c r="K57" i="5"/>
  <c r="J57" i="5"/>
  <c r="I57" i="5"/>
  <c r="G57" i="5"/>
  <c r="F57" i="5"/>
  <c r="E57" i="5"/>
  <c r="D57" i="5"/>
  <c r="H56" i="5"/>
  <c r="C56" i="5"/>
  <c r="H55" i="5"/>
  <c r="C55" i="5"/>
  <c r="L54" i="5"/>
  <c r="L53" i="5" s="1"/>
  <c r="K54" i="5"/>
  <c r="K53" i="5" s="1"/>
  <c r="J54" i="5"/>
  <c r="J53" i="5" s="1"/>
  <c r="I54" i="5"/>
  <c r="G54" i="5"/>
  <c r="G53" i="5" s="1"/>
  <c r="F54" i="5"/>
  <c r="F53" i="5" s="1"/>
  <c r="F52" i="5" s="1"/>
  <c r="E54" i="5"/>
  <c r="D54" i="5"/>
  <c r="D53" i="5" s="1"/>
  <c r="C54" i="5"/>
  <c r="I53" i="5"/>
  <c r="E53" i="5"/>
  <c r="H46" i="5"/>
  <c r="C46" i="5"/>
  <c r="H45" i="5"/>
  <c r="C45" i="5"/>
  <c r="L44" i="5"/>
  <c r="H44" i="5"/>
  <c r="G44" i="5"/>
  <c r="C44" i="5"/>
  <c r="H43" i="5"/>
  <c r="C43" i="5"/>
  <c r="K42" i="5"/>
  <c r="J42" i="5"/>
  <c r="H42" i="5" s="1"/>
  <c r="I42" i="5"/>
  <c r="F42" i="5"/>
  <c r="E42" i="5"/>
  <c r="C42" i="5" s="1"/>
  <c r="D42" i="5"/>
  <c r="H41" i="5"/>
  <c r="C41" i="5"/>
  <c r="H40" i="5"/>
  <c r="C40" i="5"/>
  <c r="H39" i="5"/>
  <c r="C39" i="5"/>
  <c r="H38" i="5"/>
  <c r="C38" i="5"/>
  <c r="H37" i="5"/>
  <c r="C37" i="5"/>
  <c r="K36" i="5"/>
  <c r="H36" i="5"/>
  <c r="F36" i="5"/>
  <c r="C36" i="5"/>
  <c r="H35" i="5"/>
  <c r="C35" i="5"/>
  <c r="H34" i="5"/>
  <c r="C34" i="5"/>
  <c r="K33" i="5"/>
  <c r="H33" i="5"/>
  <c r="F33" i="5"/>
  <c r="C33" i="5"/>
  <c r="H32" i="5"/>
  <c r="C32" i="5"/>
  <c r="K31" i="5"/>
  <c r="H31" i="5"/>
  <c r="F31" i="5"/>
  <c r="F26" i="5" s="1"/>
  <c r="C31" i="5"/>
  <c r="H30" i="5"/>
  <c r="C30" i="5"/>
  <c r="H29" i="5"/>
  <c r="C29" i="5"/>
  <c r="H28" i="5"/>
  <c r="C28" i="5"/>
  <c r="K27" i="5"/>
  <c r="H27" i="5"/>
  <c r="F27" i="5"/>
  <c r="C27" i="5"/>
  <c r="K26" i="5"/>
  <c r="H26" i="5"/>
  <c r="H25" i="5"/>
  <c r="C25" i="5"/>
  <c r="C24" i="5"/>
  <c r="H23" i="5"/>
  <c r="C23" i="5"/>
  <c r="H22" i="5"/>
  <c r="C22" i="5"/>
  <c r="L21" i="5"/>
  <c r="K21" i="5"/>
  <c r="K287" i="5" s="1"/>
  <c r="J21" i="5"/>
  <c r="J287" i="5" s="1"/>
  <c r="J286" i="5" s="1"/>
  <c r="I21" i="5"/>
  <c r="G21" i="5"/>
  <c r="G287" i="5" s="1"/>
  <c r="G286" i="5" s="1"/>
  <c r="F21" i="5"/>
  <c r="F287" i="5" s="1"/>
  <c r="F286" i="5" s="1"/>
  <c r="E21" i="5"/>
  <c r="E287" i="5" s="1"/>
  <c r="E286" i="5" s="1"/>
  <c r="D21" i="5"/>
  <c r="K20" i="5"/>
  <c r="J20" i="5"/>
  <c r="G20" i="5"/>
  <c r="H296" i="4"/>
  <c r="C296" i="4"/>
  <c r="H295" i="4"/>
  <c r="C295" i="4"/>
  <c r="H294" i="4"/>
  <c r="C294" i="4"/>
  <c r="H293" i="4"/>
  <c r="C293" i="4"/>
  <c r="H292" i="4"/>
  <c r="C292" i="4"/>
  <c r="H291" i="4"/>
  <c r="C291" i="4"/>
  <c r="H290" i="4"/>
  <c r="C290" i="4"/>
  <c r="H289" i="4"/>
  <c r="H288" i="4" s="1"/>
  <c r="C289" i="4"/>
  <c r="C288" i="4" s="1"/>
  <c r="L288" i="4"/>
  <c r="K288" i="4"/>
  <c r="J288" i="4"/>
  <c r="I288" i="4"/>
  <c r="G288" i="4"/>
  <c r="F288" i="4"/>
  <c r="E288" i="4"/>
  <c r="D288" i="4"/>
  <c r="H283" i="4"/>
  <c r="C283" i="4"/>
  <c r="H282" i="4"/>
  <c r="C282" i="4"/>
  <c r="L281" i="4"/>
  <c r="K281" i="4"/>
  <c r="J281" i="4"/>
  <c r="I281" i="4"/>
  <c r="G281" i="4"/>
  <c r="F281" i="4"/>
  <c r="E281" i="4"/>
  <c r="D281" i="4"/>
  <c r="H280" i="4"/>
  <c r="C280" i="4"/>
  <c r="L279" i="4"/>
  <c r="K279" i="4"/>
  <c r="J279" i="4"/>
  <c r="I279" i="4"/>
  <c r="G279" i="4"/>
  <c r="F279" i="4"/>
  <c r="E279" i="4"/>
  <c r="D279" i="4"/>
  <c r="H278" i="4"/>
  <c r="C278" i="4"/>
  <c r="H277" i="4"/>
  <c r="C277" i="4"/>
  <c r="H276" i="4"/>
  <c r="C276" i="4"/>
  <c r="L275" i="4"/>
  <c r="K275" i="4"/>
  <c r="J275" i="4"/>
  <c r="I275" i="4"/>
  <c r="G275" i="4"/>
  <c r="F275" i="4"/>
  <c r="C275" i="4" s="1"/>
  <c r="E275" i="4"/>
  <c r="D275" i="4"/>
  <c r="H274" i="4"/>
  <c r="C274" i="4"/>
  <c r="H273" i="4"/>
  <c r="C273" i="4"/>
  <c r="H272" i="4"/>
  <c r="C272" i="4"/>
  <c r="L271" i="4"/>
  <c r="K271" i="4"/>
  <c r="J271" i="4"/>
  <c r="I271" i="4"/>
  <c r="I269" i="4" s="1"/>
  <c r="I268" i="4" s="1"/>
  <c r="G271" i="4"/>
  <c r="F271" i="4"/>
  <c r="E271" i="4"/>
  <c r="D271" i="4"/>
  <c r="D269" i="4" s="1"/>
  <c r="D268" i="4" s="1"/>
  <c r="H270" i="4"/>
  <c r="C270" i="4"/>
  <c r="L269" i="4"/>
  <c r="K269" i="4"/>
  <c r="K268" i="4" s="1"/>
  <c r="J269" i="4"/>
  <c r="G269" i="4"/>
  <c r="G268" i="4" s="1"/>
  <c r="F269" i="4"/>
  <c r="F268" i="4" s="1"/>
  <c r="E269" i="4"/>
  <c r="L268" i="4"/>
  <c r="E268" i="4"/>
  <c r="H267" i="4"/>
  <c r="C267" i="4"/>
  <c r="H266" i="4"/>
  <c r="C266" i="4"/>
  <c r="H265" i="4"/>
  <c r="C265" i="4"/>
  <c r="H264" i="4"/>
  <c r="C264" i="4"/>
  <c r="L263" i="4"/>
  <c r="K263" i="4"/>
  <c r="J263" i="4"/>
  <c r="I263" i="4"/>
  <c r="G263" i="4"/>
  <c r="F263" i="4"/>
  <c r="C263" i="4" s="1"/>
  <c r="E263" i="4"/>
  <c r="D263" i="4"/>
  <c r="H262" i="4"/>
  <c r="C262" i="4"/>
  <c r="H261" i="4"/>
  <c r="C261" i="4"/>
  <c r="H260" i="4"/>
  <c r="C260" i="4"/>
  <c r="L259" i="4"/>
  <c r="K259" i="4"/>
  <c r="J259" i="4"/>
  <c r="I259" i="4"/>
  <c r="I258" i="4" s="1"/>
  <c r="G259" i="4"/>
  <c r="G258" i="4" s="1"/>
  <c r="F259" i="4"/>
  <c r="E259" i="4"/>
  <c r="D259" i="4"/>
  <c r="L258" i="4"/>
  <c r="E258" i="4"/>
  <c r="D258" i="4"/>
  <c r="H257" i="4"/>
  <c r="C257" i="4"/>
  <c r="H256" i="4"/>
  <c r="C256" i="4"/>
  <c r="H255" i="4"/>
  <c r="C255" i="4"/>
  <c r="H254" i="4"/>
  <c r="C254" i="4"/>
  <c r="H253" i="4"/>
  <c r="C253" i="4"/>
  <c r="H252" i="4"/>
  <c r="C252" i="4"/>
  <c r="L251" i="4"/>
  <c r="K251" i="4"/>
  <c r="K250" i="4" s="1"/>
  <c r="J251" i="4"/>
  <c r="I251" i="4"/>
  <c r="I250" i="4" s="1"/>
  <c r="G251" i="4"/>
  <c r="G250" i="4" s="1"/>
  <c r="F251" i="4"/>
  <c r="F250" i="4" s="1"/>
  <c r="E251" i="4"/>
  <c r="D251" i="4"/>
  <c r="L250" i="4"/>
  <c r="E250" i="4"/>
  <c r="D250" i="4"/>
  <c r="C250" i="4" s="1"/>
  <c r="H249" i="4"/>
  <c r="C249" i="4"/>
  <c r="H248" i="4"/>
  <c r="C248" i="4"/>
  <c r="H247" i="4"/>
  <c r="C247" i="4"/>
  <c r="H246" i="4"/>
  <c r="C246" i="4"/>
  <c r="L245" i="4"/>
  <c r="K245" i="4"/>
  <c r="J245" i="4"/>
  <c r="I245" i="4"/>
  <c r="I230" i="4" s="1"/>
  <c r="G245" i="4"/>
  <c r="F245" i="4"/>
  <c r="E245" i="4"/>
  <c r="D245" i="4"/>
  <c r="H244" i="4"/>
  <c r="C244" i="4"/>
  <c r="H243" i="4"/>
  <c r="C243" i="4"/>
  <c r="H242" i="4"/>
  <c r="C242" i="4"/>
  <c r="H241" i="4"/>
  <c r="C241" i="4"/>
  <c r="H240" i="4"/>
  <c r="C240" i="4"/>
  <c r="H239" i="4"/>
  <c r="C239" i="4"/>
  <c r="H238" i="4"/>
  <c r="C238" i="4"/>
  <c r="L237" i="4"/>
  <c r="K237" i="4"/>
  <c r="K230" i="4" s="1"/>
  <c r="J237" i="4"/>
  <c r="I237" i="4"/>
  <c r="G237" i="4"/>
  <c r="F237" i="4"/>
  <c r="E237" i="4"/>
  <c r="D237" i="4"/>
  <c r="H236" i="4"/>
  <c r="C236" i="4"/>
  <c r="H235" i="4"/>
  <c r="C235" i="4"/>
  <c r="L234" i="4"/>
  <c r="K234" i="4"/>
  <c r="J234" i="4"/>
  <c r="I234" i="4"/>
  <c r="H234" i="4" s="1"/>
  <c r="G234" i="4"/>
  <c r="F234" i="4"/>
  <c r="E234" i="4"/>
  <c r="D234" i="4"/>
  <c r="H233" i="4"/>
  <c r="C233" i="4"/>
  <c r="L232" i="4"/>
  <c r="K232" i="4"/>
  <c r="J232" i="4"/>
  <c r="H232" i="4" s="1"/>
  <c r="I232" i="4"/>
  <c r="G232" i="4"/>
  <c r="F232" i="4"/>
  <c r="E232" i="4"/>
  <c r="D232" i="4"/>
  <c r="H231" i="4"/>
  <c r="C231" i="4"/>
  <c r="L230" i="4"/>
  <c r="L229" i="4" s="1"/>
  <c r="E230" i="4"/>
  <c r="E229" i="4" s="1"/>
  <c r="D230" i="4"/>
  <c r="H228" i="4"/>
  <c r="C228" i="4"/>
  <c r="H227" i="4"/>
  <c r="C227" i="4"/>
  <c r="L226" i="4"/>
  <c r="K226" i="4"/>
  <c r="J226" i="4"/>
  <c r="I226" i="4"/>
  <c r="H226" i="4" s="1"/>
  <c r="G226" i="4"/>
  <c r="F226" i="4"/>
  <c r="E226" i="4"/>
  <c r="D226" i="4"/>
  <c r="H225" i="4"/>
  <c r="C225" i="4"/>
  <c r="H224" i="4"/>
  <c r="C224" i="4"/>
  <c r="H223" i="4"/>
  <c r="C223" i="4"/>
  <c r="I222" i="4"/>
  <c r="H222" i="4" s="1"/>
  <c r="C222" i="4"/>
  <c r="H221" i="4"/>
  <c r="C221" i="4"/>
  <c r="H220" i="4"/>
  <c r="C220" i="4"/>
  <c r="H219" i="4"/>
  <c r="C219" i="4"/>
  <c r="H218" i="4"/>
  <c r="C218" i="4"/>
  <c r="H217" i="4"/>
  <c r="C217" i="4"/>
  <c r="H216" i="4"/>
  <c r="C216" i="4"/>
  <c r="L215" i="4"/>
  <c r="K215" i="4"/>
  <c r="J215" i="4"/>
  <c r="G215" i="4"/>
  <c r="F215" i="4"/>
  <c r="E215" i="4"/>
  <c r="D215" i="4"/>
  <c r="C215" i="4" s="1"/>
  <c r="H214" i="4"/>
  <c r="C214" i="4"/>
  <c r="H213" i="4"/>
  <c r="C213" i="4"/>
  <c r="H212" i="4"/>
  <c r="C212" i="4"/>
  <c r="H211" i="4"/>
  <c r="C211" i="4"/>
  <c r="H210" i="4"/>
  <c r="C210" i="4"/>
  <c r="H209" i="4"/>
  <c r="C209" i="4"/>
  <c r="H208" i="4"/>
  <c r="C208" i="4"/>
  <c r="H207" i="4"/>
  <c r="C207" i="4"/>
  <c r="H206" i="4"/>
  <c r="C206" i="4"/>
  <c r="H205" i="4"/>
  <c r="C205" i="4"/>
  <c r="L204" i="4"/>
  <c r="K204" i="4"/>
  <c r="J204" i="4"/>
  <c r="J203" i="4" s="1"/>
  <c r="I204" i="4"/>
  <c r="G204" i="4"/>
  <c r="F204" i="4"/>
  <c r="F203" i="4" s="1"/>
  <c r="E204" i="4"/>
  <c r="C204" i="4" s="1"/>
  <c r="D204" i="4"/>
  <c r="K203" i="4"/>
  <c r="G203" i="4"/>
  <c r="H202" i="4"/>
  <c r="C202" i="4"/>
  <c r="H201" i="4"/>
  <c r="C201" i="4"/>
  <c r="H200" i="4"/>
  <c r="C200" i="4"/>
  <c r="H199" i="4"/>
  <c r="C199" i="4"/>
  <c r="H198" i="4"/>
  <c r="C198" i="4"/>
  <c r="L197" i="4"/>
  <c r="K197" i="4"/>
  <c r="J197" i="4"/>
  <c r="J195" i="4" s="1"/>
  <c r="I197" i="4"/>
  <c r="G197" i="4"/>
  <c r="F197" i="4"/>
  <c r="E197" i="4"/>
  <c r="C197" i="4" s="1"/>
  <c r="D197" i="4"/>
  <c r="H196" i="4"/>
  <c r="C196" i="4"/>
  <c r="L195" i="4"/>
  <c r="K195" i="4"/>
  <c r="K194" i="4" s="1"/>
  <c r="I195" i="4"/>
  <c r="G195" i="4"/>
  <c r="G194" i="4" s="1"/>
  <c r="F195" i="4"/>
  <c r="D195" i="4"/>
  <c r="H192" i="4"/>
  <c r="C192" i="4"/>
  <c r="L191" i="4"/>
  <c r="L190" i="4" s="1"/>
  <c r="K191" i="4"/>
  <c r="K190" i="4" s="1"/>
  <c r="J191" i="4"/>
  <c r="I191" i="4"/>
  <c r="G191" i="4"/>
  <c r="G190" i="4" s="1"/>
  <c r="F191" i="4"/>
  <c r="F190" i="4" s="1"/>
  <c r="F186" i="4" s="1"/>
  <c r="E191" i="4"/>
  <c r="D191" i="4"/>
  <c r="D190" i="4" s="1"/>
  <c r="C191" i="4"/>
  <c r="J190" i="4"/>
  <c r="I190" i="4"/>
  <c r="E190" i="4"/>
  <c r="E186" i="4" s="1"/>
  <c r="H189" i="4"/>
  <c r="C189" i="4"/>
  <c r="H188" i="4"/>
  <c r="C188" i="4"/>
  <c r="L187" i="4"/>
  <c r="K187" i="4"/>
  <c r="K186" i="4" s="1"/>
  <c r="J187" i="4"/>
  <c r="I187" i="4"/>
  <c r="I186" i="4" s="1"/>
  <c r="G187" i="4"/>
  <c r="F187" i="4"/>
  <c r="E187" i="4"/>
  <c r="D187" i="4"/>
  <c r="D186" i="4" s="1"/>
  <c r="J186" i="4"/>
  <c r="H185" i="4"/>
  <c r="C185" i="4"/>
  <c r="H184" i="4"/>
  <c r="C184" i="4"/>
  <c r="L183" i="4"/>
  <c r="K183" i="4"/>
  <c r="J183" i="4"/>
  <c r="I183" i="4"/>
  <c r="G183" i="4"/>
  <c r="F183" i="4"/>
  <c r="E183" i="4"/>
  <c r="C183" i="4" s="1"/>
  <c r="D183" i="4"/>
  <c r="H182" i="4"/>
  <c r="C182" i="4"/>
  <c r="H181" i="4"/>
  <c r="C181" i="4"/>
  <c r="H180" i="4"/>
  <c r="C180" i="4"/>
  <c r="H179" i="4"/>
  <c r="C179" i="4"/>
  <c r="L178" i="4"/>
  <c r="K178" i="4"/>
  <c r="K173" i="4" s="1"/>
  <c r="K172" i="4" s="1"/>
  <c r="J178" i="4"/>
  <c r="I178" i="4"/>
  <c r="G178" i="4"/>
  <c r="F178" i="4"/>
  <c r="E178" i="4"/>
  <c r="D178" i="4"/>
  <c r="H177" i="4"/>
  <c r="C177" i="4"/>
  <c r="H176" i="4"/>
  <c r="C176" i="4"/>
  <c r="H175" i="4"/>
  <c r="C175" i="4"/>
  <c r="L174" i="4"/>
  <c r="K174" i="4"/>
  <c r="J174" i="4"/>
  <c r="J173" i="4" s="1"/>
  <c r="I174" i="4"/>
  <c r="H174" i="4" s="1"/>
  <c r="G174" i="4"/>
  <c r="F174" i="4"/>
  <c r="E174" i="4"/>
  <c r="D174" i="4"/>
  <c r="L173" i="4"/>
  <c r="L172" i="4" s="1"/>
  <c r="G173" i="4"/>
  <c r="G172" i="4" s="1"/>
  <c r="D173" i="4"/>
  <c r="D172" i="4" s="1"/>
  <c r="H171" i="4"/>
  <c r="C171" i="4"/>
  <c r="H170" i="4"/>
  <c r="C170" i="4"/>
  <c r="H169" i="4"/>
  <c r="C169" i="4"/>
  <c r="H168" i="4"/>
  <c r="C168" i="4"/>
  <c r="H167" i="4"/>
  <c r="C167" i="4"/>
  <c r="H166" i="4"/>
  <c r="C166" i="4"/>
  <c r="L165" i="4"/>
  <c r="L164" i="4" s="1"/>
  <c r="K165" i="4"/>
  <c r="K164" i="4" s="1"/>
  <c r="J165" i="4"/>
  <c r="I165" i="4"/>
  <c r="I164" i="4" s="1"/>
  <c r="G165" i="4"/>
  <c r="G164" i="4" s="1"/>
  <c r="F165" i="4"/>
  <c r="E165" i="4"/>
  <c r="D165" i="4"/>
  <c r="D164" i="4" s="1"/>
  <c r="C164" i="4" s="1"/>
  <c r="J164" i="4"/>
  <c r="F164" i="4"/>
  <c r="E164" i="4"/>
  <c r="H163" i="4"/>
  <c r="C163" i="4"/>
  <c r="H162" i="4"/>
  <c r="C162" i="4"/>
  <c r="H161" i="4"/>
  <c r="C161" i="4"/>
  <c r="H160" i="4"/>
  <c r="C160" i="4"/>
  <c r="L159" i="4"/>
  <c r="K159" i="4"/>
  <c r="J159" i="4"/>
  <c r="I159" i="4"/>
  <c r="G159" i="4"/>
  <c r="F159" i="4"/>
  <c r="E159" i="4"/>
  <c r="C159" i="4" s="1"/>
  <c r="D159" i="4"/>
  <c r="H158" i="4"/>
  <c r="C158" i="4"/>
  <c r="H157" i="4"/>
  <c r="C157" i="4"/>
  <c r="H156" i="4"/>
  <c r="C156" i="4"/>
  <c r="H155" i="4"/>
  <c r="C155" i="4"/>
  <c r="H154" i="4"/>
  <c r="C154" i="4"/>
  <c r="H153" i="4"/>
  <c r="C153" i="4"/>
  <c r="H152" i="4"/>
  <c r="C152" i="4"/>
  <c r="H151" i="4"/>
  <c r="C151" i="4"/>
  <c r="L150" i="4"/>
  <c r="K150" i="4"/>
  <c r="J150" i="4"/>
  <c r="I150" i="4"/>
  <c r="G150" i="4"/>
  <c r="F150" i="4"/>
  <c r="E150" i="4"/>
  <c r="D150" i="4"/>
  <c r="H149" i="4"/>
  <c r="C149" i="4"/>
  <c r="H148" i="4"/>
  <c r="C148" i="4"/>
  <c r="H147" i="4"/>
  <c r="C147" i="4"/>
  <c r="H146" i="4"/>
  <c r="C146" i="4"/>
  <c r="H145" i="4"/>
  <c r="C145" i="4"/>
  <c r="H144" i="4"/>
  <c r="C144" i="4"/>
  <c r="L143" i="4"/>
  <c r="K143" i="4"/>
  <c r="H143" i="4" s="1"/>
  <c r="J143" i="4"/>
  <c r="I143" i="4"/>
  <c r="G143" i="4"/>
  <c r="F143" i="4"/>
  <c r="E143" i="4"/>
  <c r="D143" i="4"/>
  <c r="C143" i="4" s="1"/>
  <c r="H142" i="4"/>
  <c r="C142" i="4"/>
  <c r="H141" i="4"/>
  <c r="C141" i="4"/>
  <c r="L140" i="4"/>
  <c r="L129" i="4" s="1"/>
  <c r="K140" i="4"/>
  <c r="J140" i="4"/>
  <c r="I140" i="4"/>
  <c r="G140" i="4"/>
  <c r="F140" i="4"/>
  <c r="E140" i="4"/>
  <c r="D140" i="4"/>
  <c r="H139" i="4"/>
  <c r="C139" i="4"/>
  <c r="H138" i="4"/>
  <c r="C138" i="4"/>
  <c r="H137" i="4"/>
  <c r="C137" i="4"/>
  <c r="I136" i="4"/>
  <c r="H136" i="4"/>
  <c r="C136" i="4"/>
  <c r="L135" i="4"/>
  <c r="K135" i="4"/>
  <c r="J135" i="4"/>
  <c r="I135" i="4"/>
  <c r="H135" i="4" s="1"/>
  <c r="G135" i="4"/>
  <c r="F135" i="4"/>
  <c r="E135" i="4"/>
  <c r="D135" i="4"/>
  <c r="H134" i="4"/>
  <c r="C134" i="4"/>
  <c r="H133" i="4"/>
  <c r="C133" i="4"/>
  <c r="H132" i="4"/>
  <c r="C132" i="4"/>
  <c r="H131" i="4"/>
  <c r="C131" i="4"/>
  <c r="L130" i="4"/>
  <c r="K130" i="4"/>
  <c r="J130" i="4"/>
  <c r="H130" i="4" s="1"/>
  <c r="I130" i="4"/>
  <c r="G130" i="4"/>
  <c r="F130" i="4"/>
  <c r="E130" i="4"/>
  <c r="D130" i="4"/>
  <c r="D129" i="4"/>
  <c r="H128" i="4"/>
  <c r="H127" i="4" s="1"/>
  <c r="C128" i="4"/>
  <c r="C127" i="4" s="1"/>
  <c r="L127" i="4"/>
  <c r="K127" i="4"/>
  <c r="J127" i="4"/>
  <c r="I127" i="4"/>
  <c r="G127" i="4"/>
  <c r="F127" i="4"/>
  <c r="E127" i="4"/>
  <c r="D127" i="4"/>
  <c r="H126" i="4"/>
  <c r="C126" i="4"/>
  <c r="H125" i="4"/>
  <c r="C125" i="4"/>
  <c r="H124" i="4"/>
  <c r="C124" i="4"/>
  <c r="H123" i="4"/>
  <c r="C123" i="4"/>
  <c r="H122" i="4"/>
  <c r="C122" i="4"/>
  <c r="L121" i="4"/>
  <c r="K121" i="4"/>
  <c r="J121" i="4"/>
  <c r="I121" i="4"/>
  <c r="H121" i="4" s="1"/>
  <c r="G121" i="4"/>
  <c r="F121" i="4"/>
  <c r="E121" i="4"/>
  <c r="D121" i="4"/>
  <c r="H120" i="4"/>
  <c r="C120" i="4"/>
  <c r="H119" i="4"/>
  <c r="C119" i="4"/>
  <c r="H118" i="4"/>
  <c r="C118" i="4"/>
  <c r="H117" i="4"/>
  <c r="C117" i="4"/>
  <c r="H116" i="4"/>
  <c r="C116" i="4"/>
  <c r="L115" i="4"/>
  <c r="K115" i="4"/>
  <c r="J115" i="4"/>
  <c r="I115" i="4"/>
  <c r="H115" i="4"/>
  <c r="G115" i="4"/>
  <c r="F115" i="4"/>
  <c r="E115" i="4"/>
  <c r="D115" i="4"/>
  <c r="C115" i="4" s="1"/>
  <c r="H114" i="4"/>
  <c r="C114" i="4"/>
  <c r="H113" i="4"/>
  <c r="C113" i="4"/>
  <c r="H112" i="4"/>
  <c r="C112" i="4"/>
  <c r="L111" i="4"/>
  <c r="K111" i="4"/>
  <c r="H111" i="4" s="1"/>
  <c r="J111" i="4"/>
  <c r="I111" i="4"/>
  <c r="G111" i="4"/>
  <c r="F111" i="4"/>
  <c r="E111" i="4"/>
  <c r="D111" i="4"/>
  <c r="H110" i="4"/>
  <c r="C110" i="4"/>
  <c r="H109" i="4"/>
  <c r="C109" i="4"/>
  <c r="H108" i="4"/>
  <c r="C108" i="4"/>
  <c r="H107" i="4"/>
  <c r="C107" i="4"/>
  <c r="I106" i="4"/>
  <c r="H106" i="4"/>
  <c r="C106" i="4"/>
  <c r="H105" i="4"/>
  <c r="C105" i="4"/>
  <c r="H104" i="4"/>
  <c r="C104" i="4"/>
  <c r="H103" i="4"/>
  <c r="C103" i="4"/>
  <c r="L102" i="4"/>
  <c r="K102" i="4"/>
  <c r="J102" i="4"/>
  <c r="I102" i="4"/>
  <c r="G102" i="4"/>
  <c r="F102" i="4"/>
  <c r="E102" i="4"/>
  <c r="D102" i="4"/>
  <c r="C102" i="4" s="1"/>
  <c r="H101" i="4"/>
  <c r="C101" i="4"/>
  <c r="H100" i="4"/>
  <c r="C100" i="4"/>
  <c r="H99" i="4"/>
  <c r="C99" i="4"/>
  <c r="H98" i="4"/>
  <c r="C98" i="4"/>
  <c r="H97" i="4"/>
  <c r="C97" i="4"/>
  <c r="H96" i="4"/>
  <c r="C96" i="4"/>
  <c r="H95" i="4"/>
  <c r="C95" i="4"/>
  <c r="L94" i="4"/>
  <c r="K94" i="4"/>
  <c r="J94" i="4"/>
  <c r="I94" i="4"/>
  <c r="G94" i="4"/>
  <c r="F94" i="4"/>
  <c r="E94" i="4"/>
  <c r="D94" i="4"/>
  <c r="C94" i="4"/>
  <c r="H93" i="4"/>
  <c r="C93" i="4"/>
  <c r="H92" i="4"/>
  <c r="C92" i="4"/>
  <c r="H91" i="4"/>
  <c r="C91" i="4"/>
  <c r="H90" i="4"/>
  <c r="C90" i="4"/>
  <c r="H89" i="4"/>
  <c r="C89" i="4"/>
  <c r="L88" i="4"/>
  <c r="K88" i="4"/>
  <c r="H88" i="4" s="1"/>
  <c r="J88" i="4"/>
  <c r="I88" i="4"/>
  <c r="G88" i="4"/>
  <c r="F88" i="4"/>
  <c r="C88" i="4" s="1"/>
  <c r="E88" i="4"/>
  <c r="D88" i="4"/>
  <c r="H87" i="4"/>
  <c r="C87" i="4"/>
  <c r="H86" i="4"/>
  <c r="C86" i="4"/>
  <c r="H85" i="4"/>
  <c r="C85" i="4"/>
  <c r="H84" i="4"/>
  <c r="C84" i="4"/>
  <c r="L83" i="4"/>
  <c r="K83" i="4"/>
  <c r="J83" i="4"/>
  <c r="I83" i="4"/>
  <c r="G83" i="4"/>
  <c r="G82" i="4" s="1"/>
  <c r="F83" i="4"/>
  <c r="E83" i="4"/>
  <c r="D83" i="4"/>
  <c r="K82" i="4"/>
  <c r="H81" i="4"/>
  <c r="C81" i="4"/>
  <c r="H80" i="4"/>
  <c r="C80" i="4"/>
  <c r="L79" i="4"/>
  <c r="K79" i="4"/>
  <c r="J79" i="4"/>
  <c r="I79" i="4"/>
  <c r="G79" i="4"/>
  <c r="F79" i="4"/>
  <c r="E79" i="4"/>
  <c r="C79" i="4" s="1"/>
  <c r="D79" i="4"/>
  <c r="H78" i="4"/>
  <c r="C78" i="4"/>
  <c r="H77" i="4"/>
  <c r="C77" i="4"/>
  <c r="L76" i="4"/>
  <c r="L75" i="4" s="1"/>
  <c r="K76" i="4"/>
  <c r="K75" i="4" s="1"/>
  <c r="J76" i="4"/>
  <c r="J75" i="4" s="1"/>
  <c r="I76" i="4"/>
  <c r="G76" i="4"/>
  <c r="G75" i="4" s="1"/>
  <c r="F76" i="4"/>
  <c r="E76" i="4"/>
  <c r="C76" i="4" s="1"/>
  <c r="D76" i="4"/>
  <c r="D75" i="4" s="1"/>
  <c r="I75" i="4"/>
  <c r="F75" i="4"/>
  <c r="I73" i="4"/>
  <c r="H73" i="4"/>
  <c r="C73" i="4"/>
  <c r="H72" i="4"/>
  <c r="C72" i="4"/>
  <c r="H71" i="4"/>
  <c r="C71" i="4"/>
  <c r="H70" i="4"/>
  <c r="C70" i="4"/>
  <c r="H69" i="4"/>
  <c r="C69" i="4"/>
  <c r="L68" i="4"/>
  <c r="L66" i="4" s="1"/>
  <c r="K68" i="4"/>
  <c r="J68" i="4"/>
  <c r="H68" i="4" s="1"/>
  <c r="I68" i="4"/>
  <c r="G68" i="4"/>
  <c r="F68" i="4"/>
  <c r="F66" i="4" s="1"/>
  <c r="E68" i="4"/>
  <c r="D68" i="4"/>
  <c r="H67" i="4"/>
  <c r="C67" i="4"/>
  <c r="K66" i="4"/>
  <c r="I66" i="4"/>
  <c r="G66" i="4"/>
  <c r="E66" i="4"/>
  <c r="H65" i="4"/>
  <c r="C65" i="4"/>
  <c r="H64" i="4"/>
  <c r="C64" i="4"/>
  <c r="H63" i="4"/>
  <c r="C63" i="4"/>
  <c r="H62" i="4"/>
  <c r="C62" i="4"/>
  <c r="H61" i="4"/>
  <c r="C61" i="4"/>
  <c r="H60" i="4"/>
  <c r="C60" i="4"/>
  <c r="H59" i="4"/>
  <c r="C59" i="4"/>
  <c r="H58" i="4"/>
  <c r="C58" i="4"/>
  <c r="L57" i="4"/>
  <c r="K57" i="4"/>
  <c r="J57" i="4"/>
  <c r="H57" i="4" s="1"/>
  <c r="I57" i="4"/>
  <c r="G57" i="4"/>
  <c r="F57" i="4"/>
  <c r="E57" i="4"/>
  <c r="D57" i="4"/>
  <c r="H56" i="4"/>
  <c r="C56" i="4"/>
  <c r="H55" i="4"/>
  <c r="C55" i="4"/>
  <c r="L54" i="4"/>
  <c r="L53" i="4" s="1"/>
  <c r="K54" i="4"/>
  <c r="J54" i="4"/>
  <c r="H54" i="4" s="1"/>
  <c r="I54" i="4"/>
  <c r="I53" i="4" s="1"/>
  <c r="G54" i="4"/>
  <c r="F54" i="4"/>
  <c r="F53" i="4" s="1"/>
  <c r="F52" i="4" s="1"/>
  <c r="E54" i="4"/>
  <c r="D54" i="4"/>
  <c r="K53" i="4"/>
  <c r="K52" i="4" s="1"/>
  <c r="J53" i="4"/>
  <c r="G53" i="4"/>
  <c r="G52" i="4" s="1"/>
  <c r="H46" i="4"/>
  <c r="C46" i="4"/>
  <c r="H45" i="4"/>
  <c r="C45" i="4"/>
  <c r="L44" i="4"/>
  <c r="H44" i="4" s="1"/>
  <c r="G44" i="4"/>
  <c r="C44" i="4" s="1"/>
  <c r="H43" i="4"/>
  <c r="C43" i="4"/>
  <c r="K42" i="4"/>
  <c r="J42" i="4"/>
  <c r="I42" i="4"/>
  <c r="F42" i="4"/>
  <c r="E42" i="4"/>
  <c r="D42" i="4"/>
  <c r="H41" i="4"/>
  <c r="C41" i="4"/>
  <c r="H40" i="4"/>
  <c r="C40" i="4"/>
  <c r="H39" i="4"/>
  <c r="C39" i="4"/>
  <c r="H38" i="4"/>
  <c r="C38" i="4"/>
  <c r="H37" i="4"/>
  <c r="C37" i="4"/>
  <c r="K36" i="4"/>
  <c r="H36" i="4" s="1"/>
  <c r="F36" i="4"/>
  <c r="C36" i="4"/>
  <c r="H35" i="4"/>
  <c r="C35" i="4"/>
  <c r="H34" i="4"/>
  <c r="C34" i="4"/>
  <c r="K33" i="4"/>
  <c r="H33" i="4" s="1"/>
  <c r="F33" i="4"/>
  <c r="C33" i="4" s="1"/>
  <c r="H32" i="4"/>
  <c r="C32" i="4"/>
  <c r="K31" i="4"/>
  <c r="H31" i="4" s="1"/>
  <c r="F31" i="4"/>
  <c r="C31" i="4" s="1"/>
  <c r="H30" i="4"/>
  <c r="C30" i="4"/>
  <c r="H29" i="4"/>
  <c r="C29" i="4"/>
  <c r="H28" i="4"/>
  <c r="C28" i="4"/>
  <c r="K27" i="4"/>
  <c r="H27" i="4" s="1"/>
  <c r="F27" i="4"/>
  <c r="C27" i="4" s="1"/>
  <c r="K26" i="4"/>
  <c r="H26" i="4" s="1"/>
  <c r="H25" i="4"/>
  <c r="C25" i="4"/>
  <c r="C24" i="4"/>
  <c r="H23" i="4"/>
  <c r="C23" i="4"/>
  <c r="H22" i="4"/>
  <c r="C22" i="4"/>
  <c r="L21" i="4"/>
  <c r="L287" i="4" s="1"/>
  <c r="L286" i="4" s="1"/>
  <c r="K21" i="4"/>
  <c r="J21" i="4"/>
  <c r="J20" i="4" s="1"/>
  <c r="I21" i="4"/>
  <c r="I287" i="4" s="1"/>
  <c r="I286" i="4" s="1"/>
  <c r="G21" i="4"/>
  <c r="G287" i="4" s="1"/>
  <c r="G286" i="4" s="1"/>
  <c r="F21" i="4"/>
  <c r="E21" i="4"/>
  <c r="E287" i="4" s="1"/>
  <c r="E286" i="4" s="1"/>
  <c r="D21" i="4"/>
  <c r="D287" i="4" s="1"/>
  <c r="D286" i="4" s="1"/>
  <c r="K20" i="4"/>
  <c r="H296" i="3"/>
  <c r="C296" i="3"/>
  <c r="H295" i="3"/>
  <c r="C295" i="3"/>
  <c r="H294" i="3"/>
  <c r="C294" i="3"/>
  <c r="H293" i="3"/>
  <c r="C293" i="3"/>
  <c r="H292" i="3"/>
  <c r="C292" i="3"/>
  <c r="H291" i="3"/>
  <c r="C291" i="3"/>
  <c r="H290" i="3"/>
  <c r="C290" i="3"/>
  <c r="H289" i="3"/>
  <c r="H288" i="3" s="1"/>
  <c r="C289" i="3"/>
  <c r="L288" i="3"/>
  <c r="K288" i="3"/>
  <c r="J288" i="3"/>
  <c r="I288" i="3"/>
  <c r="G288" i="3"/>
  <c r="F288" i="3"/>
  <c r="E288" i="3"/>
  <c r="D288" i="3"/>
  <c r="H283" i="3"/>
  <c r="C283" i="3"/>
  <c r="H282" i="3"/>
  <c r="C282" i="3"/>
  <c r="L281" i="3"/>
  <c r="K281" i="3"/>
  <c r="J281" i="3"/>
  <c r="I281" i="3"/>
  <c r="G281" i="3"/>
  <c r="F281" i="3"/>
  <c r="E281" i="3"/>
  <c r="D281" i="3"/>
  <c r="C281" i="3" s="1"/>
  <c r="K279" i="3"/>
  <c r="C280" i="3"/>
  <c r="L279" i="3"/>
  <c r="J279" i="3"/>
  <c r="I279" i="3"/>
  <c r="G279" i="3"/>
  <c r="F279" i="3"/>
  <c r="E279" i="3"/>
  <c r="D279" i="3"/>
  <c r="C278" i="3"/>
  <c r="K275" i="3"/>
  <c r="H277" i="3"/>
  <c r="C277" i="3"/>
  <c r="H276" i="3"/>
  <c r="C276" i="3"/>
  <c r="L275" i="3"/>
  <c r="J275" i="3"/>
  <c r="G275" i="3"/>
  <c r="F275" i="3"/>
  <c r="E275" i="3"/>
  <c r="D275" i="3"/>
  <c r="C275" i="3" s="1"/>
  <c r="H274" i="3"/>
  <c r="C274" i="3"/>
  <c r="H273" i="3"/>
  <c r="C273" i="3"/>
  <c r="K271" i="3"/>
  <c r="H272" i="3"/>
  <c r="C272" i="3"/>
  <c r="L271" i="3"/>
  <c r="J271" i="3"/>
  <c r="I271" i="3"/>
  <c r="H271" i="3" s="1"/>
  <c r="G271" i="3"/>
  <c r="G269" i="3" s="1"/>
  <c r="G268" i="3" s="1"/>
  <c r="F271" i="3"/>
  <c r="E271" i="3"/>
  <c r="E269" i="3" s="1"/>
  <c r="D271" i="3"/>
  <c r="C270" i="3"/>
  <c r="L269" i="3"/>
  <c r="L268" i="3" s="1"/>
  <c r="F269" i="3"/>
  <c r="F268" i="3" s="1"/>
  <c r="D269" i="3"/>
  <c r="D268" i="3" s="1"/>
  <c r="C267" i="3"/>
  <c r="C266" i="3"/>
  <c r="H265" i="3"/>
  <c r="C265" i="3"/>
  <c r="H264" i="3"/>
  <c r="C264" i="3"/>
  <c r="L263" i="3"/>
  <c r="J263" i="3"/>
  <c r="G263" i="3"/>
  <c r="F263" i="3"/>
  <c r="E263" i="3"/>
  <c r="C263" i="3" s="1"/>
  <c r="D263" i="3"/>
  <c r="H262" i="3"/>
  <c r="C262" i="3"/>
  <c r="H261" i="3"/>
  <c r="C261" i="3"/>
  <c r="C260" i="3"/>
  <c r="L259" i="3"/>
  <c r="L258" i="3" s="1"/>
  <c r="J259" i="3"/>
  <c r="J258" i="3" s="1"/>
  <c r="I259" i="3"/>
  <c r="G259" i="3"/>
  <c r="F259" i="3"/>
  <c r="F258" i="3" s="1"/>
  <c r="E259" i="3"/>
  <c r="D259" i="3"/>
  <c r="G258" i="3"/>
  <c r="D258" i="3"/>
  <c r="H257" i="3"/>
  <c r="C257" i="3"/>
  <c r="C256" i="3"/>
  <c r="K251" i="3"/>
  <c r="K250" i="3" s="1"/>
  <c r="C255" i="3"/>
  <c r="H254" i="3"/>
  <c r="C254" i="3"/>
  <c r="C253" i="3"/>
  <c r="C252" i="3"/>
  <c r="L251" i="3"/>
  <c r="L250" i="3" s="1"/>
  <c r="J251" i="3"/>
  <c r="J250" i="3" s="1"/>
  <c r="G251" i="3"/>
  <c r="G250" i="3" s="1"/>
  <c r="F251" i="3"/>
  <c r="E251" i="3"/>
  <c r="D251" i="3"/>
  <c r="D250" i="3" s="1"/>
  <c r="F250" i="3"/>
  <c r="K245" i="3"/>
  <c r="C249" i="3"/>
  <c r="H248" i="3"/>
  <c r="C248" i="3"/>
  <c r="C247" i="3"/>
  <c r="C246" i="3"/>
  <c r="L245" i="3"/>
  <c r="J245" i="3"/>
  <c r="G245" i="3"/>
  <c r="F245" i="3"/>
  <c r="E245" i="3"/>
  <c r="D245" i="3"/>
  <c r="H244" i="3"/>
  <c r="C244" i="3"/>
  <c r="H243" i="3"/>
  <c r="C243" i="3"/>
  <c r="C242" i="3"/>
  <c r="C241" i="3"/>
  <c r="H240" i="3"/>
  <c r="C240" i="3"/>
  <c r="H239" i="3"/>
  <c r="C239" i="3"/>
  <c r="C238" i="3"/>
  <c r="L237" i="3"/>
  <c r="J237" i="3"/>
  <c r="G237" i="3"/>
  <c r="F237" i="3"/>
  <c r="E237" i="3"/>
  <c r="D237" i="3"/>
  <c r="C237" i="3" s="1"/>
  <c r="C236" i="3"/>
  <c r="K234" i="3"/>
  <c r="C235" i="3"/>
  <c r="L234" i="3"/>
  <c r="J234" i="3"/>
  <c r="I234" i="3"/>
  <c r="G234" i="3"/>
  <c r="F234" i="3"/>
  <c r="E234" i="3"/>
  <c r="D234" i="3"/>
  <c r="C233" i="3"/>
  <c r="L232" i="3"/>
  <c r="K232" i="3"/>
  <c r="J232" i="3"/>
  <c r="G232" i="3"/>
  <c r="G230" i="3" s="1"/>
  <c r="F232" i="3"/>
  <c r="F230" i="3" s="1"/>
  <c r="E232" i="3"/>
  <c r="D232" i="3"/>
  <c r="C232" i="3"/>
  <c r="C231" i="3"/>
  <c r="L230" i="3"/>
  <c r="E230" i="3"/>
  <c r="D230" i="3"/>
  <c r="H228" i="3"/>
  <c r="C228" i="3"/>
  <c r="K226" i="3"/>
  <c r="C227" i="3"/>
  <c r="L226" i="3"/>
  <c r="J226" i="3"/>
  <c r="I226" i="3"/>
  <c r="G226" i="3"/>
  <c r="F226" i="3"/>
  <c r="E226" i="3"/>
  <c r="D226" i="3"/>
  <c r="C225" i="3"/>
  <c r="H224" i="3"/>
  <c r="C224" i="3"/>
  <c r="C223" i="3"/>
  <c r="C222" i="3"/>
  <c r="C221" i="3"/>
  <c r="H220" i="3"/>
  <c r="C220" i="3"/>
  <c r="C219" i="3"/>
  <c r="C218" i="3"/>
  <c r="K215" i="3"/>
  <c r="C217" i="3"/>
  <c r="H216" i="3"/>
  <c r="C216" i="3"/>
  <c r="L215" i="3"/>
  <c r="J215" i="3"/>
  <c r="G215" i="3"/>
  <c r="F215" i="3"/>
  <c r="E215" i="3"/>
  <c r="D215" i="3"/>
  <c r="C215" i="3"/>
  <c r="H214" i="3"/>
  <c r="C214" i="3"/>
  <c r="H213" i="3"/>
  <c r="C213" i="3"/>
  <c r="H212" i="3"/>
  <c r="C212" i="3"/>
  <c r="H211" i="3"/>
  <c r="C211" i="3"/>
  <c r="H210" i="3"/>
  <c r="C210" i="3"/>
  <c r="C209" i="3"/>
  <c r="C208" i="3"/>
  <c r="H207" i="3"/>
  <c r="C207" i="3"/>
  <c r="C206" i="3"/>
  <c r="C205" i="3"/>
  <c r="L204" i="3"/>
  <c r="L203" i="3" s="1"/>
  <c r="J204" i="3"/>
  <c r="J203" i="3" s="1"/>
  <c r="G204" i="3"/>
  <c r="F204" i="3"/>
  <c r="F203" i="3" s="1"/>
  <c r="E204" i="3"/>
  <c r="E203" i="3" s="1"/>
  <c r="D204" i="3"/>
  <c r="G203" i="3"/>
  <c r="H202" i="3"/>
  <c r="C202" i="3"/>
  <c r="C201" i="3"/>
  <c r="C200" i="3"/>
  <c r="C199" i="3"/>
  <c r="H198" i="3"/>
  <c r="C198" i="3"/>
  <c r="L197" i="3"/>
  <c r="L195" i="3" s="1"/>
  <c r="L194" i="3" s="1"/>
  <c r="J197" i="3"/>
  <c r="G197" i="3"/>
  <c r="F197" i="3"/>
  <c r="F195" i="3" s="1"/>
  <c r="E197" i="3"/>
  <c r="E195" i="3" s="1"/>
  <c r="D197" i="3"/>
  <c r="C196" i="3"/>
  <c r="J195" i="3"/>
  <c r="G195" i="3"/>
  <c r="K191" i="3"/>
  <c r="K190" i="3" s="1"/>
  <c r="H192" i="3"/>
  <c r="C192" i="3"/>
  <c r="L191" i="3"/>
  <c r="L190" i="3" s="1"/>
  <c r="J191" i="3"/>
  <c r="G191" i="3"/>
  <c r="G190" i="3" s="1"/>
  <c r="F191" i="3"/>
  <c r="F190" i="3" s="1"/>
  <c r="E191" i="3"/>
  <c r="E190" i="3" s="1"/>
  <c r="D191" i="3"/>
  <c r="J190" i="3"/>
  <c r="C189" i="3"/>
  <c r="H188" i="3"/>
  <c r="C188" i="3"/>
  <c r="L187" i="3"/>
  <c r="L186" i="3" s="1"/>
  <c r="J187" i="3"/>
  <c r="G187" i="3"/>
  <c r="F187" i="3"/>
  <c r="F186" i="3" s="1"/>
  <c r="E187" i="3"/>
  <c r="E186" i="3" s="1"/>
  <c r="D187" i="3"/>
  <c r="J186" i="3"/>
  <c r="C185" i="3"/>
  <c r="H184" i="3"/>
  <c r="C184" i="3"/>
  <c r="L183" i="3"/>
  <c r="J183" i="3"/>
  <c r="G183" i="3"/>
  <c r="F183" i="3"/>
  <c r="E183" i="3"/>
  <c r="D183" i="3"/>
  <c r="C182" i="3"/>
  <c r="C181" i="3"/>
  <c r="H180" i="3"/>
  <c r="C180" i="3"/>
  <c r="H179" i="3"/>
  <c r="C179" i="3"/>
  <c r="L178" i="3"/>
  <c r="J178" i="3"/>
  <c r="G178" i="3"/>
  <c r="F178" i="3"/>
  <c r="E178" i="3"/>
  <c r="D178" i="3"/>
  <c r="C178" i="3"/>
  <c r="C177" i="3"/>
  <c r="H176" i="3"/>
  <c r="C176" i="3"/>
  <c r="H175" i="3"/>
  <c r="C175" i="3"/>
  <c r="L174" i="3"/>
  <c r="L173" i="3" s="1"/>
  <c r="L172" i="3" s="1"/>
  <c r="J174" i="3"/>
  <c r="G174" i="3"/>
  <c r="G173" i="3" s="1"/>
  <c r="G172" i="3" s="1"/>
  <c r="F174" i="3"/>
  <c r="E174" i="3"/>
  <c r="E173" i="3" s="1"/>
  <c r="E172" i="3" s="1"/>
  <c r="D174" i="3"/>
  <c r="J173" i="3"/>
  <c r="J172" i="3" s="1"/>
  <c r="F173" i="3"/>
  <c r="F172" i="3" s="1"/>
  <c r="H171" i="3"/>
  <c r="C171" i="3"/>
  <c r="H170" i="3"/>
  <c r="C170" i="3"/>
  <c r="H169" i="3"/>
  <c r="C169" i="3"/>
  <c r="C168" i="3"/>
  <c r="H167" i="3"/>
  <c r="C167" i="3"/>
  <c r="C166" i="3"/>
  <c r="L165" i="3"/>
  <c r="J165" i="3"/>
  <c r="J164" i="3" s="1"/>
  <c r="G165" i="3"/>
  <c r="G164" i="3" s="1"/>
  <c r="F165" i="3"/>
  <c r="F164" i="3" s="1"/>
  <c r="E165" i="3"/>
  <c r="D165" i="3"/>
  <c r="C165" i="3" s="1"/>
  <c r="L164" i="3"/>
  <c r="E164" i="3"/>
  <c r="D164" i="3"/>
  <c r="C163" i="3"/>
  <c r="H162" i="3"/>
  <c r="C162" i="3"/>
  <c r="K159" i="3"/>
  <c r="H161" i="3"/>
  <c r="C161" i="3"/>
  <c r="C160" i="3"/>
  <c r="L159" i="3"/>
  <c r="J159" i="3"/>
  <c r="G159" i="3"/>
  <c r="F159" i="3"/>
  <c r="E159" i="3"/>
  <c r="D159" i="3"/>
  <c r="C159" i="3"/>
  <c r="C158" i="3"/>
  <c r="H157" i="3"/>
  <c r="C157" i="3"/>
  <c r="H156" i="3"/>
  <c r="C156" i="3"/>
  <c r="H155" i="3"/>
  <c r="C155" i="3"/>
  <c r="C154" i="3"/>
  <c r="H153" i="3"/>
  <c r="C153" i="3"/>
  <c r="C152" i="3"/>
  <c r="H151" i="3"/>
  <c r="C151" i="3"/>
  <c r="L150" i="3"/>
  <c r="J150" i="3"/>
  <c r="G150" i="3"/>
  <c r="G129" i="3" s="1"/>
  <c r="F150" i="3"/>
  <c r="E150" i="3"/>
  <c r="D150" i="3"/>
  <c r="C149" i="3"/>
  <c r="H148" i="3"/>
  <c r="C148" i="3"/>
  <c r="H147" i="3"/>
  <c r="C147" i="3"/>
  <c r="C146" i="3"/>
  <c r="K143" i="3"/>
  <c r="C145" i="3"/>
  <c r="C144" i="3"/>
  <c r="L143" i="3"/>
  <c r="J143" i="3"/>
  <c r="G143" i="3"/>
  <c r="F143" i="3"/>
  <c r="E143" i="3"/>
  <c r="D143" i="3"/>
  <c r="C143" i="3" s="1"/>
  <c r="H142" i="3"/>
  <c r="C142" i="3"/>
  <c r="K140" i="3"/>
  <c r="C141" i="3"/>
  <c r="L140" i="3"/>
  <c r="J140" i="3"/>
  <c r="G140" i="3"/>
  <c r="F140" i="3"/>
  <c r="E140" i="3"/>
  <c r="D140" i="3"/>
  <c r="H139" i="3"/>
  <c r="C139" i="3"/>
  <c r="H138" i="3"/>
  <c r="C138" i="3"/>
  <c r="C137" i="3"/>
  <c r="C136" i="3"/>
  <c r="L135" i="3"/>
  <c r="K135" i="3"/>
  <c r="J135" i="3"/>
  <c r="G135" i="3"/>
  <c r="F135" i="3"/>
  <c r="F129" i="3" s="1"/>
  <c r="E135" i="3"/>
  <c r="D135" i="3"/>
  <c r="C135" i="3" s="1"/>
  <c r="H134" i="3"/>
  <c r="C134" i="3"/>
  <c r="H133" i="3"/>
  <c r="C133" i="3"/>
  <c r="C132" i="3"/>
  <c r="K130" i="3"/>
  <c r="C131" i="3"/>
  <c r="L130" i="3"/>
  <c r="J130" i="3"/>
  <c r="G130" i="3"/>
  <c r="F130" i="3"/>
  <c r="E130" i="3"/>
  <c r="D130" i="3"/>
  <c r="K127" i="3"/>
  <c r="C128" i="3"/>
  <c r="C127" i="3" s="1"/>
  <c r="L127" i="3"/>
  <c r="J127" i="3"/>
  <c r="I127" i="3"/>
  <c r="G127" i="3"/>
  <c r="F127" i="3"/>
  <c r="E127" i="3"/>
  <c r="D127" i="3"/>
  <c r="H126" i="3"/>
  <c r="C126" i="3"/>
  <c r="H125" i="3"/>
  <c r="C125" i="3"/>
  <c r="C124" i="3"/>
  <c r="H123" i="3"/>
  <c r="C123" i="3"/>
  <c r="K121" i="3"/>
  <c r="C122" i="3"/>
  <c r="L121" i="3"/>
  <c r="J121" i="3"/>
  <c r="G121" i="3"/>
  <c r="F121" i="3"/>
  <c r="E121" i="3"/>
  <c r="D121" i="3"/>
  <c r="C121" i="3" s="1"/>
  <c r="H120" i="3"/>
  <c r="C120" i="3"/>
  <c r="C119" i="3"/>
  <c r="H118" i="3"/>
  <c r="C118" i="3"/>
  <c r="C117" i="3"/>
  <c r="H116" i="3"/>
  <c r="C116" i="3"/>
  <c r="L115" i="3"/>
  <c r="J115" i="3"/>
  <c r="G115" i="3"/>
  <c r="F115" i="3"/>
  <c r="E115" i="3"/>
  <c r="E82" i="3" s="1"/>
  <c r="D115" i="3"/>
  <c r="H114" i="3"/>
  <c r="C114" i="3"/>
  <c r="K111" i="3"/>
  <c r="C113" i="3"/>
  <c r="C112" i="3"/>
  <c r="L111" i="3"/>
  <c r="J111" i="3"/>
  <c r="G111" i="3"/>
  <c r="F111" i="3"/>
  <c r="E111" i="3"/>
  <c r="D111" i="3"/>
  <c r="C111" i="3" s="1"/>
  <c r="C110" i="3"/>
  <c r="H109" i="3"/>
  <c r="C109" i="3"/>
  <c r="C108" i="3"/>
  <c r="H107" i="3"/>
  <c r="C107" i="3"/>
  <c r="C106" i="3"/>
  <c r="H105" i="3"/>
  <c r="C105" i="3"/>
  <c r="C104" i="3"/>
  <c r="H103" i="3"/>
  <c r="C103" i="3"/>
  <c r="L102" i="3"/>
  <c r="J102" i="3"/>
  <c r="G102" i="3"/>
  <c r="F102" i="3"/>
  <c r="E102" i="3"/>
  <c r="D102" i="3"/>
  <c r="H101" i="3"/>
  <c r="C101" i="3"/>
  <c r="C100" i="3"/>
  <c r="H99" i="3"/>
  <c r="C99" i="3"/>
  <c r="C98" i="3"/>
  <c r="H97" i="3"/>
  <c r="C97" i="3"/>
  <c r="K94" i="3"/>
  <c r="C96" i="3"/>
  <c r="C95" i="3"/>
  <c r="L94" i="3"/>
  <c r="J94" i="3"/>
  <c r="G94" i="3"/>
  <c r="F94" i="3"/>
  <c r="E94" i="3"/>
  <c r="D94" i="3"/>
  <c r="C94" i="3" s="1"/>
  <c r="C93" i="3"/>
  <c r="H92" i="3"/>
  <c r="C92" i="3"/>
  <c r="C91" i="3"/>
  <c r="H90" i="3"/>
  <c r="C90" i="3"/>
  <c r="C89" i="3"/>
  <c r="L88" i="3"/>
  <c r="J88" i="3"/>
  <c r="G88" i="3"/>
  <c r="F88" i="3"/>
  <c r="E88" i="3"/>
  <c r="D88" i="3"/>
  <c r="C87" i="3"/>
  <c r="H86" i="3"/>
  <c r="C86" i="3"/>
  <c r="K83" i="3"/>
  <c r="C85" i="3"/>
  <c r="C84" i="3"/>
  <c r="L83" i="3"/>
  <c r="J83" i="3"/>
  <c r="G83" i="3"/>
  <c r="F83" i="3"/>
  <c r="F82" i="3" s="1"/>
  <c r="E83" i="3"/>
  <c r="D83" i="3"/>
  <c r="L82" i="3"/>
  <c r="H81" i="3"/>
  <c r="C81" i="3"/>
  <c r="K79" i="3"/>
  <c r="C80" i="3"/>
  <c r="L79" i="3"/>
  <c r="J79" i="3"/>
  <c r="G79" i="3"/>
  <c r="F79" i="3"/>
  <c r="E79" i="3"/>
  <c r="D79" i="3"/>
  <c r="C79" i="3" s="1"/>
  <c r="H78" i="3"/>
  <c r="C78" i="3"/>
  <c r="K76" i="3"/>
  <c r="C77" i="3"/>
  <c r="L76" i="3"/>
  <c r="L75" i="3" s="1"/>
  <c r="J76" i="3"/>
  <c r="G76" i="3"/>
  <c r="G75" i="3" s="1"/>
  <c r="F76" i="3"/>
  <c r="E76" i="3"/>
  <c r="E75" i="3" s="1"/>
  <c r="D76" i="3"/>
  <c r="J75" i="3"/>
  <c r="F75" i="3"/>
  <c r="C73" i="3"/>
  <c r="H72" i="3"/>
  <c r="C72" i="3"/>
  <c r="K68" i="3"/>
  <c r="C71" i="3"/>
  <c r="H70" i="3"/>
  <c r="C70" i="3"/>
  <c r="C69" i="3"/>
  <c r="L68" i="3"/>
  <c r="L66" i="3" s="1"/>
  <c r="J68" i="3"/>
  <c r="J66" i="3" s="1"/>
  <c r="G68" i="3"/>
  <c r="G66" i="3" s="1"/>
  <c r="F68" i="3"/>
  <c r="E68" i="3"/>
  <c r="C68" i="3" s="1"/>
  <c r="D68" i="3"/>
  <c r="H67" i="3"/>
  <c r="C67" i="3"/>
  <c r="F66" i="3"/>
  <c r="D66" i="3"/>
  <c r="H65" i="3"/>
  <c r="C65" i="3"/>
  <c r="C64" i="3"/>
  <c r="H63" i="3"/>
  <c r="C63" i="3"/>
  <c r="C62" i="3"/>
  <c r="H61" i="3"/>
  <c r="C61" i="3"/>
  <c r="C60" i="3"/>
  <c r="H59" i="3"/>
  <c r="C59" i="3"/>
  <c r="K57" i="3"/>
  <c r="C58" i="3"/>
  <c r="L57" i="3"/>
  <c r="J57" i="3"/>
  <c r="G57" i="3"/>
  <c r="F57" i="3"/>
  <c r="E57" i="3"/>
  <c r="D57" i="3"/>
  <c r="C57" i="3"/>
  <c r="H56" i="3"/>
  <c r="C56" i="3"/>
  <c r="K54" i="3"/>
  <c r="H55" i="3"/>
  <c r="C55" i="3"/>
  <c r="L54" i="3"/>
  <c r="J54" i="3"/>
  <c r="J53" i="3" s="1"/>
  <c r="G54" i="3"/>
  <c r="G53" i="3" s="1"/>
  <c r="G52" i="3" s="1"/>
  <c r="F54" i="3"/>
  <c r="F53" i="3" s="1"/>
  <c r="F52" i="3" s="1"/>
  <c r="E54" i="3"/>
  <c r="E53" i="3" s="1"/>
  <c r="D54" i="3"/>
  <c r="L53" i="3"/>
  <c r="D53" i="3"/>
  <c r="H46" i="3"/>
  <c r="C46" i="3"/>
  <c r="H45" i="3"/>
  <c r="C45" i="3"/>
  <c r="L44" i="3"/>
  <c r="H44" i="3" s="1"/>
  <c r="G44" i="3"/>
  <c r="C44" i="3" s="1"/>
  <c r="H43" i="3"/>
  <c r="C43" i="3"/>
  <c r="K42" i="3"/>
  <c r="J42" i="3"/>
  <c r="I42" i="3"/>
  <c r="F42" i="3"/>
  <c r="E42" i="3"/>
  <c r="E20" i="3" s="1"/>
  <c r="D42" i="3"/>
  <c r="H41" i="3"/>
  <c r="C41" i="3"/>
  <c r="H40" i="3"/>
  <c r="C40" i="3"/>
  <c r="H39" i="3"/>
  <c r="C39" i="3"/>
  <c r="H38" i="3"/>
  <c r="C38" i="3"/>
  <c r="H37" i="3"/>
  <c r="C37" i="3"/>
  <c r="K36" i="3"/>
  <c r="H36" i="3" s="1"/>
  <c r="F36" i="3"/>
  <c r="C36" i="3"/>
  <c r="H35" i="3"/>
  <c r="C35" i="3"/>
  <c r="H34" i="3"/>
  <c r="C34" i="3"/>
  <c r="K33" i="3"/>
  <c r="H33" i="3" s="1"/>
  <c r="F33" i="3"/>
  <c r="C33" i="3" s="1"/>
  <c r="H32" i="3"/>
  <c r="C32" i="3"/>
  <c r="K31" i="3"/>
  <c r="K26" i="3" s="1"/>
  <c r="F31" i="3"/>
  <c r="C31" i="3" s="1"/>
  <c r="H30" i="3"/>
  <c r="C30" i="3"/>
  <c r="H29" i="3"/>
  <c r="C29" i="3"/>
  <c r="H28" i="3"/>
  <c r="C28" i="3"/>
  <c r="K27" i="3"/>
  <c r="H27" i="3" s="1"/>
  <c r="F27" i="3"/>
  <c r="C27" i="3" s="1"/>
  <c r="F26" i="3"/>
  <c r="C26" i="3" s="1"/>
  <c r="H25" i="3"/>
  <c r="C25" i="3"/>
  <c r="C24" i="3"/>
  <c r="H23" i="3"/>
  <c r="C23" i="3"/>
  <c r="H22" i="3"/>
  <c r="C22" i="3"/>
  <c r="L21" i="3"/>
  <c r="L287" i="3" s="1"/>
  <c r="L286" i="3" s="1"/>
  <c r="K21" i="3"/>
  <c r="J21" i="3"/>
  <c r="J287" i="3" s="1"/>
  <c r="J286" i="3" s="1"/>
  <c r="I21" i="3"/>
  <c r="I287" i="3" s="1"/>
  <c r="I286" i="3" s="1"/>
  <c r="G21" i="3"/>
  <c r="G287" i="3" s="1"/>
  <c r="G286" i="3" s="1"/>
  <c r="F21" i="3"/>
  <c r="E21" i="3"/>
  <c r="E287" i="3" s="1"/>
  <c r="E286" i="3" s="1"/>
  <c r="D21" i="3"/>
  <c r="D287" i="3" s="1"/>
  <c r="D286" i="3" s="1"/>
  <c r="C21" i="3"/>
  <c r="D20" i="3"/>
  <c r="H296" i="2"/>
  <c r="C296" i="2"/>
  <c r="H295" i="2"/>
  <c r="C295" i="2"/>
  <c r="H294" i="2"/>
  <c r="C294" i="2"/>
  <c r="H293" i="2"/>
  <c r="C293" i="2"/>
  <c r="H292" i="2"/>
  <c r="C292" i="2"/>
  <c r="H291" i="2"/>
  <c r="C291" i="2"/>
  <c r="H290" i="2"/>
  <c r="C290" i="2"/>
  <c r="H289" i="2"/>
  <c r="C289" i="2"/>
  <c r="L288" i="2"/>
  <c r="K288" i="2"/>
  <c r="J288" i="2"/>
  <c r="I288" i="2"/>
  <c r="G288" i="2"/>
  <c r="F288" i="2"/>
  <c r="E288" i="2"/>
  <c r="D288" i="2"/>
  <c r="C288" i="2"/>
  <c r="H283" i="2"/>
  <c r="C283" i="2"/>
  <c r="H282" i="2"/>
  <c r="C282" i="2"/>
  <c r="L281" i="2"/>
  <c r="K281" i="2"/>
  <c r="J281" i="2"/>
  <c r="I281" i="2"/>
  <c r="G281" i="2"/>
  <c r="F281" i="2"/>
  <c r="E281" i="2"/>
  <c r="D281" i="2"/>
  <c r="C281" i="2" s="1"/>
  <c r="H280" i="2"/>
  <c r="C280" i="2"/>
  <c r="L279" i="2"/>
  <c r="K279" i="2"/>
  <c r="J279" i="2"/>
  <c r="I279" i="2"/>
  <c r="G279" i="2"/>
  <c r="F279" i="2"/>
  <c r="E279" i="2"/>
  <c r="D279" i="2"/>
  <c r="H278" i="2"/>
  <c r="C278" i="2"/>
  <c r="H277" i="2"/>
  <c r="C277" i="2"/>
  <c r="H276" i="2"/>
  <c r="C276" i="2"/>
  <c r="L275" i="2"/>
  <c r="K275" i="2"/>
  <c r="J275" i="2"/>
  <c r="I275" i="2"/>
  <c r="H275" i="2" s="1"/>
  <c r="G275" i="2"/>
  <c r="F275" i="2"/>
  <c r="E275" i="2"/>
  <c r="D275" i="2"/>
  <c r="C275" i="2" s="1"/>
  <c r="H274" i="2"/>
  <c r="C274" i="2"/>
  <c r="H273" i="2"/>
  <c r="C273" i="2"/>
  <c r="H272" i="2"/>
  <c r="C272" i="2"/>
  <c r="L271" i="2"/>
  <c r="K271" i="2"/>
  <c r="K269" i="2" s="1"/>
  <c r="K268" i="2" s="1"/>
  <c r="J271" i="2"/>
  <c r="J269" i="2" s="1"/>
  <c r="J268" i="2" s="1"/>
  <c r="I271" i="2"/>
  <c r="G271" i="2"/>
  <c r="F271" i="2"/>
  <c r="F269" i="2" s="1"/>
  <c r="F268" i="2" s="1"/>
  <c r="E271" i="2"/>
  <c r="E269" i="2" s="1"/>
  <c r="E268" i="2" s="1"/>
  <c r="D271" i="2"/>
  <c r="H270" i="2"/>
  <c r="C270" i="2"/>
  <c r="L269" i="2"/>
  <c r="L268" i="2" s="1"/>
  <c r="I269" i="2"/>
  <c r="I268" i="2" s="1"/>
  <c r="G269" i="2"/>
  <c r="G268" i="2" s="1"/>
  <c r="D269" i="2"/>
  <c r="H267" i="2"/>
  <c r="C267" i="2"/>
  <c r="H266" i="2"/>
  <c r="C266" i="2"/>
  <c r="H265" i="2"/>
  <c r="C265" i="2"/>
  <c r="H264" i="2"/>
  <c r="C264" i="2"/>
  <c r="L263" i="2"/>
  <c r="K263" i="2"/>
  <c r="J263" i="2"/>
  <c r="I263" i="2"/>
  <c r="H263" i="2" s="1"/>
  <c r="G263" i="2"/>
  <c r="F263" i="2"/>
  <c r="E263" i="2"/>
  <c r="D263" i="2"/>
  <c r="C263" i="2" s="1"/>
  <c r="H262" i="2"/>
  <c r="C262" i="2"/>
  <c r="H261" i="2"/>
  <c r="C261" i="2"/>
  <c r="H260" i="2"/>
  <c r="C260" i="2"/>
  <c r="L259" i="2"/>
  <c r="K259" i="2"/>
  <c r="K258" i="2" s="1"/>
  <c r="J259" i="2"/>
  <c r="I259" i="2"/>
  <c r="G259" i="2"/>
  <c r="F259" i="2"/>
  <c r="F258" i="2" s="1"/>
  <c r="E259" i="2"/>
  <c r="E258" i="2" s="1"/>
  <c r="D259" i="2"/>
  <c r="J258" i="2"/>
  <c r="G258" i="2"/>
  <c r="H257" i="2"/>
  <c r="C257" i="2"/>
  <c r="H256" i="2"/>
  <c r="C256" i="2"/>
  <c r="H255" i="2"/>
  <c r="C255" i="2"/>
  <c r="H254" i="2"/>
  <c r="C254" i="2"/>
  <c r="H253" i="2"/>
  <c r="C253" i="2"/>
  <c r="H252" i="2"/>
  <c r="C252" i="2"/>
  <c r="L251" i="2"/>
  <c r="L250" i="2" s="1"/>
  <c r="K251" i="2"/>
  <c r="K250" i="2" s="1"/>
  <c r="J251" i="2"/>
  <c r="I251" i="2"/>
  <c r="I250" i="2" s="1"/>
  <c r="G251" i="2"/>
  <c r="F251" i="2"/>
  <c r="F250" i="2" s="1"/>
  <c r="E251" i="2"/>
  <c r="E250" i="2" s="1"/>
  <c r="D251" i="2"/>
  <c r="J250" i="2"/>
  <c r="G250" i="2"/>
  <c r="H249" i="2"/>
  <c r="C249" i="2"/>
  <c r="H248" i="2"/>
  <c r="C248" i="2"/>
  <c r="H247" i="2"/>
  <c r="C247" i="2"/>
  <c r="H246" i="2"/>
  <c r="C246" i="2"/>
  <c r="L245" i="2"/>
  <c r="K245" i="2"/>
  <c r="J245" i="2"/>
  <c r="I245" i="2"/>
  <c r="G245" i="2"/>
  <c r="F245" i="2"/>
  <c r="E245" i="2"/>
  <c r="D245" i="2"/>
  <c r="H244" i="2"/>
  <c r="C244" i="2"/>
  <c r="H243" i="2"/>
  <c r="C243" i="2"/>
  <c r="H242" i="2"/>
  <c r="C242" i="2"/>
  <c r="H241" i="2"/>
  <c r="C241" i="2"/>
  <c r="H240" i="2"/>
  <c r="C240" i="2"/>
  <c r="H239" i="2"/>
  <c r="C239" i="2"/>
  <c r="H238" i="2"/>
  <c r="C238" i="2"/>
  <c r="L237" i="2"/>
  <c r="K237" i="2"/>
  <c r="J237" i="2"/>
  <c r="I237" i="2"/>
  <c r="G237" i="2"/>
  <c r="F237" i="2"/>
  <c r="E237" i="2"/>
  <c r="D237" i="2"/>
  <c r="C237" i="2" s="1"/>
  <c r="H236" i="2"/>
  <c r="C236" i="2"/>
  <c r="H235" i="2"/>
  <c r="C235" i="2"/>
  <c r="L234" i="2"/>
  <c r="K234" i="2"/>
  <c r="J234" i="2"/>
  <c r="I234" i="2"/>
  <c r="H234" i="2" s="1"/>
  <c r="G234" i="2"/>
  <c r="F234" i="2"/>
  <c r="E234" i="2"/>
  <c r="D234" i="2"/>
  <c r="C234" i="2" s="1"/>
  <c r="H233" i="2"/>
  <c r="C233" i="2"/>
  <c r="L232" i="2"/>
  <c r="K232" i="2"/>
  <c r="K230" i="2" s="1"/>
  <c r="K229" i="2" s="1"/>
  <c r="J232" i="2"/>
  <c r="I232" i="2"/>
  <c r="G232" i="2"/>
  <c r="G230" i="2" s="1"/>
  <c r="G229" i="2" s="1"/>
  <c r="F232" i="2"/>
  <c r="F230" i="2" s="1"/>
  <c r="F229" i="2" s="1"/>
  <c r="E232" i="2"/>
  <c r="D232" i="2"/>
  <c r="C232" i="2"/>
  <c r="H231" i="2"/>
  <c r="C231" i="2"/>
  <c r="J230" i="2"/>
  <c r="J229" i="2" s="1"/>
  <c r="H228" i="2"/>
  <c r="C228" i="2"/>
  <c r="H227" i="2"/>
  <c r="C227" i="2"/>
  <c r="L226" i="2"/>
  <c r="K226" i="2"/>
  <c r="J226" i="2"/>
  <c r="I226" i="2"/>
  <c r="G226" i="2"/>
  <c r="F226" i="2"/>
  <c r="E226" i="2"/>
  <c r="C226" i="2" s="1"/>
  <c r="D226" i="2"/>
  <c r="H225" i="2"/>
  <c r="C225" i="2"/>
  <c r="H224" i="2"/>
  <c r="C224" i="2"/>
  <c r="K223" i="2"/>
  <c r="H223" i="2" s="1"/>
  <c r="C223" i="2"/>
  <c r="H222" i="2"/>
  <c r="C222" i="2"/>
  <c r="H221" i="2"/>
  <c r="C221" i="2"/>
  <c r="H220" i="2"/>
  <c r="C220" i="2"/>
  <c r="H219" i="2"/>
  <c r="C219" i="2"/>
  <c r="H218" i="2"/>
  <c r="C218" i="2"/>
  <c r="H217" i="2"/>
  <c r="C217" i="2"/>
  <c r="H216" i="2"/>
  <c r="C216" i="2"/>
  <c r="L215" i="2"/>
  <c r="J215" i="2"/>
  <c r="I215" i="2"/>
  <c r="G215" i="2"/>
  <c r="F215" i="2"/>
  <c r="E215" i="2"/>
  <c r="E203" i="2" s="1"/>
  <c r="D215" i="2"/>
  <c r="H214" i="2"/>
  <c r="C214" i="2"/>
  <c r="H213" i="2"/>
  <c r="C213" i="2"/>
  <c r="H212" i="2"/>
  <c r="C212" i="2"/>
  <c r="H211" i="2"/>
  <c r="C211" i="2"/>
  <c r="H210" i="2"/>
  <c r="C210" i="2"/>
  <c r="H209" i="2"/>
  <c r="C209" i="2"/>
  <c r="H208" i="2"/>
  <c r="C208" i="2"/>
  <c r="H207" i="2"/>
  <c r="C207" i="2"/>
  <c r="H206" i="2"/>
  <c r="C206" i="2"/>
  <c r="H205" i="2"/>
  <c r="C205" i="2"/>
  <c r="L204" i="2"/>
  <c r="K204" i="2"/>
  <c r="J204" i="2"/>
  <c r="H204" i="2" s="1"/>
  <c r="I204" i="2"/>
  <c r="G204" i="2"/>
  <c r="G203" i="2" s="1"/>
  <c r="F204" i="2"/>
  <c r="F203" i="2" s="1"/>
  <c r="E204" i="2"/>
  <c r="D204" i="2"/>
  <c r="D203" i="2" s="1"/>
  <c r="J203" i="2"/>
  <c r="I203" i="2"/>
  <c r="H202" i="2"/>
  <c r="C202" i="2"/>
  <c r="H201" i="2"/>
  <c r="C201" i="2"/>
  <c r="H200" i="2"/>
  <c r="C200" i="2"/>
  <c r="H199" i="2"/>
  <c r="C199" i="2"/>
  <c r="H198" i="2"/>
  <c r="C198" i="2"/>
  <c r="L197" i="2"/>
  <c r="K197" i="2"/>
  <c r="J197" i="2"/>
  <c r="J195" i="2" s="1"/>
  <c r="J194" i="2" s="1"/>
  <c r="J193" i="2" s="1"/>
  <c r="I197" i="2"/>
  <c r="I195" i="2" s="1"/>
  <c r="G197" i="2"/>
  <c r="F197" i="2"/>
  <c r="E197" i="2"/>
  <c r="E195" i="2" s="1"/>
  <c r="E194" i="2" s="1"/>
  <c r="D197" i="2"/>
  <c r="D195" i="2" s="1"/>
  <c r="H196" i="2"/>
  <c r="C196" i="2"/>
  <c r="L195" i="2"/>
  <c r="K195" i="2"/>
  <c r="G195" i="2"/>
  <c r="F195" i="2"/>
  <c r="H192" i="2"/>
  <c r="C192" i="2"/>
  <c r="L191" i="2"/>
  <c r="K191" i="2"/>
  <c r="J191" i="2"/>
  <c r="J190" i="2" s="1"/>
  <c r="I191" i="2"/>
  <c r="G191" i="2"/>
  <c r="F191" i="2"/>
  <c r="F190" i="2" s="1"/>
  <c r="E191" i="2"/>
  <c r="E190" i="2" s="1"/>
  <c r="D191" i="2"/>
  <c r="L190" i="2"/>
  <c r="K190" i="2"/>
  <c r="G190" i="2"/>
  <c r="D190" i="2"/>
  <c r="H189" i="2"/>
  <c r="C189" i="2"/>
  <c r="H188" i="2"/>
  <c r="C188" i="2"/>
  <c r="L187" i="2"/>
  <c r="K187" i="2"/>
  <c r="J187" i="2"/>
  <c r="J186" i="2" s="1"/>
  <c r="I187" i="2"/>
  <c r="G187" i="2"/>
  <c r="F187" i="2"/>
  <c r="F186" i="2" s="1"/>
  <c r="E187" i="2"/>
  <c r="E186" i="2" s="1"/>
  <c r="D187" i="2"/>
  <c r="L186" i="2"/>
  <c r="K186" i="2"/>
  <c r="G186" i="2"/>
  <c r="D186" i="2"/>
  <c r="H185" i="2"/>
  <c r="C185" i="2"/>
  <c r="H184" i="2"/>
  <c r="C184" i="2"/>
  <c r="L183" i="2"/>
  <c r="K183" i="2"/>
  <c r="J183" i="2"/>
  <c r="I183" i="2"/>
  <c r="G183" i="2"/>
  <c r="F183" i="2"/>
  <c r="E183" i="2"/>
  <c r="D183" i="2"/>
  <c r="H182" i="2"/>
  <c r="C182" i="2"/>
  <c r="H181" i="2"/>
  <c r="C181" i="2"/>
  <c r="H180" i="2"/>
  <c r="C180" i="2"/>
  <c r="H179" i="2"/>
  <c r="C179" i="2"/>
  <c r="L178" i="2"/>
  <c r="K178" i="2"/>
  <c r="J178" i="2"/>
  <c r="I178" i="2"/>
  <c r="H178" i="2" s="1"/>
  <c r="G178" i="2"/>
  <c r="F178" i="2"/>
  <c r="E178" i="2"/>
  <c r="D178" i="2"/>
  <c r="H177" i="2"/>
  <c r="C177" i="2"/>
  <c r="H176" i="2"/>
  <c r="C176" i="2"/>
  <c r="H175" i="2"/>
  <c r="C175" i="2"/>
  <c r="L174" i="2"/>
  <c r="L173" i="2" s="1"/>
  <c r="L172" i="2" s="1"/>
  <c r="K174" i="2"/>
  <c r="J174" i="2"/>
  <c r="J173" i="2" s="1"/>
  <c r="J172" i="2" s="1"/>
  <c r="I174" i="2"/>
  <c r="H174" i="2" s="1"/>
  <c r="G174" i="2"/>
  <c r="F174" i="2"/>
  <c r="E174" i="2"/>
  <c r="E173" i="2" s="1"/>
  <c r="E172" i="2" s="1"/>
  <c r="D174" i="2"/>
  <c r="D173" i="2" s="1"/>
  <c r="F173" i="2"/>
  <c r="F172" i="2" s="1"/>
  <c r="H171" i="2"/>
  <c r="C171" i="2"/>
  <c r="H170" i="2"/>
  <c r="C170" i="2"/>
  <c r="H169" i="2"/>
  <c r="C169" i="2"/>
  <c r="H168" i="2"/>
  <c r="C168" i="2"/>
  <c r="H167" i="2"/>
  <c r="C167" i="2"/>
  <c r="H166" i="2"/>
  <c r="C166" i="2"/>
  <c r="L165" i="2"/>
  <c r="K165" i="2"/>
  <c r="J165" i="2"/>
  <c r="J164" i="2" s="1"/>
  <c r="I165" i="2"/>
  <c r="G165" i="2"/>
  <c r="F165" i="2"/>
  <c r="F164" i="2" s="1"/>
  <c r="E165" i="2"/>
  <c r="E164" i="2" s="1"/>
  <c r="D165" i="2"/>
  <c r="L164" i="2"/>
  <c r="K164" i="2"/>
  <c r="G164" i="2"/>
  <c r="D164" i="2"/>
  <c r="H163" i="2"/>
  <c r="C163" i="2"/>
  <c r="H162" i="2"/>
  <c r="C162" i="2"/>
  <c r="H161" i="2"/>
  <c r="C161" i="2"/>
  <c r="H160" i="2"/>
  <c r="C160" i="2"/>
  <c r="L159" i="2"/>
  <c r="K159" i="2"/>
  <c r="J159" i="2"/>
  <c r="I159" i="2"/>
  <c r="G159" i="2"/>
  <c r="F159" i="2"/>
  <c r="E159" i="2"/>
  <c r="D159" i="2"/>
  <c r="H158" i="2"/>
  <c r="C158" i="2"/>
  <c r="H157" i="2"/>
  <c r="C157" i="2"/>
  <c r="H156" i="2"/>
  <c r="C156" i="2"/>
  <c r="H155" i="2"/>
  <c r="C155" i="2"/>
  <c r="H154" i="2"/>
  <c r="C154" i="2"/>
  <c r="H153" i="2"/>
  <c r="C153" i="2"/>
  <c r="H152" i="2"/>
  <c r="C152" i="2"/>
  <c r="H151" i="2"/>
  <c r="C151" i="2"/>
  <c r="L150" i="2"/>
  <c r="K150" i="2"/>
  <c r="J150" i="2"/>
  <c r="J129" i="2" s="1"/>
  <c r="I150" i="2"/>
  <c r="H150" i="2" s="1"/>
  <c r="G150" i="2"/>
  <c r="F150" i="2"/>
  <c r="E150" i="2"/>
  <c r="D150" i="2"/>
  <c r="H149" i="2"/>
  <c r="C149" i="2"/>
  <c r="H148" i="2"/>
  <c r="C148" i="2"/>
  <c r="H147" i="2"/>
  <c r="C147" i="2"/>
  <c r="H146" i="2"/>
  <c r="C146" i="2"/>
  <c r="H145" i="2"/>
  <c r="C145" i="2"/>
  <c r="H144" i="2"/>
  <c r="C144" i="2"/>
  <c r="L143" i="2"/>
  <c r="K143" i="2"/>
  <c r="J143" i="2"/>
  <c r="I143" i="2"/>
  <c r="G143" i="2"/>
  <c r="F143" i="2"/>
  <c r="E143" i="2"/>
  <c r="D143" i="2"/>
  <c r="H142" i="2"/>
  <c r="C142" i="2"/>
  <c r="H141" i="2"/>
  <c r="C141" i="2"/>
  <c r="L140" i="2"/>
  <c r="K140" i="2"/>
  <c r="J140" i="2"/>
  <c r="H140" i="2" s="1"/>
  <c r="I140" i="2"/>
  <c r="G140" i="2"/>
  <c r="F140" i="2"/>
  <c r="E140" i="2"/>
  <c r="D140" i="2"/>
  <c r="H139" i="2"/>
  <c r="C139" i="2"/>
  <c r="H138" i="2"/>
  <c r="C138" i="2"/>
  <c r="H137" i="2"/>
  <c r="C137" i="2"/>
  <c r="H136" i="2"/>
  <c r="C136" i="2"/>
  <c r="L135" i="2"/>
  <c r="K135" i="2"/>
  <c r="J135" i="2"/>
  <c r="I135" i="2"/>
  <c r="G135" i="2"/>
  <c r="F135" i="2"/>
  <c r="F129" i="2" s="1"/>
  <c r="E135" i="2"/>
  <c r="D135" i="2"/>
  <c r="H134" i="2"/>
  <c r="C134" i="2"/>
  <c r="H133" i="2"/>
  <c r="C133" i="2"/>
  <c r="H132" i="2"/>
  <c r="C132" i="2"/>
  <c r="H131" i="2"/>
  <c r="C131" i="2"/>
  <c r="L130" i="2"/>
  <c r="L129" i="2" s="1"/>
  <c r="K130" i="2"/>
  <c r="J130" i="2"/>
  <c r="I130" i="2"/>
  <c r="I129" i="2" s="1"/>
  <c r="H130" i="2"/>
  <c r="G130" i="2"/>
  <c r="F130" i="2"/>
  <c r="E130" i="2"/>
  <c r="D130" i="2"/>
  <c r="D129" i="2" s="1"/>
  <c r="E129" i="2"/>
  <c r="H128" i="2"/>
  <c r="H127" i="2" s="1"/>
  <c r="C128" i="2"/>
  <c r="C127" i="2" s="1"/>
  <c r="L127" i="2"/>
  <c r="K127" i="2"/>
  <c r="J127" i="2"/>
  <c r="I127" i="2"/>
  <c r="G127" i="2"/>
  <c r="F127" i="2"/>
  <c r="E127" i="2"/>
  <c r="D127" i="2"/>
  <c r="H126" i="2"/>
  <c r="C126" i="2"/>
  <c r="H125" i="2"/>
  <c r="C125" i="2"/>
  <c r="H124" i="2"/>
  <c r="C124" i="2"/>
  <c r="H123" i="2"/>
  <c r="C123" i="2"/>
  <c r="H122" i="2"/>
  <c r="C122" i="2"/>
  <c r="L121" i="2"/>
  <c r="K121" i="2"/>
  <c r="J121" i="2"/>
  <c r="I121" i="2"/>
  <c r="H121" i="2" s="1"/>
  <c r="G121" i="2"/>
  <c r="F121" i="2"/>
  <c r="E121" i="2"/>
  <c r="D121" i="2"/>
  <c r="C121" i="2" s="1"/>
  <c r="H120" i="2"/>
  <c r="C120" i="2"/>
  <c r="H119" i="2"/>
  <c r="C119" i="2"/>
  <c r="H118" i="2"/>
  <c r="C118" i="2"/>
  <c r="H117" i="2"/>
  <c r="C117" i="2"/>
  <c r="H116" i="2"/>
  <c r="C116" i="2"/>
  <c r="L115" i="2"/>
  <c r="K115" i="2"/>
  <c r="J115" i="2"/>
  <c r="I115" i="2"/>
  <c r="G115" i="2"/>
  <c r="F115" i="2"/>
  <c r="E115" i="2"/>
  <c r="D115" i="2"/>
  <c r="H114" i="2"/>
  <c r="C114" i="2"/>
  <c r="H113" i="2"/>
  <c r="C113" i="2"/>
  <c r="H112" i="2"/>
  <c r="C112" i="2"/>
  <c r="L111" i="2"/>
  <c r="K111" i="2"/>
  <c r="J111" i="2"/>
  <c r="I111" i="2"/>
  <c r="H111" i="2" s="1"/>
  <c r="G111" i="2"/>
  <c r="F111" i="2"/>
  <c r="E111" i="2"/>
  <c r="D111" i="2"/>
  <c r="C111" i="2" s="1"/>
  <c r="H110" i="2"/>
  <c r="C110" i="2"/>
  <c r="H109" i="2"/>
  <c r="C109" i="2"/>
  <c r="H108" i="2"/>
  <c r="C108" i="2"/>
  <c r="H107" i="2"/>
  <c r="C107" i="2"/>
  <c r="K106" i="2"/>
  <c r="K102" i="2" s="1"/>
  <c r="I106" i="2"/>
  <c r="H106" i="2" s="1"/>
  <c r="C106" i="2"/>
  <c r="H105" i="2"/>
  <c r="C105" i="2"/>
  <c r="H104" i="2"/>
  <c r="C104" i="2"/>
  <c r="H103" i="2"/>
  <c r="C103" i="2"/>
  <c r="L102" i="2"/>
  <c r="J102" i="2"/>
  <c r="I102" i="2"/>
  <c r="G102" i="2"/>
  <c r="F102" i="2"/>
  <c r="E102" i="2"/>
  <c r="D102" i="2"/>
  <c r="C102" i="2" s="1"/>
  <c r="H101" i="2"/>
  <c r="C101" i="2"/>
  <c r="H100" i="2"/>
  <c r="C100" i="2"/>
  <c r="H99" i="2"/>
  <c r="C99" i="2"/>
  <c r="H98" i="2"/>
  <c r="C98" i="2"/>
  <c r="H97" i="2"/>
  <c r="C97" i="2"/>
  <c r="H96" i="2"/>
  <c r="C96" i="2"/>
  <c r="H95" i="2"/>
  <c r="C95" i="2"/>
  <c r="L94" i="2"/>
  <c r="K94" i="2"/>
  <c r="J94" i="2"/>
  <c r="I94" i="2"/>
  <c r="G94" i="2"/>
  <c r="F94" i="2"/>
  <c r="F82" i="2" s="1"/>
  <c r="E94" i="2"/>
  <c r="D94" i="2"/>
  <c r="H93" i="2"/>
  <c r="C93" i="2"/>
  <c r="H92" i="2"/>
  <c r="C92" i="2"/>
  <c r="H91" i="2"/>
  <c r="C91" i="2"/>
  <c r="H90" i="2"/>
  <c r="C90" i="2"/>
  <c r="H89" i="2"/>
  <c r="C89" i="2"/>
  <c r="L88" i="2"/>
  <c r="K88" i="2"/>
  <c r="J88" i="2"/>
  <c r="I88" i="2"/>
  <c r="H88" i="2" s="1"/>
  <c r="G88" i="2"/>
  <c r="F88" i="2"/>
  <c r="E88" i="2"/>
  <c r="D88" i="2"/>
  <c r="C88" i="2" s="1"/>
  <c r="H87" i="2"/>
  <c r="C87" i="2"/>
  <c r="H86" i="2"/>
  <c r="C86" i="2"/>
  <c r="H85" i="2"/>
  <c r="C85" i="2"/>
  <c r="H84" i="2"/>
  <c r="C84" i="2"/>
  <c r="L83" i="2"/>
  <c r="L82" i="2" s="1"/>
  <c r="K83" i="2"/>
  <c r="J83" i="2"/>
  <c r="J82" i="2" s="1"/>
  <c r="I83" i="2"/>
  <c r="H83" i="2" s="1"/>
  <c r="G83" i="2"/>
  <c r="F83" i="2"/>
  <c r="E83" i="2"/>
  <c r="E82" i="2" s="1"/>
  <c r="D83" i="2"/>
  <c r="H81" i="2"/>
  <c r="C81" i="2"/>
  <c r="H80" i="2"/>
  <c r="C80" i="2"/>
  <c r="L79" i="2"/>
  <c r="K79" i="2"/>
  <c r="J79" i="2"/>
  <c r="I79" i="2"/>
  <c r="H79" i="2" s="1"/>
  <c r="G79" i="2"/>
  <c r="F79" i="2"/>
  <c r="E79" i="2"/>
  <c r="D79" i="2"/>
  <c r="H78" i="2"/>
  <c r="C78" i="2"/>
  <c r="H77" i="2"/>
  <c r="C77" i="2"/>
  <c r="L76" i="2"/>
  <c r="K76" i="2"/>
  <c r="J76" i="2"/>
  <c r="I76" i="2"/>
  <c r="G76" i="2"/>
  <c r="F76" i="2"/>
  <c r="F75" i="2" s="1"/>
  <c r="E76" i="2"/>
  <c r="E75" i="2" s="1"/>
  <c r="D76" i="2"/>
  <c r="L75" i="2"/>
  <c r="K75" i="2"/>
  <c r="G75" i="2"/>
  <c r="D75" i="2"/>
  <c r="I73" i="2"/>
  <c r="I68" i="2" s="1"/>
  <c r="C73" i="2"/>
  <c r="H72" i="2"/>
  <c r="C72" i="2"/>
  <c r="H71" i="2"/>
  <c r="C71" i="2"/>
  <c r="H70" i="2"/>
  <c r="C70" i="2"/>
  <c r="H69" i="2"/>
  <c r="C69" i="2"/>
  <c r="L68" i="2"/>
  <c r="L66" i="2" s="1"/>
  <c r="K68" i="2"/>
  <c r="J68" i="2"/>
  <c r="G68" i="2"/>
  <c r="G66" i="2" s="1"/>
  <c r="F68" i="2"/>
  <c r="F66" i="2" s="1"/>
  <c r="E68" i="2"/>
  <c r="D68" i="2"/>
  <c r="C68" i="2"/>
  <c r="H67" i="2"/>
  <c r="C67" i="2"/>
  <c r="K66" i="2"/>
  <c r="J66" i="2"/>
  <c r="E66" i="2"/>
  <c r="D66" i="2"/>
  <c r="H65" i="2"/>
  <c r="C65" i="2"/>
  <c r="H64" i="2"/>
  <c r="C64" i="2"/>
  <c r="H63" i="2"/>
  <c r="C63" i="2"/>
  <c r="H62" i="2"/>
  <c r="C62" i="2"/>
  <c r="H61" i="2"/>
  <c r="C61" i="2"/>
  <c r="H60" i="2"/>
  <c r="C60" i="2"/>
  <c r="H59" i="2"/>
  <c r="C59" i="2"/>
  <c r="H58" i="2"/>
  <c r="C58" i="2"/>
  <c r="L57" i="2"/>
  <c r="K57" i="2"/>
  <c r="J57" i="2"/>
  <c r="I57" i="2"/>
  <c r="G57" i="2"/>
  <c r="F57" i="2"/>
  <c r="E57" i="2"/>
  <c r="D57" i="2"/>
  <c r="H56" i="2"/>
  <c r="C56" i="2"/>
  <c r="H55" i="2"/>
  <c r="C55" i="2"/>
  <c r="L54" i="2"/>
  <c r="K54" i="2"/>
  <c r="K53" i="2" s="1"/>
  <c r="K52" i="2" s="1"/>
  <c r="J54" i="2"/>
  <c r="J53" i="2" s="1"/>
  <c r="J52" i="2" s="1"/>
  <c r="I54" i="2"/>
  <c r="G54" i="2"/>
  <c r="G53" i="2" s="1"/>
  <c r="F54" i="2"/>
  <c r="F53" i="2" s="1"/>
  <c r="E54" i="2"/>
  <c r="E53" i="2" s="1"/>
  <c r="E52" i="2" s="1"/>
  <c r="D54" i="2"/>
  <c r="L53" i="2"/>
  <c r="I53" i="2"/>
  <c r="D53" i="2"/>
  <c r="H46" i="2"/>
  <c r="C46" i="2"/>
  <c r="H45" i="2"/>
  <c r="C45" i="2"/>
  <c r="L44" i="2"/>
  <c r="H44" i="2" s="1"/>
  <c r="G44" i="2"/>
  <c r="H43" i="2"/>
  <c r="C43" i="2"/>
  <c r="K42" i="2"/>
  <c r="J42" i="2"/>
  <c r="I42" i="2"/>
  <c r="H42" i="2"/>
  <c r="F42" i="2"/>
  <c r="E42" i="2"/>
  <c r="D42" i="2"/>
  <c r="C42" i="2"/>
  <c r="H41" i="2"/>
  <c r="C41" i="2"/>
  <c r="H40" i="2"/>
  <c r="C40" i="2"/>
  <c r="H39" i="2"/>
  <c r="C39" i="2"/>
  <c r="H38" i="2"/>
  <c r="C38" i="2"/>
  <c r="H37" i="2"/>
  <c r="C37" i="2"/>
  <c r="K36" i="2"/>
  <c r="H36" i="2"/>
  <c r="F36" i="2"/>
  <c r="C36" i="2" s="1"/>
  <c r="H35" i="2"/>
  <c r="C35" i="2"/>
  <c r="H34" i="2"/>
  <c r="C34" i="2"/>
  <c r="K33" i="2"/>
  <c r="H33" i="2"/>
  <c r="F33" i="2"/>
  <c r="C33" i="2" s="1"/>
  <c r="H32" i="2"/>
  <c r="C32" i="2"/>
  <c r="K31" i="2"/>
  <c r="H31" i="2" s="1"/>
  <c r="F31" i="2"/>
  <c r="C31" i="2" s="1"/>
  <c r="H30" i="2"/>
  <c r="C30" i="2"/>
  <c r="H29" i="2"/>
  <c r="C29" i="2"/>
  <c r="H28" i="2"/>
  <c r="C28" i="2"/>
  <c r="K27" i="2"/>
  <c r="H27" i="2" s="1"/>
  <c r="F27" i="2"/>
  <c r="C27" i="2" s="1"/>
  <c r="H25" i="2"/>
  <c r="C25" i="2"/>
  <c r="C24" i="2"/>
  <c r="H23" i="2"/>
  <c r="C23" i="2"/>
  <c r="H22" i="2"/>
  <c r="C22" i="2"/>
  <c r="L21" i="2"/>
  <c r="K21" i="2"/>
  <c r="K287" i="2" s="1"/>
  <c r="K286" i="2" s="1"/>
  <c r="J21" i="2"/>
  <c r="J287" i="2" s="1"/>
  <c r="J286" i="2" s="1"/>
  <c r="I21" i="2"/>
  <c r="G21" i="2"/>
  <c r="G287" i="2" s="1"/>
  <c r="F21" i="2"/>
  <c r="F287" i="2" s="1"/>
  <c r="F286" i="2" s="1"/>
  <c r="E21" i="2"/>
  <c r="E20" i="2" s="1"/>
  <c r="D21" i="2"/>
  <c r="G20" i="2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H288" i="1" s="1"/>
  <c r="C289" i="1"/>
  <c r="C288" i="1" s="1"/>
  <c r="L288" i="1"/>
  <c r="K288" i="1"/>
  <c r="J288" i="1"/>
  <c r="I288" i="1"/>
  <c r="G288" i="1"/>
  <c r="F288" i="1"/>
  <c r="E288" i="1"/>
  <c r="D288" i="1"/>
  <c r="H283" i="1"/>
  <c r="C283" i="1"/>
  <c r="H282" i="1"/>
  <c r="C282" i="1"/>
  <c r="L281" i="1"/>
  <c r="K281" i="1"/>
  <c r="J281" i="1"/>
  <c r="I281" i="1"/>
  <c r="G281" i="1"/>
  <c r="F281" i="1"/>
  <c r="E281" i="1"/>
  <c r="D281" i="1"/>
  <c r="C281" i="1" s="1"/>
  <c r="H280" i="1"/>
  <c r="C280" i="1"/>
  <c r="L279" i="1"/>
  <c r="K279" i="1"/>
  <c r="J279" i="1"/>
  <c r="I279" i="1"/>
  <c r="H279" i="1" s="1"/>
  <c r="G279" i="1"/>
  <c r="F279" i="1"/>
  <c r="E279" i="1"/>
  <c r="D279" i="1"/>
  <c r="C279" i="1" s="1"/>
  <c r="H278" i="1"/>
  <c r="C278" i="1"/>
  <c r="H277" i="1"/>
  <c r="C277" i="1"/>
  <c r="H276" i="1"/>
  <c r="C276" i="1"/>
  <c r="L275" i="1"/>
  <c r="K275" i="1"/>
  <c r="J275" i="1"/>
  <c r="I275" i="1"/>
  <c r="G275" i="1"/>
  <c r="F275" i="1"/>
  <c r="E275" i="1"/>
  <c r="D275" i="1"/>
  <c r="D269" i="1" s="1"/>
  <c r="D268" i="1" s="1"/>
  <c r="C275" i="1"/>
  <c r="H274" i="1"/>
  <c r="C274" i="1"/>
  <c r="H273" i="1"/>
  <c r="C273" i="1"/>
  <c r="H272" i="1"/>
  <c r="C272" i="1"/>
  <c r="L271" i="1"/>
  <c r="L269" i="1" s="1"/>
  <c r="L268" i="1" s="1"/>
  <c r="K271" i="1"/>
  <c r="K269" i="1" s="1"/>
  <c r="K268" i="1" s="1"/>
  <c r="J271" i="1"/>
  <c r="I271" i="1"/>
  <c r="G271" i="1"/>
  <c r="G269" i="1" s="1"/>
  <c r="G268" i="1" s="1"/>
  <c r="F271" i="1"/>
  <c r="C271" i="1" s="1"/>
  <c r="E271" i="1"/>
  <c r="D271" i="1"/>
  <c r="H270" i="1"/>
  <c r="C270" i="1"/>
  <c r="J269" i="1"/>
  <c r="J268" i="1" s="1"/>
  <c r="E269" i="1"/>
  <c r="E268" i="1"/>
  <c r="H267" i="1"/>
  <c r="C267" i="1"/>
  <c r="H266" i="1"/>
  <c r="C266" i="1"/>
  <c r="H265" i="1"/>
  <c r="C265" i="1"/>
  <c r="H264" i="1"/>
  <c r="C264" i="1"/>
  <c r="L263" i="1"/>
  <c r="K263" i="1"/>
  <c r="J263" i="1"/>
  <c r="I263" i="1"/>
  <c r="G263" i="1"/>
  <c r="F263" i="1"/>
  <c r="E263" i="1"/>
  <c r="E258" i="1" s="1"/>
  <c r="D263" i="1"/>
  <c r="C263" i="1" s="1"/>
  <c r="H262" i="1"/>
  <c r="C262" i="1"/>
  <c r="H261" i="1"/>
  <c r="C261" i="1"/>
  <c r="H260" i="1"/>
  <c r="C260" i="1"/>
  <c r="L259" i="1"/>
  <c r="K259" i="1"/>
  <c r="J259" i="1"/>
  <c r="I259" i="1"/>
  <c r="H259" i="1" s="1"/>
  <c r="G259" i="1"/>
  <c r="G258" i="1" s="1"/>
  <c r="F259" i="1"/>
  <c r="E259" i="1"/>
  <c r="D259" i="1"/>
  <c r="L258" i="1"/>
  <c r="D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L251" i="1"/>
  <c r="L250" i="1" s="1"/>
  <c r="K251" i="1"/>
  <c r="K250" i="1" s="1"/>
  <c r="J251" i="1"/>
  <c r="J250" i="1" s="1"/>
  <c r="I251" i="1"/>
  <c r="H251" i="1" s="1"/>
  <c r="G251" i="1"/>
  <c r="G250" i="1" s="1"/>
  <c r="F251" i="1"/>
  <c r="F250" i="1" s="1"/>
  <c r="E251" i="1"/>
  <c r="D251" i="1"/>
  <c r="C251" i="1" s="1"/>
  <c r="E250" i="1"/>
  <c r="H249" i="1"/>
  <c r="C249" i="1"/>
  <c r="H248" i="1"/>
  <c r="C248" i="1"/>
  <c r="H247" i="1"/>
  <c r="C247" i="1"/>
  <c r="H246" i="1"/>
  <c r="C246" i="1"/>
  <c r="L245" i="1"/>
  <c r="K245" i="1"/>
  <c r="J245" i="1"/>
  <c r="I245" i="1"/>
  <c r="G245" i="1"/>
  <c r="F245" i="1"/>
  <c r="E245" i="1"/>
  <c r="E230" i="1" s="1"/>
  <c r="E229" i="1" s="1"/>
  <c r="D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L237" i="1"/>
  <c r="K237" i="1"/>
  <c r="J237" i="1"/>
  <c r="I237" i="1"/>
  <c r="G237" i="1"/>
  <c r="G230" i="1" s="1"/>
  <c r="F237" i="1"/>
  <c r="E237" i="1"/>
  <c r="D237" i="1"/>
  <c r="C237" i="1"/>
  <c r="H236" i="1"/>
  <c r="C236" i="1"/>
  <c r="H235" i="1"/>
  <c r="C235" i="1"/>
  <c r="L234" i="1"/>
  <c r="K234" i="1"/>
  <c r="J234" i="1"/>
  <c r="I234" i="1"/>
  <c r="H234" i="1" s="1"/>
  <c r="G234" i="1"/>
  <c r="F234" i="1"/>
  <c r="E234" i="1"/>
  <c r="D234" i="1"/>
  <c r="C234" i="1" s="1"/>
  <c r="H233" i="1"/>
  <c r="C233" i="1"/>
  <c r="L232" i="1"/>
  <c r="L230" i="1" s="1"/>
  <c r="L229" i="1" s="1"/>
  <c r="K232" i="1"/>
  <c r="J232" i="1"/>
  <c r="I232" i="1"/>
  <c r="G232" i="1"/>
  <c r="F232" i="1"/>
  <c r="E232" i="1"/>
  <c r="D232" i="1"/>
  <c r="H231" i="1"/>
  <c r="C231" i="1"/>
  <c r="D230" i="1"/>
  <c r="H228" i="1"/>
  <c r="C228" i="1"/>
  <c r="H227" i="1"/>
  <c r="C227" i="1"/>
  <c r="L226" i="1"/>
  <c r="K226" i="1"/>
  <c r="J226" i="1"/>
  <c r="I226" i="1"/>
  <c r="H226" i="1" s="1"/>
  <c r="G226" i="1"/>
  <c r="F226" i="1"/>
  <c r="E226" i="1"/>
  <c r="D226" i="1"/>
  <c r="C226" i="1" s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L215" i="1"/>
  <c r="K215" i="1"/>
  <c r="J215" i="1"/>
  <c r="I215" i="1"/>
  <c r="H215" i="1" s="1"/>
  <c r="G215" i="1"/>
  <c r="F215" i="1"/>
  <c r="E215" i="1"/>
  <c r="D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L204" i="1"/>
  <c r="L203" i="1" s="1"/>
  <c r="K204" i="1"/>
  <c r="J204" i="1"/>
  <c r="I204" i="1"/>
  <c r="I203" i="1" s="1"/>
  <c r="G204" i="1"/>
  <c r="F204" i="1"/>
  <c r="F203" i="1" s="1"/>
  <c r="E204" i="1"/>
  <c r="E203" i="1" s="1"/>
  <c r="D204" i="1"/>
  <c r="K203" i="1"/>
  <c r="J203" i="1"/>
  <c r="G203" i="1"/>
  <c r="H202" i="1"/>
  <c r="C202" i="1"/>
  <c r="H201" i="1"/>
  <c r="C201" i="1"/>
  <c r="H200" i="1"/>
  <c r="C200" i="1"/>
  <c r="H199" i="1"/>
  <c r="C199" i="1"/>
  <c r="H198" i="1"/>
  <c r="C198" i="1"/>
  <c r="L197" i="1"/>
  <c r="L195" i="1" s="1"/>
  <c r="K197" i="1"/>
  <c r="J197" i="1"/>
  <c r="I197" i="1"/>
  <c r="G197" i="1"/>
  <c r="G195" i="1" s="1"/>
  <c r="G194" i="1" s="1"/>
  <c r="F197" i="1"/>
  <c r="E197" i="1"/>
  <c r="D197" i="1"/>
  <c r="D195" i="1" s="1"/>
  <c r="H196" i="1"/>
  <c r="C196" i="1"/>
  <c r="K195" i="1"/>
  <c r="K194" i="1" s="1"/>
  <c r="J195" i="1"/>
  <c r="J194" i="1" s="1"/>
  <c r="F195" i="1"/>
  <c r="E195" i="1"/>
  <c r="H192" i="1"/>
  <c r="C192" i="1"/>
  <c r="L191" i="1"/>
  <c r="K191" i="1"/>
  <c r="K190" i="1" s="1"/>
  <c r="J191" i="1"/>
  <c r="J190" i="1" s="1"/>
  <c r="I191" i="1"/>
  <c r="G191" i="1"/>
  <c r="G190" i="1" s="1"/>
  <c r="F191" i="1"/>
  <c r="F190" i="1" s="1"/>
  <c r="E191" i="1"/>
  <c r="D191" i="1"/>
  <c r="L190" i="1"/>
  <c r="E190" i="1"/>
  <c r="D190" i="1"/>
  <c r="H189" i="1"/>
  <c r="C189" i="1"/>
  <c r="H188" i="1"/>
  <c r="C188" i="1"/>
  <c r="L187" i="1"/>
  <c r="K187" i="1"/>
  <c r="K186" i="1" s="1"/>
  <c r="J187" i="1"/>
  <c r="J186" i="1" s="1"/>
  <c r="I187" i="1"/>
  <c r="G187" i="1"/>
  <c r="G186" i="1" s="1"/>
  <c r="F187" i="1"/>
  <c r="F186" i="1" s="1"/>
  <c r="E187" i="1"/>
  <c r="D187" i="1"/>
  <c r="D186" i="1" s="1"/>
  <c r="L186" i="1"/>
  <c r="E186" i="1"/>
  <c r="H185" i="1"/>
  <c r="C185" i="1"/>
  <c r="H184" i="1"/>
  <c r="C184" i="1"/>
  <c r="L183" i="1"/>
  <c r="K183" i="1"/>
  <c r="J183" i="1"/>
  <c r="I183" i="1"/>
  <c r="G183" i="1"/>
  <c r="F183" i="1"/>
  <c r="E183" i="1"/>
  <c r="D183" i="1"/>
  <c r="H182" i="1"/>
  <c r="C182" i="1"/>
  <c r="H181" i="1"/>
  <c r="C181" i="1"/>
  <c r="H180" i="1"/>
  <c r="C180" i="1"/>
  <c r="H179" i="1"/>
  <c r="C179" i="1"/>
  <c r="L178" i="1"/>
  <c r="H178" i="1" s="1"/>
  <c r="K178" i="1"/>
  <c r="J178" i="1"/>
  <c r="I178" i="1"/>
  <c r="G178" i="1"/>
  <c r="F178" i="1"/>
  <c r="E178" i="1"/>
  <c r="D178" i="1"/>
  <c r="C178" i="1" s="1"/>
  <c r="H177" i="1"/>
  <c r="C177" i="1"/>
  <c r="H176" i="1"/>
  <c r="C176" i="1"/>
  <c r="H175" i="1"/>
  <c r="C175" i="1"/>
  <c r="L174" i="1"/>
  <c r="K174" i="1"/>
  <c r="H174" i="1" s="1"/>
  <c r="J174" i="1"/>
  <c r="I174" i="1"/>
  <c r="G174" i="1"/>
  <c r="G173" i="1" s="1"/>
  <c r="G172" i="1" s="1"/>
  <c r="F174" i="1"/>
  <c r="E174" i="1"/>
  <c r="D174" i="1"/>
  <c r="K173" i="1"/>
  <c r="K172" i="1" s="1"/>
  <c r="J173" i="1"/>
  <c r="J172" i="1" s="1"/>
  <c r="F173" i="1"/>
  <c r="F172" i="1" s="1"/>
  <c r="H171" i="1"/>
  <c r="C171" i="1"/>
  <c r="H170" i="1"/>
  <c r="C170" i="1"/>
  <c r="H169" i="1"/>
  <c r="C169" i="1"/>
  <c r="H168" i="1"/>
  <c r="C168" i="1"/>
  <c r="H167" i="1"/>
  <c r="C167" i="1"/>
  <c r="H166" i="1"/>
  <c r="C166" i="1"/>
  <c r="L165" i="1"/>
  <c r="K165" i="1"/>
  <c r="K164" i="1" s="1"/>
  <c r="J165" i="1"/>
  <c r="J164" i="1" s="1"/>
  <c r="I165" i="1"/>
  <c r="G165" i="1"/>
  <c r="G164" i="1" s="1"/>
  <c r="F165" i="1"/>
  <c r="F164" i="1" s="1"/>
  <c r="E165" i="1"/>
  <c r="D165" i="1"/>
  <c r="L164" i="1"/>
  <c r="E164" i="1"/>
  <c r="D164" i="1"/>
  <c r="H163" i="1"/>
  <c r="C163" i="1"/>
  <c r="H162" i="1"/>
  <c r="C162" i="1"/>
  <c r="H161" i="1"/>
  <c r="C161" i="1"/>
  <c r="H160" i="1"/>
  <c r="C160" i="1"/>
  <c r="L159" i="1"/>
  <c r="K159" i="1"/>
  <c r="J159" i="1"/>
  <c r="I159" i="1"/>
  <c r="G159" i="1"/>
  <c r="F159" i="1"/>
  <c r="E159" i="1"/>
  <c r="D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L150" i="1"/>
  <c r="K150" i="1"/>
  <c r="J150" i="1"/>
  <c r="I150" i="1"/>
  <c r="H150" i="1"/>
  <c r="G150" i="1"/>
  <c r="F150" i="1"/>
  <c r="E150" i="1"/>
  <c r="D150" i="1"/>
  <c r="C150" i="1" s="1"/>
  <c r="H149" i="1"/>
  <c r="C149" i="1"/>
  <c r="H148" i="1"/>
  <c r="C148" i="1"/>
  <c r="H147" i="1"/>
  <c r="C147" i="1"/>
  <c r="H146" i="1"/>
  <c r="C146" i="1"/>
  <c r="H145" i="1"/>
  <c r="C145" i="1"/>
  <c r="H144" i="1"/>
  <c r="C144" i="1"/>
  <c r="L143" i="1"/>
  <c r="K143" i="1"/>
  <c r="J143" i="1"/>
  <c r="I143" i="1"/>
  <c r="H143" i="1" s="1"/>
  <c r="G143" i="1"/>
  <c r="F143" i="1"/>
  <c r="E143" i="1"/>
  <c r="D143" i="1"/>
  <c r="H142" i="1"/>
  <c r="C142" i="1"/>
  <c r="H141" i="1"/>
  <c r="C141" i="1"/>
  <c r="L140" i="1"/>
  <c r="K140" i="1"/>
  <c r="J140" i="1"/>
  <c r="I140" i="1"/>
  <c r="H140" i="1" s="1"/>
  <c r="G140" i="1"/>
  <c r="F140" i="1"/>
  <c r="E140" i="1"/>
  <c r="D140" i="1"/>
  <c r="H139" i="1"/>
  <c r="C139" i="1"/>
  <c r="H138" i="1"/>
  <c r="C138" i="1"/>
  <c r="I137" i="1"/>
  <c r="H137" i="1"/>
  <c r="C137" i="1"/>
  <c r="H136" i="1"/>
  <c r="C136" i="1"/>
  <c r="L135" i="1"/>
  <c r="K135" i="1"/>
  <c r="H135" i="1" s="1"/>
  <c r="J135" i="1"/>
  <c r="I135" i="1"/>
  <c r="G135" i="1"/>
  <c r="F135" i="1"/>
  <c r="C135" i="1" s="1"/>
  <c r="E135" i="1"/>
  <c r="D135" i="1"/>
  <c r="H134" i="1"/>
  <c r="C134" i="1"/>
  <c r="H133" i="1"/>
  <c r="C133" i="1"/>
  <c r="H132" i="1"/>
  <c r="C132" i="1"/>
  <c r="H131" i="1"/>
  <c r="C131" i="1"/>
  <c r="L130" i="1"/>
  <c r="K130" i="1"/>
  <c r="J130" i="1"/>
  <c r="I130" i="1"/>
  <c r="G130" i="1"/>
  <c r="G129" i="1" s="1"/>
  <c r="F130" i="1"/>
  <c r="E130" i="1"/>
  <c r="D130" i="1"/>
  <c r="K129" i="1"/>
  <c r="H128" i="1"/>
  <c r="C128" i="1"/>
  <c r="C127" i="1" s="1"/>
  <c r="L127" i="1"/>
  <c r="K127" i="1"/>
  <c r="J127" i="1"/>
  <c r="I127" i="1"/>
  <c r="H127" i="1"/>
  <c r="G127" i="1"/>
  <c r="F127" i="1"/>
  <c r="E127" i="1"/>
  <c r="D127" i="1"/>
  <c r="H126" i="1"/>
  <c r="C126" i="1"/>
  <c r="H125" i="1"/>
  <c r="C125" i="1"/>
  <c r="H124" i="1"/>
  <c r="C124" i="1"/>
  <c r="H123" i="1"/>
  <c r="C123" i="1"/>
  <c r="H122" i="1"/>
  <c r="C122" i="1"/>
  <c r="L121" i="1"/>
  <c r="K121" i="1"/>
  <c r="J121" i="1"/>
  <c r="I121" i="1"/>
  <c r="G121" i="1"/>
  <c r="C121" i="1" s="1"/>
  <c r="F121" i="1"/>
  <c r="E121" i="1"/>
  <c r="D121" i="1"/>
  <c r="H120" i="1"/>
  <c r="C120" i="1"/>
  <c r="H119" i="1"/>
  <c r="C119" i="1"/>
  <c r="H118" i="1"/>
  <c r="C118" i="1"/>
  <c r="H117" i="1"/>
  <c r="C117" i="1"/>
  <c r="H116" i="1"/>
  <c r="C116" i="1"/>
  <c r="L115" i="1"/>
  <c r="K115" i="1"/>
  <c r="J115" i="1"/>
  <c r="I115" i="1"/>
  <c r="G115" i="1"/>
  <c r="F115" i="1"/>
  <c r="E115" i="1"/>
  <c r="D115" i="1"/>
  <c r="C115" i="1" s="1"/>
  <c r="H114" i="1"/>
  <c r="C114" i="1"/>
  <c r="H113" i="1"/>
  <c r="C113" i="1"/>
  <c r="H112" i="1"/>
  <c r="C112" i="1"/>
  <c r="L111" i="1"/>
  <c r="K111" i="1"/>
  <c r="J111" i="1"/>
  <c r="I111" i="1"/>
  <c r="G111" i="1"/>
  <c r="F111" i="1"/>
  <c r="E111" i="1"/>
  <c r="D111" i="1"/>
  <c r="C111" i="1" s="1"/>
  <c r="H110" i="1"/>
  <c r="C110" i="1"/>
  <c r="H109" i="1"/>
  <c r="C109" i="1"/>
  <c r="H108" i="1"/>
  <c r="C108" i="1"/>
  <c r="H107" i="1"/>
  <c r="C107" i="1"/>
  <c r="I106" i="1"/>
  <c r="H106" i="1"/>
  <c r="C106" i="1"/>
  <c r="H105" i="1"/>
  <c r="C105" i="1"/>
  <c r="H104" i="1"/>
  <c r="C104" i="1"/>
  <c r="H103" i="1"/>
  <c r="C103" i="1"/>
  <c r="L102" i="1"/>
  <c r="K102" i="1"/>
  <c r="J102" i="1"/>
  <c r="I102" i="1"/>
  <c r="G102" i="1"/>
  <c r="F102" i="1"/>
  <c r="C102" i="1" s="1"/>
  <c r="E102" i="1"/>
  <c r="D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L94" i="1"/>
  <c r="K94" i="1"/>
  <c r="J94" i="1"/>
  <c r="I94" i="1"/>
  <c r="G94" i="1"/>
  <c r="F94" i="1"/>
  <c r="E94" i="1"/>
  <c r="D94" i="1"/>
  <c r="H93" i="1"/>
  <c r="C93" i="1"/>
  <c r="H92" i="1"/>
  <c r="C92" i="1"/>
  <c r="H91" i="1"/>
  <c r="C91" i="1"/>
  <c r="H90" i="1"/>
  <c r="C90" i="1"/>
  <c r="H89" i="1"/>
  <c r="C89" i="1"/>
  <c r="L88" i="1"/>
  <c r="K88" i="1"/>
  <c r="J88" i="1"/>
  <c r="I88" i="1"/>
  <c r="G88" i="1"/>
  <c r="F88" i="1"/>
  <c r="C88" i="1" s="1"/>
  <c r="E88" i="1"/>
  <c r="D88" i="1"/>
  <c r="H87" i="1"/>
  <c r="C87" i="1"/>
  <c r="H86" i="1"/>
  <c r="C86" i="1"/>
  <c r="H85" i="1"/>
  <c r="C85" i="1"/>
  <c r="H84" i="1"/>
  <c r="C84" i="1"/>
  <c r="L83" i="1"/>
  <c r="K83" i="1"/>
  <c r="H83" i="1" s="1"/>
  <c r="J83" i="1"/>
  <c r="I83" i="1"/>
  <c r="G83" i="1"/>
  <c r="F83" i="1"/>
  <c r="E83" i="1"/>
  <c r="D83" i="1"/>
  <c r="J82" i="1"/>
  <c r="H81" i="1"/>
  <c r="C81" i="1"/>
  <c r="H80" i="1"/>
  <c r="C80" i="1"/>
  <c r="L79" i="1"/>
  <c r="K79" i="1"/>
  <c r="J79" i="1"/>
  <c r="H79" i="1" s="1"/>
  <c r="I79" i="1"/>
  <c r="G79" i="1"/>
  <c r="F79" i="1"/>
  <c r="E79" i="1"/>
  <c r="D79" i="1"/>
  <c r="H78" i="1"/>
  <c r="C78" i="1"/>
  <c r="H77" i="1"/>
  <c r="C77" i="1"/>
  <c r="L76" i="1"/>
  <c r="K76" i="1"/>
  <c r="K75" i="1" s="1"/>
  <c r="J76" i="1"/>
  <c r="I76" i="1"/>
  <c r="G76" i="1"/>
  <c r="G75" i="1" s="1"/>
  <c r="F76" i="1"/>
  <c r="C76" i="1" s="1"/>
  <c r="E76" i="1"/>
  <c r="D76" i="1"/>
  <c r="L75" i="1"/>
  <c r="I75" i="1"/>
  <c r="E75" i="1"/>
  <c r="D75" i="1"/>
  <c r="H73" i="1"/>
  <c r="C73" i="1"/>
  <c r="H72" i="1"/>
  <c r="C72" i="1"/>
  <c r="H71" i="1"/>
  <c r="C71" i="1"/>
  <c r="H70" i="1"/>
  <c r="C70" i="1"/>
  <c r="H69" i="1"/>
  <c r="C69" i="1"/>
  <c r="L68" i="1"/>
  <c r="K68" i="1"/>
  <c r="J68" i="1"/>
  <c r="I68" i="1"/>
  <c r="I66" i="1" s="1"/>
  <c r="G68" i="1"/>
  <c r="F68" i="1"/>
  <c r="E68" i="1"/>
  <c r="E66" i="1" s="1"/>
  <c r="D68" i="1"/>
  <c r="D66" i="1" s="1"/>
  <c r="H67" i="1"/>
  <c r="C67" i="1"/>
  <c r="L66" i="1"/>
  <c r="K66" i="1"/>
  <c r="G66" i="1"/>
  <c r="F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L57" i="1"/>
  <c r="K57" i="1"/>
  <c r="H57" i="1" s="1"/>
  <c r="J57" i="1"/>
  <c r="I57" i="1"/>
  <c r="G57" i="1"/>
  <c r="F57" i="1"/>
  <c r="E57" i="1"/>
  <c r="D57" i="1"/>
  <c r="H56" i="1"/>
  <c r="C56" i="1"/>
  <c r="H55" i="1"/>
  <c r="C55" i="1"/>
  <c r="L54" i="1"/>
  <c r="K54" i="1"/>
  <c r="J54" i="1"/>
  <c r="I54" i="1"/>
  <c r="I53" i="1" s="1"/>
  <c r="G54" i="1"/>
  <c r="G53" i="1" s="1"/>
  <c r="G52" i="1" s="1"/>
  <c r="F54" i="1"/>
  <c r="E54" i="1"/>
  <c r="D54" i="1"/>
  <c r="L53" i="1"/>
  <c r="L52" i="1" s="1"/>
  <c r="E53" i="1"/>
  <c r="D53" i="1"/>
  <c r="H46" i="1"/>
  <c r="C46" i="1"/>
  <c r="H45" i="1"/>
  <c r="C45" i="1"/>
  <c r="L44" i="1"/>
  <c r="H44" i="1" s="1"/>
  <c r="G44" i="1"/>
  <c r="C44" i="1" s="1"/>
  <c r="H43" i="1"/>
  <c r="C43" i="1"/>
  <c r="K42" i="1"/>
  <c r="J42" i="1"/>
  <c r="I42" i="1"/>
  <c r="F42" i="1"/>
  <c r="C42" i="1" s="1"/>
  <c r="E42" i="1"/>
  <c r="D42" i="1"/>
  <c r="H41" i="1"/>
  <c r="C41" i="1"/>
  <c r="H40" i="1"/>
  <c r="C40" i="1"/>
  <c r="H39" i="1"/>
  <c r="C39" i="1"/>
  <c r="H38" i="1"/>
  <c r="C38" i="1"/>
  <c r="H37" i="1"/>
  <c r="C37" i="1"/>
  <c r="K36" i="1"/>
  <c r="H36" i="1"/>
  <c r="F36" i="1"/>
  <c r="C36" i="1" s="1"/>
  <c r="H35" i="1"/>
  <c r="C35" i="1"/>
  <c r="H34" i="1"/>
  <c r="C34" i="1"/>
  <c r="K33" i="1"/>
  <c r="H33" i="1" s="1"/>
  <c r="F33" i="1"/>
  <c r="C33" i="1" s="1"/>
  <c r="H32" i="1"/>
  <c r="C32" i="1"/>
  <c r="K31" i="1"/>
  <c r="H31" i="1" s="1"/>
  <c r="F31" i="1"/>
  <c r="C31" i="1"/>
  <c r="H30" i="1"/>
  <c r="C30" i="1"/>
  <c r="H29" i="1"/>
  <c r="C29" i="1"/>
  <c r="H28" i="1"/>
  <c r="C28" i="1"/>
  <c r="K27" i="1"/>
  <c r="H27" i="1"/>
  <c r="F27" i="1"/>
  <c r="C27" i="1" s="1"/>
  <c r="H25" i="1"/>
  <c r="C25" i="1"/>
  <c r="C24" i="1"/>
  <c r="H23" i="1"/>
  <c r="C23" i="1"/>
  <c r="H22" i="1"/>
  <c r="C22" i="1"/>
  <c r="L21" i="1"/>
  <c r="K21" i="1"/>
  <c r="J21" i="1"/>
  <c r="I21" i="1"/>
  <c r="I287" i="1" s="1"/>
  <c r="I286" i="1" s="1"/>
  <c r="G21" i="1"/>
  <c r="G20" i="1" s="1"/>
  <c r="F21" i="1"/>
  <c r="F287" i="1" s="1"/>
  <c r="F286" i="1" s="1"/>
  <c r="E21" i="1"/>
  <c r="D21" i="1"/>
  <c r="D20" i="1" s="1"/>
  <c r="E20" i="1"/>
  <c r="L49" i="21" l="1"/>
  <c r="L285" i="21"/>
  <c r="G51" i="20"/>
  <c r="G50" i="20" s="1"/>
  <c r="G284" i="20"/>
  <c r="C229" i="20"/>
  <c r="H74" i="20"/>
  <c r="F49" i="20"/>
  <c r="F285" i="20"/>
  <c r="D193" i="20"/>
  <c r="C27" i="6"/>
  <c r="G186" i="6"/>
  <c r="G203" i="6"/>
  <c r="G268" i="6"/>
  <c r="E20" i="6"/>
  <c r="D66" i="6"/>
  <c r="C66" i="6" s="1"/>
  <c r="C130" i="6"/>
  <c r="J258" i="6"/>
  <c r="K26" i="6"/>
  <c r="F52" i="6"/>
  <c r="E230" i="6"/>
  <c r="E229" i="6" s="1"/>
  <c r="C245" i="6"/>
  <c r="C263" i="6"/>
  <c r="H263" i="6"/>
  <c r="D269" i="6"/>
  <c r="D268" i="6" s="1"/>
  <c r="L268" i="6"/>
  <c r="L193" i="6" s="1"/>
  <c r="J52" i="5"/>
  <c r="G52" i="5"/>
  <c r="H66" i="5"/>
  <c r="G194" i="5"/>
  <c r="G193" i="5" s="1"/>
  <c r="K286" i="5"/>
  <c r="H57" i="5"/>
  <c r="C79" i="5"/>
  <c r="C83" i="5"/>
  <c r="J82" i="5"/>
  <c r="H102" i="5"/>
  <c r="H115" i="5"/>
  <c r="C140" i="5"/>
  <c r="C164" i="5"/>
  <c r="I173" i="5"/>
  <c r="I172" i="5" s="1"/>
  <c r="C174" i="5"/>
  <c r="F186" i="5"/>
  <c r="C186" i="5" s="1"/>
  <c r="H191" i="5"/>
  <c r="H204" i="5"/>
  <c r="L203" i="5"/>
  <c r="F230" i="5"/>
  <c r="F229" i="5" s="1"/>
  <c r="K230" i="5"/>
  <c r="K229" i="5" s="1"/>
  <c r="H237" i="5"/>
  <c r="C245" i="5"/>
  <c r="C263" i="5"/>
  <c r="E269" i="5"/>
  <c r="E268" i="5" s="1"/>
  <c r="I269" i="5"/>
  <c r="E52" i="5"/>
  <c r="L52" i="5"/>
  <c r="C21" i="5"/>
  <c r="H21" i="5"/>
  <c r="H287" i="5" s="1"/>
  <c r="L287" i="5"/>
  <c r="L286" i="5" s="1"/>
  <c r="H53" i="5"/>
  <c r="C57" i="5"/>
  <c r="K74" i="5"/>
  <c r="H94" i="5"/>
  <c r="C115" i="5"/>
  <c r="C135" i="5"/>
  <c r="L129" i="5"/>
  <c r="H165" i="5"/>
  <c r="C183" i="5"/>
  <c r="D194" i="5"/>
  <c r="H226" i="5"/>
  <c r="G230" i="5"/>
  <c r="G229" i="5" s="1"/>
  <c r="H234" i="5"/>
  <c r="H250" i="5"/>
  <c r="H279" i="5"/>
  <c r="K52" i="5"/>
  <c r="K51" i="5" s="1"/>
  <c r="H68" i="5"/>
  <c r="C76" i="5"/>
  <c r="H88" i="5"/>
  <c r="H111" i="5"/>
  <c r="H121" i="5"/>
  <c r="C130" i="5"/>
  <c r="J129" i="5"/>
  <c r="J74" i="5" s="1"/>
  <c r="I129" i="5"/>
  <c r="H143" i="5"/>
  <c r="G129" i="5"/>
  <c r="G74" i="5" s="1"/>
  <c r="H159" i="5"/>
  <c r="C165" i="5"/>
  <c r="C178" i="5"/>
  <c r="C187" i="5"/>
  <c r="L186" i="5"/>
  <c r="H186" i="5" s="1"/>
  <c r="H197" i="5"/>
  <c r="C226" i="5"/>
  <c r="I230" i="5"/>
  <c r="C275" i="5"/>
  <c r="I229" i="4"/>
  <c r="H75" i="4"/>
  <c r="J194" i="4"/>
  <c r="C57" i="4"/>
  <c r="J66" i="4"/>
  <c r="J52" i="4" s="1"/>
  <c r="H83" i="4"/>
  <c r="C111" i="4"/>
  <c r="L82" i="4"/>
  <c r="F129" i="4"/>
  <c r="K129" i="4"/>
  <c r="H140" i="4"/>
  <c r="H159" i="4"/>
  <c r="C174" i="4"/>
  <c r="J172" i="4"/>
  <c r="H183" i="4"/>
  <c r="E195" i="4"/>
  <c r="C195" i="4" s="1"/>
  <c r="H197" i="4"/>
  <c r="F194" i="4"/>
  <c r="C234" i="4"/>
  <c r="G230" i="4"/>
  <c r="G229" i="4" s="1"/>
  <c r="H245" i="4"/>
  <c r="H251" i="4"/>
  <c r="H259" i="4"/>
  <c r="H271" i="4"/>
  <c r="H279" i="4"/>
  <c r="H42" i="4"/>
  <c r="C54" i="4"/>
  <c r="L52" i="4"/>
  <c r="C68" i="4"/>
  <c r="E75" i="4"/>
  <c r="G74" i="4"/>
  <c r="G284" i="4" s="1"/>
  <c r="L74" i="4"/>
  <c r="C83" i="4"/>
  <c r="J82" i="4"/>
  <c r="H102" i="4"/>
  <c r="G129" i="4"/>
  <c r="C140" i="4"/>
  <c r="H150" i="4"/>
  <c r="F173" i="4"/>
  <c r="F172" i="4" s="1"/>
  <c r="H178" i="4"/>
  <c r="C232" i="4"/>
  <c r="C245" i="4"/>
  <c r="F258" i="4"/>
  <c r="K258" i="4"/>
  <c r="K229" i="4" s="1"/>
  <c r="K193" i="4" s="1"/>
  <c r="C271" i="4"/>
  <c r="C279" i="4"/>
  <c r="F230" i="4"/>
  <c r="F229" i="4" s="1"/>
  <c r="C258" i="4"/>
  <c r="G20" i="4"/>
  <c r="K287" i="4"/>
  <c r="K286" i="4" s="1"/>
  <c r="C42" i="4"/>
  <c r="E53" i="4"/>
  <c r="E52" i="4" s="1"/>
  <c r="D66" i="4"/>
  <c r="C66" i="4" s="1"/>
  <c r="H79" i="4"/>
  <c r="F82" i="4"/>
  <c r="F74" i="4" s="1"/>
  <c r="F51" i="4" s="1"/>
  <c r="F50" i="4" s="1"/>
  <c r="F49" i="4" s="1"/>
  <c r="H94" i="4"/>
  <c r="C121" i="4"/>
  <c r="C135" i="4"/>
  <c r="C150" i="4"/>
  <c r="C165" i="4"/>
  <c r="C178" i="4"/>
  <c r="C187" i="4"/>
  <c r="G193" i="4"/>
  <c r="L194" i="4"/>
  <c r="L193" i="4" s="1"/>
  <c r="H204" i="4"/>
  <c r="C226" i="4"/>
  <c r="L203" i="4"/>
  <c r="H237" i="4"/>
  <c r="H263" i="4"/>
  <c r="H269" i="4"/>
  <c r="H275" i="4"/>
  <c r="E193" i="12"/>
  <c r="G193" i="12"/>
  <c r="K193" i="12"/>
  <c r="F52" i="12"/>
  <c r="D20" i="12"/>
  <c r="H42" i="12"/>
  <c r="C94" i="12"/>
  <c r="C115" i="12"/>
  <c r="H150" i="12"/>
  <c r="H178" i="12"/>
  <c r="I195" i="12"/>
  <c r="H234" i="12"/>
  <c r="L258" i="12"/>
  <c r="C279" i="12"/>
  <c r="C42" i="12"/>
  <c r="C57" i="12"/>
  <c r="J66" i="12"/>
  <c r="H66" i="12"/>
  <c r="I75" i="12"/>
  <c r="G74" i="12"/>
  <c r="G51" i="12" s="1"/>
  <c r="G50" i="12" s="1"/>
  <c r="G49" i="12" s="1"/>
  <c r="K74" i="12"/>
  <c r="K51" i="12" s="1"/>
  <c r="C83" i="12"/>
  <c r="L82" i="12"/>
  <c r="L74" i="12" s="1"/>
  <c r="H121" i="12"/>
  <c r="H130" i="12"/>
  <c r="L129" i="12"/>
  <c r="H190" i="12"/>
  <c r="C204" i="12"/>
  <c r="L203" i="12"/>
  <c r="C232" i="12"/>
  <c r="F230" i="12"/>
  <c r="F229" i="12" s="1"/>
  <c r="I269" i="12"/>
  <c r="I268" i="12" s="1"/>
  <c r="C275" i="12"/>
  <c r="L287" i="12"/>
  <c r="L286" i="12" s="1"/>
  <c r="H57" i="12"/>
  <c r="C121" i="12"/>
  <c r="C140" i="12"/>
  <c r="C143" i="12"/>
  <c r="J186" i="12"/>
  <c r="C197" i="12"/>
  <c r="C226" i="12"/>
  <c r="H226" i="12"/>
  <c r="H232" i="12"/>
  <c r="C245" i="12"/>
  <c r="H258" i="12"/>
  <c r="K284" i="12"/>
  <c r="F26" i="11"/>
  <c r="C26" i="11" s="1"/>
  <c r="H42" i="11"/>
  <c r="H54" i="11"/>
  <c r="F75" i="11"/>
  <c r="H76" i="11"/>
  <c r="K82" i="11"/>
  <c r="C102" i="11"/>
  <c r="H115" i="11"/>
  <c r="H150" i="11"/>
  <c r="J164" i="11"/>
  <c r="H183" i="11"/>
  <c r="L186" i="11"/>
  <c r="C226" i="11"/>
  <c r="C234" i="11"/>
  <c r="D230" i="11"/>
  <c r="D229" i="11" s="1"/>
  <c r="C259" i="11"/>
  <c r="L258" i="11"/>
  <c r="L229" i="11" s="1"/>
  <c r="D268" i="11"/>
  <c r="G269" i="11"/>
  <c r="G268" i="11" s="1"/>
  <c r="C268" i="11" s="1"/>
  <c r="E287" i="11"/>
  <c r="E286" i="11" s="1"/>
  <c r="K26" i="11"/>
  <c r="J66" i="11"/>
  <c r="H66" i="11" s="1"/>
  <c r="C68" i="11"/>
  <c r="H79" i="11"/>
  <c r="G82" i="11"/>
  <c r="C94" i="11"/>
  <c r="C115" i="11"/>
  <c r="C130" i="11"/>
  <c r="L129" i="11"/>
  <c r="H140" i="11"/>
  <c r="F173" i="11"/>
  <c r="F172" i="11" s="1"/>
  <c r="H178" i="11"/>
  <c r="E190" i="11"/>
  <c r="E186" i="11" s="1"/>
  <c r="K203" i="11"/>
  <c r="K194" i="11" s="1"/>
  <c r="H232" i="11"/>
  <c r="H245" i="11"/>
  <c r="H279" i="11"/>
  <c r="H288" i="11"/>
  <c r="E20" i="11"/>
  <c r="J52" i="11"/>
  <c r="C88" i="11"/>
  <c r="L82" i="11"/>
  <c r="L74" i="11" s="1"/>
  <c r="L51" i="11" s="1"/>
  <c r="H121" i="11"/>
  <c r="D129" i="11"/>
  <c r="C135" i="11"/>
  <c r="C178" i="11"/>
  <c r="J229" i="11"/>
  <c r="H263" i="11"/>
  <c r="H275" i="11"/>
  <c r="F194" i="10"/>
  <c r="K194" i="10"/>
  <c r="E286" i="10"/>
  <c r="L82" i="10"/>
  <c r="J82" i="10"/>
  <c r="L129" i="10"/>
  <c r="H143" i="10"/>
  <c r="D164" i="10"/>
  <c r="C164" i="10" s="1"/>
  <c r="L172" i="10"/>
  <c r="D190" i="10"/>
  <c r="D195" i="10"/>
  <c r="C195" i="10" s="1"/>
  <c r="L203" i="10"/>
  <c r="L194" i="10" s="1"/>
  <c r="H232" i="10"/>
  <c r="E258" i="10"/>
  <c r="E229" i="10" s="1"/>
  <c r="H287" i="10"/>
  <c r="H286" i="10" s="1"/>
  <c r="J286" i="10"/>
  <c r="H42" i="10"/>
  <c r="C79" i="10"/>
  <c r="H88" i="10"/>
  <c r="F82" i="10"/>
  <c r="H102" i="10"/>
  <c r="H121" i="10"/>
  <c r="C174" i="10"/>
  <c r="H183" i="10"/>
  <c r="F229" i="10"/>
  <c r="K230" i="10"/>
  <c r="K229" i="10" s="1"/>
  <c r="H263" i="10"/>
  <c r="C279" i="10"/>
  <c r="G194" i="10"/>
  <c r="J20" i="10"/>
  <c r="G287" i="10"/>
  <c r="G286" i="10" s="1"/>
  <c r="K287" i="10"/>
  <c r="K286" i="10" s="1"/>
  <c r="J75" i="10"/>
  <c r="H140" i="10"/>
  <c r="E203" i="10"/>
  <c r="E194" i="10" s="1"/>
  <c r="C226" i="10"/>
  <c r="H226" i="10"/>
  <c r="H234" i="10"/>
  <c r="G230" i="10"/>
  <c r="G229" i="10" s="1"/>
  <c r="D250" i="10"/>
  <c r="G229" i="9"/>
  <c r="G193" i="9" s="1"/>
  <c r="C195" i="9"/>
  <c r="E129" i="9"/>
  <c r="K194" i="9"/>
  <c r="K193" i="9" s="1"/>
  <c r="C66" i="9"/>
  <c r="J82" i="9"/>
  <c r="K129" i="9"/>
  <c r="K74" i="9" s="1"/>
  <c r="H135" i="9"/>
  <c r="C140" i="9"/>
  <c r="L129" i="9"/>
  <c r="H165" i="9"/>
  <c r="L172" i="9"/>
  <c r="C191" i="9"/>
  <c r="H215" i="9"/>
  <c r="C226" i="9"/>
  <c r="E230" i="9"/>
  <c r="J230" i="9"/>
  <c r="C271" i="9"/>
  <c r="C279" i="9"/>
  <c r="E82" i="9"/>
  <c r="E74" i="9" s="1"/>
  <c r="E51" i="9" s="1"/>
  <c r="F194" i="9"/>
  <c r="H57" i="9"/>
  <c r="C68" i="9"/>
  <c r="J287" i="9"/>
  <c r="J286" i="9" s="1"/>
  <c r="J52" i="9"/>
  <c r="C57" i="9"/>
  <c r="C102" i="9"/>
  <c r="I129" i="9"/>
  <c r="I164" i="9"/>
  <c r="H187" i="9"/>
  <c r="H197" i="9"/>
  <c r="D230" i="9"/>
  <c r="C230" i="9" s="1"/>
  <c r="F230" i="9"/>
  <c r="F229" i="9" s="1"/>
  <c r="C245" i="9"/>
  <c r="H245" i="9"/>
  <c r="J269" i="9"/>
  <c r="J268" i="9" s="1"/>
  <c r="C79" i="9"/>
  <c r="C83" i="9"/>
  <c r="H121" i="9"/>
  <c r="G20" i="9"/>
  <c r="F287" i="9"/>
  <c r="F286" i="9" s="1"/>
  <c r="K287" i="9"/>
  <c r="K286" i="9" s="1"/>
  <c r="F52" i="9"/>
  <c r="C94" i="9"/>
  <c r="H150" i="9"/>
  <c r="E173" i="9"/>
  <c r="E172" i="9" s="1"/>
  <c r="C234" i="9"/>
  <c r="J258" i="9"/>
  <c r="G194" i="8"/>
  <c r="H250" i="8"/>
  <c r="I186" i="8"/>
  <c r="H186" i="8" s="1"/>
  <c r="J286" i="8"/>
  <c r="C57" i="8"/>
  <c r="L82" i="8"/>
  <c r="H140" i="8"/>
  <c r="I164" i="8"/>
  <c r="H164" i="8" s="1"/>
  <c r="F286" i="8"/>
  <c r="K286" i="8"/>
  <c r="C68" i="8"/>
  <c r="J52" i="8"/>
  <c r="C79" i="8"/>
  <c r="L75" i="8"/>
  <c r="L74" i="8" s="1"/>
  <c r="D82" i="8"/>
  <c r="F129" i="8"/>
  <c r="H150" i="8"/>
  <c r="E173" i="8"/>
  <c r="E172" i="8" s="1"/>
  <c r="F195" i="8"/>
  <c r="F194" i="8" s="1"/>
  <c r="I230" i="8"/>
  <c r="C232" i="8"/>
  <c r="H232" i="8"/>
  <c r="J230" i="8"/>
  <c r="J229" i="8" s="1"/>
  <c r="H259" i="8"/>
  <c r="D269" i="8"/>
  <c r="I269" i="8"/>
  <c r="I268" i="8" s="1"/>
  <c r="H268" i="8" s="1"/>
  <c r="K269" i="8"/>
  <c r="K268" i="8" s="1"/>
  <c r="F82" i="8"/>
  <c r="F74" i="8" s="1"/>
  <c r="F284" i="8" s="1"/>
  <c r="L53" i="8"/>
  <c r="L52" i="8" s="1"/>
  <c r="E129" i="8"/>
  <c r="H135" i="8"/>
  <c r="C140" i="8"/>
  <c r="E186" i="8"/>
  <c r="C186" i="8" s="1"/>
  <c r="H191" i="8"/>
  <c r="J194" i="8"/>
  <c r="H226" i="8"/>
  <c r="H251" i="8"/>
  <c r="C259" i="8"/>
  <c r="G258" i="8"/>
  <c r="H263" i="8"/>
  <c r="H281" i="8"/>
  <c r="D20" i="8"/>
  <c r="L287" i="8"/>
  <c r="L286" i="8" s="1"/>
  <c r="K26" i="8"/>
  <c r="F52" i="8"/>
  <c r="E74" i="8"/>
  <c r="J75" i="8"/>
  <c r="J74" i="8" s="1"/>
  <c r="I82" i="8"/>
  <c r="E82" i="8"/>
  <c r="C102" i="8"/>
  <c r="H111" i="8"/>
  <c r="H115" i="8"/>
  <c r="L129" i="8"/>
  <c r="D164" i="8"/>
  <c r="C164" i="8" s="1"/>
  <c r="C178" i="8"/>
  <c r="H178" i="8"/>
  <c r="L203" i="8"/>
  <c r="L194" i="8" s="1"/>
  <c r="L193" i="8" s="1"/>
  <c r="E230" i="8"/>
  <c r="E229" i="8" s="1"/>
  <c r="F230" i="8"/>
  <c r="F229" i="8" s="1"/>
  <c r="I258" i="8"/>
  <c r="C288" i="8"/>
  <c r="H258" i="7"/>
  <c r="H195" i="7"/>
  <c r="C269" i="7"/>
  <c r="C287" i="7"/>
  <c r="G52" i="7"/>
  <c r="H66" i="7"/>
  <c r="E287" i="7"/>
  <c r="E286" i="7" s="1"/>
  <c r="C42" i="7"/>
  <c r="K52" i="7"/>
  <c r="F52" i="7"/>
  <c r="C66" i="7"/>
  <c r="G74" i="7"/>
  <c r="C76" i="7"/>
  <c r="C83" i="7"/>
  <c r="H83" i="7"/>
  <c r="L82" i="7"/>
  <c r="C94" i="7"/>
  <c r="C115" i="7"/>
  <c r="C140" i="7"/>
  <c r="H150" i="7"/>
  <c r="C159" i="7"/>
  <c r="J164" i="7"/>
  <c r="J74" i="7" s="1"/>
  <c r="J51" i="7" s="1"/>
  <c r="J50" i="7" s="1"/>
  <c r="K172" i="7"/>
  <c r="H178" i="7"/>
  <c r="C183" i="7"/>
  <c r="J186" i="7"/>
  <c r="J284" i="7" s="1"/>
  <c r="K186" i="7"/>
  <c r="I190" i="7"/>
  <c r="C197" i="7"/>
  <c r="H197" i="7"/>
  <c r="C204" i="7"/>
  <c r="J194" i="7"/>
  <c r="J193" i="7" s="1"/>
  <c r="C226" i="7"/>
  <c r="H226" i="7"/>
  <c r="D230" i="7"/>
  <c r="C232" i="7"/>
  <c r="H232" i="7"/>
  <c r="H245" i="7"/>
  <c r="F250" i="7"/>
  <c r="F229" i="7" s="1"/>
  <c r="E268" i="7"/>
  <c r="K269" i="7"/>
  <c r="K268" i="7" s="1"/>
  <c r="J287" i="7"/>
  <c r="J286" i="7" s="1"/>
  <c r="L52" i="7"/>
  <c r="H68" i="7"/>
  <c r="H88" i="7"/>
  <c r="H102" i="7"/>
  <c r="C111" i="7"/>
  <c r="C150" i="7"/>
  <c r="C165" i="7"/>
  <c r="C178" i="7"/>
  <c r="C187" i="7"/>
  <c r="C195" i="7"/>
  <c r="L194" i="7"/>
  <c r="L193" i="7" s="1"/>
  <c r="F194" i="7"/>
  <c r="F193" i="7" s="1"/>
  <c r="E203" i="7"/>
  <c r="E194" i="7" s="1"/>
  <c r="E193" i="7" s="1"/>
  <c r="K230" i="7"/>
  <c r="K229" i="7" s="1"/>
  <c r="K193" i="7" s="1"/>
  <c r="D258" i="7"/>
  <c r="H263" i="7"/>
  <c r="H279" i="7"/>
  <c r="C268" i="7"/>
  <c r="J20" i="7"/>
  <c r="G20" i="7"/>
  <c r="H54" i="7"/>
  <c r="C57" i="7"/>
  <c r="C68" i="7"/>
  <c r="C88" i="7"/>
  <c r="C102" i="7"/>
  <c r="H130" i="7"/>
  <c r="C135" i="7"/>
  <c r="H174" i="7"/>
  <c r="C191" i="7"/>
  <c r="C234" i="7"/>
  <c r="H234" i="7"/>
  <c r="G230" i="7"/>
  <c r="H275" i="7"/>
  <c r="G186" i="3"/>
  <c r="F194" i="3"/>
  <c r="G229" i="3"/>
  <c r="C54" i="3"/>
  <c r="E66" i="3"/>
  <c r="E52" i="3" s="1"/>
  <c r="C83" i="3"/>
  <c r="G82" i="3"/>
  <c r="G74" i="3" s="1"/>
  <c r="C102" i="3"/>
  <c r="E129" i="3"/>
  <c r="E74" i="3" s="1"/>
  <c r="L129" i="3"/>
  <c r="C150" i="3"/>
  <c r="C174" i="3"/>
  <c r="C183" i="3"/>
  <c r="C187" i="3"/>
  <c r="C191" i="3"/>
  <c r="C226" i="3"/>
  <c r="C234" i="3"/>
  <c r="C251" i="3"/>
  <c r="C271" i="3"/>
  <c r="C279" i="3"/>
  <c r="C287" i="3"/>
  <c r="J194" i="3"/>
  <c r="H42" i="3"/>
  <c r="D52" i="3"/>
  <c r="F74" i="3"/>
  <c r="F284" i="3" s="1"/>
  <c r="L74" i="3"/>
  <c r="D82" i="3"/>
  <c r="C197" i="3"/>
  <c r="C204" i="3"/>
  <c r="L229" i="3"/>
  <c r="C245" i="3"/>
  <c r="C288" i="3"/>
  <c r="L52" i="3"/>
  <c r="L51" i="3" s="1"/>
  <c r="L20" i="3"/>
  <c r="F287" i="3"/>
  <c r="F286" i="3" s="1"/>
  <c r="K287" i="3"/>
  <c r="K286" i="3" s="1"/>
  <c r="H31" i="3"/>
  <c r="C42" i="3"/>
  <c r="G194" i="3"/>
  <c r="L193" i="3"/>
  <c r="C259" i="3"/>
  <c r="C66" i="2"/>
  <c r="C195" i="2"/>
  <c r="H195" i="2"/>
  <c r="L52" i="2"/>
  <c r="L51" i="2" s="1"/>
  <c r="G286" i="2"/>
  <c r="L20" i="2"/>
  <c r="F26" i="2"/>
  <c r="C53" i="2"/>
  <c r="C54" i="2"/>
  <c r="G52" i="2"/>
  <c r="I82" i="2"/>
  <c r="C135" i="2"/>
  <c r="H135" i="2"/>
  <c r="C140" i="2"/>
  <c r="I173" i="2"/>
  <c r="H173" i="2" s="1"/>
  <c r="L203" i="2"/>
  <c r="L194" i="2" s="1"/>
  <c r="H232" i="2"/>
  <c r="E230" i="2"/>
  <c r="L258" i="2"/>
  <c r="F52" i="2"/>
  <c r="G194" i="2"/>
  <c r="I230" i="2"/>
  <c r="C269" i="2"/>
  <c r="C21" i="2"/>
  <c r="C287" i="2" s="1"/>
  <c r="C286" i="2" s="1"/>
  <c r="H54" i="2"/>
  <c r="C57" i="2"/>
  <c r="H57" i="2"/>
  <c r="C76" i="2"/>
  <c r="H76" i="2"/>
  <c r="C79" i="2"/>
  <c r="G82" i="2"/>
  <c r="C94" i="2"/>
  <c r="H94" i="2"/>
  <c r="C115" i="2"/>
  <c r="H115" i="2"/>
  <c r="C143" i="2"/>
  <c r="H143" i="2"/>
  <c r="C150" i="2"/>
  <c r="G173" i="2"/>
  <c r="G172" i="2" s="1"/>
  <c r="K173" i="2"/>
  <c r="K172" i="2" s="1"/>
  <c r="C178" i="2"/>
  <c r="C215" i="2"/>
  <c r="H226" i="2"/>
  <c r="C245" i="2"/>
  <c r="H245" i="2"/>
  <c r="C251" i="2"/>
  <c r="C259" i="2"/>
  <c r="I258" i="2"/>
  <c r="H258" i="2" s="1"/>
  <c r="C271" i="2"/>
  <c r="H271" i="2"/>
  <c r="C279" i="2"/>
  <c r="H279" i="2"/>
  <c r="H288" i="2"/>
  <c r="E74" i="2"/>
  <c r="J75" i="2"/>
  <c r="J74" i="2" s="1"/>
  <c r="J51" i="2" s="1"/>
  <c r="J50" i="2" s="1"/>
  <c r="D82" i="2"/>
  <c r="G129" i="2"/>
  <c r="C129" i="2" s="1"/>
  <c r="K129" i="2"/>
  <c r="H129" i="2" s="1"/>
  <c r="C159" i="2"/>
  <c r="H159" i="2"/>
  <c r="C164" i="2"/>
  <c r="C165" i="2"/>
  <c r="H165" i="2"/>
  <c r="C183" i="2"/>
  <c r="H183" i="2"/>
  <c r="C186" i="2"/>
  <c r="C187" i="2"/>
  <c r="H187" i="2"/>
  <c r="C190" i="2"/>
  <c r="C191" i="2"/>
  <c r="H191" i="2"/>
  <c r="F194" i="2"/>
  <c r="F193" i="2" s="1"/>
  <c r="C197" i="2"/>
  <c r="H197" i="2"/>
  <c r="L230" i="2"/>
  <c r="I52" i="1"/>
  <c r="E287" i="1"/>
  <c r="E286" i="1" s="1"/>
  <c r="H68" i="1"/>
  <c r="L82" i="1"/>
  <c r="H115" i="1"/>
  <c r="H165" i="1"/>
  <c r="L173" i="1"/>
  <c r="L172" i="1" s="1"/>
  <c r="L284" i="1" s="1"/>
  <c r="F194" i="1"/>
  <c r="J258" i="1"/>
  <c r="F269" i="1"/>
  <c r="F268" i="1" s="1"/>
  <c r="C268" i="1" s="1"/>
  <c r="H275" i="1"/>
  <c r="C66" i="1"/>
  <c r="E194" i="1"/>
  <c r="C57" i="1"/>
  <c r="C83" i="1"/>
  <c r="H187" i="1"/>
  <c r="H191" i="1"/>
  <c r="H197" i="1"/>
  <c r="H237" i="1"/>
  <c r="E52" i="1"/>
  <c r="H54" i="1"/>
  <c r="C68" i="1"/>
  <c r="C79" i="1"/>
  <c r="E82" i="1"/>
  <c r="I82" i="1"/>
  <c r="C94" i="1"/>
  <c r="H102" i="1"/>
  <c r="H111" i="1"/>
  <c r="C130" i="1"/>
  <c r="J129" i="1"/>
  <c r="C143" i="1"/>
  <c r="E173" i="1"/>
  <c r="E172" i="1" s="1"/>
  <c r="I173" i="1"/>
  <c r="C215" i="1"/>
  <c r="I230" i="1"/>
  <c r="I229" i="1" s="1"/>
  <c r="H229" i="1" s="1"/>
  <c r="C232" i="1"/>
  <c r="H232" i="1"/>
  <c r="J230" i="1"/>
  <c r="C245" i="1"/>
  <c r="I258" i="1"/>
  <c r="F258" i="1"/>
  <c r="K258" i="1"/>
  <c r="H271" i="1"/>
  <c r="J287" i="1"/>
  <c r="J286" i="1" s="1"/>
  <c r="H94" i="1"/>
  <c r="H130" i="1"/>
  <c r="H159" i="1"/>
  <c r="C174" i="1"/>
  <c r="H183" i="1"/>
  <c r="I250" i="1"/>
  <c r="H250" i="1" s="1"/>
  <c r="J20" i="1"/>
  <c r="C21" i="1"/>
  <c r="C287" i="1" s="1"/>
  <c r="L20" i="1"/>
  <c r="F26" i="1"/>
  <c r="C26" i="1" s="1"/>
  <c r="H42" i="1"/>
  <c r="C54" i="1"/>
  <c r="K53" i="1"/>
  <c r="K52" i="1" s="1"/>
  <c r="J66" i="1"/>
  <c r="H66" i="1" s="1"/>
  <c r="H76" i="1"/>
  <c r="F82" i="1"/>
  <c r="H88" i="1"/>
  <c r="G82" i="1"/>
  <c r="H121" i="1"/>
  <c r="F129" i="1"/>
  <c r="C140" i="1"/>
  <c r="L129" i="1"/>
  <c r="C159" i="1"/>
  <c r="I164" i="1"/>
  <c r="C183" i="1"/>
  <c r="I190" i="1"/>
  <c r="I186" i="1" s="1"/>
  <c r="H186" i="1" s="1"/>
  <c r="I195" i="1"/>
  <c r="H195" i="1" s="1"/>
  <c r="C197" i="1"/>
  <c r="C204" i="1"/>
  <c r="H204" i="1"/>
  <c r="L194" i="1"/>
  <c r="L193" i="1" s="1"/>
  <c r="F230" i="1"/>
  <c r="F229" i="1" s="1"/>
  <c r="K230" i="1"/>
  <c r="K229" i="1" s="1"/>
  <c r="H245" i="1"/>
  <c r="D250" i="1"/>
  <c r="C250" i="1" s="1"/>
  <c r="H263" i="1"/>
  <c r="I269" i="1"/>
  <c r="H281" i="1"/>
  <c r="H284" i="35"/>
  <c r="H284" i="32"/>
  <c r="H284" i="25"/>
  <c r="F49" i="23"/>
  <c r="F285" i="23"/>
  <c r="C193" i="22"/>
  <c r="I284" i="22"/>
  <c r="I50" i="26"/>
  <c r="H51" i="26"/>
  <c r="I50" i="30"/>
  <c r="H51" i="30"/>
  <c r="H51" i="27"/>
  <c r="I50" i="27"/>
  <c r="D285" i="26"/>
  <c r="C285" i="26" s="1"/>
  <c r="C50" i="26"/>
  <c r="D49" i="26"/>
  <c r="C49" i="26" s="1"/>
  <c r="D285" i="35"/>
  <c r="C285" i="35" s="1"/>
  <c r="D49" i="35"/>
  <c r="C49" i="35" s="1"/>
  <c r="C50" i="35"/>
  <c r="H51" i="35"/>
  <c r="I50" i="35"/>
  <c r="C51" i="25"/>
  <c r="D50" i="25"/>
  <c r="E285" i="30"/>
  <c r="E49" i="30"/>
  <c r="C285" i="32"/>
  <c r="D285" i="34"/>
  <c r="C285" i="34" s="1"/>
  <c r="D49" i="34"/>
  <c r="C49" i="34" s="1"/>
  <c r="C50" i="34"/>
  <c r="I50" i="34"/>
  <c r="H51" i="34"/>
  <c r="H51" i="25"/>
  <c r="I50" i="25"/>
  <c r="D49" i="27"/>
  <c r="C49" i="27" s="1"/>
  <c r="D285" i="27"/>
  <c r="C285" i="27" s="1"/>
  <c r="C50" i="27"/>
  <c r="I50" i="24"/>
  <c r="H51" i="24"/>
  <c r="C50" i="24"/>
  <c r="D285" i="24"/>
  <c r="C285" i="24" s="1"/>
  <c r="D49" i="24"/>
  <c r="C49" i="24" s="1"/>
  <c r="I50" i="32"/>
  <c r="H51" i="32"/>
  <c r="I50" i="33"/>
  <c r="H51" i="33"/>
  <c r="D24" i="30"/>
  <c r="C50" i="30"/>
  <c r="D49" i="30"/>
  <c r="C49" i="30" s="1"/>
  <c r="H268" i="23"/>
  <c r="I284" i="23"/>
  <c r="I193" i="22"/>
  <c r="H193" i="22" s="1"/>
  <c r="C284" i="22"/>
  <c r="E285" i="23"/>
  <c r="E49" i="23"/>
  <c r="I51" i="22"/>
  <c r="H52" i="22"/>
  <c r="H284" i="22" s="1"/>
  <c r="H229" i="23"/>
  <c r="I193" i="23"/>
  <c r="H193" i="23" s="1"/>
  <c r="F49" i="22"/>
  <c r="F285" i="22"/>
  <c r="H52" i="23"/>
  <c r="I51" i="23"/>
  <c r="D50" i="23"/>
  <c r="C51" i="23"/>
  <c r="C51" i="22"/>
  <c r="D50" i="22"/>
  <c r="E193" i="20"/>
  <c r="C194" i="20"/>
  <c r="C284" i="20" s="1"/>
  <c r="K49" i="21"/>
  <c r="K285" i="21"/>
  <c r="H194" i="20"/>
  <c r="I193" i="20"/>
  <c r="H193" i="20" s="1"/>
  <c r="I284" i="20"/>
  <c r="K49" i="20"/>
  <c r="K285" i="20"/>
  <c r="C194" i="21"/>
  <c r="E193" i="21"/>
  <c r="C193" i="21" s="1"/>
  <c r="H268" i="21"/>
  <c r="I284" i="21"/>
  <c r="H52" i="20"/>
  <c r="I51" i="20"/>
  <c r="G49" i="21"/>
  <c r="G285" i="21"/>
  <c r="D50" i="20"/>
  <c r="I51" i="21"/>
  <c r="C74" i="20"/>
  <c r="E51" i="20"/>
  <c r="E50" i="20" s="1"/>
  <c r="E51" i="21"/>
  <c r="E50" i="21" s="1"/>
  <c r="C52" i="21"/>
  <c r="D50" i="21"/>
  <c r="E284" i="20"/>
  <c r="H194" i="21"/>
  <c r="I193" i="21"/>
  <c r="H193" i="21" s="1"/>
  <c r="I187" i="3"/>
  <c r="I197" i="3"/>
  <c r="I54" i="3"/>
  <c r="H58" i="3"/>
  <c r="H62" i="3"/>
  <c r="H73" i="3"/>
  <c r="H85" i="3"/>
  <c r="I88" i="3"/>
  <c r="H89" i="3"/>
  <c r="H93" i="3"/>
  <c r="H98" i="3"/>
  <c r="K102" i="3"/>
  <c r="H106" i="3"/>
  <c r="H110" i="3"/>
  <c r="K115" i="3"/>
  <c r="H119" i="3"/>
  <c r="I130" i="3"/>
  <c r="H130" i="3" s="1"/>
  <c r="H131" i="3"/>
  <c r="J129" i="3"/>
  <c r="K165" i="3"/>
  <c r="K164" i="3" s="1"/>
  <c r="I174" i="3"/>
  <c r="H174" i="3" s="1"/>
  <c r="K178" i="3"/>
  <c r="H217" i="3"/>
  <c r="H221" i="3"/>
  <c r="H225" i="3"/>
  <c r="H235" i="3"/>
  <c r="K237" i="3"/>
  <c r="I251" i="3"/>
  <c r="H251" i="3" s="1"/>
  <c r="H259" i="3"/>
  <c r="H260" i="3"/>
  <c r="K263" i="3"/>
  <c r="J186" i="6"/>
  <c r="K75" i="3"/>
  <c r="I102" i="3"/>
  <c r="H102" i="3" s="1"/>
  <c r="I115" i="3"/>
  <c r="I191" i="3"/>
  <c r="H191" i="3" s="1"/>
  <c r="J52" i="3"/>
  <c r="J74" i="3"/>
  <c r="J284" i="3" s="1"/>
  <c r="J82" i="3"/>
  <c r="K88" i="3"/>
  <c r="K82" i="3" s="1"/>
  <c r="K129" i="3"/>
  <c r="I245" i="3"/>
  <c r="H245" i="3" s="1"/>
  <c r="H255" i="3"/>
  <c r="K259" i="3"/>
  <c r="K258" i="3" s="1"/>
  <c r="I183" i="3"/>
  <c r="K53" i="3"/>
  <c r="H60" i="3"/>
  <c r="K66" i="3"/>
  <c r="H71" i="3"/>
  <c r="I76" i="3"/>
  <c r="H76" i="3" s="1"/>
  <c r="H77" i="3"/>
  <c r="H87" i="3"/>
  <c r="H91" i="3"/>
  <c r="H96" i="3"/>
  <c r="H100" i="3"/>
  <c r="H104" i="3"/>
  <c r="H108" i="3"/>
  <c r="H113" i="3"/>
  <c r="H117" i="3"/>
  <c r="H145" i="3"/>
  <c r="H149" i="3"/>
  <c r="H152" i="3"/>
  <c r="I150" i="3"/>
  <c r="H181" i="3"/>
  <c r="H185" i="3"/>
  <c r="H189" i="3"/>
  <c r="H199" i="3"/>
  <c r="H206" i="3"/>
  <c r="I204" i="3"/>
  <c r="I203" i="3" s="1"/>
  <c r="H203" i="3" s="1"/>
  <c r="H249" i="3"/>
  <c r="H266" i="3"/>
  <c r="H279" i="3"/>
  <c r="H55" i="6"/>
  <c r="I54" i="6"/>
  <c r="K66" i="6"/>
  <c r="K75" i="6"/>
  <c r="K186" i="6"/>
  <c r="J194" i="6"/>
  <c r="J193" i="6" s="1"/>
  <c r="J229" i="6"/>
  <c r="I88" i="6"/>
  <c r="K102" i="6"/>
  <c r="H102" i="6" s="1"/>
  <c r="K115" i="6"/>
  <c r="H120" i="6"/>
  <c r="I140" i="6"/>
  <c r="K150" i="6"/>
  <c r="K174" i="6"/>
  <c r="K173" i="6" s="1"/>
  <c r="K172" i="6" s="1"/>
  <c r="K183" i="6"/>
  <c r="K197" i="6"/>
  <c r="K195" i="6" s="1"/>
  <c r="I204" i="6"/>
  <c r="H237" i="6"/>
  <c r="K174" i="3"/>
  <c r="K183" i="3"/>
  <c r="K187" i="3"/>
  <c r="K186" i="3" s="1"/>
  <c r="K197" i="3"/>
  <c r="K195" i="3" s="1"/>
  <c r="K194" i="3" s="1"/>
  <c r="H201" i="3"/>
  <c r="H205" i="3"/>
  <c r="H209" i="3"/>
  <c r="H219" i="3"/>
  <c r="H223" i="3"/>
  <c r="H227" i="3"/>
  <c r="J230" i="3"/>
  <c r="J229" i="3" s="1"/>
  <c r="J193" i="3" s="1"/>
  <c r="H233" i="3"/>
  <c r="H238" i="3"/>
  <c r="H242" i="3"/>
  <c r="H247" i="3"/>
  <c r="H253" i="3"/>
  <c r="J269" i="3"/>
  <c r="J268" i="3" s="1"/>
  <c r="H280" i="3"/>
  <c r="K57" i="6"/>
  <c r="K53" i="6" s="1"/>
  <c r="J82" i="6"/>
  <c r="J74" i="6" s="1"/>
  <c r="J51" i="6" s="1"/>
  <c r="J50" i="6" s="1"/>
  <c r="K88" i="6"/>
  <c r="I130" i="6"/>
  <c r="K140" i="6"/>
  <c r="H158" i="6"/>
  <c r="K204" i="6"/>
  <c r="K203" i="6" s="1"/>
  <c r="H209" i="6"/>
  <c r="H236" i="6"/>
  <c r="K271" i="6"/>
  <c r="K269" i="6" s="1"/>
  <c r="K268" i="6" s="1"/>
  <c r="I275" i="6"/>
  <c r="H275" i="6" s="1"/>
  <c r="H124" i="3"/>
  <c r="H128" i="3"/>
  <c r="H127" i="3" s="1"/>
  <c r="H132" i="3"/>
  <c r="H137" i="3"/>
  <c r="I140" i="3"/>
  <c r="H141" i="3"/>
  <c r="H146" i="3"/>
  <c r="K150" i="3"/>
  <c r="H154" i="3"/>
  <c r="H158" i="3"/>
  <c r="H163" i="3"/>
  <c r="H168" i="3"/>
  <c r="H177" i="3"/>
  <c r="H182" i="3"/>
  <c r="H196" i="3"/>
  <c r="H200" i="3"/>
  <c r="K204" i="3"/>
  <c r="K203" i="3" s="1"/>
  <c r="H208" i="3"/>
  <c r="H218" i="3"/>
  <c r="H222" i="3"/>
  <c r="H231" i="3"/>
  <c r="H236" i="3"/>
  <c r="H241" i="3"/>
  <c r="H246" i="3"/>
  <c r="H252" i="3"/>
  <c r="H256" i="3"/>
  <c r="H267" i="3"/>
  <c r="H270" i="3"/>
  <c r="K269" i="3"/>
  <c r="K268" i="3" s="1"/>
  <c r="H278" i="3"/>
  <c r="H61" i="6"/>
  <c r="H65" i="6"/>
  <c r="H72" i="6"/>
  <c r="I76" i="6"/>
  <c r="H77" i="6"/>
  <c r="H87" i="6"/>
  <c r="H91" i="6"/>
  <c r="H96" i="6"/>
  <c r="H100" i="6"/>
  <c r="H104" i="6"/>
  <c r="H108" i="6"/>
  <c r="H113" i="6"/>
  <c r="H117" i="6"/>
  <c r="H126" i="6"/>
  <c r="K130" i="6"/>
  <c r="H139" i="6"/>
  <c r="H148" i="6"/>
  <c r="H152" i="6"/>
  <c r="H156" i="6"/>
  <c r="H161" i="6"/>
  <c r="H170" i="6"/>
  <c r="H176" i="6"/>
  <c r="H181" i="6"/>
  <c r="H185" i="6"/>
  <c r="I187" i="6"/>
  <c r="H187" i="6" s="1"/>
  <c r="H188" i="6"/>
  <c r="H192" i="6"/>
  <c r="H199" i="6"/>
  <c r="H208" i="6"/>
  <c r="H217" i="6"/>
  <c r="H221" i="6"/>
  <c r="H225" i="6"/>
  <c r="K234" i="6"/>
  <c r="K230" i="6" s="1"/>
  <c r="K245" i="6"/>
  <c r="H253" i="6"/>
  <c r="H257" i="6"/>
  <c r="K259" i="6"/>
  <c r="K258" i="6" s="1"/>
  <c r="J193" i="1"/>
  <c r="E193" i="1"/>
  <c r="H203" i="1"/>
  <c r="I194" i="1"/>
  <c r="C230" i="1"/>
  <c r="G229" i="1"/>
  <c r="C258" i="1"/>
  <c r="C286" i="1"/>
  <c r="F74" i="2"/>
  <c r="H102" i="2"/>
  <c r="G193" i="2"/>
  <c r="H230" i="2"/>
  <c r="I229" i="2"/>
  <c r="H268" i="2"/>
  <c r="H26" i="3"/>
  <c r="L74" i="1"/>
  <c r="L51" i="1" s="1"/>
  <c r="L50" i="1" s="1"/>
  <c r="L49" i="1" s="1"/>
  <c r="C164" i="1"/>
  <c r="C186" i="1"/>
  <c r="C190" i="1"/>
  <c r="F193" i="1"/>
  <c r="K193" i="1"/>
  <c r="I66" i="2"/>
  <c r="H66" i="2" s="1"/>
  <c r="H68" i="2"/>
  <c r="L74" i="2"/>
  <c r="C203" i="2"/>
  <c r="D194" i="2"/>
  <c r="E229" i="2"/>
  <c r="E284" i="2" s="1"/>
  <c r="H54" i="3"/>
  <c r="G74" i="1"/>
  <c r="G51" i="1" s="1"/>
  <c r="G50" i="1" s="1"/>
  <c r="H164" i="1"/>
  <c r="I172" i="1"/>
  <c r="H190" i="1"/>
  <c r="G193" i="1"/>
  <c r="J229" i="1"/>
  <c r="H258" i="1"/>
  <c r="G284" i="1"/>
  <c r="E51" i="2"/>
  <c r="D74" i="2"/>
  <c r="K82" i="2"/>
  <c r="E193" i="2"/>
  <c r="H250" i="2"/>
  <c r="J284" i="2"/>
  <c r="C53" i="3"/>
  <c r="I52" i="2"/>
  <c r="C173" i="2"/>
  <c r="D172" i="2"/>
  <c r="C172" i="2" s="1"/>
  <c r="H21" i="2"/>
  <c r="H53" i="2"/>
  <c r="H73" i="2"/>
  <c r="C75" i="2"/>
  <c r="C83" i="2"/>
  <c r="C130" i="2"/>
  <c r="C174" i="2"/>
  <c r="C204" i="2"/>
  <c r="H237" i="2"/>
  <c r="H251" i="2"/>
  <c r="H259" i="2"/>
  <c r="H269" i="2"/>
  <c r="H281" i="2"/>
  <c r="D287" i="2"/>
  <c r="D286" i="2" s="1"/>
  <c r="L287" i="2"/>
  <c r="L286" i="2" s="1"/>
  <c r="C66" i="3"/>
  <c r="H122" i="3"/>
  <c r="I121" i="3"/>
  <c r="H121" i="3" s="1"/>
  <c r="C140" i="3"/>
  <c r="H140" i="3"/>
  <c r="E194" i="3"/>
  <c r="H226" i="3"/>
  <c r="C268" i="3"/>
  <c r="C269" i="3"/>
  <c r="E268" i="3"/>
  <c r="C286" i="3"/>
  <c r="H53" i="4"/>
  <c r="I52" i="4"/>
  <c r="C75" i="4"/>
  <c r="G186" i="4"/>
  <c r="L186" i="4"/>
  <c r="H186" i="4" s="1"/>
  <c r="C26" i="5"/>
  <c r="F20" i="5"/>
  <c r="L74" i="5"/>
  <c r="K82" i="1"/>
  <c r="K74" i="1" s="1"/>
  <c r="D129" i="1"/>
  <c r="C165" i="1"/>
  <c r="C187" i="1"/>
  <c r="C195" i="1"/>
  <c r="G287" i="1"/>
  <c r="G286" i="1" s="1"/>
  <c r="K287" i="1"/>
  <c r="K286" i="1" s="1"/>
  <c r="E287" i="2"/>
  <c r="E286" i="2" s="1"/>
  <c r="I287" i="2"/>
  <c r="I286" i="2" s="1"/>
  <c r="H80" i="3"/>
  <c r="I79" i="3"/>
  <c r="H79" i="3" s="1"/>
  <c r="H95" i="3"/>
  <c r="I94" i="3"/>
  <c r="H94" i="3" s="1"/>
  <c r="H112" i="3"/>
  <c r="I111" i="3"/>
  <c r="H111" i="3" s="1"/>
  <c r="C115" i="3"/>
  <c r="H115" i="3"/>
  <c r="C130" i="3"/>
  <c r="H136" i="3"/>
  <c r="I135" i="3"/>
  <c r="H135" i="3" s="1"/>
  <c r="C230" i="3"/>
  <c r="C186" i="4"/>
  <c r="C75" i="5"/>
  <c r="H21" i="1"/>
  <c r="C191" i="1"/>
  <c r="C269" i="1"/>
  <c r="K26" i="1"/>
  <c r="D52" i="1"/>
  <c r="F53" i="1"/>
  <c r="F52" i="1" s="1"/>
  <c r="F51" i="1" s="1"/>
  <c r="F50" i="1" s="1"/>
  <c r="F49" i="1" s="1"/>
  <c r="J53" i="1"/>
  <c r="D74" i="1"/>
  <c r="F75" i="1"/>
  <c r="F74" i="1" s="1"/>
  <c r="J75" i="1"/>
  <c r="D82" i="1"/>
  <c r="C82" i="1" s="1"/>
  <c r="E129" i="1"/>
  <c r="E74" i="1" s="1"/>
  <c r="I129" i="1"/>
  <c r="H129" i="1" s="1"/>
  <c r="D173" i="1"/>
  <c r="D203" i="1"/>
  <c r="D229" i="1"/>
  <c r="C229" i="1" s="1"/>
  <c r="D287" i="1"/>
  <c r="D286" i="1" s="1"/>
  <c r="L287" i="1"/>
  <c r="L286" i="1" s="1"/>
  <c r="D20" i="2"/>
  <c r="K26" i="2"/>
  <c r="D52" i="2"/>
  <c r="I75" i="2"/>
  <c r="I164" i="2"/>
  <c r="H164" i="2" s="1"/>
  <c r="I172" i="2"/>
  <c r="I190" i="2"/>
  <c r="H190" i="2" s="1"/>
  <c r="I194" i="2"/>
  <c r="K215" i="2"/>
  <c r="K203" i="2" s="1"/>
  <c r="D230" i="2"/>
  <c r="D250" i="2"/>
  <c r="C250" i="2" s="1"/>
  <c r="D258" i="2"/>
  <c r="C258" i="2" s="1"/>
  <c r="D268" i="2"/>
  <c r="C268" i="2" s="1"/>
  <c r="F20" i="3"/>
  <c r="J20" i="3"/>
  <c r="H21" i="3"/>
  <c r="I57" i="3"/>
  <c r="H57" i="3" s="1"/>
  <c r="H69" i="3"/>
  <c r="I68" i="3"/>
  <c r="C82" i="3"/>
  <c r="C88" i="3"/>
  <c r="H88" i="3"/>
  <c r="H144" i="3"/>
  <c r="I143" i="3"/>
  <c r="H143" i="3" s="1"/>
  <c r="C164" i="3"/>
  <c r="G193" i="3"/>
  <c r="K230" i="3"/>
  <c r="K229" i="3" s="1"/>
  <c r="F229" i="3"/>
  <c r="F193" i="3" s="1"/>
  <c r="H234" i="3"/>
  <c r="K74" i="4"/>
  <c r="H164" i="4"/>
  <c r="C190" i="4"/>
  <c r="F193" i="4"/>
  <c r="L284" i="4"/>
  <c r="C53" i="5"/>
  <c r="D52" i="5"/>
  <c r="H75" i="5"/>
  <c r="I268" i="5"/>
  <c r="H268" i="5" s="1"/>
  <c r="H269" i="5"/>
  <c r="F20" i="1"/>
  <c r="C20" i="1" s="1"/>
  <c r="C259" i="1"/>
  <c r="C44" i="2"/>
  <c r="G20" i="3"/>
  <c r="K20" i="3"/>
  <c r="H64" i="3"/>
  <c r="C76" i="3"/>
  <c r="I75" i="3"/>
  <c r="H84" i="3"/>
  <c r="I83" i="3"/>
  <c r="H160" i="3"/>
  <c r="I159" i="3"/>
  <c r="H159" i="3" s="1"/>
  <c r="H166" i="3"/>
  <c r="I165" i="3"/>
  <c r="L51" i="4"/>
  <c r="H190" i="4"/>
  <c r="C268" i="4"/>
  <c r="F287" i="4"/>
  <c r="F286" i="4" s="1"/>
  <c r="J287" i="4"/>
  <c r="J286" i="4" s="1"/>
  <c r="F287" i="6"/>
  <c r="F286" i="6" s="1"/>
  <c r="F20" i="6"/>
  <c r="K287" i="6"/>
  <c r="K286" i="6" s="1"/>
  <c r="K20" i="6"/>
  <c r="H26" i="6"/>
  <c r="H54" i="6"/>
  <c r="H122" i="6"/>
  <c r="I121" i="6"/>
  <c r="H121" i="6" s="1"/>
  <c r="H179" i="6"/>
  <c r="I178" i="6"/>
  <c r="H178" i="6" s="1"/>
  <c r="E193" i="6"/>
  <c r="G194" i="6"/>
  <c r="G193" i="6" s="1"/>
  <c r="H196" i="6"/>
  <c r="I195" i="6"/>
  <c r="H216" i="6"/>
  <c r="I215" i="6"/>
  <c r="H215" i="6" s="1"/>
  <c r="H246" i="6"/>
  <c r="I245" i="6"/>
  <c r="H245" i="6" s="1"/>
  <c r="D75" i="3"/>
  <c r="D129" i="3"/>
  <c r="D173" i="3"/>
  <c r="D190" i="3"/>
  <c r="C190" i="3" s="1"/>
  <c r="D195" i="3"/>
  <c r="D203" i="3"/>
  <c r="C203" i="3" s="1"/>
  <c r="D229" i="3"/>
  <c r="H281" i="3"/>
  <c r="D20" i="4"/>
  <c r="L20" i="4"/>
  <c r="H76" i="4"/>
  <c r="D82" i="4"/>
  <c r="E129" i="4"/>
  <c r="I129" i="4"/>
  <c r="H129" i="4" s="1"/>
  <c r="C130" i="4"/>
  <c r="H165" i="4"/>
  <c r="H187" i="4"/>
  <c r="H191" i="4"/>
  <c r="H195" i="4"/>
  <c r="D203" i="4"/>
  <c r="C237" i="4"/>
  <c r="C251" i="4"/>
  <c r="C259" i="4"/>
  <c r="C269" i="4"/>
  <c r="C281" i="4"/>
  <c r="H54" i="5"/>
  <c r="H76" i="5"/>
  <c r="F129" i="5"/>
  <c r="F74" i="5" s="1"/>
  <c r="E173" i="5"/>
  <c r="E172" i="5" s="1"/>
  <c r="J173" i="5"/>
  <c r="J172" i="5" s="1"/>
  <c r="H187" i="5"/>
  <c r="H195" i="5"/>
  <c r="L194" i="5"/>
  <c r="I203" i="5"/>
  <c r="C232" i="5"/>
  <c r="C259" i="5"/>
  <c r="D258" i="5"/>
  <c r="L258" i="5"/>
  <c r="I287" i="5"/>
  <c r="I286" i="5" s="1"/>
  <c r="H286" i="5"/>
  <c r="C21" i="6"/>
  <c r="G287" i="6"/>
  <c r="G286" i="6" s="1"/>
  <c r="G20" i="6"/>
  <c r="H58" i="6"/>
  <c r="I57" i="6"/>
  <c r="H57" i="6" s="1"/>
  <c r="H80" i="6"/>
  <c r="I79" i="6"/>
  <c r="H79" i="6" s="1"/>
  <c r="H95" i="6"/>
  <c r="I94" i="6"/>
  <c r="H94" i="6" s="1"/>
  <c r="H112" i="6"/>
  <c r="I111" i="6"/>
  <c r="H111" i="6" s="1"/>
  <c r="C115" i="6"/>
  <c r="H130" i="6"/>
  <c r="H136" i="6"/>
  <c r="I135" i="6"/>
  <c r="H135" i="6" s="1"/>
  <c r="H204" i="6"/>
  <c r="C230" i="6"/>
  <c r="H233" i="6"/>
  <c r="I232" i="6"/>
  <c r="I178" i="3"/>
  <c r="I190" i="3"/>
  <c r="H190" i="3" s="1"/>
  <c r="I195" i="3"/>
  <c r="I215" i="3"/>
  <c r="H215" i="3" s="1"/>
  <c r="I232" i="3"/>
  <c r="I237" i="3"/>
  <c r="H237" i="3" s="1"/>
  <c r="E250" i="3"/>
  <c r="C250" i="3" s="1"/>
  <c r="I250" i="3"/>
  <c r="H250" i="3" s="1"/>
  <c r="E258" i="3"/>
  <c r="C258" i="3" s="1"/>
  <c r="I263" i="3"/>
  <c r="H263" i="3" s="1"/>
  <c r="I275" i="3"/>
  <c r="H275" i="3" s="1"/>
  <c r="E20" i="4"/>
  <c r="C21" i="4"/>
  <c r="F26" i="4"/>
  <c r="D53" i="4"/>
  <c r="E82" i="4"/>
  <c r="E74" i="4" s="1"/>
  <c r="I82" i="4"/>
  <c r="H82" i="4" s="1"/>
  <c r="J129" i="4"/>
  <c r="J74" i="4" s="1"/>
  <c r="E173" i="4"/>
  <c r="I173" i="4"/>
  <c r="E203" i="4"/>
  <c r="E194" i="4" s="1"/>
  <c r="E193" i="4" s="1"/>
  <c r="I215" i="4"/>
  <c r="H215" i="4" s="1"/>
  <c r="D229" i="4"/>
  <c r="C229" i="4" s="1"/>
  <c r="J230" i="4"/>
  <c r="J250" i="4"/>
  <c r="H250" i="4" s="1"/>
  <c r="J258" i="4"/>
  <c r="H258" i="4" s="1"/>
  <c r="J268" i="4"/>
  <c r="H268" i="4" s="1"/>
  <c r="H281" i="4"/>
  <c r="D20" i="5"/>
  <c r="C20" i="5" s="1"/>
  <c r="L20" i="5"/>
  <c r="I52" i="5"/>
  <c r="E82" i="5"/>
  <c r="C82" i="5" s="1"/>
  <c r="I82" i="5"/>
  <c r="H82" i="5" s="1"/>
  <c r="H140" i="5"/>
  <c r="L172" i="5"/>
  <c r="F173" i="5"/>
  <c r="F172" i="5" s="1"/>
  <c r="C190" i="5"/>
  <c r="H190" i="5"/>
  <c r="E203" i="5"/>
  <c r="K203" i="5"/>
  <c r="K194" i="5" s="1"/>
  <c r="J203" i="5"/>
  <c r="J194" i="5" s="1"/>
  <c r="J193" i="5" s="1"/>
  <c r="H232" i="5"/>
  <c r="D230" i="5"/>
  <c r="L230" i="5"/>
  <c r="L229" i="5" s="1"/>
  <c r="E258" i="5"/>
  <c r="E229" i="5" s="1"/>
  <c r="I258" i="5"/>
  <c r="H258" i="5" s="1"/>
  <c r="D269" i="5"/>
  <c r="C281" i="5"/>
  <c r="C287" i="5" s="1"/>
  <c r="C286" i="5" s="1"/>
  <c r="D287" i="5"/>
  <c r="D286" i="5" s="1"/>
  <c r="H42" i="6"/>
  <c r="H69" i="6"/>
  <c r="I68" i="6"/>
  <c r="G82" i="6"/>
  <c r="G74" i="6" s="1"/>
  <c r="C88" i="6"/>
  <c r="H88" i="6"/>
  <c r="E129" i="6"/>
  <c r="E74" i="6" s="1"/>
  <c r="H144" i="6"/>
  <c r="I143" i="6"/>
  <c r="H143" i="6" s="1"/>
  <c r="C164" i="6"/>
  <c r="E186" i="6"/>
  <c r="E284" i="6" s="1"/>
  <c r="C197" i="6"/>
  <c r="H197" i="6"/>
  <c r="D250" i="6"/>
  <c r="C250" i="6" s="1"/>
  <c r="C251" i="6"/>
  <c r="H260" i="6"/>
  <c r="I259" i="6"/>
  <c r="C268" i="6"/>
  <c r="H21" i="4"/>
  <c r="E20" i="5"/>
  <c r="D129" i="5"/>
  <c r="H130" i="5"/>
  <c r="I164" i="5"/>
  <c r="H164" i="5" s="1"/>
  <c r="C173" i="5"/>
  <c r="H178" i="5"/>
  <c r="F203" i="5"/>
  <c r="F194" i="5" s="1"/>
  <c r="C251" i="5"/>
  <c r="D250" i="5"/>
  <c r="C250" i="5" s="1"/>
  <c r="H251" i="5"/>
  <c r="C279" i="5"/>
  <c r="J287" i="6"/>
  <c r="J286" i="6" s="1"/>
  <c r="J20" i="6"/>
  <c r="C26" i="6"/>
  <c r="H31" i="6"/>
  <c r="C42" i="6"/>
  <c r="C44" i="6"/>
  <c r="D53" i="6"/>
  <c r="F74" i="6"/>
  <c r="F51" i="6" s="1"/>
  <c r="C76" i="6"/>
  <c r="H76" i="6"/>
  <c r="I75" i="6"/>
  <c r="H84" i="6"/>
  <c r="I83" i="6"/>
  <c r="C150" i="6"/>
  <c r="H150" i="6"/>
  <c r="H160" i="6"/>
  <c r="I159" i="6"/>
  <c r="H159" i="6" s="1"/>
  <c r="H166" i="6"/>
  <c r="I165" i="6"/>
  <c r="C174" i="6"/>
  <c r="H174" i="6"/>
  <c r="C183" i="6"/>
  <c r="H183" i="6"/>
  <c r="L186" i="6"/>
  <c r="L51" i="6" s="1"/>
  <c r="C191" i="6"/>
  <c r="H191" i="6"/>
  <c r="I190" i="6"/>
  <c r="H190" i="6" s="1"/>
  <c r="F229" i="6"/>
  <c r="F193" i="6" s="1"/>
  <c r="C234" i="6"/>
  <c r="H234" i="6"/>
  <c r="H272" i="6"/>
  <c r="I271" i="6"/>
  <c r="H67" i="6"/>
  <c r="D75" i="6"/>
  <c r="D129" i="6"/>
  <c r="C129" i="6" s="1"/>
  <c r="D173" i="6"/>
  <c r="D186" i="6"/>
  <c r="C186" i="6" s="1"/>
  <c r="D190" i="6"/>
  <c r="C190" i="6" s="1"/>
  <c r="D195" i="6"/>
  <c r="D203" i="6"/>
  <c r="C203" i="6" s="1"/>
  <c r="D229" i="6"/>
  <c r="H252" i="6"/>
  <c r="I251" i="6"/>
  <c r="K74" i="7"/>
  <c r="K51" i="7" s="1"/>
  <c r="F74" i="7"/>
  <c r="H250" i="7"/>
  <c r="C258" i="7"/>
  <c r="H21" i="6"/>
  <c r="H287" i="6" s="1"/>
  <c r="H286" i="6" s="1"/>
  <c r="H248" i="6"/>
  <c r="H255" i="6"/>
  <c r="C259" i="6"/>
  <c r="H262" i="6"/>
  <c r="C271" i="6"/>
  <c r="H274" i="6"/>
  <c r="H280" i="6"/>
  <c r="L74" i="7"/>
  <c r="L51" i="7" s="1"/>
  <c r="L50" i="7" s="1"/>
  <c r="H82" i="7"/>
  <c r="G229" i="7"/>
  <c r="G193" i="7" s="1"/>
  <c r="C250" i="7"/>
  <c r="H268" i="7"/>
  <c r="C286" i="7"/>
  <c r="H247" i="6"/>
  <c r="H254" i="6"/>
  <c r="C258" i="6"/>
  <c r="H261" i="6"/>
  <c r="C269" i="6"/>
  <c r="H273" i="6"/>
  <c r="H287" i="7"/>
  <c r="H286" i="7" s="1"/>
  <c r="G51" i="7"/>
  <c r="C203" i="7"/>
  <c r="H230" i="7"/>
  <c r="G52" i="9"/>
  <c r="G287" i="7"/>
  <c r="G286" i="7" s="1"/>
  <c r="K287" i="7"/>
  <c r="K286" i="7" s="1"/>
  <c r="C54" i="8"/>
  <c r="E53" i="8"/>
  <c r="H130" i="8"/>
  <c r="I129" i="8"/>
  <c r="H129" i="8" s="1"/>
  <c r="H195" i="8"/>
  <c r="I229" i="8"/>
  <c r="E287" i="9"/>
  <c r="E286" i="9" s="1"/>
  <c r="E20" i="9"/>
  <c r="C75" i="9"/>
  <c r="H115" i="9"/>
  <c r="I82" i="9"/>
  <c r="H82" i="9" s="1"/>
  <c r="F129" i="9"/>
  <c r="C130" i="9"/>
  <c r="C21" i="10"/>
  <c r="D20" i="10"/>
  <c r="D287" i="10"/>
  <c r="D286" i="10" s="1"/>
  <c r="L20" i="10"/>
  <c r="L287" i="10"/>
  <c r="L286" i="10" s="1"/>
  <c r="H26" i="11"/>
  <c r="C42" i="11"/>
  <c r="D20" i="11"/>
  <c r="I279" i="6"/>
  <c r="H279" i="6" s="1"/>
  <c r="C281" i="6"/>
  <c r="K26" i="7"/>
  <c r="K33" i="7"/>
  <c r="H33" i="7" s="1"/>
  <c r="E53" i="7"/>
  <c r="E52" i="7" s="1"/>
  <c r="I53" i="7"/>
  <c r="E75" i="7"/>
  <c r="C75" i="7" s="1"/>
  <c r="I75" i="7"/>
  <c r="E129" i="7"/>
  <c r="C129" i="7" s="1"/>
  <c r="I129" i="7"/>
  <c r="H129" i="7" s="1"/>
  <c r="E173" i="7"/>
  <c r="E172" i="7" s="1"/>
  <c r="I173" i="7"/>
  <c r="I203" i="7"/>
  <c r="H237" i="7"/>
  <c r="H251" i="7"/>
  <c r="H259" i="7"/>
  <c r="H269" i="7"/>
  <c r="H281" i="7"/>
  <c r="D287" i="7"/>
  <c r="D286" i="7" s="1"/>
  <c r="L287" i="7"/>
  <c r="L286" i="7" s="1"/>
  <c r="H66" i="8"/>
  <c r="G82" i="8"/>
  <c r="K82" i="8"/>
  <c r="K74" i="8" s="1"/>
  <c r="J193" i="8"/>
  <c r="K230" i="8"/>
  <c r="K229" i="8" s="1"/>
  <c r="K284" i="8" s="1"/>
  <c r="H279" i="8"/>
  <c r="J284" i="8"/>
  <c r="C53" i="9"/>
  <c r="I75" i="9"/>
  <c r="F74" i="10"/>
  <c r="H174" i="10"/>
  <c r="I173" i="10"/>
  <c r="I258" i="10"/>
  <c r="H258" i="10" s="1"/>
  <c r="H259" i="10"/>
  <c r="D20" i="7"/>
  <c r="D52" i="7"/>
  <c r="D74" i="7"/>
  <c r="D82" i="7"/>
  <c r="C82" i="7" s="1"/>
  <c r="D164" i="7"/>
  <c r="C164" i="7" s="1"/>
  <c r="D172" i="7"/>
  <c r="D186" i="7"/>
  <c r="C186" i="7" s="1"/>
  <c r="D190" i="7"/>
  <c r="C190" i="7" s="1"/>
  <c r="D194" i="7"/>
  <c r="I229" i="7"/>
  <c r="H229" i="7" s="1"/>
  <c r="E20" i="8"/>
  <c r="C21" i="8"/>
  <c r="C287" i="8" s="1"/>
  <c r="F26" i="8"/>
  <c r="C44" i="8"/>
  <c r="D53" i="8"/>
  <c r="E66" i="8"/>
  <c r="C66" i="8" s="1"/>
  <c r="D75" i="8"/>
  <c r="C82" i="8"/>
  <c r="H83" i="8"/>
  <c r="H143" i="8"/>
  <c r="C150" i="8"/>
  <c r="K172" i="8"/>
  <c r="H183" i="8"/>
  <c r="G186" i="8"/>
  <c r="F193" i="8"/>
  <c r="C204" i="8"/>
  <c r="H204" i="8"/>
  <c r="I203" i="8"/>
  <c r="C230" i="8"/>
  <c r="C234" i="8"/>
  <c r="G230" i="8"/>
  <c r="G229" i="8" s="1"/>
  <c r="H245" i="8"/>
  <c r="C250" i="8"/>
  <c r="K258" i="8"/>
  <c r="H258" i="8" s="1"/>
  <c r="H275" i="8"/>
  <c r="K26" i="9"/>
  <c r="H54" i="9"/>
  <c r="H68" i="9"/>
  <c r="L74" i="9"/>
  <c r="F74" i="9"/>
  <c r="F51" i="9" s="1"/>
  <c r="F50" i="9" s="1"/>
  <c r="F49" i="9" s="1"/>
  <c r="F52" i="10"/>
  <c r="C66" i="10"/>
  <c r="H135" i="11"/>
  <c r="I129" i="11"/>
  <c r="F26" i="7"/>
  <c r="H21" i="8"/>
  <c r="H287" i="8" s="1"/>
  <c r="H286" i="8" s="1"/>
  <c r="H54" i="8"/>
  <c r="I53" i="8"/>
  <c r="H68" i="8"/>
  <c r="G74" i="8"/>
  <c r="G51" i="8" s="1"/>
  <c r="C76" i="8"/>
  <c r="H76" i="8"/>
  <c r="I75" i="8"/>
  <c r="H82" i="8"/>
  <c r="C88" i="8"/>
  <c r="H88" i="8"/>
  <c r="H102" i="8"/>
  <c r="H121" i="8"/>
  <c r="H159" i="8"/>
  <c r="C174" i="8"/>
  <c r="H174" i="8"/>
  <c r="I173" i="8"/>
  <c r="H187" i="8"/>
  <c r="C190" i="8"/>
  <c r="H197" i="8"/>
  <c r="E203" i="8"/>
  <c r="E194" i="8" s="1"/>
  <c r="H215" i="8"/>
  <c r="C226" i="8"/>
  <c r="H237" i="8"/>
  <c r="C258" i="8"/>
  <c r="G268" i="8"/>
  <c r="C286" i="8"/>
  <c r="I287" i="9"/>
  <c r="I286" i="9" s="1"/>
  <c r="H21" i="9"/>
  <c r="C31" i="9"/>
  <c r="F26" i="9"/>
  <c r="H53" i="9"/>
  <c r="I52" i="9"/>
  <c r="H66" i="9"/>
  <c r="D129" i="9"/>
  <c r="C268" i="9"/>
  <c r="L74" i="10"/>
  <c r="L51" i="10" s="1"/>
  <c r="C57" i="11"/>
  <c r="F53" i="11"/>
  <c r="F52" i="11" s="1"/>
  <c r="D129" i="8"/>
  <c r="D173" i="8"/>
  <c r="D203" i="8"/>
  <c r="D229" i="8"/>
  <c r="D20" i="9"/>
  <c r="L20" i="9"/>
  <c r="D52" i="9"/>
  <c r="D82" i="9"/>
  <c r="H83" i="9"/>
  <c r="G129" i="9"/>
  <c r="G74" i="9" s="1"/>
  <c r="H132" i="9"/>
  <c r="H164" i="9"/>
  <c r="C178" i="9"/>
  <c r="F186" i="9"/>
  <c r="K186" i="9"/>
  <c r="H191" i="9"/>
  <c r="H195" i="9"/>
  <c r="L203" i="9"/>
  <c r="L194" i="9" s="1"/>
  <c r="H251" i="9"/>
  <c r="C263" i="9"/>
  <c r="C269" i="9"/>
  <c r="C275" i="9"/>
  <c r="H275" i="9"/>
  <c r="H281" i="9"/>
  <c r="C36" i="10"/>
  <c r="F26" i="10"/>
  <c r="C42" i="10"/>
  <c r="C44" i="10"/>
  <c r="D53" i="10"/>
  <c r="H68" i="10"/>
  <c r="D75" i="10"/>
  <c r="C88" i="10"/>
  <c r="C102" i="10"/>
  <c r="H115" i="10"/>
  <c r="C130" i="10"/>
  <c r="H130" i="10"/>
  <c r="I129" i="10"/>
  <c r="H129" i="10" s="1"/>
  <c r="H159" i="10"/>
  <c r="G172" i="10"/>
  <c r="E173" i="10"/>
  <c r="E172" i="10" s="1"/>
  <c r="H187" i="10"/>
  <c r="H197" i="10"/>
  <c r="H215" i="10"/>
  <c r="I230" i="10"/>
  <c r="C232" i="10"/>
  <c r="H237" i="10"/>
  <c r="H251" i="10"/>
  <c r="F287" i="11"/>
  <c r="F286" i="11" s="1"/>
  <c r="F20" i="11"/>
  <c r="C21" i="11"/>
  <c r="C287" i="11" s="1"/>
  <c r="C286" i="11" s="1"/>
  <c r="K20" i="11"/>
  <c r="C111" i="11"/>
  <c r="E82" i="11"/>
  <c r="C68" i="12"/>
  <c r="D66" i="12"/>
  <c r="C66" i="12" s="1"/>
  <c r="C21" i="9"/>
  <c r="C121" i="9"/>
  <c r="C150" i="9"/>
  <c r="K172" i="9"/>
  <c r="K51" i="9" s="1"/>
  <c r="G186" i="9"/>
  <c r="C186" i="9" s="1"/>
  <c r="F193" i="9"/>
  <c r="C204" i="9"/>
  <c r="H204" i="9"/>
  <c r="I203" i="9"/>
  <c r="C237" i="9"/>
  <c r="H237" i="9"/>
  <c r="C251" i="9"/>
  <c r="H259" i="9"/>
  <c r="H34" i="10"/>
  <c r="K33" i="10"/>
  <c r="H33" i="10" s="1"/>
  <c r="C54" i="10"/>
  <c r="H54" i="10"/>
  <c r="C68" i="10"/>
  <c r="H76" i="10"/>
  <c r="G82" i="10"/>
  <c r="G74" i="10" s="1"/>
  <c r="K82" i="10"/>
  <c r="H82" i="10" s="1"/>
  <c r="H94" i="10"/>
  <c r="H111" i="10"/>
  <c r="E129" i="10"/>
  <c r="C140" i="10"/>
  <c r="H165" i="10"/>
  <c r="C178" i="10"/>
  <c r="F186" i="10"/>
  <c r="K186" i="10"/>
  <c r="H191" i="10"/>
  <c r="H195" i="10"/>
  <c r="L193" i="10"/>
  <c r="C269" i="10"/>
  <c r="D268" i="10"/>
  <c r="C268" i="10" s="1"/>
  <c r="C281" i="10"/>
  <c r="C115" i="9"/>
  <c r="H130" i="9"/>
  <c r="J129" i="9"/>
  <c r="J74" i="9" s="1"/>
  <c r="H143" i="9"/>
  <c r="C164" i="9"/>
  <c r="C174" i="9"/>
  <c r="H174" i="9"/>
  <c r="I173" i="9"/>
  <c r="H183" i="9"/>
  <c r="C190" i="9"/>
  <c r="L229" i="9"/>
  <c r="C259" i="9"/>
  <c r="H271" i="9"/>
  <c r="H279" i="9"/>
  <c r="H66" i="10"/>
  <c r="C76" i="10"/>
  <c r="C83" i="10"/>
  <c r="D82" i="10"/>
  <c r="C94" i="10"/>
  <c r="H135" i="10"/>
  <c r="C150" i="10"/>
  <c r="G186" i="10"/>
  <c r="C204" i="10"/>
  <c r="H204" i="10"/>
  <c r="I203" i="10"/>
  <c r="C234" i="10"/>
  <c r="C250" i="10"/>
  <c r="H271" i="10"/>
  <c r="I269" i="10"/>
  <c r="E74" i="11"/>
  <c r="H75" i="11"/>
  <c r="C197" i="11"/>
  <c r="D195" i="11"/>
  <c r="L194" i="11"/>
  <c r="H195" i="11"/>
  <c r="D173" i="9"/>
  <c r="J190" i="9"/>
  <c r="J186" i="9" s="1"/>
  <c r="J194" i="9"/>
  <c r="D203" i="9"/>
  <c r="I230" i="9"/>
  <c r="E250" i="9"/>
  <c r="C250" i="9" s="1"/>
  <c r="I250" i="9"/>
  <c r="H250" i="9" s="1"/>
  <c r="E258" i="9"/>
  <c r="C258" i="9" s="1"/>
  <c r="I258" i="9"/>
  <c r="H258" i="9" s="1"/>
  <c r="I268" i="9"/>
  <c r="C281" i="9"/>
  <c r="G20" i="10"/>
  <c r="H44" i="10"/>
  <c r="I53" i="10"/>
  <c r="E75" i="10"/>
  <c r="I75" i="10"/>
  <c r="D129" i="10"/>
  <c r="C129" i="10" s="1"/>
  <c r="J164" i="10"/>
  <c r="J74" i="10" s="1"/>
  <c r="D173" i="10"/>
  <c r="J190" i="10"/>
  <c r="H190" i="10" s="1"/>
  <c r="J194" i="10"/>
  <c r="D203" i="10"/>
  <c r="J230" i="10"/>
  <c r="J250" i="10"/>
  <c r="H250" i="10" s="1"/>
  <c r="C54" i="11"/>
  <c r="D53" i="11"/>
  <c r="J74" i="11"/>
  <c r="J51" i="11" s="1"/>
  <c r="F82" i="11"/>
  <c r="C82" i="11" s="1"/>
  <c r="C83" i="11"/>
  <c r="J229" i="12"/>
  <c r="C251" i="12"/>
  <c r="D250" i="12"/>
  <c r="C250" i="12" s="1"/>
  <c r="C263" i="10"/>
  <c r="C275" i="10"/>
  <c r="H44" i="11"/>
  <c r="H53" i="11"/>
  <c r="I52" i="11"/>
  <c r="H57" i="11"/>
  <c r="D66" i="11"/>
  <c r="C66" i="11" s="1"/>
  <c r="K129" i="11"/>
  <c r="K74" i="11" s="1"/>
  <c r="K51" i="11" s="1"/>
  <c r="H130" i="11"/>
  <c r="C232" i="11"/>
  <c r="E230" i="11"/>
  <c r="E229" i="11" s="1"/>
  <c r="K230" i="11"/>
  <c r="H237" i="11"/>
  <c r="K250" i="11"/>
  <c r="H250" i="11" s="1"/>
  <c r="H251" i="11"/>
  <c r="H27" i="12"/>
  <c r="K26" i="12"/>
  <c r="C259" i="10"/>
  <c r="D258" i="10"/>
  <c r="C258" i="10" s="1"/>
  <c r="C271" i="10"/>
  <c r="J287" i="11"/>
  <c r="J286" i="11" s="1"/>
  <c r="H21" i="11"/>
  <c r="J20" i="11"/>
  <c r="C76" i="11"/>
  <c r="D75" i="11"/>
  <c r="H83" i="11"/>
  <c r="H111" i="11"/>
  <c r="I82" i="11"/>
  <c r="H82" i="11" s="1"/>
  <c r="G129" i="11"/>
  <c r="C129" i="11" s="1"/>
  <c r="D164" i="11"/>
  <c r="C164" i="11" s="1"/>
  <c r="C165" i="11"/>
  <c r="C174" i="11"/>
  <c r="E173" i="11"/>
  <c r="D186" i="11"/>
  <c r="C187" i="11"/>
  <c r="H271" i="11"/>
  <c r="K269" i="11"/>
  <c r="H79" i="12"/>
  <c r="J75" i="12"/>
  <c r="H164" i="11"/>
  <c r="H204" i="11"/>
  <c r="I203" i="11"/>
  <c r="G230" i="11"/>
  <c r="K258" i="11"/>
  <c r="H258" i="11" s="1"/>
  <c r="H259" i="11"/>
  <c r="H281" i="11"/>
  <c r="C88" i="12"/>
  <c r="D82" i="12"/>
  <c r="H111" i="12"/>
  <c r="I82" i="12"/>
  <c r="I74" i="12" s="1"/>
  <c r="C135" i="12"/>
  <c r="D129" i="12"/>
  <c r="C187" i="12"/>
  <c r="C271" i="12"/>
  <c r="D269" i="12"/>
  <c r="L268" i="12"/>
  <c r="C190" i="11"/>
  <c r="H191" i="11"/>
  <c r="C204" i="11"/>
  <c r="E203" i="11"/>
  <c r="E194" i="11" s="1"/>
  <c r="E193" i="11" s="1"/>
  <c r="J203" i="11"/>
  <c r="J194" i="11" s="1"/>
  <c r="J193" i="11" s="1"/>
  <c r="H215" i="11"/>
  <c r="C250" i="11"/>
  <c r="G258" i="11"/>
  <c r="I287" i="12"/>
  <c r="I286" i="12" s="1"/>
  <c r="H21" i="12"/>
  <c r="H287" i="12" s="1"/>
  <c r="H286" i="12" s="1"/>
  <c r="H174" i="12"/>
  <c r="J173" i="12"/>
  <c r="H186" i="12"/>
  <c r="G20" i="11"/>
  <c r="G172" i="11"/>
  <c r="H174" i="11"/>
  <c r="I173" i="11"/>
  <c r="G186" i="11"/>
  <c r="K186" i="11"/>
  <c r="H186" i="11" s="1"/>
  <c r="H190" i="11"/>
  <c r="G194" i="11"/>
  <c r="F203" i="11"/>
  <c r="F194" i="11" s="1"/>
  <c r="F193" i="11" s="1"/>
  <c r="H226" i="11"/>
  <c r="I230" i="11"/>
  <c r="C258" i="11"/>
  <c r="E287" i="12"/>
  <c r="E286" i="12" s="1"/>
  <c r="C21" i="12"/>
  <c r="E20" i="12"/>
  <c r="C31" i="12"/>
  <c r="F26" i="12"/>
  <c r="C44" i="12"/>
  <c r="C54" i="12"/>
  <c r="D53" i="12"/>
  <c r="L52" i="12"/>
  <c r="C173" i="12"/>
  <c r="D172" i="12"/>
  <c r="C172" i="12" s="1"/>
  <c r="C215" i="12"/>
  <c r="D203" i="12"/>
  <c r="H83" i="12"/>
  <c r="J82" i="12"/>
  <c r="C111" i="12"/>
  <c r="E82" i="12"/>
  <c r="C165" i="12"/>
  <c r="D164" i="12"/>
  <c r="C164" i="12" s="1"/>
  <c r="H204" i="12"/>
  <c r="J203" i="12"/>
  <c r="C281" i="12"/>
  <c r="H53" i="12"/>
  <c r="J52" i="12"/>
  <c r="E74" i="12"/>
  <c r="E51" i="12" s="1"/>
  <c r="E50" i="12" s="1"/>
  <c r="C76" i="12"/>
  <c r="D75" i="12"/>
  <c r="H140" i="12"/>
  <c r="J129" i="12"/>
  <c r="C150" i="12"/>
  <c r="L172" i="12"/>
  <c r="F203" i="12"/>
  <c r="F194" i="12" s="1"/>
  <c r="F193" i="12" s="1"/>
  <c r="C234" i="12"/>
  <c r="C237" i="12"/>
  <c r="D230" i="12"/>
  <c r="L230" i="12"/>
  <c r="L229" i="12" s="1"/>
  <c r="H250" i="12"/>
  <c r="E284" i="12"/>
  <c r="J20" i="12"/>
  <c r="C79" i="12"/>
  <c r="F129" i="12"/>
  <c r="F74" i="12" s="1"/>
  <c r="H164" i="12"/>
  <c r="C174" i="12"/>
  <c r="C191" i="12"/>
  <c r="D190" i="12"/>
  <c r="C190" i="12" s="1"/>
  <c r="C195" i="12"/>
  <c r="D194" i="12"/>
  <c r="L194" i="12"/>
  <c r="C259" i="12"/>
  <c r="D258" i="12"/>
  <c r="C258" i="12" s="1"/>
  <c r="H268" i="12"/>
  <c r="C284" i="21" l="1"/>
  <c r="C193" i="20"/>
  <c r="G285" i="20"/>
  <c r="G49" i="20"/>
  <c r="K229" i="6"/>
  <c r="K82" i="6"/>
  <c r="L50" i="6"/>
  <c r="F50" i="6"/>
  <c r="L284" i="6"/>
  <c r="E51" i="6"/>
  <c r="E50" i="6" s="1"/>
  <c r="C82" i="6"/>
  <c r="I203" i="6"/>
  <c r="H203" i="6" s="1"/>
  <c r="I53" i="6"/>
  <c r="C229" i="6"/>
  <c r="C20" i="6"/>
  <c r="G284" i="5"/>
  <c r="L284" i="5"/>
  <c r="H129" i="5"/>
  <c r="J51" i="5"/>
  <c r="J50" i="5" s="1"/>
  <c r="J285" i="5" s="1"/>
  <c r="L51" i="5"/>
  <c r="F51" i="5"/>
  <c r="G51" i="5"/>
  <c r="G50" i="5" s="1"/>
  <c r="F193" i="5"/>
  <c r="F284" i="4"/>
  <c r="K284" i="4"/>
  <c r="C129" i="4"/>
  <c r="K51" i="4"/>
  <c r="K50" i="4" s="1"/>
  <c r="H287" i="4"/>
  <c r="H286" i="4" s="1"/>
  <c r="J51" i="4"/>
  <c r="C82" i="4"/>
  <c r="L50" i="4"/>
  <c r="L49" i="4" s="1"/>
  <c r="H66" i="4"/>
  <c r="C287" i="4"/>
  <c r="C286" i="4" s="1"/>
  <c r="G51" i="4"/>
  <c r="G50" i="4" s="1"/>
  <c r="C230" i="4"/>
  <c r="H195" i="12"/>
  <c r="I194" i="12"/>
  <c r="I193" i="12" s="1"/>
  <c r="G284" i="12"/>
  <c r="F51" i="12"/>
  <c r="F50" i="12" s="1"/>
  <c r="F49" i="12" s="1"/>
  <c r="H269" i="12"/>
  <c r="H129" i="12"/>
  <c r="G285" i="12"/>
  <c r="L284" i="12"/>
  <c r="K50" i="12"/>
  <c r="K49" i="12" s="1"/>
  <c r="L284" i="11"/>
  <c r="G229" i="11"/>
  <c r="C229" i="11" s="1"/>
  <c r="F74" i="11"/>
  <c r="F284" i="11" s="1"/>
  <c r="L193" i="11"/>
  <c r="L50" i="11" s="1"/>
  <c r="C269" i="11"/>
  <c r="K229" i="11"/>
  <c r="H287" i="11"/>
  <c r="H286" i="11" s="1"/>
  <c r="J50" i="11"/>
  <c r="E193" i="10"/>
  <c r="G51" i="10"/>
  <c r="L50" i="10"/>
  <c r="L285" i="10" s="1"/>
  <c r="K74" i="10"/>
  <c r="K51" i="10" s="1"/>
  <c r="K50" i="10" s="1"/>
  <c r="K49" i="10" s="1"/>
  <c r="C190" i="10"/>
  <c r="D186" i="10"/>
  <c r="C230" i="10"/>
  <c r="G284" i="10"/>
  <c r="G193" i="10"/>
  <c r="K193" i="10"/>
  <c r="J229" i="10"/>
  <c r="J193" i="10" s="1"/>
  <c r="E74" i="10"/>
  <c r="E51" i="10" s="1"/>
  <c r="E50" i="10" s="1"/>
  <c r="K284" i="10"/>
  <c r="H164" i="10"/>
  <c r="F51" i="10"/>
  <c r="F50" i="10" s="1"/>
  <c r="F49" i="10" s="1"/>
  <c r="F193" i="10"/>
  <c r="C82" i="9"/>
  <c r="H287" i="9"/>
  <c r="H286" i="9" s="1"/>
  <c r="L51" i="9"/>
  <c r="L284" i="9"/>
  <c r="D229" i="9"/>
  <c r="K284" i="9"/>
  <c r="F284" i="9"/>
  <c r="H268" i="9"/>
  <c r="K50" i="9"/>
  <c r="K49" i="9" s="1"/>
  <c r="H269" i="9"/>
  <c r="D74" i="9"/>
  <c r="C74" i="9" s="1"/>
  <c r="J229" i="9"/>
  <c r="J193" i="9" s="1"/>
  <c r="F51" i="8"/>
  <c r="L51" i="8"/>
  <c r="L50" i="8" s="1"/>
  <c r="C269" i="8"/>
  <c r="D268" i="8"/>
  <c r="C268" i="8" s="1"/>
  <c r="C129" i="8"/>
  <c r="L284" i="8"/>
  <c r="G193" i="8"/>
  <c r="G50" i="8" s="1"/>
  <c r="K51" i="8"/>
  <c r="H269" i="8"/>
  <c r="H26" i="8"/>
  <c r="K20" i="8"/>
  <c r="J51" i="8"/>
  <c r="J50" i="8"/>
  <c r="C229" i="8"/>
  <c r="E193" i="8"/>
  <c r="C195" i="8"/>
  <c r="H164" i="7"/>
  <c r="F284" i="7"/>
  <c r="K50" i="7"/>
  <c r="K49" i="7" s="1"/>
  <c r="H190" i="7"/>
  <c r="I186" i="7"/>
  <c r="H186" i="7" s="1"/>
  <c r="C230" i="7"/>
  <c r="D229" i="7"/>
  <c r="G51" i="3"/>
  <c r="G284" i="3"/>
  <c r="E51" i="3"/>
  <c r="C52" i="3"/>
  <c r="L50" i="3"/>
  <c r="H178" i="3"/>
  <c r="C20" i="3"/>
  <c r="H204" i="3"/>
  <c r="F51" i="3"/>
  <c r="G50" i="3"/>
  <c r="J51" i="3"/>
  <c r="J50" i="3" s="1"/>
  <c r="J285" i="3" s="1"/>
  <c r="C129" i="3"/>
  <c r="L284" i="3"/>
  <c r="F50" i="3"/>
  <c r="I53" i="3"/>
  <c r="K173" i="3"/>
  <c r="K172" i="3" s="1"/>
  <c r="J49" i="2"/>
  <c r="J24" i="2"/>
  <c r="J20" i="2" s="1"/>
  <c r="J285" i="2"/>
  <c r="H172" i="2"/>
  <c r="F51" i="2"/>
  <c r="F50" i="2" s="1"/>
  <c r="F49" i="2" s="1"/>
  <c r="C26" i="2"/>
  <c r="F20" i="2"/>
  <c r="C20" i="2"/>
  <c r="H82" i="2"/>
  <c r="C82" i="2"/>
  <c r="G74" i="2"/>
  <c r="G51" i="2" s="1"/>
  <c r="G50" i="2" s="1"/>
  <c r="G49" i="2" s="1"/>
  <c r="L229" i="2"/>
  <c r="L284" i="2" s="1"/>
  <c r="C75" i="1"/>
  <c r="H269" i="1"/>
  <c r="I268" i="1"/>
  <c r="H268" i="1" s="1"/>
  <c r="H173" i="1"/>
  <c r="F284" i="1"/>
  <c r="H287" i="1"/>
  <c r="H286" i="1" s="1"/>
  <c r="H230" i="1"/>
  <c r="H172" i="1"/>
  <c r="C24" i="30"/>
  <c r="D20" i="30"/>
  <c r="C20" i="30" s="1"/>
  <c r="H50" i="24"/>
  <c r="I49" i="24"/>
  <c r="H49" i="24" s="1"/>
  <c r="I24" i="24"/>
  <c r="I285" i="24" s="1"/>
  <c r="H285" i="24" s="1"/>
  <c r="I285" i="34"/>
  <c r="H285" i="34" s="1"/>
  <c r="I49" i="34"/>
  <c r="H49" i="34" s="1"/>
  <c r="H50" i="34"/>
  <c r="I24" i="34"/>
  <c r="D285" i="30"/>
  <c r="C285" i="30" s="1"/>
  <c r="I24" i="25"/>
  <c r="I285" i="25" s="1"/>
  <c r="H285" i="25" s="1"/>
  <c r="H50" i="25"/>
  <c r="I49" i="25"/>
  <c r="H49" i="25" s="1"/>
  <c r="I285" i="35"/>
  <c r="H285" i="35" s="1"/>
  <c r="I24" i="35"/>
  <c r="H50" i="35"/>
  <c r="I49" i="35"/>
  <c r="H49" i="35" s="1"/>
  <c r="I24" i="27"/>
  <c r="H50" i="27"/>
  <c r="I49" i="27"/>
  <c r="H49" i="27" s="1"/>
  <c r="H50" i="33"/>
  <c r="I24" i="33"/>
  <c r="I285" i="33" s="1"/>
  <c r="H285" i="33" s="1"/>
  <c r="I49" i="33"/>
  <c r="H49" i="33" s="1"/>
  <c r="I285" i="32"/>
  <c r="H285" i="32" s="1"/>
  <c r="H50" i="32"/>
  <c r="I49" i="32"/>
  <c r="H49" i="32" s="1"/>
  <c r="I24" i="32"/>
  <c r="D49" i="25"/>
  <c r="C49" i="25" s="1"/>
  <c r="D285" i="25"/>
  <c r="C285" i="25" s="1"/>
  <c r="C50" i="25"/>
  <c r="I285" i="30"/>
  <c r="H285" i="30" s="1"/>
  <c r="H50" i="30"/>
  <c r="I49" i="30"/>
  <c r="H49" i="30" s="1"/>
  <c r="I24" i="30"/>
  <c r="I285" i="26"/>
  <c r="H285" i="26" s="1"/>
  <c r="I49" i="26"/>
  <c r="H49" i="26" s="1"/>
  <c r="H50" i="26"/>
  <c r="I24" i="26"/>
  <c r="D285" i="22"/>
  <c r="C285" i="22" s="1"/>
  <c r="C50" i="22"/>
  <c r="D49" i="22"/>
  <c r="C49" i="22" s="1"/>
  <c r="D285" i="23"/>
  <c r="C285" i="23" s="1"/>
  <c r="C50" i="23"/>
  <c r="D49" i="23"/>
  <c r="C49" i="23" s="1"/>
  <c r="H51" i="22"/>
  <c r="I50" i="22"/>
  <c r="H51" i="23"/>
  <c r="I50" i="23"/>
  <c r="H284" i="23"/>
  <c r="D285" i="21"/>
  <c r="D49" i="21"/>
  <c r="C50" i="21"/>
  <c r="E285" i="20"/>
  <c r="E49" i="20"/>
  <c r="C51" i="20"/>
  <c r="E49" i="21"/>
  <c r="E285" i="21"/>
  <c r="I50" i="20"/>
  <c r="H51" i="20"/>
  <c r="C51" i="21"/>
  <c r="H284" i="20"/>
  <c r="D285" i="20"/>
  <c r="D24" i="20"/>
  <c r="C50" i="20"/>
  <c r="D49" i="20"/>
  <c r="H51" i="21"/>
  <c r="I50" i="21"/>
  <c r="H284" i="21"/>
  <c r="J285" i="6"/>
  <c r="J49" i="6"/>
  <c r="K74" i="3"/>
  <c r="H115" i="6"/>
  <c r="K52" i="6"/>
  <c r="H150" i="3"/>
  <c r="H187" i="3"/>
  <c r="J284" i="6"/>
  <c r="K129" i="6"/>
  <c r="K74" i="6" s="1"/>
  <c r="K194" i="6"/>
  <c r="K193" i="6" s="1"/>
  <c r="H140" i="6"/>
  <c r="K52" i="3"/>
  <c r="I173" i="6"/>
  <c r="H183" i="3"/>
  <c r="H197" i="3"/>
  <c r="J284" i="9"/>
  <c r="H186" i="9"/>
  <c r="J285" i="8"/>
  <c r="J49" i="8"/>
  <c r="L49" i="7"/>
  <c r="L285" i="7"/>
  <c r="F49" i="3"/>
  <c r="F285" i="3"/>
  <c r="K194" i="2"/>
  <c r="H194" i="2" s="1"/>
  <c r="H203" i="2"/>
  <c r="L49" i="10"/>
  <c r="F49" i="6"/>
  <c r="F285" i="6"/>
  <c r="G51" i="6"/>
  <c r="G50" i="6" s="1"/>
  <c r="G284" i="6"/>
  <c r="J49" i="5"/>
  <c r="J285" i="11"/>
  <c r="J49" i="11"/>
  <c r="E285" i="10"/>
  <c r="E49" i="10"/>
  <c r="E285" i="6"/>
  <c r="E49" i="6"/>
  <c r="G49" i="3"/>
  <c r="G285" i="3"/>
  <c r="J51" i="9"/>
  <c r="K193" i="5"/>
  <c r="K284" i="5"/>
  <c r="E284" i="1"/>
  <c r="E51" i="1"/>
  <c r="E50" i="1" s="1"/>
  <c r="K51" i="1"/>
  <c r="K50" i="1" s="1"/>
  <c r="K49" i="1" s="1"/>
  <c r="K284" i="1"/>
  <c r="G49" i="4"/>
  <c r="G285" i="4"/>
  <c r="G49" i="1"/>
  <c r="G285" i="1"/>
  <c r="C75" i="12"/>
  <c r="D74" i="12"/>
  <c r="C74" i="12" s="1"/>
  <c r="E49" i="12"/>
  <c r="E285" i="12"/>
  <c r="H230" i="11"/>
  <c r="I229" i="11"/>
  <c r="I172" i="11"/>
  <c r="H172" i="11" s="1"/>
  <c r="H173" i="11"/>
  <c r="H75" i="12"/>
  <c r="J74" i="12"/>
  <c r="H74" i="12" s="1"/>
  <c r="C173" i="11"/>
  <c r="E172" i="11"/>
  <c r="C75" i="11"/>
  <c r="D74" i="11"/>
  <c r="L193" i="12"/>
  <c r="C230" i="12"/>
  <c r="D229" i="12"/>
  <c r="C229" i="12" s="1"/>
  <c r="H52" i="12"/>
  <c r="J194" i="12"/>
  <c r="H203" i="12"/>
  <c r="C203" i="12"/>
  <c r="L51" i="12"/>
  <c r="L50" i="12" s="1"/>
  <c r="C287" i="12"/>
  <c r="C286" i="12" s="1"/>
  <c r="C230" i="11"/>
  <c r="D186" i="12"/>
  <c r="C186" i="12" s="1"/>
  <c r="H82" i="12"/>
  <c r="C203" i="11"/>
  <c r="H229" i="12"/>
  <c r="D229" i="10"/>
  <c r="J186" i="10"/>
  <c r="H186" i="10" s="1"/>
  <c r="I74" i="10"/>
  <c r="H74" i="10" s="1"/>
  <c r="H75" i="10"/>
  <c r="K26" i="10"/>
  <c r="I74" i="11"/>
  <c r="H74" i="11" s="1"/>
  <c r="E229" i="9"/>
  <c r="L284" i="10"/>
  <c r="C75" i="10"/>
  <c r="D74" i="10"/>
  <c r="C74" i="10" s="1"/>
  <c r="H190" i="9"/>
  <c r="F20" i="9"/>
  <c r="C20" i="9" s="1"/>
  <c r="C26" i="9"/>
  <c r="F285" i="9"/>
  <c r="I74" i="8"/>
  <c r="H74" i="8" s="1"/>
  <c r="H75" i="8"/>
  <c r="C26" i="7"/>
  <c r="F20" i="7"/>
  <c r="H203" i="8"/>
  <c r="I194" i="8"/>
  <c r="D74" i="8"/>
  <c r="C74" i="8" s="1"/>
  <c r="C75" i="8"/>
  <c r="F20" i="8"/>
  <c r="C26" i="8"/>
  <c r="C172" i="7"/>
  <c r="C52" i="7"/>
  <c r="D51" i="7"/>
  <c r="H173" i="10"/>
  <c r="I172" i="10"/>
  <c r="H172" i="10" s="1"/>
  <c r="H75" i="9"/>
  <c r="I74" i="9"/>
  <c r="H74" i="9" s="1"/>
  <c r="I52" i="7"/>
  <c r="H53" i="7"/>
  <c r="H129" i="9"/>
  <c r="H229" i="8"/>
  <c r="G51" i="9"/>
  <c r="G50" i="9" s="1"/>
  <c r="F284" i="6"/>
  <c r="G284" i="7"/>
  <c r="C229" i="7"/>
  <c r="D74" i="6"/>
  <c r="C74" i="6" s="1"/>
  <c r="C75" i="6"/>
  <c r="H165" i="6"/>
  <c r="I164" i="6"/>
  <c r="H164" i="6" s="1"/>
  <c r="H75" i="6"/>
  <c r="D52" i="6"/>
  <c r="C53" i="6"/>
  <c r="H68" i="6"/>
  <c r="I66" i="6"/>
  <c r="H66" i="6" s="1"/>
  <c r="C269" i="5"/>
  <c r="D268" i="5"/>
  <c r="D229" i="5"/>
  <c r="C230" i="5"/>
  <c r="E194" i="5"/>
  <c r="C203" i="5"/>
  <c r="I74" i="5"/>
  <c r="H74" i="5" s="1"/>
  <c r="I203" i="4"/>
  <c r="C53" i="4"/>
  <c r="D52" i="4"/>
  <c r="I258" i="3"/>
  <c r="H258" i="3" s="1"/>
  <c r="H195" i="3"/>
  <c r="I194" i="3"/>
  <c r="I173" i="3"/>
  <c r="C287" i="6"/>
  <c r="C286" i="6" s="1"/>
  <c r="C258" i="5"/>
  <c r="I194" i="5"/>
  <c r="H203" i="5"/>
  <c r="D194" i="3"/>
  <c r="C195" i="3"/>
  <c r="H195" i="6"/>
  <c r="I194" i="6"/>
  <c r="H230" i="5"/>
  <c r="I193" i="2"/>
  <c r="C203" i="1"/>
  <c r="D194" i="1"/>
  <c r="H53" i="1"/>
  <c r="J52" i="1"/>
  <c r="J284" i="5"/>
  <c r="H215" i="2"/>
  <c r="C74" i="2"/>
  <c r="H82" i="1"/>
  <c r="C194" i="2"/>
  <c r="F284" i="2"/>
  <c r="K74" i="2"/>
  <c r="K51" i="2" s="1"/>
  <c r="C194" i="12"/>
  <c r="C53" i="12"/>
  <c r="D52" i="12"/>
  <c r="H173" i="12"/>
  <c r="J172" i="12"/>
  <c r="H172" i="12" s="1"/>
  <c r="K285" i="12"/>
  <c r="H26" i="12"/>
  <c r="K20" i="12"/>
  <c r="H52" i="11"/>
  <c r="H230" i="12"/>
  <c r="C53" i="11"/>
  <c r="D52" i="11"/>
  <c r="D194" i="10"/>
  <c r="C203" i="10"/>
  <c r="D172" i="10"/>
  <c r="C172" i="10" s="1"/>
  <c r="C173" i="10"/>
  <c r="D194" i="11"/>
  <c r="C195" i="11"/>
  <c r="I268" i="10"/>
  <c r="H269" i="10"/>
  <c r="H203" i="9"/>
  <c r="I194" i="9"/>
  <c r="G284" i="9"/>
  <c r="L193" i="9"/>
  <c r="C52" i="9"/>
  <c r="I52" i="8"/>
  <c r="H53" i="8"/>
  <c r="H129" i="11"/>
  <c r="K285" i="9"/>
  <c r="H26" i="9"/>
  <c r="K20" i="9"/>
  <c r="C194" i="7"/>
  <c r="D193" i="7"/>
  <c r="C193" i="7" s="1"/>
  <c r="C20" i="7"/>
  <c r="I194" i="7"/>
  <c r="H203" i="7"/>
  <c r="C287" i="10"/>
  <c r="C286" i="10" s="1"/>
  <c r="H230" i="8"/>
  <c r="E52" i="8"/>
  <c r="E51" i="8" s="1"/>
  <c r="K193" i="8"/>
  <c r="K50" i="8" s="1"/>
  <c r="J285" i="7"/>
  <c r="J49" i="7"/>
  <c r="E284" i="8"/>
  <c r="H173" i="6"/>
  <c r="I172" i="6"/>
  <c r="H172" i="6" s="1"/>
  <c r="H259" i="6"/>
  <c r="I258" i="6"/>
  <c r="H258" i="6" s="1"/>
  <c r="H52" i="5"/>
  <c r="H230" i="4"/>
  <c r="J229" i="4"/>
  <c r="J284" i="4" s="1"/>
  <c r="C26" i="4"/>
  <c r="F285" i="4"/>
  <c r="H232" i="3"/>
  <c r="I230" i="3"/>
  <c r="H232" i="6"/>
  <c r="I230" i="6"/>
  <c r="L193" i="5"/>
  <c r="L50" i="5" s="1"/>
  <c r="C203" i="4"/>
  <c r="D74" i="3"/>
  <c r="C75" i="3"/>
  <c r="H53" i="6"/>
  <c r="I52" i="6"/>
  <c r="H172" i="5"/>
  <c r="H75" i="3"/>
  <c r="C52" i="5"/>
  <c r="H53" i="3"/>
  <c r="H75" i="2"/>
  <c r="I74" i="2"/>
  <c r="C173" i="1"/>
  <c r="D172" i="1"/>
  <c r="C172" i="1" s="1"/>
  <c r="H75" i="1"/>
  <c r="J74" i="1"/>
  <c r="J284" i="1" s="1"/>
  <c r="I129" i="3"/>
  <c r="H129" i="3" s="1"/>
  <c r="E74" i="5"/>
  <c r="E51" i="5" s="1"/>
  <c r="D74" i="4"/>
  <c r="C74" i="4" s="1"/>
  <c r="K193" i="3"/>
  <c r="E50" i="2"/>
  <c r="C53" i="1"/>
  <c r="F285" i="12"/>
  <c r="C26" i="12"/>
  <c r="I51" i="12"/>
  <c r="K268" i="11"/>
  <c r="H269" i="11"/>
  <c r="F284" i="12"/>
  <c r="F20" i="12"/>
  <c r="C20" i="12" s="1"/>
  <c r="K193" i="11"/>
  <c r="K50" i="11" s="1"/>
  <c r="C269" i="12"/>
  <c r="D268" i="12"/>
  <c r="C129" i="12"/>
  <c r="C82" i="12"/>
  <c r="J284" i="11"/>
  <c r="H203" i="11"/>
  <c r="I194" i="11"/>
  <c r="C186" i="11"/>
  <c r="I52" i="10"/>
  <c r="H53" i="10"/>
  <c r="I229" i="9"/>
  <c r="H229" i="9" s="1"/>
  <c r="H230" i="9"/>
  <c r="H203" i="10"/>
  <c r="I194" i="10"/>
  <c r="C186" i="10"/>
  <c r="C82" i="10"/>
  <c r="C229" i="9"/>
  <c r="H173" i="9"/>
  <c r="I172" i="9"/>
  <c r="H172" i="9" s="1"/>
  <c r="F284" i="10"/>
  <c r="C287" i="9"/>
  <c r="C286" i="9" s="1"/>
  <c r="H230" i="10"/>
  <c r="I229" i="10"/>
  <c r="C53" i="10"/>
  <c r="D52" i="10"/>
  <c r="C26" i="10"/>
  <c r="F20" i="10"/>
  <c r="C20" i="10" s="1"/>
  <c r="D194" i="8"/>
  <c r="C203" i="8"/>
  <c r="C129" i="9"/>
  <c r="H52" i="9"/>
  <c r="G284" i="8"/>
  <c r="H173" i="8"/>
  <c r="I172" i="8"/>
  <c r="H172" i="8" s="1"/>
  <c r="D52" i="8"/>
  <c r="C53" i="8"/>
  <c r="I172" i="7"/>
  <c r="H172" i="7" s="1"/>
  <c r="H173" i="7"/>
  <c r="I74" i="7"/>
  <c r="H74" i="7" s="1"/>
  <c r="H75" i="7"/>
  <c r="I284" i="7"/>
  <c r="G50" i="7"/>
  <c r="D284" i="7"/>
  <c r="C173" i="7"/>
  <c r="C53" i="7"/>
  <c r="D172" i="6"/>
  <c r="C172" i="6" s="1"/>
  <c r="C173" i="6"/>
  <c r="H83" i="6"/>
  <c r="I82" i="6"/>
  <c r="H82" i="6" s="1"/>
  <c r="C129" i="5"/>
  <c r="H173" i="4"/>
  <c r="I172" i="4"/>
  <c r="H172" i="4" s="1"/>
  <c r="I269" i="3"/>
  <c r="I186" i="3"/>
  <c r="H186" i="3" s="1"/>
  <c r="I186" i="6"/>
  <c r="H186" i="6" s="1"/>
  <c r="I129" i="6"/>
  <c r="H129" i="6" s="1"/>
  <c r="C172" i="5"/>
  <c r="D186" i="3"/>
  <c r="C186" i="3" s="1"/>
  <c r="K284" i="7"/>
  <c r="F51" i="7"/>
  <c r="F50" i="7" s="1"/>
  <c r="F49" i="7" s="1"/>
  <c r="F284" i="5"/>
  <c r="E229" i="3"/>
  <c r="C229" i="3" s="1"/>
  <c r="H68" i="3"/>
  <c r="I66" i="3"/>
  <c r="H66" i="3" s="1"/>
  <c r="H287" i="3"/>
  <c r="H286" i="3" s="1"/>
  <c r="C230" i="2"/>
  <c r="D229" i="2"/>
  <c r="C229" i="2" s="1"/>
  <c r="C284" i="2" s="1"/>
  <c r="I186" i="2"/>
  <c r="H186" i="2" s="1"/>
  <c r="C52" i="2"/>
  <c r="D51" i="2"/>
  <c r="C52" i="1"/>
  <c r="D51" i="1"/>
  <c r="D74" i="5"/>
  <c r="C74" i="5" s="1"/>
  <c r="C129" i="1"/>
  <c r="K50" i="5"/>
  <c r="H287" i="2"/>
  <c r="H286" i="2" s="1"/>
  <c r="H52" i="2"/>
  <c r="I51" i="2"/>
  <c r="G285" i="2"/>
  <c r="I193" i="1"/>
  <c r="H193" i="1" s="1"/>
  <c r="H194" i="1"/>
  <c r="L285" i="1"/>
  <c r="G193" i="11"/>
  <c r="J284" i="10"/>
  <c r="I284" i="9"/>
  <c r="D194" i="9"/>
  <c r="C203" i="9"/>
  <c r="D172" i="9"/>
  <c r="C172" i="9" s="1"/>
  <c r="C173" i="9"/>
  <c r="G74" i="11"/>
  <c r="G51" i="11" s="1"/>
  <c r="D172" i="8"/>
  <c r="C172" i="8" s="1"/>
  <c r="C173" i="8"/>
  <c r="C20" i="8"/>
  <c r="E74" i="7"/>
  <c r="E51" i="7" s="1"/>
  <c r="E50" i="7" s="1"/>
  <c r="K285" i="7"/>
  <c r="H26" i="7"/>
  <c r="C20" i="11"/>
  <c r="F50" i="8"/>
  <c r="F49" i="8" s="1"/>
  <c r="K20" i="7"/>
  <c r="L284" i="7"/>
  <c r="I250" i="6"/>
  <c r="H250" i="6" s="1"/>
  <c r="H251" i="6"/>
  <c r="D194" i="6"/>
  <c r="C195" i="6"/>
  <c r="H271" i="6"/>
  <c r="I269" i="6"/>
  <c r="C173" i="4"/>
  <c r="E172" i="4"/>
  <c r="C172" i="4" s="1"/>
  <c r="I74" i="4"/>
  <c r="H74" i="4" s="1"/>
  <c r="I229" i="5"/>
  <c r="D172" i="3"/>
  <c r="C172" i="3" s="1"/>
  <c r="C173" i="3"/>
  <c r="H165" i="3"/>
  <c r="I164" i="3"/>
  <c r="H164" i="3" s="1"/>
  <c r="H83" i="3"/>
  <c r="I82" i="3"/>
  <c r="H82" i="3" s="1"/>
  <c r="H173" i="5"/>
  <c r="H26" i="2"/>
  <c r="K20" i="2"/>
  <c r="C74" i="1"/>
  <c r="K285" i="1"/>
  <c r="H26" i="1"/>
  <c r="D284" i="6"/>
  <c r="D194" i="4"/>
  <c r="H52" i="4"/>
  <c r="F20" i="4"/>
  <c r="C20" i="4" s="1"/>
  <c r="F285" i="1"/>
  <c r="K20" i="1"/>
  <c r="I74" i="1"/>
  <c r="C49" i="20" l="1"/>
  <c r="L49" i="6"/>
  <c r="L285" i="6"/>
  <c r="G49" i="5"/>
  <c r="G285" i="5"/>
  <c r="F50" i="5"/>
  <c r="I51" i="5"/>
  <c r="H51" i="5" s="1"/>
  <c r="K49" i="4"/>
  <c r="K285" i="4"/>
  <c r="L285" i="4"/>
  <c r="I284" i="12"/>
  <c r="L49" i="11"/>
  <c r="L285" i="11"/>
  <c r="F51" i="11"/>
  <c r="F50" i="11" s="1"/>
  <c r="I51" i="11"/>
  <c r="H51" i="11" s="1"/>
  <c r="G50" i="10"/>
  <c r="H229" i="10"/>
  <c r="F285" i="10"/>
  <c r="E284" i="10"/>
  <c r="J50" i="9"/>
  <c r="I51" i="9"/>
  <c r="I50" i="9" s="1"/>
  <c r="L50" i="9"/>
  <c r="L49" i="9" s="1"/>
  <c r="G49" i="8"/>
  <c r="G285" i="8"/>
  <c r="E50" i="8"/>
  <c r="L49" i="8"/>
  <c r="L285" i="8"/>
  <c r="C74" i="7"/>
  <c r="D284" i="3"/>
  <c r="E284" i="3"/>
  <c r="E193" i="3"/>
  <c r="E50" i="3" s="1"/>
  <c r="K51" i="3"/>
  <c r="K50" i="3" s="1"/>
  <c r="K49" i="3" s="1"/>
  <c r="J49" i="3"/>
  <c r="L49" i="3"/>
  <c r="L285" i="3"/>
  <c r="D284" i="2"/>
  <c r="F285" i="2"/>
  <c r="H229" i="2"/>
  <c r="L193" i="2"/>
  <c r="L50" i="2" s="1"/>
  <c r="G284" i="2"/>
  <c r="H24" i="32"/>
  <c r="I20" i="32"/>
  <c r="H20" i="32" s="1"/>
  <c r="H24" i="27"/>
  <c r="I20" i="27"/>
  <c r="H20" i="27" s="1"/>
  <c r="H24" i="26"/>
  <c r="I20" i="26"/>
  <c r="H20" i="26" s="1"/>
  <c r="H24" i="30"/>
  <c r="I20" i="30"/>
  <c r="H20" i="30" s="1"/>
  <c r="I20" i="33"/>
  <c r="H20" i="33" s="1"/>
  <c r="H24" i="33"/>
  <c r="I285" i="27"/>
  <c r="H285" i="27" s="1"/>
  <c r="H24" i="34"/>
  <c r="I20" i="34"/>
  <c r="H20" i="34" s="1"/>
  <c r="H24" i="24"/>
  <c r="I20" i="24"/>
  <c r="H20" i="24" s="1"/>
  <c r="I20" i="35"/>
  <c r="H20" i="35" s="1"/>
  <c r="H24" i="35"/>
  <c r="H24" i="25"/>
  <c r="I20" i="25"/>
  <c r="H20" i="25" s="1"/>
  <c r="I49" i="22"/>
  <c r="H49" i="22" s="1"/>
  <c r="I24" i="22"/>
  <c r="H50" i="22"/>
  <c r="H50" i="23"/>
  <c r="I49" i="23"/>
  <c r="H49" i="23" s="1"/>
  <c r="I24" i="23"/>
  <c r="I285" i="23" s="1"/>
  <c r="H285" i="23" s="1"/>
  <c r="H50" i="21"/>
  <c r="I285" i="21"/>
  <c r="H285" i="21" s="1"/>
  <c r="I49" i="21"/>
  <c r="H49" i="21" s="1"/>
  <c r="D20" i="20"/>
  <c r="C20" i="20" s="1"/>
  <c r="C24" i="20"/>
  <c r="C49" i="21"/>
  <c r="C285" i="20"/>
  <c r="I285" i="20"/>
  <c r="H285" i="20" s="1"/>
  <c r="H50" i="20"/>
  <c r="I24" i="20"/>
  <c r="I49" i="20"/>
  <c r="H49" i="20" s="1"/>
  <c r="C285" i="21"/>
  <c r="K284" i="3"/>
  <c r="K51" i="6"/>
  <c r="K50" i="6" s="1"/>
  <c r="K284" i="6"/>
  <c r="K49" i="8"/>
  <c r="K285" i="8"/>
  <c r="L285" i="9"/>
  <c r="L49" i="5"/>
  <c r="L285" i="5"/>
  <c r="E285" i="7"/>
  <c r="E49" i="7"/>
  <c r="E285" i="3"/>
  <c r="E49" i="3"/>
  <c r="K49" i="11"/>
  <c r="K285" i="11"/>
  <c r="K285" i="3"/>
  <c r="I51" i="4"/>
  <c r="H229" i="5"/>
  <c r="I284" i="5"/>
  <c r="C194" i="6"/>
  <c r="D193" i="6"/>
  <c r="C193" i="6" s="1"/>
  <c r="G50" i="11"/>
  <c r="C194" i="9"/>
  <c r="C284" i="9" s="1"/>
  <c r="D193" i="9"/>
  <c r="D284" i="9"/>
  <c r="C51" i="2"/>
  <c r="H194" i="10"/>
  <c r="I193" i="10"/>
  <c r="H193" i="10" s="1"/>
  <c r="H194" i="11"/>
  <c r="I193" i="11"/>
  <c r="H193" i="11" s="1"/>
  <c r="I284" i="2"/>
  <c r="H74" i="2"/>
  <c r="H284" i="2" s="1"/>
  <c r="C74" i="3"/>
  <c r="D51" i="3"/>
  <c r="H230" i="6"/>
  <c r="I229" i="6"/>
  <c r="H229" i="6" s="1"/>
  <c r="F49" i="11"/>
  <c r="F285" i="11"/>
  <c r="H268" i="10"/>
  <c r="I284" i="10"/>
  <c r="D193" i="2"/>
  <c r="C193" i="2" s="1"/>
  <c r="J51" i="1"/>
  <c r="J50" i="1" s="1"/>
  <c r="H52" i="1"/>
  <c r="H194" i="6"/>
  <c r="H203" i="4"/>
  <c r="I194" i="4"/>
  <c r="E193" i="5"/>
  <c r="C194" i="5"/>
  <c r="C52" i="6"/>
  <c r="D51" i="6"/>
  <c r="K285" i="10"/>
  <c r="H26" i="10"/>
  <c r="K20" i="10"/>
  <c r="C229" i="10"/>
  <c r="D284" i="10"/>
  <c r="J193" i="12"/>
  <c r="H193" i="12" s="1"/>
  <c r="H194" i="12"/>
  <c r="H284" i="12" s="1"/>
  <c r="J284" i="12"/>
  <c r="C172" i="11"/>
  <c r="E51" i="11"/>
  <c r="E50" i="11" s="1"/>
  <c r="E285" i="1"/>
  <c r="E49" i="1"/>
  <c r="E284" i="11"/>
  <c r="H269" i="6"/>
  <c r="I268" i="6"/>
  <c r="I193" i="6" s="1"/>
  <c r="H193" i="6" s="1"/>
  <c r="C52" i="8"/>
  <c r="D51" i="8"/>
  <c r="H51" i="9"/>
  <c r="C194" i="8"/>
  <c r="C284" i="8" s="1"/>
  <c r="D193" i="8"/>
  <c r="C193" i="8" s="1"/>
  <c r="C52" i="10"/>
  <c r="D51" i="10"/>
  <c r="H52" i="10"/>
  <c r="I51" i="10"/>
  <c r="C268" i="12"/>
  <c r="D284" i="12"/>
  <c r="I50" i="12"/>
  <c r="D51" i="5"/>
  <c r="H52" i="6"/>
  <c r="H194" i="7"/>
  <c r="I193" i="7"/>
  <c r="H193" i="7" s="1"/>
  <c r="H194" i="9"/>
  <c r="H284" i="9" s="1"/>
  <c r="I193" i="9"/>
  <c r="H193" i="9" s="1"/>
  <c r="C52" i="12"/>
  <c r="D51" i="12"/>
  <c r="D284" i="1"/>
  <c r="I74" i="6"/>
  <c r="H74" i="6" s="1"/>
  <c r="C51" i="7"/>
  <c r="D50" i="7"/>
  <c r="H194" i="8"/>
  <c r="I193" i="8"/>
  <c r="H193" i="8" s="1"/>
  <c r="I284" i="8"/>
  <c r="F285" i="7"/>
  <c r="E193" i="9"/>
  <c r="E50" i="9" s="1"/>
  <c r="E284" i="9"/>
  <c r="L49" i="12"/>
  <c r="L285" i="12"/>
  <c r="J51" i="12"/>
  <c r="E51" i="4"/>
  <c r="E50" i="4" s="1"/>
  <c r="E284" i="7"/>
  <c r="G284" i="11"/>
  <c r="C194" i="4"/>
  <c r="D193" i="4"/>
  <c r="C193" i="4" s="1"/>
  <c r="I50" i="2"/>
  <c r="H51" i="2"/>
  <c r="E284" i="4"/>
  <c r="C51" i="1"/>
  <c r="G49" i="7"/>
  <c r="G285" i="7"/>
  <c r="E285" i="2"/>
  <c r="E49" i="2"/>
  <c r="E50" i="5"/>
  <c r="I52" i="3"/>
  <c r="I74" i="3"/>
  <c r="H74" i="3" s="1"/>
  <c r="H230" i="3"/>
  <c r="I229" i="3"/>
  <c r="H229" i="3" s="1"/>
  <c r="J193" i="4"/>
  <c r="J50" i="4" s="1"/>
  <c r="H229" i="4"/>
  <c r="H52" i="8"/>
  <c r="I51" i="8"/>
  <c r="D51" i="9"/>
  <c r="C194" i="11"/>
  <c r="D193" i="11"/>
  <c r="C193" i="11" s="1"/>
  <c r="D284" i="11"/>
  <c r="C194" i="10"/>
  <c r="D193" i="10"/>
  <c r="C193" i="10" s="1"/>
  <c r="K49" i="6"/>
  <c r="K285" i="6"/>
  <c r="C194" i="1"/>
  <c r="C284" i="1" s="1"/>
  <c r="D193" i="1"/>
  <c r="C193" i="1" s="1"/>
  <c r="D284" i="4"/>
  <c r="H173" i="3"/>
  <c r="I172" i="3"/>
  <c r="H172" i="3" s="1"/>
  <c r="C52" i="4"/>
  <c r="D51" i="4"/>
  <c r="C229" i="5"/>
  <c r="D193" i="5"/>
  <c r="C193" i="5" s="1"/>
  <c r="G49" i="9"/>
  <c r="G285" i="9"/>
  <c r="F285" i="8"/>
  <c r="C74" i="11"/>
  <c r="H229" i="11"/>
  <c r="I284" i="11"/>
  <c r="E284" i="5"/>
  <c r="G49" i="6"/>
  <c r="G285" i="6"/>
  <c r="J51" i="10"/>
  <c r="J50" i="10" s="1"/>
  <c r="H74" i="1"/>
  <c r="H284" i="1" s="1"/>
  <c r="I51" i="1"/>
  <c r="I284" i="1"/>
  <c r="K49" i="5"/>
  <c r="K285" i="5"/>
  <c r="H269" i="3"/>
  <c r="I268" i="3"/>
  <c r="K284" i="11"/>
  <c r="H268" i="11"/>
  <c r="E285" i="8"/>
  <c r="E49" i="8"/>
  <c r="D284" i="8"/>
  <c r="C52" i="11"/>
  <c r="D51" i="11"/>
  <c r="D193" i="12"/>
  <c r="C193" i="12" s="1"/>
  <c r="C194" i="3"/>
  <c r="C284" i="3" s="1"/>
  <c r="D193" i="3"/>
  <c r="C193" i="3" s="1"/>
  <c r="H194" i="5"/>
  <c r="I193" i="5"/>
  <c r="H193" i="5" s="1"/>
  <c r="H194" i="3"/>
  <c r="C268" i="5"/>
  <c r="D284" i="5"/>
  <c r="C284" i="7"/>
  <c r="H52" i="7"/>
  <c r="I51" i="7"/>
  <c r="J285" i="9"/>
  <c r="J49" i="9"/>
  <c r="K193" i="2"/>
  <c r="K284" i="2"/>
  <c r="F285" i="5" l="1"/>
  <c r="F49" i="5"/>
  <c r="J50" i="12"/>
  <c r="I50" i="11"/>
  <c r="C284" i="11"/>
  <c r="H284" i="10"/>
  <c r="G49" i="10"/>
  <c r="G285" i="10"/>
  <c r="H284" i="8"/>
  <c r="L285" i="2"/>
  <c r="L49" i="2"/>
  <c r="H193" i="2"/>
  <c r="H24" i="23"/>
  <c r="I20" i="23"/>
  <c r="H20" i="23" s="1"/>
  <c r="H24" i="22"/>
  <c r="I20" i="22"/>
  <c r="H20" i="22" s="1"/>
  <c r="I285" i="22"/>
  <c r="H285" i="22" s="1"/>
  <c r="H24" i="20"/>
  <c r="I20" i="20"/>
  <c r="H20" i="20" s="1"/>
  <c r="I193" i="3"/>
  <c r="H193" i="3" s="1"/>
  <c r="C51" i="11"/>
  <c r="D50" i="11"/>
  <c r="I50" i="1"/>
  <c r="H51" i="1"/>
  <c r="C51" i="9"/>
  <c r="D50" i="9"/>
  <c r="J285" i="4"/>
  <c r="J49" i="4"/>
  <c r="H52" i="3"/>
  <c r="I51" i="3"/>
  <c r="C284" i="4"/>
  <c r="J285" i="12"/>
  <c r="J49" i="12"/>
  <c r="E285" i="9"/>
  <c r="E49" i="9"/>
  <c r="I50" i="5"/>
  <c r="C51" i="5"/>
  <c r="D50" i="5"/>
  <c r="C284" i="12"/>
  <c r="E285" i="11"/>
  <c r="E49" i="11"/>
  <c r="J49" i="1"/>
  <c r="J285" i="1"/>
  <c r="D50" i="3"/>
  <c r="C51" i="3"/>
  <c r="D50" i="2"/>
  <c r="H284" i="11"/>
  <c r="D285" i="7"/>
  <c r="C285" i="7" s="1"/>
  <c r="C50" i="7"/>
  <c r="D49" i="7"/>
  <c r="C49" i="7" s="1"/>
  <c r="K50" i="2"/>
  <c r="H50" i="2" s="1"/>
  <c r="I49" i="12"/>
  <c r="H50" i="12"/>
  <c r="I24" i="12"/>
  <c r="I50" i="10"/>
  <c r="H51" i="10"/>
  <c r="C51" i="8"/>
  <c r="D50" i="8"/>
  <c r="G49" i="11"/>
  <c r="G285" i="11"/>
  <c r="H284" i="5"/>
  <c r="H51" i="8"/>
  <c r="I50" i="8"/>
  <c r="E285" i="5"/>
  <c r="E49" i="5"/>
  <c r="I50" i="7"/>
  <c r="H51" i="7"/>
  <c r="C284" i="5"/>
  <c r="I49" i="11"/>
  <c r="H49" i="11" s="1"/>
  <c r="I24" i="11"/>
  <c r="H50" i="11"/>
  <c r="J285" i="10"/>
  <c r="J49" i="10"/>
  <c r="C51" i="4"/>
  <c r="D50" i="4"/>
  <c r="D50" i="1"/>
  <c r="I24" i="2"/>
  <c r="I285" i="2" s="1"/>
  <c r="I49" i="2"/>
  <c r="C51" i="12"/>
  <c r="D50" i="12"/>
  <c r="I51" i="6"/>
  <c r="H51" i="12"/>
  <c r="C284" i="10"/>
  <c r="D50" i="6"/>
  <c r="C51" i="6"/>
  <c r="H194" i="4"/>
  <c r="I193" i="4"/>
  <c r="H193" i="4" s="1"/>
  <c r="I284" i="4"/>
  <c r="H51" i="4"/>
  <c r="H268" i="3"/>
  <c r="I284" i="3"/>
  <c r="H284" i="4"/>
  <c r="E285" i="4"/>
  <c r="E49" i="4"/>
  <c r="H284" i="7"/>
  <c r="C51" i="10"/>
  <c r="D50" i="10"/>
  <c r="I285" i="9"/>
  <c r="H285" i="9" s="1"/>
  <c r="I24" i="9"/>
  <c r="H50" i="9"/>
  <c r="I49" i="9"/>
  <c r="H49" i="9" s="1"/>
  <c r="H268" i="6"/>
  <c r="H284" i="6" s="1"/>
  <c r="I284" i="6"/>
  <c r="C193" i="9"/>
  <c r="C284" i="6"/>
  <c r="H284" i="3" l="1"/>
  <c r="H24" i="9"/>
  <c r="I20" i="9"/>
  <c r="H20" i="9" s="1"/>
  <c r="D285" i="6"/>
  <c r="C285" i="6" s="1"/>
  <c r="C50" i="6"/>
  <c r="D49" i="6"/>
  <c r="C49" i="6" s="1"/>
  <c r="C50" i="12"/>
  <c r="D49" i="12"/>
  <c r="C49" i="12" s="1"/>
  <c r="D285" i="12"/>
  <c r="C285" i="12" s="1"/>
  <c r="I20" i="11"/>
  <c r="H20" i="11" s="1"/>
  <c r="H24" i="11"/>
  <c r="I24" i="8"/>
  <c r="I285" i="8" s="1"/>
  <c r="H285" i="8" s="1"/>
  <c r="H50" i="8"/>
  <c r="I49" i="8"/>
  <c r="H49" i="8" s="1"/>
  <c r="I24" i="10"/>
  <c r="H50" i="10"/>
  <c r="I49" i="10"/>
  <c r="H49" i="10" s="1"/>
  <c r="H49" i="12"/>
  <c r="D285" i="3"/>
  <c r="C285" i="3" s="1"/>
  <c r="C50" i="3"/>
  <c r="D49" i="3"/>
  <c r="C49" i="3" s="1"/>
  <c r="I24" i="5"/>
  <c r="I285" i="5" s="1"/>
  <c r="H285" i="5" s="1"/>
  <c r="H50" i="5"/>
  <c r="I49" i="5"/>
  <c r="H49" i="5" s="1"/>
  <c r="H24" i="2"/>
  <c r="I20" i="2"/>
  <c r="H20" i="2" s="1"/>
  <c r="H24" i="12"/>
  <c r="I20" i="12"/>
  <c r="H20" i="12" s="1"/>
  <c r="K49" i="2"/>
  <c r="H49" i="2" s="1"/>
  <c r="K285" i="2"/>
  <c r="H285" i="2" s="1"/>
  <c r="H50" i="1"/>
  <c r="I49" i="1"/>
  <c r="I24" i="7"/>
  <c r="H50" i="7"/>
  <c r="I49" i="7"/>
  <c r="H49" i="7" s="1"/>
  <c r="D285" i="8"/>
  <c r="C285" i="8" s="1"/>
  <c r="D49" i="8"/>
  <c r="C49" i="8" s="1"/>
  <c r="C50" i="8"/>
  <c r="D285" i="10"/>
  <c r="C285" i="10" s="1"/>
  <c r="C50" i="10"/>
  <c r="D49" i="10"/>
  <c r="C49" i="10" s="1"/>
  <c r="I50" i="4"/>
  <c r="D285" i="1"/>
  <c r="C285" i="1" s="1"/>
  <c r="C50" i="1"/>
  <c r="D49" i="1"/>
  <c r="C49" i="1" s="1"/>
  <c r="I285" i="11"/>
  <c r="H285" i="11" s="1"/>
  <c r="C50" i="2"/>
  <c r="D285" i="2"/>
  <c r="C285" i="2" s="1"/>
  <c r="D49" i="2"/>
  <c r="C49" i="2" s="1"/>
  <c r="D49" i="5"/>
  <c r="C49" i="5" s="1"/>
  <c r="D285" i="5"/>
  <c r="C285" i="5" s="1"/>
  <c r="C50" i="5"/>
  <c r="H51" i="3"/>
  <c r="I50" i="3"/>
  <c r="D285" i="9"/>
  <c r="C285" i="9" s="1"/>
  <c r="D49" i="9"/>
  <c r="C49" i="9" s="1"/>
  <c r="C50" i="9"/>
  <c r="D285" i="11"/>
  <c r="C285" i="11" s="1"/>
  <c r="C50" i="11"/>
  <c r="D49" i="11"/>
  <c r="C49" i="11" s="1"/>
  <c r="H51" i="6"/>
  <c r="I50" i="6"/>
  <c r="C50" i="4"/>
  <c r="D285" i="4"/>
  <c r="C285" i="4" s="1"/>
  <c r="D49" i="4"/>
  <c r="C49" i="4" s="1"/>
  <c r="I285" i="12"/>
  <c r="H285" i="12" s="1"/>
  <c r="I20" i="7" l="1"/>
  <c r="H20" i="7" s="1"/>
  <c r="H24" i="7"/>
  <c r="H50" i="6"/>
  <c r="I49" i="6"/>
  <c r="H49" i="6" s="1"/>
  <c r="I24" i="6"/>
  <c r="I285" i="6" s="1"/>
  <c r="H285" i="6" s="1"/>
  <c r="I285" i="3"/>
  <c r="H285" i="3" s="1"/>
  <c r="H50" i="3"/>
  <c r="I49" i="3"/>
  <c r="H49" i="3" s="1"/>
  <c r="I24" i="3"/>
  <c r="I24" i="1"/>
  <c r="H49" i="1"/>
  <c r="I20" i="10"/>
  <c r="H20" i="10" s="1"/>
  <c r="H24" i="10"/>
  <c r="I49" i="4"/>
  <c r="H50" i="4"/>
  <c r="I285" i="7"/>
  <c r="H285" i="7" s="1"/>
  <c r="I285" i="10"/>
  <c r="H285" i="10" s="1"/>
  <c r="H24" i="5"/>
  <c r="I20" i="5"/>
  <c r="H20" i="5" s="1"/>
  <c r="H24" i="8"/>
  <c r="I20" i="8"/>
  <c r="H20" i="8" s="1"/>
  <c r="H49" i="4" l="1"/>
  <c r="I24" i="4"/>
  <c r="H24" i="1"/>
  <c r="I20" i="1"/>
  <c r="H20" i="1" s="1"/>
  <c r="I285" i="1"/>
  <c r="H285" i="1" s="1"/>
  <c r="I20" i="3"/>
  <c r="H20" i="3" s="1"/>
  <c r="H24" i="3"/>
  <c r="H24" i="6"/>
  <c r="I20" i="6"/>
  <c r="H20" i="6" s="1"/>
  <c r="H24" i="4" l="1"/>
  <c r="I20" i="4"/>
  <c r="H20" i="4" s="1"/>
  <c r="I285" i="4"/>
  <c r="H285" i="4" s="1"/>
</calcChain>
</file>

<file path=xl/sharedStrings.xml><?xml version="1.0" encoding="utf-8"?>
<sst xmlns="http://schemas.openxmlformats.org/spreadsheetml/2006/main" count="15357" uniqueCount="430">
  <si>
    <t>Tāme Nr.08.3.1.</t>
  </si>
  <si>
    <t>IEŅĒMUMU UN IZDEVUMU TĀME 2017.GADAM</t>
  </si>
  <si>
    <t>Budžeta finansēta institūcija</t>
  </si>
  <si>
    <t>Jūrmalas Centrālā bibliotēka</t>
  </si>
  <si>
    <t>Reģistrācijas Nr.</t>
  </si>
  <si>
    <t>90000056450</t>
  </si>
  <si>
    <t>Adrese</t>
  </si>
  <si>
    <t>Dubultu prospekts 42 , Jūrmala , LV 2015</t>
  </si>
  <si>
    <t>Funkcionālās klasifikācijas kods</t>
  </si>
  <si>
    <t>08.210</t>
  </si>
  <si>
    <t>Programma</t>
  </si>
  <si>
    <t>Iestādes uzturēšana un bibliotēku pakalpojumu pieejamības nodrošināšana</t>
  </si>
  <si>
    <t>Konta Nr.</t>
  </si>
  <si>
    <t>pamatbudžetam</t>
  </si>
  <si>
    <t>LV61PARX0002484572027</t>
  </si>
  <si>
    <t>Valsts budžeta transfertiem</t>
  </si>
  <si>
    <t>projektiem</t>
  </si>
  <si>
    <t>maksas pakalpojumiem</t>
  </si>
  <si>
    <t>LV85PARX0002484577027</t>
  </si>
  <si>
    <t>ziedojumiem, dāvinājumiem</t>
  </si>
  <si>
    <t>Budžeta klasifikācijas                                                         kods</t>
  </si>
  <si>
    <t>Rādītāju nosaukumi</t>
  </si>
  <si>
    <t>Iestādes pieprasījums 2017.gadam</t>
  </si>
  <si>
    <t>Izdevumu tāme 2017.gadam</t>
  </si>
  <si>
    <t>Kopā</t>
  </si>
  <si>
    <t>Pamatbudžets</t>
  </si>
  <si>
    <t>Valsts budžeta transferti (mērķdotācijas)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</si>
  <si>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</si>
  <si>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</si>
  <si>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</si>
  <si>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</si>
  <si>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</si>
  <si>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</si>
  <si>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</si>
  <si>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</si>
  <si>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iestāžu saņemtie transferti no augstākas iestādes</t>
  </si>
  <si>
    <t>X</t>
  </si>
  <si>
    <t>Ieņēmumi no citiem avotiem saskaņā ar noslēgtajiem līgumiem</t>
  </si>
  <si>
    <t>Ieņēmumi no budžeta iestāžu sniegtajiem maksas pakalpojumiem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</si>
  <si>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</si>
  <si>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</si>
  <si>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</si>
  <si>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</si>
  <si>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</si>
  <si>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</si>
  <si>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</si>
  <si>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nomu</t>
  </si>
  <si>
    <t>Ieņēmumi no kustamā īpašuma iznomāšanas</t>
  </si>
  <si>
    <t>Ieņēmumi par pārējiem budžeta iestāžu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</si>
  <si>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</si>
  <si>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</si>
  <si>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</si>
  <si>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</si>
  <si>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</si>
  <si>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</si>
  <si>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</si>
  <si>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</si>
  <si>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</si>
  <si>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</si>
  <si>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</si>
  <si>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</si>
  <si>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</si>
  <si>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</si>
  <si>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</si>
  <si>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</si>
  <si>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</si>
  <si>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</si>
  <si>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</si>
  <si>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 un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</si>
  <si>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</si>
  <si>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</si>
  <si>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</si>
  <si>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</si>
  <si>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</si>
  <si>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</si>
  <si>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</si>
  <si>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</si>
  <si>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sociāla rakstura pabalsti un kompensācijas</t>
  </si>
  <si>
    <t>Darba devēja valsts sociālās apdrošin. obligātās iemaksas</t>
  </si>
  <si>
    <t>Darba devēja pabalsti, kompensācijas un citi maksājumi</t>
  </si>
  <si>
    <t>Darba devēja pabalsti un kompensācijas, no kuriem aprēķina iedzīvotāju ienākuma nodokli un valsts sociālās apdrošināšanas obligātās iemaksas</t>
  </si>
  <si>
    <t>Mācību maksas kompensācija</t>
  </si>
  <si>
    <t>Uzturdevas kompensācija</t>
  </si>
  <si>
    <t>Darba devēja izdevumi veselības, dzīvības un nelaimes gadījumu apdrošināšanai</t>
  </si>
  <si>
    <t>Darba devēja pabalsti un kompensācijas, no kā neaprēķina iedzīvotāju ienākuma nodokli un valsts sociālās apdrošināšanas obligātās iemaksas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</si>
  <si>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</si>
  <si>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</si>
  <si>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</si>
  <si>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</si>
  <si>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</si>
  <si>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</si>
  <si>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</si>
  <si>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</si>
  <si>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</si>
  <si>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</si>
  <si>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</si>
  <si>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</si>
  <si>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</si>
  <si>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siltumenerģiju, tai skaitā apkuri</t>
  </si>
  <si>
    <t>Izdevumi par ūdeni un kanalizāciju</t>
  </si>
  <si>
    <t>Izdevumi par elektroenerģiju</t>
  </si>
  <si>
    <t>Izdevumi par atkritumu savākšanu, izvešanu no apdzīvotām vietām un teritorijām ārpus apdzīvotām vietām un utilizāciju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</si>
  <si>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</si>
  <si>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</si>
  <si>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</si>
  <si>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</si>
  <si>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</si>
  <si>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</si>
  <si>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Izdevumi par saņemtajiem apmācību pakalpojumiem</t>
  </si>
  <si>
    <t>Bankas komisija, pakalpojumi</t>
  </si>
  <si>
    <t xml:space="preserve">Pārējie iestādes administratīvie izdevumi </t>
  </si>
  <si>
    <t>Remontdarbi un iestāžu uzturēšanas pakalpojumi (izņemot kapitālo remontu)</t>
  </si>
  <si>
    <t>Ēku, būvju un telpu kārtējais remonts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</si>
  <si>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</si>
  <si>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</si>
  <si>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</si>
  <si>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</si>
  <si>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</si>
  <si>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Profesionālās darbības civiltiesiskās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</si>
  <si>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</si>
  <si>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</si>
  <si>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</si>
  <si>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</si>
  <si>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</si>
  <si>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</si>
  <si>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</si>
  <si>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</si>
  <si>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</si>
  <si>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</si>
  <si>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</si>
  <si>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Citi pakalpojumi</t>
  </si>
  <si>
    <t>Izdevumi par tiesvedības darbiem</t>
  </si>
  <si>
    <t>Ar brīvprātīgā darba veikšanu saistītie izdevumi</t>
  </si>
  <si>
    <t>Pašvaldību līdzekļi neparedzētiem gadījumiem</t>
  </si>
  <si>
    <t>Izdevumi juridiskās palīdzības sniedzējiem un zvērinātiem tiesu izpildītājiem</t>
  </si>
  <si>
    <t>Pārējie iepriekš neklasificētie pakalpojumu veidi</t>
  </si>
  <si>
    <t>Maksājumi par sniegtajiem finanšu pakalpojumiem</t>
  </si>
  <si>
    <t>Maksājumi par pašvaldību parāda apkalpošanu</t>
  </si>
  <si>
    <t>Krājumi, materiāli, energoresursi, preces, biroja preces un inventārs, kurus neuzskaita kodā 5000</t>
  </si>
  <si>
    <t>Izdevumi par precēm iestādes darbības nodrošināšanai</t>
  </si>
  <si>
    <t xml:space="preserve">Biroja preces </t>
  </si>
  <si>
    <t>Inventārs</t>
  </si>
  <si>
    <t>Spectērpi</t>
  </si>
  <si>
    <t>Izdevumi par precēm iestādes administratīvās darbības nodrošināšanai un sabiedrisko attiecību īstenošanai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</si>
  <si>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</si>
  <si>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</si>
  <si>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</si>
  <si>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</si>
  <si>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</si>
  <si>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med.instrumenti,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</si>
  <si>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</si>
  <si>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</si>
  <si>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</si>
  <si>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</si>
  <si>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</si>
  <si>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</si>
  <si>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</si>
  <si>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</si>
  <si>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</si>
  <si>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</si>
  <si>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</si>
  <si>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</si>
  <si>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</si>
  <si>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</si>
  <si>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</si>
  <si>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</si>
  <si>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</si>
  <si>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</si>
  <si>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</si>
  <si>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</si>
  <si>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</si>
  <si>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</si>
  <si>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</si>
  <si>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</si>
  <si>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</si>
  <si>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</si>
  <si>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</si>
  <si>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</si>
  <si>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</si>
  <si>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</si>
  <si>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</si>
  <si>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</si>
  <si>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</si>
  <si>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</si>
  <si>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</si>
  <si>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</si>
  <si>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</si>
  <si>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</si>
  <si>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</si>
  <si>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</si>
  <si>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</si>
  <si>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</si>
  <si>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</si>
  <si>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</si>
  <si>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</si>
  <si>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</si>
  <si>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</si>
  <si>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</si>
  <si>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</si>
  <si>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</si>
  <si>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</si>
  <si>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</si>
  <si>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</si>
  <si>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</si>
  <si>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</si>
  <si>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</si>
  <si>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</si>
  <si>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</si>
  <si>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</si>
  <si>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</si>
  <si>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</si>
  <si>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</si>
  <si>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</si>
  <si>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</si>
  <si>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</si>
  <si>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</si>
  <si>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</si>
  <si>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</si>
  <si>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</si>
  <si>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</si>
  <si>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</si>
  <si>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</si>
  <si>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</si>
  <si>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</si>
  <si>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</si>
  <si>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</si>
  <si>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</si>
  <si>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</si>
  <si>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</si>
  <si>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</si>
  <si>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</si>
  <si>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</si>
  <si>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</si>
  <si>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</si>
  <si>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</si>
  <si>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</si>
  <si>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</si>
  <si>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</si>
  <si>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</si>
  <si>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</si>
  <si>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</si>
  <si>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</si>
  <si>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</si>
  <si>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</si>
  <si>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</si>
  <si>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</si>
  <si>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</si>
  <si>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</si>
  <si>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</si>
  <si>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</si>
  <si>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</si>
  <si>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</si>
  <si>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</si>
  <si>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</si>
  <si>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</si>
  <si>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</si>
  <si>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</si>
  <si>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</si>
  <si>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</si>
  <si>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</si>
  <si>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sociālāpalīdzība iedzīvotājiem natūrā</t>
  </si>
  <si>
    <t>Pabalsti ēdināšanai natūrā</t>
  </si>
  <si>
    <t>Pašvaldības vienreizējie pabalsti natūrā ārkārtas situācijā</t>
  </si>
  <si>
    <t>Sociālās garantijas bāreņiem un audžuģimenēm natūrā</t>
  </si>
  <si>
    <t>Pārējā sociālā palīdzība 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</si>
  <si>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</si>
  <si>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</si>
  <si>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</si>
  <si>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</si>
  <si>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</si>
  <si>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</si>
  <si>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</si>
  <si>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</si>
  <si>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</si>
  <si>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</si>
  <si>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</si>
  <si>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Izsoles nodrošinājuma un citu maksājumu, kas saistīti ar dalību izsolēs, atmaksa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</si>
  <si>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</si>
  <si>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</si>
  <si>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</si>
  <si>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</si>
  <si>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</si>
  <si>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</si>
  <si>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un tās iestāžu savstarpējie uzturēšanas izdevumu transferti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</si>
  <si>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</si>
  <si>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</si>
  <si>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</si>
  <si>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Pašvaldības iemaksa pašvaldību finanšu izlīdzināšanas fondā</t>
  </si>
  <si>
    <t>Starptautiskā sadarbība</t>
  </si>
  <si>
    <t>Pārējie pārskaitījumi ārvalstīm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</si>
  <si>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</si>
  <si>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</si>
  <si>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</si>
  <si>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</si>
  <si>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</si>
  <si>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</si>
  <si>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</si>
  <si>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</si>
  <si>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</si>
  <si>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</si>
  <si>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</si>
  <si>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</si>
  <si>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</si>
  <si>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</si>
  <si>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</si>
  <si>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</si>
  <si>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</si>
  <si>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</si>
  <si>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</si>
  <si>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</si>
  <si>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</si>
  <si>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</si>
  <si>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</si>
  <si>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</si>
  <si>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</si>
  <si>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</si>
  <si>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</si>
  <si>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</si>
  <si>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Tāme Nr.08.4.1.</t>
  </si>
  <si>
    <t>Jūrmalas Kultūras centrs</t>
  </si>
  <si>
    <t xml:space="preserve"> 90009229680</t>
  </si>
  <si>
    <t>Jomas ielā 35, Jūrmalā LV-2015</t>
  </si>
  <si>
    <t>08.230</t>
  </si>
  <si>
    <t>LV59PARX0002484572063</t>
  </si>
  <si>
    <t>LV59PARX0002484573033</t>
  </si>
  <si>
    <t>LV20PARX0002484577033</t>
  </si>
  <si>
    <t>Tāme Nr.08.4.2.</t>
  </si>
  <si>
    <t>08.620</t>
  </si>
  <si>
    <t>Pilsētas kultūras un atpūtas pasākumi</t>
  </si>
  <si>
    <t>Tāme Nr.08.6.1.</t>
  </si>
  <si>
    <t>Jūrmalas pilsētas muzejs</t>
  </si>
  <si>
    <t>90000056408</t>
  </si>
  <si>
    <t>Tirgoņu iela 29, Jūrmala, LV-2015</t>
  </si>
  <si>
    <t>08.220</t>
  </si>
  <si>
    <t>LV07PARX0002484572029</t>
  </si>
  <si>
    <t>LV34TREL9813050002000</t>
  </si>
  <si>
    <t>LV31PARX0002484577029</t>
  </si>
  <si>
    <t>LV65PARX0002484576029</t>
  </si>
  <si>
    <t>Tāme Nr.08.6.2.</t>
  </si>
  <si>
    <t>Jūrmalas pilsētas muzeja filiāles, Aspazijas mājas digitālās ekspozīcijas ieviešana</t>
  </si>
  <si>
    <t>LV68PARX0002484572095</t>
  </si>
  <si>
    <t>Tāme Nr.08.6.3.</t>
  </si>
  <si>
    <t>Tāme Nr.08.5.1.</t>
  </si>
  <si>
    <t>Jūrmalas Sporta servisa centrs</t>
  </si>
  <si>
    <t>90010478153</t>
  </si>
  <si>
    <t>Jomas iela 17, Jūrmala</t>
  </si>
  <si>
    <t>08.100</t>
  </si>
  <si>
    <t>Iestādes uzturēšana</t>
  </si>
  <si>
    <t>LV95PARX0002484572094</t>
  </si>
  <si>
    <t>LV62PARX0002484577053</t>
  </si>
  <si>
    <t>LV26PARX0002484576052</t>
  </si>
  <si>
    <t>Tāme Nr.08.5.2.</t>
  </si>
  <si>
    <t>Skolas iela 5 , Jūrmala</t>
  </si>
  <si>
    <t>Jūrmalas pilsētas stadiona ''Sloka'' uzturēšana</t>
  </si>
  <si>
    <t>Tāme Nr.08.5.3.</t>
  </si>
  <si>
    <t>Raiņa  iela 55, Jūrmala , LV -2016</t>
  </si>
  <si>
    <t>Jūrmalas Valsts ģimnāzijas sporta halles uzturēšana</t>
  </si>
  <si>
    <t>Tāme Nr.08.5.4.</t>
  </si>
  <si>
    <t>Rīgas iela 1, Jūrmala</t>
  </si>
  <si>
    <t>Majoru sporta laukuma uzturēšana</t>
  </si>
  <si>
    <t>Tāme Nr.08.5.5.</t>
  </si>
  <si>
    <t>900010478153</t>
  </si>
  <si>
    <t>Kļavu iela 29/31, Jūrmala , LV -2015</t>
  </si>
  <si>
    <t>Tāme Nr.08.5.6.</t>
  </si>
  <si>
    <t>Jomas iela 17 , Jūrmala</t>
  </si>
  <si>
    <t>Jūrmalas pludmales centra uzturēšana</t>
  </si>
  <si>
    <t>Tāme Nr.08.2.1.</t>
  </si>
  <si>
    <t>90000594245</t>
  </si>
  <si>
    <t>Mellužu pr.83, Jūrmala, LV 2008</t>
  </si>
  <si>
    <t>08.400</t>
  </si>
  <si>
    <t>Integrācijas projektu īstenošana</t>
  </si>
  <si>
    <t>LV72PARX0002484572023</t>
  </si>
  <si>
    <t>Tāme Nr.08.2.2.</t>
  </si>
  <si>
    <t>Nacionālo vērtību stiprināšana</t>
  </si>
  <si>
    <t>Tāme Nr.08.2.3.</t>
  </si>
  <si>
    <t>Etniskā integrācija</t>
  </si>
  <si>
    <t>Tāme Nr.08.2.4.</t>
  </si>
  <si>
    <t>Integrācija kultūras aspektā</t>
  </si>
  <si>
    <t>Tāme Nr.08.2.5.</t>
  </si>
  <si>
    <t>Sociālā integrācija</t>
  </si>
  <si>
    <t>Tāme Nr.08.2.6.</t>
  </si>
  <si>
    <t>Integrācijas rīcības virzieni izglītības jomā</t>
  </si>
  <si>
    <t>Tāme Nr.08.2.7.</t>
  </si>
  <si>
    <t>Pilsoniskās sabiedrības stiprināšana</t>
  </si>
  <si>
    <t>Tāme Nr.08.7.1.</t>
  </si>
  <si>
    <t>Sabiedrība ar ierobežotu atbildību  "Dzintaru koncertzāle"</t>
  </si>
  <si>
    <t>40003378932</t>
  </si>
  <si>
    <t>Turaidas iela 1, Jūrmala, LV 2015</t>
  </si>
  <si>
    <t>Kapitālsabiedrības organizēto koncertu pieejamības veicināšana</t>
  </si>
  <si>
    <t>LV22PARX0002484572147</t>
  </si>
  <si>
    <t>Tāme Nr.08.7.2.</t>
  </si>
  <si>
    <t>Pamatkapitāla palielināšana</t>
  </si>
  <si>
    <t>LV36PARX0002484572089</t>
  </si>
  <si>
    <t>Tāme Nr.08.1.1.</t>
  </si>
  <si>
    <t>Jūrmalas pilsētas dome</t>
  </si>
  <si>
    <t>90000056357</t>
  </si>
  <si>
    <t>Jūrmala, Jomas iela 1/5, LV-2015</t>
  </si>
  <si>
    <t>08.300</t>
  </si>
  <si>
    <t>LV57PARX0002484572002</t>
  </si>
  <si>
    <t>Tāme Nr.08.1.2.</t>
  </si>
  <si>
    <t>08.610</t>
  </si>
  <si>
    <t>Tāme Nr.08.1.3.</t>
  </si>
  <si>
    <t>Atpūtu un sportu veicinošas infrastruktūras izveide, atjaunošana un labiekārtošana</t>
  </si>
  <si>
    <t>LV84PARX0002484572001</t>
  </si>
  <si>
    <t>Tāme Nr.08.1.4.</t>
  </si>
  <si>
    <t>08.290</t>
  </si>
  <si>
    <t>Pilsētas kultūrvēsturiskā mantojuma saglabāšana</t>
  </si>
  <si>
    <t>Tāme Nr.08.1.5.</t>
  </si>
  <si>
    <t>Kultūras pasākumi</t>
  </si>
  <si>
    <t>Tāme Nr.08.1.6.</t>
  </si>
  <si>
    <t>Sabiedrisko attiecību veidošanas pasākumi</t>
  </si>
  <si>
    <t>Tāme Nr.08.1.7.</t>
  </si>
  <si>
    <t>Sporta pasākumi</t>
  </si>
  <si>
    <t>Tāme Nr.08.1.8.</t>
  </si>
  <si>
    <t>Sporta veida attīstība</t>
  </si>
  <si>
    <t>Tāme Nr.08.1.9.</t>
  </si>
  <si>
    <t>Sporta attīstības un publicitātes pasākumi</t>
  </si>
  <si>
    <t>Tāme Nr.08.1.10.</t>
  </si>
  <si>
    <t>Tāme Nr.08.1.11.</t>
  </si>
  <si>
    <t>Tāme Nr.08.1.12.</t>
  </si>
  <si>
    <t>Kultūras centru un namu būvniecība, atjaunošana un uzlabošana</t>
  </si>
  <si>
    <t>Tāme Nr.08.1.13.</t>
  </si>
  <si>
    <t>08.240</t>
  </si>
  <si>
    <t>konts tiks atvērts</t>
  </si>
  <si>
    <t>Iestādes uzturēšana un muzeju un izstāžu pakalpojumu sniegšanas nodrošināšana</t>
  </si>
  <si>
    <t>Sporta nama "Taurenītis" uzturēšana</t>
  </si>
  <si>
    <t>Iestādes uzturēšana un kultūras pakalpojumu sniegšanas nodrošināšana</t>
  </si>
  <si>
    <t>Teātra, koncertzāles un estrāžu būvniecība, atjaunošana un uzlabošana</t>
  </si>
  <si>
    <t>Muzeju ēku būvniecība, atjaunošana un uzlabošana</t>
  </si>
  <si>
    <t>Jūrmalas pilsētas domes Labklājības pārvalde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</si>
</sst>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9"/>
      <name val="Times New Roman"/>
      <family val="1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26">
    <xf numFmtId="0" fontId="0" fillId="0" borderId="0" xfId="0"/>
    <xf numFmtId="0" fontId="3" fillId="0" borderId="0" xfId="1" applyFont="1" applyFill="1" applyBorder="1" applyAlignment="1" applyProtection="1">
      <alignment vertical="center"/>
    </xf>
    <xf numFmtId="49" fontId="5" fillId="2" borderId="4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3" fillId="2" borderId="4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6" fillId="2" borderId="4" xfId="1" applyNumberFormat="1" applyFont="1" applyFill="1" applyBorder="1" applyAlignment="1" applyProtection="1">
      <alignment vertical="center"/>
    </xf>
    <xf numFmtId="49" fontId="3" fillId="2" borderId="10" xfId="1" applyNumberFormat="1" applyFont="1" applyFill="1" applyBorder="1" applyAlignment="1" applyProtection="1">
      <alignment vertical="center"/>
    </xf>
    <xf numFmtId="49" fontId="3" fillId="2" borderId="11" xfId="1" applyNumberFormat="1" applyFont="1" applyFill="1" applyBorder="1" applyAlignment="1" applyProtection="1">
      <alignment vertical="center"/>
    </xf>
    <xf numFmtId="49" fontId="3" fillId="2" borderId="12" xfId="1" applyNumberFormat="1" applyFont="1" applyFill="1" applyBorder="1" applyAlignment="1" applyProtection="1">
      <alignment vertical="center"/>
      <protection locked="0"/>
    </xf>
    <xf numFmtId="49" fontId="3" fillId="2" borderId="13" xfId="1" applyNumberFormat="1" applyFont="1" applyFill="1" applyBorder="1" applyAlignment="1" applyProtection="1">
      <alignment vertical="center"/>
      <protection locked="0"/>
    </xf>
    <xf numFmtId="49" fontId="3" fillId="0" borderId="0" xfId="1" applyNumberFormat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textRotation="90"/>
    </xf>
    <xf numFmtId="1" fontId="7" fillId="0" borderId="28" xfId="1" applyNumberFormat="1" applyFont="1" applyFill="1" applyBorder="1" applyAlignment="1" applyProtection="1">
      <alignment horizontal="center" vertical="center"/>
    </xf>
    <xf numFmtId="1" fontId="7" fillId="0" borderId="29" xfId="1" applyNumberFormat="1" applyFont="1" applyFill="1" applyBorder="1" applyAlignment="1" applyProtection="1">
      <alignment horizontal="center" vertical="center"/>
    </xf>
    <xf numFmtId="1" fontId="7" fillId="0" borderId="30" xfId="1" applyNumberFormat="1" applyFont="1" applyFill="1" applyBorder="1" applyAlignment="1" applyProtection="1">
      <alignment horizontal="center" vertical="center"/>
    </xf>
    <xf numFmtId="1" fontId="7" fillId="0" borderId="31" xfId="1" applyNumberFormat="1" applyFont="1" applyFill="1" applyBorder="1" applyAlignment="1" applyProtection="1">
      <alignment horizontal="center" vertical="center"/>
    </xf>
    <xf numFmtId="1" fontId="7" fillId="0" borderId="32" xfId="1" applyNumberFormat="1" applyFont="1" applyFill="1" applyBorder="1" applyAlignment="1" applyProtection="1">
      <alignment horizontal="center" vertical="center"/>
    </xf>
    <xf numFmtId="0" fontId="2" fillId="0" borderId="19" xfId="1" applyFont="1" applyFill="1" applyBorder="1" applyAlignment="1" applyProtection="1">
      <alignment vertical="center" wrapText="1"/>
    </xf>
    <xf numFmtId="0" fontId="2" fillId="0" borderId="19" xfId="1" applyFont="1" applyFill="1" applyBorder="1" applyAlignment="1" applyProtection="1">
      <alignment horizontal="left" vertical="center" wrapText="1"/>
    </xf>
    <xf numFmtId="0" fontId="2" fillId="0" borderId="4" xfId="1" applyFont="1" applyFill="1" applyBorder="1" applyAlignment="1" applyProtection="1">
      <alignment vertical="center"/>
    </xf>
    <xf numFmtId="0" fontId="2" fillId="0" borderId="24" xfId="1" applyFont="1" applyFill="1" applyBorder="1" applyAlignment="1" applyProtection="1">
      <alignment vertical="center"/>
      <protection locked="0"/>
    </xf>
    <xf numFmtId="0" fontId="2" fillId="0" borderId="21" xfId="1" applyFont="1" applyFill="1" applyBorder="1" applyAlignment="1" applyProtection="1">
      <alignment vertical="center"/>
      <protection locked="0"/>
    </xf>
    <xf numFmtId="0" fontId="2" fillId="0" borderId="22" xfId="1" applyFont="1" applyFill="1" applyBorder="1" applyAlignment="1" applyProtection="1">
      <alignment vertical="center"/>
      <protection locked="0"/>
    </xf>
    <xf numFmtId="0" fontId="2" fillId="0" borderId="0" xfId="1" applyFont="1" applyFill="1" applyBorder="1" applyAlignment="1" applyProtection="1">
      <alignment vertical="center"/>
    </xf>
    <xf numFmtId="0" fontId="2" fillId="0" borderId="33" xfId="1" applyFont="1" applyFill="1" applyBorder="1" applyAlignment="1" applyProtection="1">
      <alignment vertical="center" wrapText="1"/>
    </xf>
    <xf numFmtId="0" fontId="2" fillId="0" borderId="33" xfId="1" applyFont="1" applyFill="1" applyBorder="1" applyAlignment="1" applyProtection="1">
      <alignment horizontal="left" vertical="center" wrapText="1"/>
    </xf>
    <xf numFmtId="3" fontId="2" fillId="0" borderId="34" xfId="1" applyNumberFormat="1" applyFont="1" applyFill="1" applyBorder="1" applyAlignment="1" applyProtection="1">
      <alignment horizontal="right" vertical="center"/>
    </xf>
    <xf numFmtId="3" fontId="2" fillId="0" borderId="35" xfId="1" applyNumberFormat="1" applyFont="1" applyFill="1" applyBorder="1" applyAlignment="1" applyProtection="1">
      <alignment horizontal="right" vertical="center"/>
    </xf>
    <xf numFmtId="3" fontId="2" fillId="0" borderId="36" xfId="1" applyNumberFormat="1" applyFont="1" applyFill="1" applyBorder="1" applyAlignment="1" applyProtection="1">
      <alignment horizontal="right" vertical="center"/>
    </xf>
    <xf numFmtId="3" fontId="2" fillId="0" borderId="37" xfId="1" applyNumberFormat="1" applyFont="1" applyFill="1" applyBorder="1" applyAlignment="1" applyProtection="1">
      <alignment horizontal="right" vertical="center"/>
    </xf>
    <xf numFmtId="0" fontId="3" fillId="0" borderId="28" xfId="1" applyFont="1" applyFill="1" applyBorder="1" applyAlignment="1" applyProtection="1">
      <alignment vertical="center" wrapText="1"/>
    </xf>
    <xf numFmtId="0" fontId="3" fillId="0" borderId="28" xfId="1" applyFont="1" applyFill="1" applyBorder="1" applyAlignment="1" applyProtection="1">
      <alignment horizontal="left" vertical="center" wrapText="1"/>
    </xf>
    <xf numFmtId="3" fontId="3" fillId="0" borderId="29" xfId="1" applyNumberFormat="1" applyFont="1" applyFill="1" applyBorder="1" applyAlignment="1" applyProtection="1">
      <alignment horizontal="right" vertical="center"/>
    </xf>
    <xf numFmtId="3" fontId="3" fillId="0" borderId="30" xfId="1" applyNumberFormat="1" applyFont="1" applyFill="1" applyBorder="1" applyAlignment="1" applyProtection="1">
      <alignment horizontal="right" vertical="center"/>
    </xf>
    <xf numFmtId="3" fontId="3" fillId="0" borderId="31" xfId="1" applyNumberFormat="1" applyFont="1" applyFill="1" applyBorder="1" applyAlignment="1" applyProtection="1">
      <alignment horizontal="right" vertical="center"/>
    </xf>
    <xf numFmtId="3" fontId="3" fillId="0" borderId="32" xfId="1" applyNumberFormat="1" applyFont="1" applyFill="1" applyBorder="1" applyAlignment="1" applyProtection="1">
      <alignment horizontal="right" vertical="center"/>
    </xf>
    <xf numFmtId="0" fontId="3" fillId="0" borderId="19" xfId="1" applyFont="1" applyFill="1" applyBorder="1" applyAlignment="1" applyProtection="1">
      <alignment vertical="center" wrapText="1"/>
    </xf>
    <xf numFmtId="0" fontId="3" fillId="0" borderId="19" xfId="1" applyFont="1" applyFill="1" applyBorder="1" applyAlignment="1" applyProtection="1">
      <alignment horizontal="right" vertical="center" wrapText="1"/>
    </xf>
    <xf numFmtId="3" fontId="3" fillId="0" borderId="4" xfId="1" applyNumberFormat="1" applyFont="1" applyFill="1" applyBorder="1" applyAlignment="1" applyProtection="1">
      <alignment horizontal="right" vertical="center"/>
    </xf>
    <xf numFmtId="3" fontId="3" fillId="0" borderId="24" xfId="1" applyNumberFormat="1" applyFont="1" applyFill="1" applyBorder="1" applyAlignment="1" applyProtection="1">
      <alignment horizontal="right" vertical="center"/>
      <protection locked="0"/>
    </xf>
    <xf numFmtId="3" fontId="3" fillId="0" borderId="21" xfId="1" applyNumberFormat="1" applyFont="1" applyFill="1" applyBorder="1" applyAlignment="1" applyProtection="1">
      <alignment horizontal="right" vertical="center"/>
      <protection locked="0"/>
    </xf>
    <xf numFmtId="3" fontId="3" fillId="0" borderId="22" xfId="1" applyNumberFormat="1" applyFont="1" applyFill="1" applyBorder="1" applyAlignment="1" applyProtection="1">
      <alignment horizontal="right" vertical="center"/>
      <protection locked="0"/>
    </xf>
    <xf numFmtId="0" fontId="3" fillId="0" borderId="38" xfId="1" applyFont="1" applyFill="1" applyBorder="1" applyAlignment="1" applyProtection="1">
      <alignment vertical="center" wrapText="1"/>
    </xf>
    <xf numFmtId="0" fontId="3" fillId="0" borderId="38" xfId="1" applyFont="1" applyFill="1" applyBorder="1" applyAlignment="1" applyProtection="1">
      <alignment horizontal="right" vertical="center" wrapText="1"/>
    </xf>
    <xf numFmtId="3" fontId="3" fillId="0" borderId="39" xfId="1" applyNumberFormat="1" applyFont="1" applyFill="1" applyBorder="1" applyAlignment="1" applyProtection="1">
      <alignment horizontal="right" vertical="center"/>
    </xf>
    <xf numFmtId="3" fontId="3" fillId="0" borderId="6" xfId="1" applyNumberFormat="1" applyFont="1" applyFill="1" applyBorder="1" applyAlignment="1" applyProtection="1">
      <alignment horizontal="right" vertical="center"/>
      <protection locked="0"/>
    </xf>
    <xf numFmtId="3" fontId="3" fillId="0" borderId="9" xfId="1" applyNumberFormat="1" applyFont="1" applyFill="1" applyBorder="1" applyAlignment="1" applyProtection="1">
      <alignment horizontal="right" vertical="center"/>
      <protection locked="0"/>
    </xf>
    <xf numFmtId="3" fontId="3" fillId="0" borderId="40" xfId="1" applyNumberFormat="1" applyFont="1" applyFill="1" applyBorder="1" applyAlignment="1" applyProtection="1">
      <alignment horizontal="right" vertical="center"/>
    </xf>
    <xf numFmtId="0" fontId="2" fillId="0" borderId="23" xfId="1" applyFont="1" applyFill="1" applyBorder="1" applyAlignment="1" applyProtection="1">
      <alignment horizontal="left" vertical="center" wrapText="1"/>
    </xf>
    <xf numFmtId="3" fontId="3" fillId="0" borderId="26" xfId="1" applyNumberFormat="1" applyFont="1" applyFill="1" applyBorder="1" applyAlignment="1" applyProtection="1">
      <alignment vertical="center"/>
    </xf>
    <xf numFmtId="3" fontId="3" fillId="0" borderId="25" xfId="1" applyNumberFormat="1" applyFont="1" applyFill="1" applyBorder="1" applyAlignment="1" applyProtection="1">
      <alignment vertical="center"/>
      <protection locked="0"/>
    </xf>
    <xf numFmtId="3" fontId="3" fillId="0" borderId="25" xfId="1" applyNumberFormat="1" applyFont="1" applyFill="1" applyBorder="1" applyAlignment="1" applyProtection="1">
      <alignment horizontal="center" vertical="center"/>
    </xf>
    <xf numFmtId="3" fontId="3" fillId="0" borderId="41" xfId="1" applyNumberFormat="1" applyFont="1" applyFill="1" applyBorder="1" applyAlignment="1" applyProtection="1">
      <alignment horizontal="center" vertical="center"/>
    </xf>
    <xf numFmtId="3" fontId="3" fillId="0" borderId="27" xfId="1" applyNumberFormat="1" applyFont="1" applyFill="1" applyBorder="1" applyAlignment="1" applyProtection="1">
      <alignment horizontal="center" vertical="center"/>
    </xf>
    <xf numFmtId="0" fontId="2" fillId="0" borderId="42" xfId="1" applyFont="1" applyFill="1" applyBorder="1" applyAlignment="1" applyProtection="1">
      <alignment horizontal="left" vertical="center" wrapText="1"/>
      <protection locked="0"/>
    </xf>
    <xf numFmtId="0" fontId="2" fillId="0" borderId="42" xfId="1" applyFont="1" applyFill="1" applyBorder="1" applyAlignment="1" applyProtection="1">
      <alignment horizontal="left" vertical="center" wrapText="1"/>
    </xf>
    <xf numFmtId="3" fontId="3" fillId="0" borderId="10" xfId="1" applyNumberFormat="1" applyFont="1" applyFill="1" applyBorder="1" applyAlignment="1" applyProtection="1">
      <alignment vertical="center"/>
    </xf>
    <xf numFmtId="3" fontId="3" fillId="0" borderId="43" xfId="1" applyNumberFormat="1" applyFont="1" applyFill="1" applyBorder="1" applyAlignment="1" applyProtection="1">
      <alignment horizontal="right" vertical="center"/>
      <protection locked="0"/>
    </xf>
    <xf numFmtId="3" fontId="3" fillId="0" borderId="43" xfId="1" applyNumberFormat="1" applyFont="1" applyFill="1" applyBorder="1" applyAlignment="1" applyProtection="1">
      <alignment horizontal="center" vertical="center"/>
    </xf>
    <xf numFmtId="3" fontId="3" fillId="0" borderId="44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  <protection locked="0"/>
    </xf>
    <xf numFmtId="3" fontId="3" fillId="0" borderId="45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vertical="center"/>
    </xf>
    <xf numFmtId="0" fontId="2" fillId="0" borderId="42" xfId="1" applyFont="1" applyFill="1" applyBorder="1" applyAlignment="1" applyProtection="1">
      <alignment horizontal="center" vertical="center" wrapText="1"/>
    </xf>
    <xf numFmtId="0" fontId="3" fillId="0" borderId="19" xfId="1" applyFont="1" applyFill="1" applyBorder="1" applyAlignment="1" applyProtection="1">
      <alignment horizontal="left" vertical="center" wrapText="1"/>
    </xf>
    <xf numFmtId="3" fontId="3" fillId="0" borderId="4" xfId="1" applyNumberFormat="1" applyFont="1" applyFill="1" applyBorder="1" applyAlignment="1" applyProtection="1">
      <alignment vertical="center"/>
    </xf>
    <xf numFmtId="3" fontId="3" fillId="0" borderId="24" xfId="1" applyNumberFormat="1" applyFont="1" applyFill="1" applyBorder="1" applyAlignment="1" applyProtection="1">
      <alignment horizontal="center" vertical="center"/>
    </xf>
    <xf numFmtId="3" fontId="3" fillId="0" borderId="24" xfId="1" applyNumberFormat="1" applyFont="1" applyFill="1" applyBorder="1" applyAlignment="1" applyProtection="1">
      <alignment vertical="center"/>
      <protection locked="0"/>
    </xf>
    <xf numFmtId="3" fontId="3" fillId="0" borderId="21" xfId="1" applyNumberFormat="1" applyFont="1" applyFill="1" applyBorder="1" applyAlignment="1" applyProtection="1">
      <alignment horizontal="center" vertical="center"/>
    </xf>
    <xf numFmtId="3" fontId="3" fillId="0" borderId="22" xfId="1" applyNumberFormat="1" applyFont="1" applyFill="1" applyBorder="1" applyAlignment="1" applyProtection="1">
      <alignment horizontal="center" vertical="center"/>
    </xf>
    <xf numFmtId="0" fontId="3" fillId="0" borderId="38" xfId="1" applyFont="1" applyFill="1" applyBorder="1" applyAlignment="1" applyProtection="1">
      <alignment horizontal="left" vertical="center" wrapText="1"/>
    </xf>
    <xf numFmtId="3" fontId="3" fillId="0" borderId="39" xfId="1" applyNumberFormat="1" applyFont="1" applyFill="1" applyBorder="1" applyAlignment="1" applyProtection="1">
      <alignment vertical="center"/>
    </xf>
    <xf numFmtId="3" fontId="3" fillId="0" borderId="6" xfId="1" applyNumberFormat="1" applyFont="1" applyFill="1" applyBorder="1" applyAlignment="1" applyProtection="1">
      <alignment horizontal="center" vertical="center"/>
    </xf>
    <xf numFmtId="3" fontId="3" fillId="0" borderId="6" xfId="1" applyNumberFormat="1" applyFont="1" applyFill="1" applyBorder="1" applyAlignment="1" applyProtection="1">
      <alignment vertical="center"/>
      <protection locked="0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40" xfId="1" applyNumberFormat="1" applyFont="1" applyFill="1" applyBorder="1" applyAlignment="1" applyProtection="1">
      <alignment horizontal="center" vertical="center"/>
    </xf>
    <xf numFmtId="0" fontId="3" fillId="0" borderId="46" xfId="1" applyFont="1" applyFill="1" applyBorder="1" applyAlignment="1" applyProtection="1">
      <alignment horizontal="right" vertical="center" wrapText="1"/>
    </xf>
    <xf numFmtId="0" fontId="3" fillId="0" borderId="46" xfId="1" applyFont="1" applyFill="1" applyBorder="1" applyAlignment="1" applyProtection="1">
      <alignment horizontal="left" vertical="center" wrapText="1"/>
    </xf>
    <xf numFmtId="3" fontId="3" fillId="0" borderId="15" xfId="1" applyNumberFormat="1" applyFont="1" applyFill="1" applyBorder="1" applyAlignment="1" applyProtection="1">
      <alignment vertical="center"/>
    </xf>
    <xf numFmtId="3" fontId="3" fillId="0" borderId="47" xfId="1" applyNumberFormat="1" applyFont="1" applyFill="1" applyBorder="1" applyAlignment="1" applyProtection="1">
      <alignment horizontal="center" vertical="center"/>
    </xf>
    <xf numFmtId="3" fontId="3" fillId="0" borderId="47" xfId="1" applyNumberFormat="1" applyFont="1" applyFill="1" applyBorder="1" applyAlignment="1" applyProtection="1">
      <alignment vertical="center"/>
      <protection locked="0"/>
    </xf>
    <xf numFmtId="3" fontId="3" fillId="0" borderId="17" xfId="1" applyNumberFormat="1" applyFont="1" applyFill="1" applyBorder="1" applyAlignment="1" applyProtection="1">
      <alignment horizontal="center" vertical="center"/>
    </xf>
    <xf numFmtId="3" fontId="3" fillId="0" borderId="18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right" vertical="center"/>
    </xf>
    <xf numFmtId="0" fontId="2" fillId="0" borderId="48" xfId="1" applyFont="1" applyFill="1" applyBorder="1" applyAlignment="1" applyProtection="1">
      <alignment horizontal="center" vertical="center" wrapText="1"/>
    </xf>
    <xf numFmtId="0" fontId="2" fillId="0" borderId="48" xfId="1" applyFont="1" applyFill="1" applyBorder="1" applyAlignment="1" applyProtection="1">
      <alignment horizontal="left" vertical="center" wrapText="1"/>
    </xf>
    <xf numFmtId="3" fontId="3" fillId="0" borderId="49" xfId="1" applyNumberFormat="1" applyFont="1" applyFill="1" applyBorder="1" applyAlignment="1" applyProtection="1">
      <alignment horizontal="right" vertical="center"/>
    </xf>
    <xf numFmtId="3" fontId="3" fillId="0" borderId="47" xfId="1" applyNumberFormat="1" applyFont="1" applyFill="1" applyBorder="1" applyAlignment="1" applyProtection="1">
      <alignment horizontal="right" vertical="center"/>
      <protection locked="0"/>
    </xf>
    <xf numFmtId="3" fontId="3" fillId="0" borderId="47" xfId="1" applyNumberFormat="1" applyFont="1" applyFill="1" applyBorder="1" applyAlignment="1" applyProtection="1">
      <alignment horizontal="center" vertical="center"/>
      <protection locked="0"/>
    </xf>
    <xf numFmtId="3" fontId="3" fillId="0" borderId="50" xfId="1" applyNumberFormat="1" applyFont="1" applyFill="1" applyBorder="1" applyAlignment="1" applyProtection="1">
      <alignment horizontal="center" vertical="center"/>
    </xf>
    <xf numFmtId="3" fontId="3" fillId="0" borderId="51" xfId="1" applyNumberFormat="1" applyFont="1" applyFill="1" applyBorder="1" applyAlignment="1" applyProtection="1">
      <alignment horizontal="right" vertical="center"/>
    </xf>
    <xf numFmtId="3" fontId="3" fillId="0" borderId="24" xfId="1" applyNumberFormat="1" applyFont="1" applyFill="1" applyBorder="1" applyAlignment="1" applyProtection="1">
      <alignment horizontal="center" vertical="center"/>
      <protection locked="0"/>
    </xf>
    <xf numFmtId="3" fontId="3" fillId="0" borderId="52" xfId="1" applyNumberFormat="1" applyFont="1" applyFill="1" applyBorder="1" applyAlignment="1" applyProtection="1">
      <alignment horizontal="center" vertical="center"/>
    </xf>
    <xf numFmtId="0" fontId="2" fillId="0" borderId="53" xfId="1" applyFont="1" applyFill="1" applyBorder="1" applyAlignment="1" applyProtection="1">
      <alignment horizontal="center" vertical="center" wrapText="1"/>
    </xf>
    <xf numFmtId="0" fontId="2" fillId="0" borderId="53" xfId="1" applyFont="1" applyFill="1" applyBorder="1" applyAlignment="1" applyProtection="1">
      <alignment horizontal="left" vertical="center" wrapText="1"/>
    </xf>
    <xf numFmtId="3" fontId="3" fillId="0" borderId="54" xfId="1" applyNumberFormat="1" applyFont="1" applyFill="1" applyBorder="1" applyAlignment="1" applyProtection="1">
      <alignment horizontal="right" vertical="center"/>
    </xf>
    <xf numFmtId="3" fontId="3" fillId="0" borderId="43" xfId="1" applyNumberFormat="1" applyFont="1" applyFill="1" applyBorder="1" applyAlignment="1" applyProtection="1">
      <alignment horizontal="right" vertical="center"/>
    </xf>
    <xf numFmtId="3" fontId="3" fillId="0" borderId="55" xfId="1" applyNumberFormat="1" applyFont="1" applyFill="1" applyBorder="1" applyAlignment="1" applyProtection="1">
      <alignment horizontal="center" vertical="center"/>
    </xf>
    <xf numFmtId="3" fontId="3" fillId="0" borderId="56" xfId="1" applyNumberFormat="1" applyFont="1" applyFill="1" applyBorder="1" applyAlignment="1" applyProtection="1">
      <alignment horizontal="right" vertical="center"/>
    </xf>
    <xf numFmtId="0" fontId="3" fillId="0" borderId="57" xfId="1" applyFont="1" applyFill="1" applyBorder="1" applyAlignment="1" applyProtection="1">
      <alignment horizontal="right" vertical="center" wrapText="1"/>
    </xf>
    <xf numFmtId="0" fontId="3" fillId="0" borderId="57" xfId="1" applyFont="1" applyFill="1" applyBorder="1" applyAlignment="1" applyProtection="1">
      <alignment horizontal="left" vertical="center" wrapText="1"/>
    </xf>
    <xf numFmtId="3" fontId="3" fillId="0" borderId="58" xfId="1" applyNumberFormat="1" applyFont="1" applyFill="1" applyBorder="1" applyAlignment="1" applyProtection="1">
      <alignment horizontal="right" vertical="center"/>
    </xf>
    <xf numFmtId="3" fontId="3" fillId="0" borderId="59" xfId="1" applyNumberFormat="1" applyFont="1" applyFill="1" applyBorder="1" applyAlignment="1" applyProtection="1">
      <alignment horizontal="center" vertical="center"/>
    </xf>
    <xf numFmtId="3" fontId="3" fillId="0" borderId="60" xfId="1" applyNumberFormat="1" applyFont="1" applyFill="1" applyBorder="1" applyAlignment="1" applyProtection="1">
      <alignment horizontal="right" vertical="center"/>
      <protection locked="0"/>
    </xf>
    <xf numFmtId="3" fontId="3" fillId="0" borderId="61" xfId="1" applyNumberFormat="1" applyFont="1" applyFill="1" applyBorder="1" applyAlignment="1" applyProtection="1">
      <alignment horizontal="right" vertical="center"/>
      <protection locked="0"/>
    </xf>
    <xf numFmtId="3" fontId="3" fillId="0" borderId="62" xfId="1" applyNumberFormat="1" applyFont="1" applyFill="1" applyBorder="1" applyAlignment="1" applyProtection="1">
      <alignment horizontal="right" vertical="center"/>
    </xf>
    <xf numFmtId="0" fontId="3" fillId="0" borderId="57" xfId="1" applyFont="1" applyFill="1" applyBorder="1" applyAlignment="1" applyProtection="1">
      <alignment vertical="center" wrapText="1"/>
    </xf>
    <xf numFmtId="3" fontId="3" fillId="0" borderId="62" xfId="1" applyNumberFormat="1" applyFont="1" applyFill="1" applyBorder="1" applyAlignment="1" applyProtection="1">
      <alignment vertical="center"/>
    </xf>
    <xf numFmtId="3" fontId="3" fillId="0" borderId="59" xfId="1" applyNumberFormat="1" applyFont="1" applyFill="1" applyBorder="1" applyAlignment="1" applyProtection="1">
      <alignment horizontal="right" vertical="center"/>
    </xf>
    <xf numFmtId="3" fontId="3" fillId="0" borderId="60" xfId="1" applyNumberFormat="1" applyFont="1" applyFill="1" applyBorder="1" applyAlignment="1" applyProtection="1">
      <alignment horizontal="right" vertical="center"/>
    </xf>
    <xf numFmtId="3" fontId="3" fillId="0" borderId="61" xfId="1" applyNumberFormat="1" applyFont="1" applyFill="1" applyBorder="1" applyAlignment="1" applyProtection="1">
      <alignment horizontal="right" vertical="center"/>
    </xf>
    <xf numFmtId="0" fontId="2" fillId="0" borderId="19" xfId="1" applyFont="1" applyBorder="1" applyAlignment="1" applyProtection="1">
      <alignment vertical="center" wrapText="1"/>
    </xf>
    <xf numFmtId="0" fontId="2" fillId="0" borderId="19" xfId="1" applyFont="1" applyBorder="1" applyAlignment="1" applyProtection="1">
      <alignment horizontal="left" vertical="center" wrapText="1"/>
    </xf>
    <xf numFmtId="3" fontId="2" fillId="0" borderId="4" xfId="1" applyNumberFormat="1" applyFont="1" applyBorder="1" applyAlignment="1" applyProtection="1">
      <alignment vertical="center"/>
    </xf>
    <xf numFmtId="3" fontId="2" fillId="0" borderId="24" xfId="1" applyNumberFormat="1" applyFont="1" applyBorder="1" applyAlignment="1" applyProtection="1">
      <alignment vertical="center"/>
    </xf>
    <xf numFmtId="3" fontId="2" fillId="0" borderId="21" xfId="1" applyNumberFormat="1" applyFont="1" applyBorder="1" applyAlignment="1" applyProtection="1">
      <alignment vertical="center"/>
    </xf>
    <xf numFmtId="3" fontId="2" fillId="0" borderId="22" xfId="1" applyNumberFormat="1" applyFont="1" applyBorder="1" applyAlignment="1" applyProtection="1">
      <alignment vertical="center"/>
    </xf>
    <xf numFmtId="0" fontId="2" fillId="0" borderId="33" xfId="1" applyFont="1" applyFill="1" applyBorder="1" applyAlignment="1" applyProtection="1">
      <alignment vertical="center"/>
    </xf>
    <xf numFmtId="3" fontId="2" fillId="0" borderId="34" xfId="1" applyNumberFormat="1" applyFont="1" applyFill="1" applyBorder="1" applyAlignment="1" applyProtection="1">
      <alignment vertical="center"/>
    </xf>
    <xf numFmtId="3" fontId="2" fillId="0" borderId="35" xfId="1" applyNumberFormat="1" applyFont="1" applyFill="1" applyBorder="1" applyAlignment="1" applyProtection="1">
      <alignment vertical="center"/>
    </xf>
    <xf numFmtId="3" fontId="2" fillId="0" borderId="36" xfId="1" applyNumberFormat="1" applyFont="1" applyFill="1" applyBorder="1" applyAlignment="1" applyProtection="1">
      <alignment vertical="center"/>
    </xf>
    <xf numFmtId="3" fontId="2" fillId="0" borderId="37" xfId="1" applyNumberFormat="1" applyFont="1" applyFill="1" applyBorder="1" applyAlignment="1" applyProtection="1">
      <alignment vertical="center"/>
    </xf>
    <xf numFmtId="0" fontId="2" fillId="0" borderId="63" xfId="1" applyFont="1" applyFill="1" applyBorder="1" applyAlignment="1" applyProtection="1">
      <alignment vertical="center"/>
    </xf>
    <xf numFmtId="0" fontId="2" fillId="0" borderId="63" xfId="1" applyFont="1" applyFill="1" applyBorder="1" applyAlignment="1" applyProtection="1">
      <alignment vertical="center" wrapText="1"/>
    </xf>
    <xf numFmtId="3" fontId="2" fillId="0" borderId="64" xfId="1" applyNumberFormat="1" applyFont="1" applyFill="1" applyBorder="1" applyAlignment="1" applyProtection="1">
      <alignment vertical="center"/>
    </xf>
    <xf numFmtId="3" fontId="2" fillId="0" borderId="65" xfId="1" applyNumberFormat="1" applyFont="1" applyFill="1" applyBorder="1" applyAlignment="1" applyProtection="1">
      <alignment vertical="center"/>
    </xf>
    <xf numFmtId="3" fontId="2" fillId="0" borderId="66" xfId="1" applyNumberFormat="1" applyFont="1" applyFill="1" applyBorder="1" applyAlignment="1" applyProtection="1">
      <alignment vertical="center"/>
    </xf>
    <xf numFmtId="3" fontId="2" fillId="0" borderId="67" xfId="1" applyNumberFormat="1" applyFont="1" applyFill="1" applyBorder="1" applyAlignment="1" applyProtection="1">
      <alignment vertical="center"/>
    </xf>
    <xf numFmtId="0" fontId="2" fillId="0" borderId="19" xfId="1" applyFont="1" applyFill="1" applyBorder="1" applyAlignment="1" applyProtection="1">
      <alignment vertical="center"/>
    </xf>
    <xf numFmtId="3" fontId="2" fillId="0" borderId="4" xfId="1" applyNumberFormat="1" applyFont="1" applyFill="1" applyBorder="1" applyAlignment="1" applyProtection="1">
      <alignment vertical="center"/>
    </xf>
    <xf numFmtId="3" fontId="2" fillId="0" borderId="24" xfId="1" applyNumberFormat="1" applyFont="1" applyFill="1" applyBorder="1" applyAlignment="1" applyProtection="1">
      <alignment vertical="center"/>
    </xf>
    <xf numFmtId="3" fontId="2" fillId="0" borderId="21" xfId="1" applyNumberFormat="1" applyFont="1" applyFill="1" applyBorder="1" applyAlignment="1" applyProtection="1">
      <alignment vertical="center"/>
    </xf>
    <xf numFmtId="3" fontId="2" fillId="0" borderId="22" xfId="1" applyNumberFormat="1" applyFont="1" applyFill="1" applyBorder="1" applyAlignment="1" applyProtection="1">
      <alignment vertical="center"/>
    </xf>
    <xf numFmtId="0" fontId="2" fillId="3" borderId="48" xfId="1" applyFont="1" applyFill="1" applyBorder="1" applyAlignment="1" applyProtection="1">
      <alignment horizontal="left" vertical="center" wrapText="1"/>
    </xf>
    <xf numFmtId="3" fontId="2" fillId="3" borderId="68" xfId="1" applyNumberFormat="1" applyFont="1" applyFill="1" applyBorder="1" applyAlignment="1" applyProtection="1">
      <alignment vertical="center"/>
    </xf>
    <xf numFmtId="3" fontId="2" fillId="3" borderId="49" xfId="1" applyNumberFormat="1" applyFont="1" applyFill="1" applyBorder="1" applyAlignment="1" applyProtection="1">
      <alignment vertical="center"/>
    </xf>
    <xf numFmtId="3" fontId="2" fillId="3" borderId="69" xfId="1" applyNumberFormat="1" applyFont="1" applyFill="1" applyBorder="1" applyAlignment="1" applyProtection="1">
      <alignment vertical="center"/>
    </xf>
    <xf numFmtId="3" fontId="2" fillId="3" borderId="70" xfId="1" applyNumberFormat="1" applyFont="1" applyFill="1" applyBorder="1" applyAlignment="1" applyProtection="1">
      <alignment vertical="center"/>
    </xf>
    <xf numFmtId="0" fontId="3" fillId="0" borderId="42" xfId="1" applyFont="1" applyFill="1" applyBorder="1" applyAlignment="1" applyProtection="1">
      <alignment horizontal="left" vertical="center" wrapText="1"/>
    </xf>
    <xf numFmtId="3" fontId="3" fillId="0" borderId="71" xfId="1" applyNumberFormat="1" applyFont="1" applyFill="1" applyBorder="1" applyAlignment="1" applyProtection="1">
      <alignment vertical="center"/>
    </xf>
    <xf numFmtId="3" fontId="3" fillId="0" borderId="72" xfId="1" applyNumberFormat="1" applyFont="1" applyFill="1" applyBorder="1" applyAlignment="1" applyProtection="1">
      <alignment vertical="center"/>
    </xf>
    <xf numFmtId="0" fontId="3" fillId="0" borderId="57" xfId="1" applyFont="1" applyFill="1" applyBorder="1" applyAlignment="1" applyProtection="1">
      <alignment horizontal="center" vertical="center" wrapText="1"/>
    </xf>
    <xf numFmtId="3" fontId="3" fillId="0" borderId="59" xfId="1" applyNumberFormat="1" applyFont="1" applyFill="1" applyBorder="1" applyAlignment="1" applyProtection="1">
      <alignment vertical="center"/>
    </xf>
    <xf numFmtId="3" fontId="3" fillId="0" borderId="60" xfId="1" applyNumberFormat="1" applyFont="1" applyFill="1" applyBorder="1" applyAlignment="1" applyProtection="1">
      <alignment vertical="center"/>
    </xf>
    <xf numFmtId="3" fontId="3" fillId="0" borderId="61" xfId="1" applyNumberFormat="1" applyFont="1" applyFill="1" applyBorder="1" applyAlignment="1" applyProtection="1">
      <alignment vertical="center"/>
    </xf>
    <xf numFmtId="3" fontId="3" fillId="0" borderId="21" xfId="1" applyNumberFormat="1" applyFont="1" applyFill="1" applyBorder="1" applyAlignment="1" applyProtection="1">
      <alignment vertical="center"/>
      <protection locked="0"/>
    </xf>
    <xf numFmtId="3" fontId="3" fillId="0" borderId="22" xfId="1" applyNumberFormat="1" applyFont="1" applyFill="1" applyBorder="1" applyAlignment="1" applyProtection="1">
      <alignment vertical="center"/>
      <protection locked="0"/>
    </xf>
    <xf numFmtId="3" fontId="3" fillId="0" borderId="9" xfId="1" applyNumberFormat="1" applyFont="1" applyFill="1" applyBorder="1" applyAlignment="1" applyProtection="1">
      <alignment vertical="center"/>
      <protection locked="0"/>
    </xf>
    <xf numFmtId="3" fontId="3" fillId="0" borderId="40" xfId="1" applyNumberFormat="1" applyFont="1" applyFill="1" applyBorder="1" applyAlignment="1" applyProtection="1">
      <alignment vertical="center"/>
      <protection locked="0"/>
    </xf>
    <xf numFmtId="0" fontId="3" fillId="0" borderId="38" xfId="1" applyFont="1" applyFill="1" applyBorder="1" applyAlignment="1" applyProtection="1">
      <alignment horizontal="center" vertical="center" wrapText="1"/>
    </xf>
    <xf numFmtId="3" fontId="3" fillId="0" borderId="6" xfId="1" applyNumberFormat="1" applyFont="1" applyFill="1" applyBorder="1" applyAlignment="1" applyProtection="1">
      <alignment vertical="center"/>
    </xf>
    <xf numFmtId="3" fontId="3" fillId="0" borderId="9" xfId="1" applyNumberFormat="1" applyFont="1" applyFill="1" applyBorder="1" applyAlignment="1" applyProtection="1">
      <alignment vertical="center"/>
    </xf>
    <xf numFmtId="3" fontId="3" fillId="0" borderId="40" xfId="1" applyNumberFormat="1" applyFont="1" applyFill="1" applyBorder="1" applyAlignment="1" applyProtection="1">
      <alignment vertical="center"/>
    </xf>
    <xf numFmtId="3" fontId="3" fillId="0" borderId="59" xfId="1" applyNumberFormat="1" applyFont="1" applyFill="1" applyBorder="1" applyAlignment="1" applyProtection="1">
      <alignment vertical="center"/>
      <protection locked="0"/>
    </xf>
    <xf numFmtId="3" fontId="3" fillId="0" borderId="60" xfId="1" applyNumberFormat="1" applyFont="1" applyFill="1" applyBorder="1" applyAlignment="1" applyProtection="1">
      <alignment vertical="center"/>
      <protection locked="0"/>
    </xf>
    <xf numFmtId="3" fontId="3" fillId="0" borderId="61" xfId="1" applyNumberFormat="1" applyFont="1" applyFill="1" applyBorder="1" applyAlignment="1" applyProtection="1">
      <alignment vertical="center"/>
      <protection locked="0"/>
    </xf>
    <xf numFmtId="3" fontId="3" fillId="0" borderId="44" xfId="1" applyNumberFormat="1" applyFont="1" applyFill="1" applyBorder="1" applyAlignment="1" applyProtection="1">
      <alignment vertical="center"/>
    </xf>
    <xf numFmtId="3" fontId="3" fillId="0" borderId="45" xfId="1" applyNumberFormat="1" applyFont="1" applyFill="1" applyBorder="1" applyAlignment="1" applyProtection="1">
      <alignment vertical="center"/>
    </xf>
    <xf numFmtId="0" fontId="3" fillId="0" borderId="19" xfId="1" applyFont="1" applyFill="1" applyBorder="1" applyAlignment="1" applyProtection="1">
      <alignment horizontal="center" vertical="center" wrapText="1"/>
    </xf>
    <xf numFmtId="3" fontId="3" fillId="0" borderId="24" xfId="1" applyNumberFormat="1" applyFont="1" applyFill="1" applyBorder="1" applyAlignment="1" applyProtection="1">
      <alignment vertical="center"/>
    </xf>
    <xf numFmtId="3" fontId="3" fillId="0" borderId="21" xfId="1" applyNumberFormat="1" applyFont="1" applyFill="1" applyBorder="1" applyAlignment="1" applyProtection="1">
      <alignment vertical="center"/>
    </xf>
    <xf numFmtId="3" fontId="3" fillId="0" borderId="22" xfId="1" applyNumberFormat="1" applyFont="1" applyFill="1" applyBorder="1" applyAlignment="1" applyProtection="1">
      <alignment vertical="center"/>
    </xf>
    <xf numFmtId="3" fontId="3" fillId="0" borderId="73" xfId="1" applyNumberFormat="1" applyFont="1" applyFill="1" applyBorder="1" applyAlignment="1" applyProtection="1">
      <alignment vertical="center"/>
    </xf>
    <xf numFmtId="3" fontId="3" fillId="0" borderId="5" xfId="1" applyNumberFormat="1" applyFont="1" applyFill="1" applyBorder="1" applyAlignment="1" applyProtection="1">
      <alignment vertical="center"/>
    </xf>
    <xf numFmtId="0" fontId="3" fillId="0" borderId="38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vertical="center" wrapText="1"/>
    </xf>
    <xf numFmtId="3" fontId="3" fillId="0" borderId="74" xfId="1" applyNumberFormat="1" applyFont="1" applyFill="1" applyBorder="1" applyAlignment="1" applyProtection="1">
      <alignment vertical="center"/>
    </xf>
    <xf numFmtId="3" fontId="3" fillId="0" borderId="43" xfId="1" applyNumberFormat="1" applyFont="1" applyFill="1" applyBorder="1" applyAlignment="1" applyProtection="1">
      <alignment vertical="center"/>
      <protection locked="0"/>
    </xf>
    <xf numFmtId="3" fontId="3" fillId="0" borderId="44" xfId="1" applyNumberFormat="1" applyFont="1" applyFill="1" applyBorder="1" applyAlignment="1" applyProtection="1">
      <alignment vertical="center"/>
      <protection locked="0"/>
    </xf>
    <xf numFmtId="3" fontId="3" fillId="0" borderId="45" xfId="1" applyNumberFormat="1" applyFont="1" applyFill="1" applyBorder="1" applyAlignment="1" applyProtection="1">
      <alignment vertical="center"/>
      <protection locked="0"/>
    </xf>
    <xf numFmtId="3" fontId="3" fillId="0" borderId="52" xfId="1" applyNumberFormat="1" applyFont="1" applyFill="1" applyBorder="1" applyAlignment="1" applyProtection="1">
      <alignment vertical="center"/>
    </xf>
    <xf numFmtId="0" fontId="2" fillId="0" borderId="0" xfId="1" applyFont="1" applyFill="1" applyBorder="1" applyAlignment="1" applyProtection="1">
      <alignment horizontal="left" vertical="center"/>
    </xf>
    <xf numFmtId="0" fontId="3" fillId="0" borderId="48" xfId="1" applyFont="1" applyFill="1" applyBorder="1" applyAlignment="1" applyProtection="1">
      <alignment horizontal="left" vertical="center" wrapText="1"/>
    </xf>
    <xf numFmtId="3" fontId="3" fillId="0" borderId="11" xfId="1" applyNumberFormat="1" applyFont="1" applyFill="1" applyBorder="1" applyAlignment="1" applyProtection="1">
      <alignment vertical="center"/>
    </xf>
    <xf numFmtId="3" fontId="3" fillId="0" borderId="75" xfId="1" applyNumberFormat="1" applyFont="1" applyFill="1" applyBorder="1" applyAlignment="1" applyProtection="1">
      <alignment vertical="center"/>
    </xf>
    <xf numFmtId="3" fontId="3" fillId="0" borderId="76" xfId="1" applyNumberFormat="1" applyFont="1" applyFill="1" applyBorder="1" applyAlignment="1" applyProtection="1">
      <alignment vertical="center"/>
    </xf>
    <xf numFmtId="3" fontId="3" fillId="0" borderId="8" xfId="1" applyNumberFormat="1" applyFont="1" applyFill="1" applyBorder="1" applyAlignment="1" applyProtection="1">
      <alignment vertical="center"/>
      <protection locked="0"/>
    </xf>
    <xf numFmtId="0" fontId="3" fillId="0" borderId="77" xfId="1" applyFont="1" applyFill="1" applyBorder="1" applyAlignment="1" applyProtection="1">
      <alignment horizontal="right" vertical="center" wrapText="1"/>
    </xf>
    <xf numFmtId="3" fontId="3" fillId="0" borderId="20" xfId="1" applyNumberFormat="1" applyFont="1" applyFill="1" applyBorder="1" applyAlignment="1" applyProtection="1">
      <alignment vertical="center"/>
      <protection locked="0"/>
    </xf>
    <xf numFmtId="3" fontId="3" fillId="0" borderId="78" xfId="1" applyNumberFormat="1" applyFont="1" applyFill="1" applyBorder="1" applyAlignment="1" applyProtection="1">
      <alignment vertical="center"/>
      <protection locked="0"/>
    </xf>
    <xf numFmtId="3" fontId="3" fillId="0" borderId="79" xfId="1" applyNumberFormat="1" applyFont="1" applyFill="1" applyBorder="1" applyAlignment="1" applyProtection="1">
      <alignment vertical="center"/>
      <protection locked="0"/>
    </xf>
    <xf numFmtId="3" fontId="3" fillId="0" borderId="68" xfId="1" applyNumberFormat="1" applyFont="1" applyFill="1" applyBorder="1" applyAlignment="1" applyProtection="1">
      <alignment vertical="center"/>
    </xf>
    <xf numFmtId="3" fontId="3" fillId="0" borderId="49" xfId="1" applyNumberFormat="1" applyFont="1" applyFill="1" applyBorder="1" applyAlignment="1" applyProtection="1">
      <alignment vertical="center"/>
    </xf>
    <xf numFmtId="3" fontId="3" fillId="0" borderId="58" xfId="1" applyNumberFormat="1" applyFont="1" applyFill="1" applyBorder="1" applyAlignment="1" applyProtection="1">
      <alignment vertical="center"/>
    </xf>
    <xf numFmtId="1" fontId="2" fillId="3" borderId="48" xfId="1" applyNumberFormat="1" applyFont="1" applyFill="1" applyBorder="1" applyAlignment="1" applyProtection="1">
      <alignment horizontal="left" vertical="center" wrapText="1"/>
    </xf>
    <xf numFmtId="1" fontId="2" fillId="0" borderId="42" xfId="1" applyNumberFormat="1" applyFont="1" applyFill="1" applyBorder="1" applyAlignment="1" applyProtection="1">
      <alignment horizontal="left" vertical="center" wrapText="1"/>
    </xf>
    <xf numFmtId="0" fontId="2" fillId="0" borderId="19" xfId="1" applyFont="1" applyFill="1" applyBorder="1" applyAlignment="1" applyProtection="1">
      <alignment horizontal="center" vertical="center" wrapText="1"/>
    </xf>
    <xf numFmtId="3" fontId="2" fillId="0" borderId="73" xfId="1" applyNumberFormat="1" applyFont="1" applyFill="1" applyBorder="1" applyAlignment="1" applyProtection="1">
      <alignment vertical="center"/>
    </xf>
    <xf numFmtId="3" fontId="2" fillId="3" borderId="72" xfId="1" applyNumberFormat="1" applyFont="1" applyFill="1" applyBorder="1" applyAlignment="1" applyProtection="1">
      <alignment vertical="center"/>
    </xf>
    <xf numFmtId="3" fontId="3" fillId="0" borderId="8" xfId="1" applyNumberFormat="1" applyFont="1" applyFill="1" applyBorder="1" applyAlignment="1" applyProtection="1">
      <alignment vertical="center"/>
    </xf>
    <xf numFmtId="3" fontId="3" fillId="0" borderId="80" xfId="1" applyNumberFormat="1" applyFont="1" applyFill="1" applyBorder="1" applyAlignment="1" applyProtection="1">
      <alignment vertical="center"/>
    </xf>
    <xf numFmtId="3" fontId="2" fillId="3" borderId="81" xfId="1" applyNumberFormat="1" applyFont="1" applyFill="1" applyBorder="1" applyAlignment="1" applyProtection="1">
      <alignment vertical="center"/>
    </xf>
    <xf numFmtId="3" fontId="3" fillId="0" borderId="81" xfId="1" applyNumberFormat="1" applyFont="1" applyFill="1" applyBorder="1" applyAlignment="1" applyProtection="1">
      <alignment vertical="center"/>
    </xf>
    <xf numFmtId="3" fontId="3" fillId="0" borderId="0" xfId="1" applyNumberFormat="1" applyFont="1" applyFill="1" applyBorder="1" applyAlignment="1" applyProtection="1">
      <alignment vertical="center"/>
    </xf>
    <xf numFmtId="3" fontId="3" fillId="0" borderId="3" xfId="1" applyNumberFormat="1" applyFont="1" applyFill="1" applyBorder="1" applyAlignment="1" applyProtection="1">
      <alignment vertical="center"/>
      <protection locked="0"/>
    </xf>
    <xf numFmtId="3" fontId="3" fillId="0" borderId="82" xfId="1" applyNumberFormat="1" applyFont="1" applyFill="1" applyBorder="1" applyAlignment="1" applyProtection="1">
      <alignment vertical="center"/>
    </xf>
    <xf numFmtId="3" fontId="3" fillId="0" borderId="83" xfId="1" applyNumberFormat="1" applyFont="1" applyFill="1" applyBorder="1" applyAlignment="1" applyProtection="1">
      <alignment vertical="center"/>
    </xf>
    <xf numFmtId="3" fontId="3" fillId="0" borderId="78" xfId="1" applyNumberFormat="1" applyFont="1" applyFill="1" applyBorder="1" applyAlignment="1" applyProtection="1">
      <alignment vertical="center"/>
    </xf>
    <xf numFmtId="3" fontId="3" fillId="0" borderId="84" xfId="1" applyNumberFormat="1" applyFont="1" applyFill="1" applyBorder="1" applyAlignment="1" applyProtection="1">
      <alignment vertical="center"/>
    </xf>
    <xf numFmtId="3" fontId="3" fillId="0" borderId="7" xfId="1" applyNumberFormat="1" applyFont="1" applyFill="1" applyBorder="1" applyAlignment="1" applyProtection="1">
      <alignment vertical="center"/>
      <protection locked="0"/>
    </xf>
    <xf numFmtId="3" fontId="3" fillId="0" borderId="85" xfId="1" applyNumberFormat="1" applyFont="1" applyFill="1" applyBorder="1" applyAlignment="1" applyProtection="1">
      <alignment vertical="center"/>
    </xf>
    <xf numFmtId="3" fontId="3" fillId="0" borderId="86" xfId="1" applyNumberFormat="1" applyFont="1" applyFill="1" applyBorder="1" applyAlignment="1" applyProtection="1">
      <alignment vertical="center"/>
    </xf>
    <xf numFmtId="3" fontId="3" fillId="0" borderId="87" xfId="1" applyNumberFormat="1" applyFont="1" applyFill="1" applyBorder="1" applyAlignment="1" applyProtection="1">
      <alignment vertical="center"/>
      <protection locked="0"/>
    </xf>
    <xf numFmtId="0" fontId="3" fillId="0" borderId="77" xfId="1" applyFont="1" applyFill="1" applyBorder="1" applyAlignment="1" applyProtection="1">
      <alignment horizontal="center" vertical="center" wrapText="1"/>
    </xf>
    <xf numFmtId="0" fontId="3" fillId="0" borderId="77" xfId="1" applyFont="1" applyFill="1" applyBorder="1" applyAlignment="1" applyProtection="1">
      <alignment horizontal="left" vertical="center" wrapText="1"/>
    </xf>
    <xf numFmtId="3" fontId="3" fillId="0" borderId="50" xfId="1" applyNumberFormat="1" applyFont="1" applyFill="1" applyBorder="1" applyAlignment="1" applyProtection="1">
      <alignment vertical="center"/>
    </xf>
    <xf numFmtId="3" fontId="3" fillId="0" borderId="7" xfId="1" applyNumberFormat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0" fontId="2" fillId="3" borderId="42" xfId="1" applyFont="1" applyFill="1" applyBorder="1" applyAlignment="1" applyProtection="1">
      <alignment horizontal="left" vertical="center" wrapText="1"/>
    </xf>
    <xf numFmtId="3" fontId="2" fillId="3" borderId="11" xfId="1" applyNumberFormat="1" applyFont="1" applyFill="1" applyBorder="1" applyAlignment="1" applyProtection="1">
      <alignment vertical="center"/>
    </xf>
    <xf numFmtId="3" fontId="2" fillId="3" borderId="43" xfId="1" applyNumberFormat="1" applyFont="1" applyFill="1" applyBorder="1" applyAlignment="1" applyProtection="1">
      <alignment vertical="center"/>
    </xf>
    <xf numFmtId="3" fontId="2" fillId="3" borderId="10" xfId="1" applyNumberFormat="1" applyFont="1" applyFill="1" applyBorder="1" applyAlignment="1" applyProtection="1">
      <alignment vertical="center"/>
    </xf>
    <xf numFmtId="3" fontId="2" fillId="3" borderId="73" xfId="1" applyNumberFormat="1" applyFont="1" applyFill="1" applyBorder="1" applyAlignment="1" applyProtection="1">
      <alignment vertical="center"/>
    </xf>
    <xf numFmtId="0" fontId="3" fillId="0" borderId="53" xfId="1" applyFont="1" applyFill="1" applyBorder="1" applyAlignment="1" applyProtection="1">
      <alignment horizontal="left" vertical="center" wrapText="1"/>
    </xf>
    <xf numFmtId="3" fontId="3" fillId="0" borderId="88" xfId="1" applyNumberFormat="1" applyFont="1" applyFill="1" applyBorder="1" applyAlignment="1" applyProtection="1">
      <alignment vertical="center"/>
    </xf>
    <xf numFmtId="3" fontId="3" fillId="0" borderId="55" xfId="1" applyNumberFormat="1" applyFont="1" applyFill="1" applyBorder="1" applyAlignment="1" applyProtection="1">
      <alignment vertical="center"/>
    </xf>
    <xf numFmtId="3" fontId="3" fillId="0" borderId="13" xfId="1" applyNumberFormat="1" applyFont="1" applyFill="1" applyBorder="1" applyAlignment="1" applyProtection="1">
      <alignment vertical="center"/>
    </xf>
    <xf numFmtId="3" fontId="3" fillId="0" borderId="89" xfId="1" applyNumberFormat="1" applyFont="1" applyFill="1" applyBorder="1" applyAlignment="1" applyProtection="1">
      <alignment vertical="center"/>
    </xf>
    <xf numFmtId="3" fontId="3" fillId="0" borderId="17" xfId="1" applyNumberFormat="1" applyFont="1" applyFill="1" applyBorder="1" applyAlignment="1" applyProtection="1">
      <alignment vertical="center"/>
      <protection locked="0"/>
    </xf>
    <xf numFmtId="3" fontId="3" fillId="0" borderId="18" xfId="1" applyNumberFormat="1" applyFont="1" applyFill="1" applyBorder="1" applyAlignment="1" applyProtection="1">
      <alignment vertical="center"/>
      <protection locked="0"/>
    </xf>
    <xf numFmtId="0" fontId="3" fillId="0" borderId="42" xfId="1" applyFont="1" applyFill="1" applyBorder="1" applyAlignment="1" applyProtection="1">
      <alignment horizontal="right" vertical="center" wrapText="1"/>
    </xf>
    <xf numFmtId="0" fontId="3" fillId="0" borderId="33" xfId="1" applyFont="1" applyFill="1" applyBorder="1" applyAlignment="1" applyProtection="1">
      <alignment vertical="center"/>
    </xf>
    <xf numFmtId="3" fontId="3" fillId="0" borderId="35" xfId="1" applyNumberFormat="1" applyFont="1" applyFill="1" applyBorder="1" applyAlignment="1" applyProtection="1">
      <alignment vertical="center"/>
    </xf>
    <xf numFmtId="3" fontId="3" fillId="0" borderId="90" xfId="1" applyNumberFormat="1" applyFont="1" applyFill="1" applyBorder="1" applyAlignment="1" applyProtection="1">
      <alignment vertical="center"/>
    </xf>
    <xf numFmtId="3" fontId="3" fillId="0" borderId="91" xfId="1" applyNumberFormat="1" applyFont="1" applyFill="1" applyBorder="1" applyAlignment="1" applyProtection="1">
      <alignment vertical="center"/>
    </xf>
    <xf numFmtId="3" fontId="3" fillId="0" borderId="92" xfId="1" applyNumberFormat="1" applyFont="1" applyFill="1" applyBorder="1" applyAlignment="1" applyProtection="1">
      <alignment vertical="center"/>
    </xf>
    <xf numFmtId="3" fontId="2" fillId="0" borderId="95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</xf>
    <xf numFmtId="3" fontId="2" fillId="0" borderId="94" xfId="1" applyNumberFormat="1" applyFont="1" applyFill="1" applyBorder="1" applyAlignment="1" applyProtection="1">
      <alignment vertical="center"/>
    </xf>
    <xf numFmtId="3" fontId="2" fillId="0" borderId="97" xfId="1" applyNumberFormat="1" applyFont="1" applyFill="1" applyBorder="1" applyAlignment="1" applyProtection="1">
      <alignment vertical="center"/>
    </xf>
    <xf numFmtId="3" fontId="2" fillId="0" borderId="11" xfId="1" applyNumberFormat="1" applyFont="1" applyFill="1" applyBorder="1" applyAlignment="1" applyProtection="1">
      <alignment vertical="center"/>
    </xf>
    <xf numFmtId="3" fontId="2" fillId="0" borderId="43" xfId="1" applyNumberFormat="1" applyFont="1" applyFill="1" applyBorder="1" applyAlignment="1" applyProtection="1">
      <alignment vertical="center"/>
    </xf>
    <xf numFmtId="3" fontId="2" fillId="0" borderId="98" xfId="1" applyNumberFormat="1" applyFont="1" applyFill="1" applyBorder="1" applyAlignment="1" applyProtection="1">
      <alignment vertical="center"/>
    </xf>
    <xf numFmtId="3" fontId="2" fillId="0" borderId="99" xfId="1" applyNumberFormat="1" applyFont="1" applyFill="1" applyBorder="1" applyAlignment="1" applyProtection="1">
      <alignment vertical="center"/>
    </xf>
    <xf numFmtId="3" fontId="2" fillId="0" borderId="45" xfId="1" applyNumberFormat="1" applyFont="1" applyFill="1" applyBorder="1" applyAlignment="1" applyProtection="1">
      <alignment vertical="center"/>
    </xf>
    <xf numFmtId="3" fontId="2" fillId="0" borderId="100" xfId="1" applyNumberFormat="1" applyFont="1" applyFill="1" applyBorder="1" applyAlignment="1" applyProtection="1">
      <alignment vertical="center"/>
    </xf>
    <xf numFmtId="3" fontId="2" fillId="0" borderId="101" xfId="1" applyNumberFormat="1" applyFont="1" applyFill="1" applyBorder="1" applyAlignment="1" applyProtection="1">
      <alignment vertical="center"/>
    </xf>
    <xf numFmtId="0" fontId="2" fillId="0" borderId="42" xfId="1" applyFont="1" applyFill="1" applyBorder="1" applyAlignment="1" applyProtection="1">
      <alignment vertical="center"/>
    </xf>
    <xf numFmtId="3" fontId="2" fillId="0" borderId="44" xfId="1" applyNumberFormat="1" applyFont="1" applyFill="1" applyBorder="1" applyAlignment="1" applyProtection="1">
      <alignment vertical="center"/>
    </xf>
    <xf numFmtId="0" fontId="3" fillId="0" borderId="57" xfId="1" applyFont="1" applyFill="1" applyBorder="1" applyAlignment="1" applyProtection="1">
      <alignment vertical="center"/>
    </xf>
    <xf numFmtId="0" fontId="3" fillId="0" borderId="77" xfId="1" applyFont="1" applyFill="1" applyBorder="1" applyAlignment="1" applyProtection="1">
      <alignment vertical="center"/>
    </xf>
    <xf numFmtId="0" fontId="3" fillId="0" borderId="77" xfId="1" applyFont="1" applyFill="1" applyBorder="1" applyAlignment="1" applyProtection="1">
      <alignment vertical="center" wrapText="1"/>
    </xf>
    <xf numFmtId="3" fontId="3" fillId="0" borderId="102" xfId="1" applyNumberFormat="1" applyFont="1" applyFill="1" applyBorder="1" applyAlignment="1" applyProtection="1">
      <alignment vertical="center"/>
      <protection locked="0"/>
    </xf>
    <xf numFmtId="0" fontId="2" fillId="0" borderId="103" xfId="1" applyFont="1" applyFill="1" applyBorder="1" applyAlignment="1" applyProtection="1">
      <alignment vertical="center"/>
    </xf>
    <xf numFmtId="3" fontId="2" fillId="0" borderId="104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  <protection locked="0"/>
    </xf>
    <xf numFmtId="3" fontId="2" fillId="0" borderId="105" xfId="1" applyNumberFormat="1" applyFont="1" applyFill="1" applyBorder="1" applyAlignment="1" applyProtection="1">
      <alignment vertical="center"/>
      <protection locked="0"/>
    </xf>
    <xf numFmtId="3" fontId="2" fillId="0" borderId="106" xfId="1" applyNumberFormat="1" applyFont="1" applyFill="1" applyBorder="1" applyAlignment="1" applyProtection="1">
      <alignment vertical="center"/>
      <protection locked="0"/>
    </xf>
    <xf numFmtId="0" fontId="2" fillId="0" borderId="11" xfId="1" applyFont="1" applyFill="1" applyBorder="1" applyAlignment="1" applyProtection="1">
      <alignment vertical="center" wrapText="1"/>
    </xf>
    <xf numFmtId="3" fontId="2" fillId="0" borderId="10" xfId="1" applyNumberFormat="1" applyFont="1" applyFill="1" applyBorder="1" applyAlignment="1" applyProtection="1">
      <alignment vertical="center"/>
    </xf>
    <xf numFmtId="0" fontId="3" fillId="0" borderId="0" xfId="0" applyFont="1" applyBorder="1" applyAlignment="1">
      <alignment wrapText="1"/>
    </xf>
    <xf numFmtId="0" fontId="3" fillId="0" borderId="0" xfId="1" applyFont="1" applyBorder="1" applyAlignment="1" applyProtection="1">
      <alignment vertical="center"/>
    </xf>
    <xf numFmtId="0" fontId="3" fillId="4" borderId="0" xfId="1" applyFont="1" applyFill="1" applyBorder="1" applyAlignment="1" applyProtection="1">
      <alignment vertical="center"/>
    </xf>
    <xf numFmtId="0" fontId="2" fillId="4" borderId="0" xfId="1" applyFont="1" applyFill="1" applyBorder="1" applyAlignment="1" applyProtection="1">
      <alignment horizontal="left" vertical="center"/>
    </xf>
    <xf numFmtId="0" fontId="8" fillId="4" borderId="0" xfId="1" applyFont="1" applyFill="1" applyBorder="1" applyAlignment="1" applyProtection="1">
      <alignment vertical="center"/>
    </xf>
    <xf numFmtId="49" fontId="2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9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0" xfId="1" applyNumberFormat="1" applyFont="1" applyFill="1" applyBorder="1" applyAlignment="1" applyProtection="1">
      <alignment vertical="center"/>
      <protection locked="0"/>
    </xf>
    <xf numFmtId="49" fontId="2" fillId="2" borderId="8" xfId="1" applyNumberFormat="1" applyFont="1" applyFill="1" applyBorder="1" applyAlignment="1" applyProtection="1">
      <alignment vertical="center" wrapText="1"/>
      <protection locked="0"/>
    </xf>
    <xf numFmtId="49" fontId="3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78" xfId="1" applyFont="1" applyBorder="1" applyAlignment="1" applyProtection="1">
      <alignment vertical="center"/>
      <protection locked="0"/>
    </xf>
    <xf numFmtId="0" fontId="3" fillId="0" borderId="102" xfId="1" applyFont="1" applyBorder="1" applyAlignment="1" applyProtection="1">
      <alignment vertical="center"/>
      <protection locked="0"/>
    </xf>
    <xf numFmtId="0" fontId="3" fillId="0" borderId="11" xfId="1" applyFont="1" applyBorder="1" applyAlignment="1" applyProtection="1">
      <alignment vertical="center"/>
      <protection locked="0"/>
    </xf>
    <xf numFmtId="0" fontId="3" fillId="0" borderId="44" xfId="1" applyFont="1" applyBorder="1" applyAlignment="1" applyProtection="1">
      <alignment vertical="center"/>
      <protection locked="0"/>
    </xf>
    <xf numFmtId="0" fontId="3" fillId="0" borderId="0" xfId="1" applyFont="1" applyBorder="1" applyAlignment="1" applyProtection="1">
      <alignment vertical="center"/>
      <protection locked="0"/>
    </xf>
    <xf numFmtId="0" fontId="3" fillId="0" borderId="21" xfId="1" applyFont="1" applyBorder="1" applyAlignment="1" applyProtection="1">
      <alignment vertical="center"/>
      <protection locked="0"/>
    </xf>
    <xf numFmtId="49" fontId="3" fillId="2" borderId="8" xfId="1" applyNumberFormat="1" applyFont="1" applyFill="1" applyBorder="1" applyAlignment="1" applyProtection="1">
      <protection locked="0"/>
    </xf>
    <xf numFmtId="49" fontId="3" fillId="2" borderId="8" xfId="1" applyNumberFormat="1" applyFont="1" applyFill="1" applyBorder="1" applyAlignment="1" applyProtection="1">
      <alignment horizontal="center" vertical="center"/>
      <protection locked="0"/>
    </xf>
    <xf numFmtId="49" fontId="3" fillId="2" borderId="9" xfId="1" applyNumberFormat="1" applyFont="1" applyFill="1" applyBorder="1" applyAlignment="1" applyProtection="1">
      <protection locked="0"/>
    </xf>
    <xf numFmtId="0" fontId="3" fillId="0" borderId="8" xfId="1" applyFont="1" applyBorder="1" applyAlignment="1" applyProtection="1">
      <protection locked="0"/>
    </xf>
    <xf numFmtId="0" fontId="3" fillId="0" borderId="8" xfId="1" applyFont="1" applyBorder="1" applyAlignment="1" applyProtection="1">
      <alignment horizontal="center" vertical="center"/>
      <protection locked="0"/>
    </xf>
    <xf numFmtId="0" fontId="3" fillId="0" borderId="9" xfId="1" applyFont="1" applyBorder="1" applyAlignment="1" applyProtection="1">
      <protection locked="0"/>
    </xf>
    <xf numFmtId="0" fontId="3" fillId="0" borderId="19" xfId="1" applyFont="1" applyFill="1" applyBorder="1" applyAlignment="1" applyProtection="1">
      <alignment horizontal="center" vertical="center" wrapText="1"/>
    </xf>
    <xf numFmtId="0" fontId="3" fillId="0" borderId="19" xfId="1" applyFont="1" applyFill="1" applyBorder="1" applyAlignment="1" applyProtection="1">
      <alignment horizontal="center" vertical="center" wrapText="1"/>
    </xf>
    <xf numFmtId="0" fontId="3" fillId="0" borderId="19" xfId="1" applyFont="1" applyFill="1" applyBorder="1" applyAlignment="1" applyProtection="1">
      <alignment horizontal="center" vertical="center" wrapText="1"/>
    </xf>
    <xf numFmtId="0" fontId="3" fillId="0" borderId="19" xfId="1" applyFont="1" applyFill="1" applyBorder="1" applyAlignment="1" applyProtection="1">
      <alignment horizontal="center" vertical="center" wrapText="1"/>
    </xf>
    <xf numFmtId="0" fontId="3" fillId="0" borderId="19" xfId="1" applyFont="1" applyFill="1" applyBorder="1" applyAlignment="1" applyProtection="1">
      <alignment horizontal="center" vertical="center" wrapText="1"/>
    </xf>
    <xf numFmtId="0" fontId="3" fillId="0" borderId="19" xfId="1" applyFont="1" applyFill="1" applyBorder="1" applyAlignment="1" applyProtection="1">
      <alignment horizontal="center" vertical="center" wrapText="1"/>
    </xf>
    <xf numFmtId="49" fontId="3" fillId="2" borderId="8" xfId="1" applyNumberFormat="1" applyFont="1" applyFill="1" applyBorder="1" applyAlignment="1" applyProtection="1">
      <alignment horizontal="center" vertical="center"/>
      <protection locked="0"/>
    </xf>
    <xf numFmtId="49" fontId="3" fillId="2" borderId="9" xfId="1" applyNumberFormat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Border="1" applyAlignment="1" applyProtection="1">
      <alignment horizontal="right" vertical="center"/>
    </xf>
    <xf numFmtId="49" fontId="4" fillId="2" borderId="1" xfId="1" applyNumberFormat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/>
    </xf>
    <xf numFmtId="49" fontId="4" fillId="2" borderId="3" xfId="1" applyNumberFormat="1" applyFont="1" applyFill="1" applyBorder="1" applyAlignment="1" applyProtection="1">
      <alignment horizontal="center" vertical="center"/>
    </xf>
    <xf numFmtId="49" fontId="2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9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1" applyFont="1" applyBorder="1" applyAlignment="1" applyProtection="1">
      <alignment horizontal="center" vertical="center"/>
      <protection locked="0"/>
    </xf>
    <xf numFmtId="0" fontId="3" fillId="0" borderId="9" xfId="1" applyFont="1" applyBorder="1" applyAlignment="1" applyProtection="1">
      <alignment horizontal="center" vertical="center"/>
      <protection locked="0"/>
    </xf>
    <xf numFmtId="0" fontId="3" fillId="0" borderId="22" xfId="1" applyFont="1" applyFill="1" applyBorder="1" applyAlignment="1" applyProtection="1">
      <alignment horizontal="center" vertical="center" textRotation="90" wrapText="1"/>
    </xf>
    <xf numFmtId="0" fontId="3" fillId="0" borderId="27" xfId="1" applyFont="1" applyFill="1" applyBorder="1" applyAlignment="1" applyProtection="1">
      <alignment horizontal="center" vertical="center" textRotation="90" wrapText="1"/>
    </xf>
    <xf numFmtId="0" fontId="2" fillId="0" borderId="93" xfId="1" applyFont="1" applyFill="1" applyBorder="1" applyAlignment="1" applyProtection="1">
      <alignment horizontal="left" vertical="center"/>
    </xf>
    <xf numFmtId="0" fontId="2" fillId="0" borderId="94" xfId="1" applyFont="1" applyFill="1" applyBorder="1" applyAlignment="1" applyProtection="1">
      <alignment horizontal="left" vertical="center"/>
    </xf>
    <xf numFmtId="49" fontId="3" fillId="0" borderId="14" xfId="1" applyNumberFormat="1" applyFont="1" applyFill="1" applyBorder="1" applyAlignment="1" applyProtection="1">
      <alignment horizontal="center" vertical="center" textRotation="90" wrapText="1"/>
    </xf>
    <xf numFmtId="0" fontId="3" fillId="0" borderId="19" xfId="1" applyFont="1" applyFill="1" applyBorder="1" applyAlignment="1" applyProtection="1">
      <alignment horizontal="center" vertical="center" wrapText="1"/>
    </xf>
    <xf numFmtId="0" fontId="3" fillId="0" borderId="23" xfId="1" applyFont="1" applyFill="1" applyBorder="1" applyAlignment="1" applyProtection="1">
      <alignment horizontal="center" vertical="center" wrapText="1"/>
    </xf>
    <xf numFmtId="49" fontId="3" fillId="0" borderId="14" xfId="1" applyNumberFormat="1" applyFont="1" applyFill="1" applyBorder="1" applyAlignment="1" applyProtection="1">
      <alignment horizontal="center" vertical="center" wrapText="1"/>
    </xf>
    <xf numFmtId="49" fontId="3" fillId="0" borderId="19" xfId="1" applyNumberFormat="1" applyFont="1" applyFill="1" applyBorder="1" applyAlignment="1" applyProtection="1">
      <alignment horizontal="center" vertical="center" wrapText="1"/>
    </xf>
    <xf numFmtId="49" fontId="3" fillId="0" borderId="15" xfId="1" applyNumberFormat="1" applyFont="1" applyFill="1" applyBorder="1" applyAlignment="1" applyProtection="1">
      <alignment horizontal="center" vertical="center"/>
    </xf>
    <xf numFmtId="49" fontId="3" fillId="0" borderId="16" xfId="1" applyNumberFormat="1" applyFont="1" applyFill="1" applyBorder="1" applyAlignment="1" applyProtection="1">
      <alignment horizontal="center" vertical="center"/>
    </xf>
    <xf numFmtId="49" fontId="3" fillId="0" borderId="17" xfId="1" applyNumberFormat="1" applyFont="1" applyFill="1" applyBorder="1" applyAlignment="1" applyProtection="1">
      <alignment horizontal="center" vertical="center"/>
    </xf>
    <xf numFmtId="49" fontId="3" fillId="0" borderId="18" xfId="1" applyNumberFormat="1" applyFont="1" applyFill="1" applyBorder="1" applyAlignment="1" applyProtection="1">
      <alignment horizontal="center" vertical="center"/>
    </xf>
    <xf numFmtId="0" fontId="3" fillId="0" borderId="4" xfId="1" applyFont="1" applyFill="1" applyBorder="1" applyAlignment="1" applyProtection="1">
      <alignment horizontal="center" vertical="center" textRotation="90"/>
    </xf>
    <xf numFmtId="0" fontId="3" fillId="0" borderId="20" xfId="1" applyFont="1" applyFill="1" applyBorder="1" applyAlignment="1" applyProtection="1">
      <alignment horizontal="center" vertical="center" textRotation="90"/>
    </xf>
    <xf numFmtId="0" fontId="3" fillId="0" borderId="24" xfId="1" applyFont="1" applyFill="1" applyBorder="1" applyAlignment="1" applyProtection="1">
      <alignment horizontal="center" vertical="center" textRotation="90"/>
    </xf>
    <xf numFmtId="0" fontId="3" fillId="0" borderId="20" xfId="1" applyNumberFormat="1" applyFont="1" applyFill="1" applyBorder="1" applyAlignment="1" applyProtection="1">
      <alignment horizontal="center" vertical="center" textRotation="90" wrapText="1"/>
    </xf>
    <xf numFmtId="0" fontId="3" fillId="0" borderId="24" xfId="1" applyNumberFormat="1" applyFont="1" applyFill="1" applyBorder="1" applyAlignment="1" applyProtection="1">
      <alignment horizontal="center" vertical="center" textRotation="90" wrapText="1"/>
    </xf>
    <xf numFmtId="0" fontId="3" fillId="0" borderId="20" xfId="1" applyFont="1" applyFill="1" applyBorder="1" applyAlignment="1" applyProtection="1">
      <alignment horizontal="center" vertical="center" textRotation="90" wrapText="1"/>
    </xf>
    <xf numFmtId="0" fontId="3" fillId="0" borderId="25" xfId="1" applyFont="1" applyFill="1" applyBorder="1" applyAlignment="1" applyProtection="1">
      <alignment horizontal="center" vertical="center" textRotation="90" wrapText="1"/>
    </xf>
    <xf numFmtId="0" fontId="3" fillId="0" borderId="21" xfId="1" applyFont="1" applyFill="1" applyBorder="1" applyAlignment="1" applyProtection="1">
      <alignment horizontal="center" vertical="center" textRotation="90" wrapText="1"/>
    </xf>
    <xf numFmtId="0" fontId="2" fillId="0" borderId="54" xfId="1" applyFont="1" applyFill="1" applyBorder="1" applyAlignment="1" applyProtection="1">
      <alignment horizontal="left" vertical="center"/>
    </xf>
    <xf numFmtId="0" fontId="2" fillId="0" borderId="98" xfId="1" applyFont="1" applyFill="1" applyBorder="1" applyAlignment="1" applyProtection="1">
      <alignment horizontal="left" vertical="center"/>
    </xf>
    <xf numFmtId="0" fontId="3" fillId="0" borderId="26" xfId="1" applyFont="1" applyFill="1" applyBorder="1" applyAlignment="1" applyProtection="1">
      <alignment horizontal="center" vertical="center" textRotation="90"/>
    </xf>
    <xf numFmtId="0" fontId="3" fillId="0" borderId="25" xfId="1" applyFont="1" applyFill="1" applyBorder="1" applyAlignment="1" applyProtection="1">
      <alignment horizontal="center" vertical="center" textRotation="90"/>
    </xf>
    <xf numFmtId="0" fontId="3" fillId="0" borderId="25" xfId="1" applyNumberFormat="1" applyFont="1" applyFill="1" applyBorder="1" applyAlignment="1" applyProtection="1">
      <alignment horizontal="center" vertical="center" textRotation="90" wrapText="1"/>
    </xf>
    <xf numFmtId="49" fontId="2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7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8" xfId="1" applyNumberFormat="1" applyFont="1" applyFill="1" applyBorder="1" applyAlignment="1" applyProtection="1">
      <alignment horizontal="center"/>
      <protection locked="0"/>
    </xf>
    <xf numFmtId="49" fontId="3" fillId="2" borderId="9" xfId="1" applyNumberFormat="1" applyFont="1" applyFill="1" applyBorder="1" applyAlignment="1" applyProtection="1">
      <alignment horizontal="center"/>
      <protection locked="0"/>
    </xf>
    <xf numFmtId="49" fontId="3" fillId="2" borderId="8" xfId="1" applyNumberFormat="1" applyFont="1" applyFill="1" applyBorder="1" applyAlignment="1" applyProtection="1">
      <alignment horizontal="center" vertical="top"/>
      <protection locked="0"/>
    </xf>
    <xf numFmtId="49" fontId="3" fillId="2" borderId="9" xfId="1" applyNumberFormat="1" applyFont="1" applyFill="1" applyBorder="1" applyAlignment="1" applyProtection="1">
      <alignment horizontal="center" vertical="top"/>
      <protection locked="0"/>
    </xf>
    <xf numFmtId="49" fontId="3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9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1" applyFont="1" applyBorder="1" applyAlignment="1" applyProtection="1">
      <alignment horizontal="center" vertical="center" wrapText="1"/>
      <protection locked="0"/>
    </xf>
    <xf numFmtId="0" fontId="3" fillId="0" borderId="9" xfId="1" applyFont="1" applyBorder="1" applyAlignment="1" applyProtection="1">
      <alignment horizontal="center" vertical="center" wrapText="1"/>
      <protection locked="0"/>
    </xf>
  </cellXfs>
  <cellStyles count="3">
    <cellStyle name="Normal" xfId="0" builtinId="0"/>
    <cellStyle name="Normal 11" xfId="2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9"/>
  <sheetViews>
    <sheetView showGridLines="0" tabSelected="1" view="pageLayout" zoomScaleNormal="100" workbookViewId="0">
      <selection activeCell="P24" sqref="P24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393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397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347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398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417872</v>
      </c>
      <c r="D20" s="28">
        <f>SUM(D21,D24,D25,D41,D42)</f>
        <v>417872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 t="shared" ref="H20:H46" si="1">SUM(I20:L20)</f>
        <v>388425</v>
      </c>
      <c r="I20" s="28">
        <f>SUM(I21,I24,I25,I41,I42)</f>
        <v>388425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417872</v>
      </c>
      <c r="D24" s="51">
        <v>417872</v>
      </c>
      <c r="E24" s="51"/>
      <c r="F24" s="52" t="s">
        <v>36</v>
      </c>
      <c r="G24" s="53" t="s">
        <v>36</v>
      </c>
      <c r="H24" s="50">
        <f t="shared" si="1"/>
        <v>388425</v>
      </c>
      <c r="I24" s="51">
        <f>I50</f>
        <v>388425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 t="shared" si="1"/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>E43</f>
        <v>0</v>
      </c>
      <c r="F42" s="87">
        <f>F43</f>
        <v>0</v>
      </c>
      <c r="G42" s="60" t="s">
        <v>36</v>
      </c>
      <c r="H42" s="84">
        <f t="shared" si="1"/>
        <v>0</v>
      </c>
      <c r="I42" s="87">
        <f>I43</f>
        <v>0</v>
      </c>
      <c r="J42" s="87">
        <f>J43</f>
        <v>0</v>
      </c>
      <c r="K42" s="87">
        <f>K43</f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1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80" si="2">SUM(D49:G49)</f>
        <v>417872</v>
      </c>
      <c r="D49" s="120">
        <f>SUM(D50,D281)</f>
        <v>417872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80" si="3">SUM(I49:L49)</f>
        <v>388425</v>
      </c>
      <c r="I49" s="120">
        <f>SUM(I50,I281)</f>
        <v>388425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2"/>
        <v>417872</v>
      </c>
      <c r="D50" s="126">
        <f>SUM(D51,D193)</f>
        <v>417872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3"/>
        <v>388425</v>
      </c>
      <c r="I50" s="126">
        <f>SUM(I51,I193)</f>
        <v>388425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2"/>
        <v>417872</v>
      </c>
      <c r="D51" s="131">
        <f>SUM(D52,D74,D172,D186)</f>
        <v>417872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3"/>
        <v>388425</v>
      </c>
      <c r="I51" s="131">
        <f>SUM(I52,I74,I172,I186)</f>
        <v>388425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x14ac:dyDescent="0.25">
      <c r="A52" s="134">
        <v>1000</v>
      </c>
      <c r="B52" s="134" t="s">
        <v>63</v>
      </c>
      <c r="C52" s="135">
        <f t="shared" si="2"/>
        <v>417872</v>
      </c>
      <c r="D52" s="136">
        <f>SUM(D53,D66)</f>
        <v>417872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3"/>
        <v>388425</v>
      </c>
      <c r="I52" s="136">
        <f>SUM(I53,I66)</f>
        <v>388425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x14ac:dyDescent="0.25">
      <c r="A53" s="56">
        <v>1100</v>
      </c>
      <c r="B53" s="139" t="s">
        <v>64</v>
      </c>
      <c r="C53" s="57">
        <f t="shared" si="2"/>
        <v>324508</v>
      </c>
      <c r="D53" s="63">
        <f>SUM(D54,D57,D65)</f>
        <v>324508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3"/>
        <v>300422</v>
      </c>
      <c r="I53" s="63">
        <f>SUM(I54,I57,I65)</f>
        <v>300422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x14ac:dyDescent="0.25">
      <c r="A54" s="142">
        <v>1110</v>
      </c>
      <c r="B54" s="101" t="s">
        <v>65</v>
      </c>
      <c r="C54" s="108">
        <f t="shared" si="2"/>
        <v>236668</v>
      </c>
      <c r="D54" s="143">
        <f>SUM(D55:D56)</f>
        <v>236668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3"/>
        <v>214772</v>
      </c>
      <c r="I54" s="143">
        <f>SUM(I55:I56)</f>
        <v>214772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2"/>
        <v>0</v>
      </c>
      <c r="D55" s="68"/>
      <c r="E55" s="68"/>
      <c r="F55" s="68"/>
      <c r="G55" s="146"/>
      <c r="H55" s="66">
        <f t="shared" si="3"/>
        <v>0</v>
      </c>
      <c r="I55" s="68">
        <v>0</v>
      </c>
      <c r="J55" s="68"/>
      <c r="K55" s="68"/>
      <c r="L55" s="147"/>
      <c r="M55" s="253"/>
    </row>
    <row r="56" spans="1:13" ht="24" customHeight="1" x14ac:dyDescent="0.25">
      <c r="A56" s="44">
        <v>1119</v>
      </c>
      <c r="B56" s="71" t="s">
        <v>67</v>
      </c>
      <c r="C56" s="72">
        <f t="shared" si="2"/>
        <v>236668</v>
      </c>
      <c r="D56" s="74">
        <v>236668</v>
      </c>
      <c r="E56" s="74"/>
      <c r="F56" s="74"/>
      <c r="G56" s="148"/>
      <c r="H56" s="72">
        <f t="shared" si="3"/>
        <v>214772</v>
      </c>
      <c r="I56" s="74">
        <v>214772</v>
      </c>
      <c r="J56" s="74"/>
      <c r="K56" s="74"/>
      <c r="L56" s="149"/>
      <c r="M56" s="253"/>
    </row>
    <row r="57" spans="1:13" ht="23.25" customHeight="1" x14ac:dyDescent="0.25">
      <c r="A57" s="150">
        <v>1140</v>
      </c>
      <c r="B57" s="71" t="s">
        <v>68</v>
      </c>
      <c r="C57" s="72">
        <f t="shared" si="2"/>
        <v>53058</v>
      </c>
      <c r="D57" s="151">
        <f>SUM(D58:D64)</f>
        <v>53058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3"/>
        <v>58050</v>
      </c>
      <c r="I57" s="151">
        <f>SUM(I58:I64)</f>
        <v>58050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2"/>
        <v>0</v>
      </c>
      <c r="D58" s="74"/>
      <c r="E58" s="74"/>
      <c r="F58" s="74"/>
      <c r="G58" s="148"/>
      <c r="H58" s="72">
        <f t="shared" si="3"/>
        <v>0</v>
      </c>
      <c r="I58" s="74">
        <v>0</v>
      </c>
      <c r="J58" s="74"/>
      <c r="K58" s="74"/>
      <c r="L58" s="149"/>
      <c r="M58" s="253"/>
    </row>
    <row r="59" spans="1:13" ht="24.75" customHeight="1" x14ac:dyDescent="0.25">
      <c r="A59" s="44">
        <v>1142</v>
      </c>
      <c r="B59" s="71" t="s">
        <v>70</v>
      </c>
      <c r="C59" s="72">
        <f t="shared" si="2"/>
        <v>2499</v>
      </c>
      <c r="D59" s="74">
        <v>2499</v>
      </c>
      <c r="E59" s="74"/>
      <c r="F59" s="74"/>
      <c r="G59" s="148"/>
      <c r="H59" s="72">
        <f t="shared" si="3"/>
        <v>2499</v>
      </c>
      <c r="I59" s="74">
        <v>2499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2"/>
        <v>0</v>
      </c>
      <c r="D60" s="74"/>
      <c r="E60" s="74"/>
      <c r="F60" s="74"/>
      <c r="G60" s="148"/>
      <c r="H60" s="72">
        <f t="shared" si="3"/>
        <v>0</v>
      </c>
      <c r="I60" s="74">
        <v>0</v>
      </c>
      <c r="J60" s="74"/>
      <c r="K60" s="74"/>
      <c r="L60" s="149"/>
      <c r="M60" s="253"/>
    </row>
    <row r="61" spans="1:13" ht="27.75" customHeight="1" x14ac:dyDescent="0.25">
      <c r="A61" s="44">
        <v>1146</v>
      </c>
      <c r="B61" s="71" t="s">
        <v>72</v>
      </c>
      <c r="C61" s="72">
        <f t="shared" si="2"/>
        <v>17809</v>
      </c>
      <c r="D61" s="74">
        <v>17809</v>
      </c>
      <c r="E61" s="74"/>
      <c r="F61" s="74"/>
      <c r="G61" s="148"/>
      <c r="H61" s="72">
        <f t="shared" si="3"/>
        <v>23234</v>
      </c>
      <c r="I61" s="74">
        <v>23234</v>
      </c>
      <c r="J61" s="74"/>
      <c r="K61" s="74"/>
      <c r="L61" s="149"/>
      <c r="M61" s="253"/>
    </row>
    <row r="62" spans="1:13" x14ac:dyDescent="0.25">
      <c r="A62" s="44">
        <v>1147</v>
      </c>
      <c r="B62" s="71" t="s">
        <v>73</v>
      </c>
      <c r="C62" s="72">
        <f t="shared" si="2"/>
        <v>17213</v>
      </c>
      <c r="D62" s="74">
        <v>17213</v>
      </c>
      <c r="E62" s="74"/>
      <c r="F62" s="74"/>
      <c r="G62" s="148"/>
      <c r="H62" s="72">
        <f t="shared" si="3"/>
        <v>17213</v>
      </c>
      <c r="I62" s="74">
        <v>17213</v>
      </c>
      <c r="J62" s="74"/>
      <c r="K62" s="74"/>
      <c r="L62" s="149"/>
      <c r="M62" s="253"/>
    </row>
    <row r="63" spans="1:13" x14ac:dyDescent="0.25">
      <c r="A63" s="44">
        <v>1148</v>
      </c>
      <c r="B63" s="71" t="s">
        <v>74</v>
      </c>
      <c r="C63" s="72">
        <f t="shared" si="2"/>
        <v>15537</v>
      </c>
      <c r="D63" s="74">
        <v>15537</v>
      </c>
      <c r="E63" s="74"/>
      <c r="F63" s="74"/>
      <c r="G63" s="148"/>
      <c r="H63" s="72">
        <f t="shared" si="3"/>
        <v>15104</v>
      </c>
      <c r="I63" s="74">
        <v>15104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2"/>
        <v>0</v>
      </c>
      <c r="D64" s="74"/>
      <c r="E64" s="74"/>
      <c r="F64" s="74"/>
      <c r="G64" s="148"/>
      <c r="H64" s="72">
        <f t="shared" si="3"/>
        <v>0</v>
      </c>
      <c r="I64" s="74">
        <v>0</v>
      </c>
      <c r="J64" s="74"/>
      <c r="K64" s="74"/>
      <c r="L64" s="149"/>
      <c r="M64" s="253"/>
    </row>
    <row r="65" spans="1:13" ht="36" x14ac:dyDescent="0.25">
      <c r="A65" s="142">
        <v>1150</v>
      </c>
      <c r="B65" s="101" t="s">
        <v>76</v>
      </c>
      <c r="C65" s="108">
        <f t="shared" si="2"/>
        <v>34782</v>
      </c>
      <c r="D65" s="154">
        <v>34782</v>
      </c>
      <c r="E65" s="154"/>
      <c r="F65" s="154"/>
      <c r="G65" s="155"/>
      <c r="H65" s="108">
        <f t="shared" si="3"/>
        <v>27600</v>
      </c>
      <c r="I65" s="154">
        <v>27600</v>
      </c>
      <c r="J65" s="154"/>
      <c r="K65" s="154"/>
      <c r="L65" s="156"/>
      <c r="M65" s="253"/>
    </row>
    <row r="66" spans="1:13" ht="36" x14ac:dyDescent="0.25">
      <c r="A66" s="56">
        <v>1200</v>
      </c>
      <c r="B66" s="139" t="s">
        <v>77</v>
      </c>
      <c r="C66" s="57">
        <f t="shared" si="2"/>
        <v>93364</v>
      </c>
      <c r="D66" s="63">
        <f>SUM(D67:D68)</f>
        <v>93364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3"/>
        <v>88003</v>
      </c>
      <c r="I66" s="63">
        <f>SUM(I67:I68)</f>
        <v>88003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x14ac:dyDescent="0.25">
      <c r="A67" s="274">
        <v>1210</v>
      </c>
      <c r="B67" s="65" t="s">
        <v>78</v>
      </c>
      <c r="C67" s="66">
        <f t="shared" si="2"/>
        <v>79338</v>
      </c>
      <c r="D67" s="68">
        <v>79338</v>
      </c>
      <c r="E67" s="68"/>
      <c r="F67" s="68"/>
      <c r="G67" s="146"/>
      <c r="H67" s="66">
        <f t="shared" si="3"/>
        <v>73611</v>
      </c>
      <c r="I67" s="68">
        <v>73611</v>
      </c>
      <c r="J67" s="68"/>
      <c r="K67" s="68"/>
      <c r="L67" s="147"/>
      <c r="M67" s="253"/>
    </row>
    <row r="68" spans="1:13" ht="24" x14ac:dyDescent="0.25">
      <c r="A68" s="150">
        <v>1220</v>
      </c>
      <c r="B68" s="71" t="s">
        <v>79</v>
      </c>
      <c r="C68" s="72">
        <f t="shared" si="2"/>
        <v>14026</v>
      </c>
      <c r="D68" s="151">
        <f>SUM(D69:D73)</f>
        <v>14026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3"/>
        <v>14392</v>
      </c>
      <c r="I68" s="151">
        <f>SUM(I69:I73)</f>
        <v>14392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x14ac:dyDescent="0.25">
      <c r="A69" s="44">
        <v>1221</v>
      </c>
      <c r="B69" s="71" t="s">
        <v>80</v>
      </c>
      <c r="C69" s="72">
        <f t="shared" si="2"/>
        <v>11811</v>
      </c>
      <c r="D69" s="74">
        <v>11811</v>
      </c>
      <c r="E69" s="74"/>
      <c r="F69" s="74"/>
      <c r="G69" s="148"/>
      <c r="H69" s="72">
        <f t="shared" si="3"/>
        <v>11617</v>
      </c>
      <c r="I69" s="74">
        <v>11617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2"/>
        <v>0</v>
      </c>
      <c r="D70" s="74"/>
      <c r="E70" s="74"/>
      <c r="F70" s="74"/>
      <c r="G70" s="148"/>
      <c r="H70" s="72">
        <f t="shared" si="3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2"/>
        <v>0</v>
      </c>
      <c r="D71" s="74"/>
      <c r="E71" s="74"/>
      <c r="F71" s="74"/>
      <c r="G71" s="148"/>
      <c r="H71" s="72">
        <f t="shared" si="3"/>
        <v>0</v>
      </c>
      <c r="I71" s="74">
        <v>0</v>
      </c>
      <c r="J71" s="74"/>
      <c r="K71" s="74"/>
      <c r="L71" s="149"/>
      <c r="M71" s="253"/>
    </row>
    <row r="72" spans="1:13" ht="24" x14ac:dyDescent="0.25">
      <c r="A72" s="44">
        <v>1227</v>
      </c>
      <c r="B72" s="71" t="s">
        <v>83</v>
      </c>
      <c r="C72" s="72">
        <f t="shared" si="2"/>
        <v>2215</v>
      </c>
      <c r="D72" s="74">
        <v>2215</v>
      </c>
      <c r="E72" s="74"/>
      <c r="F72" s="74"/>
      <c r="G72" s="148"/>
      <c r="H72" s="72">
        <f t="shared" si="3"/>
        <v>2775</v>
      </c>
      <c r="I72" s="74">
        <v>2775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2"/>
        <v>0</v>
      </c>
      <c r="D73" s="74"/>
      <c r="E73" s="74"/>
      <c r="F73" s="74"/>
      <c r="G73" s="148"/>
      <c r="H73" s="72">
        <f t="shared" si="3"/>
        <v>0</v>
      </c>
      <c r="I73" s="74">
        <v>0</v>
      </c>
      <c r="J73" s="74"/>
      <c r="K73" s="74"/>
      <c r="L73" s="149"/>
      <c r="M73" s="253"/>
    </row>
    <row r="74" spans="1:13" hidden="1" x14ac:dyDescent="0.25">
      <c r="A74" s="134">
        <v>2000</v>
      </c>
      <c r="B74" s="134" t="s">
        <v>85</v>
      </c>
      <c r="C74" s="135">
        <f t="shared" si="2"/>
        <v>0</v>
      </c>
      <c r="D74" s="136">
        <f>SUM(D75,D82,D129,D163,D164,D171)</f>
        <v>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3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2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3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4">
        <v>2110</v>
      </c>
      <c r="B76" s="65" t="s">
        <v>87</v>
      </c>
      <c r="C76" s="66">
        <f t="shared" si="2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3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2"/>
        <v>0</v>
      </c>
      <c r="D77" s="74"/>
      <c r="E77" s="74"/>
      <c r="F77" s="74"/>
      <c r="G77" s="148"/>
      <c r="H77" s="72">
        <f t="shared" si="3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2"/>
        <v>0</v>
      </c>
      <c r="D78" s="74"/>
      <c r="E78" s="74"/>
      <c r="F78" s="74"/>
      <c r="G78" s="148"/>
      <c r="H78" s="72">
        <f t="shared" si="3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2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3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2"/>
        <v>0</v>
      </c>
      <c r="D80" s="74"/>
      <c r="E80" s="74"/>
      <c r="F80" s="74"/>
      <c r="G80" s="148"/>
      <c r="H80" s="72">
        <f t="shared" si="3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ref="C81:C112" si="4">SUM(D81:G81)</f>
        <v>0</v>
      </c>
      <c r="D81" s="74"/>
      <c r="E81" s="74"/>
      <c r="F81" s="74"/>
      <c r="G81" s="148"/>
      <c r="H81" s="72">
        <f t="shared" ref="H81:H126" si="5">SUM(I81:L81)</f>
        <v>0</v>
      </c>
      <c r="I81" s="74">
        <v>0</v>
      </c>
      <c r="J81" s="74"/>
      <c r="K81" s="74"/>
      <c r="L81" s="149"/>
      <c r="M81" s="253"/>
    </row>
    <row r="82" spans="1:13" hidden="1" x14ac:dyDescent="0.25">
      <c r="A82" s="56">
        <v>2200</v>
      </c>
      <c r="B82" s="139" t="s">
        <v>91</v>
      </c>
      <c r="C82" s="57">
        <f t="shared" si="4"/>
        <v>0</v>
      </c>
      <c r="D82" s="63">
        <f>SUM(D83,D88,D94,D102,D111,D115,D121,D127)</f>
        <v>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5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4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5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4"/>
        <v>0</v>
      </c>
      <c r="D84" s="68"/>
      <c r="E84" s="68"/>
      <c r="F84" s="68"/>
      <c r="G84" s="146"/>
      <c r="H84" s="66">
        <f t="shared" si="5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4"/>
        <v>0</v>
      </c>
      <c r="D85" s="74"/>
      <c r="E85" s="74"/>
      <c r="F85" s="74"/>
      <c r="G85" s="148"/>
      <c r="H85" s="72">
        <f t="shared" si="5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4"/>
        <v>0</v>
      </c>
      <c r="D86" s="74"/>
      <c r="E86" s="74"/>
      <c r="F86" s="74"/>
      <c r="G86" s="148"/>
      <c r="H86" s="72">
        <f t="shared" si="5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4"/>
        <v>0</v>
      </c>
      <c r="D87" s="74"/>
      <c r="E87" s="74"/>
      <c r="F87" s="74"/>
      <c r="G87" s="148"/>
      <c r="H87" s="72">
        <f t="shared" si="5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4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5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4"/>
        <v>0</v>
      </c>
      <c r="D89" s="74"/>
      <c r="E89" s="74"/>
      <c r="F89" s="74"/>
      <c r="G89" s="148"/>
      <c r="H89" s="72">
        <f t="shared" si="5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4"/>
        <v>0</v>
      </c>
      <c r="D90" s="74"/>
      <c r="E90" s="74"/>
      <c r="F90" s="74"/>
      <c r="G90" s="148"/>
      <c r="H90" s="72">
        <f t="shared" si="5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4"/>
        <v>0</v>
      </c>
      <c r="D91" s="74"/>
      <c r="E91" s="74"/>
      <c r="F91" s="74"/>
      <c r="G91" s="148"/>
      <c r="H91" s="72">
        <f t="shared" si="5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4"/>
        <v>0</v>
      </c>
      <c r="D92" s="74"/>
      <c r="E92" s="74"/>
      <c r="F92" s="74"/>
      <c r="G92" s="148"/>
      <c r="H92" s="72">
        <f t="shared" si="5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4"/>
        <v>0</v>
      </c>
      <c r="D93" s="74"/>
      <c r="E93" s="74"/>
      <c r="F93" s="74"/>
      <c r="G93" s="148"/>
      <c r="H93" s="72">
        <f t="shared" si="5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4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5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4"/>
        <v>0</v>
      </c>
      <c r="D95" s="74"/>
      <c r="E95" s="74"/>
      <c r="F95" s="74"/>
      <c r="G95" s="148"/>
      <c r="H95" s="72">
        <f t="shared" si="5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4"/>
        <v>0</v>
      </c>
      <c r="D96" s="74"/>
      <c r="E96" s="74"/>
      <c r="F96" s="74"/>
      <c r="G96" s="148"/>
      <c r="H96" s="72">
        <f t="shared" si="5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4"/>
        <v>0</v>
      </c>
      <c r="D97" s="68"/>
      <c r="E97" s="68"/>
      <c r="F97" s="68"/>
      <c r="G97" s="146"/>
      <c r="H97" s="66">
        <f t="shared" si="5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4"/>
        <v>0</v>
      </c>
      <c r="D98" s="74"/>
      <c r="E98" s="74"/>
      <c r="F98" s="74"/>
      <c r="G98" s="148"/>
      <c r="H98" s="72">
        <f t="shared" si="5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4"/>
        <v>0</v>
      </c>
      <c r="D99" s="74"/>
      <c r="E99" s="74"/>
      <c r="F99" s="74"/>
      <c r="G99" s="148"/>
      <c r="H99" s="72">
        <f t="shared" si="5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4"/>
        <v>0</v>
      </c>
      <c r="D100" s="74"/>
      <c r="E100" s="74"/>
      <c r="F100" s="74"/>
      <c r="G100" s="148"/>
      <c r="H100" s="72">
        <f t="shared" si="5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4"/>
        <v>0</v>
      </c>
      <c r="D101" s="74"/>
      <c r="E101" s="74"/>
      <c r="F101" s="74"/>
      <c r="G101" s="148"/>
      <c r="H101" s="72">
        <f t="shared" si="5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4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5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4"/>
        <v>0</v>
      </c>
      <c r="D103" s="74"/>
      <c r="E103" s="74"/>
      <c r="F103" s="74"/>
      <c r="G103" s="148"/>
      <c r="H103" s="72">
        <f t="shared" si="5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4"/>
        <v>0</v>
      </c>
      <c r="D104" s="74"/>
      <c r="E104" s="74"/>
      <c r="F104" s="74"/>
      <c r="G104" s="148"/>
      <c r="H104" s="72">
        <f t="shared" si="5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4"/>
        <v>0</v>
      </c>
      <c r="D105" s="74"/>
      <c r="E105" s="74"/>
      <c r="F105" s="74"/>
      <c r="G105" s="148"/>
      <c r="H105" s="72">
        <f t="shared" si="5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4"/>
        <v>0</v>
      </c>
      <c r="D106" s="74"/>
      <c r="E106" s="74"/>
      <c r="F106" s="74"/>
      <c r="G106" s="148"/>
      <c r="H106" s="72">
        <f t="shared" si="5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4"/>
        <v>0</v>
      </c>
      <c r="D107" s="74"/>
      <c r="E107" s="74"/>
      <c r="F107" s="74"/>
      <c r="G107" s="148"/>
      <c r="H107" s="72">
        <f t="shared" si="5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4"/>
        <v>0</v>
      </c>
      <c r="D108" s="74"/>
      <c r="E108" s="74"/>
      <c r="F108" s="74"/>
      <c r="G108" s="148"/>
      <c r="H108" s="72">
        <f t="shared" si="5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4"/>
        <v>0</v>
      </c>
      <c r="D109" s="74"/>
      <c r="E109" s="74"/>
      <c r="F109" s="74"/>
      <c r="G109" s="148"/>
      <c r="H109" s="72">
        <f t="shared" si="5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4"/>
        <v>0</v>
      </c>
      <c r="D110" s="74"/>
      <c r="E110" s="74"/>
      <c r="F110" s="74"/>
      <c r="G110" s="148"/>
      <c r="H110" s="72">
        <f t="shared" si="5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4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5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4"/>
        <v>0</v>
      </c>
      <c r="D112" s="74"/>
      <c r="E112" s="74"/>
      <c r="F112" s="74"/>
      <c r="G112" s="148"/>
      <c r="H112" s="72">
        <f t="shared" si="5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 t="shared" ref="C113:C126" si="6">SUM(D113:G113)</f>
        <v>0</v>
      </c>
      <c r="D113" s="74"/>
      <c r="E113" s="74"/>
      <c r="F113" s="74"/>
      <c r="G113" s="148"/>
      <c r="H113" s="72">
        <f t="shared" si="5"/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 t="shared" si="6"/>
        <v>0</v>
      </c>
      <c r="D114" s="74"/>
      <c r="E114" s="74"/>
      <c r="F114" s="74"/>
      <c r="G114" s="148"/>
      <c r="H114" s="72">
        <f t="shared" si="5"/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si="6"/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si="5"/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6"/>
        <v>0</v>
      </c>
      <c r="D116" s="74"/>
      <c r="E116" s="74"/>
      <c r="F116" s="74"/>
      <c r="G116" s="148"/>
      <c r="H116" s="72">
        <f t="shared" si="5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6"/>
        <v>0</v>
      </c>
      <c r="D117" s="74"/>
      <c r="E117" s="74"/>
      <c r="F117" s="74"/>
      <c r="G117" s="148"/>
      <c r="H117" s="72">
        <f t="shared" si="5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6"/>
        <v>0</v>
      </c>
      <c r="D118" s="74"/>
      <c r="E118" s="74"/>
      <c r="F118" s="74"/>
      <c r="G118" s="148"/>
      <c r="H118" s="72">
        <f t="shared" si="5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6"/>
        <v>0</v>
      </c>
      <c r="D119" s="74"/>
      <c r="E119" s="74"/>
      <c r="F119" s="74"/>
      <c r="G119" s="148"/>
      <c r="H119" s="72">
        <f t="shared" si="5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6"/>
        <v>0</v>
      </c>
      <c r="D120" s="74"/>
      <c r="E120" s="74"/>
      <c r="F120" s="74"/>
      <c r="G120" s="148"/>
      <c r="H120" s="72">
        <f t="shared" si="5"/>
        <v>0</v>
      </c>
      <c r="I120" s="74">
        <v>0</v>
      </c>
      <c r="J120" s="74"/>
      <c r="K120" s="74"/>
      <c r="L120" s="149"/>
      <c r="M120" s="253"/>
    </row>
    <row r="121" spans="1:13" hidden="1" x14ac:dyDescent="0.25">
      <c r="A121" s="150">
        <v>2270</v>
      </c>
      <c r="B121" s="71" t="s">
        <v>130</v>
      </c>
      <c r="C121" s="72">
        <f t="shared" si="6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5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6"/>
        <v>0</v>
      </c>
      <c r="D122" s="74"/>
      <c r="E122" s="74"/>
      <c r="F122" s="74"/>
      <c r="G122" s="148"/>
      <c r="H122" s="72">
        <f t="shared" si="5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6"/>
        <v>0</v>
      </c>
      <c r="D123" s="74"/>
      <c r="E123" s="74"/>
      <c r="F123" s="74"/>
      <c r="G123" s="148"/>
      <c r="H123" s="72">
        <f t="shared" si="5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6"/>
        <v>0</v>
      </c>
      <c r="D124" s="74"/>
      <c r="E124" s="74"/>
      <c r="F124" s="74"/>
      <c r="G124" s="148"/>
      <c r="H124" s="72">
        <f t="shared" si="5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6"/>
        <v>0</v>
      </c>
      <c r="D125" s="74"/>
      <c r="E125" s="74"/>
      <c r="F125" s="74"/>
      <c r="G125" s="148"/>
      <c r="H125" s="72">
        <f t="shared" si="5"/>
        <v>0</v>
      </c>
      <c r="I125" s="74">
        <v>0</v>
      </c>
      <c r="J125" s="74"/>
      <c r="K125" s="74"/>
      <c r="L125" s="149"/>
      <c r="M125" s="253"/>
    </row>
    <row r="126" spans="1:13" ht="24" hidden="1" x14ac:dyDescent="0.25">
      <c r="A126" s="44">
        <v>2279</v>
      </c>
      <c r="B126" s="71" t="s">
        <v>135</v>
      </c>
      <c r="C126" s="72">
        <f t="shared" si="6"/>
        <v>0</v>
      </c>
      <c r="D126" s="74"/>
      <c r="E126" s="74"/>
      <c r="F126" s="74"/>
      <c r="G126" s="148"/>
      <c r="H126" s="72">
        <f t="shared" si="5"/>
        <v>0</v>
      </c>
      <c r="I126" s="74">
        <v>0</v>
      </c>
      <c r="J126" s="74"/>
      <c r="K126" s="74"/>
      <c r="L126" s="149"/>
      <c r="M126" s="253"/>
    </row>
    <row r="127" spans="1:13" ht="24" hidden="1" x14ac:dyDescent="0.25">
      <c r="A127" s="274">
        <v>2280</v>
      </c>
      <c r="B127" s="65" t="s">
        <v>136</v>
      </c>
      <c r="C127" s="66">
        <f t="shared" ref="C127:L127" si="7">SUM(C128)</f>
        <v>0</v>
      </c>
      <c r="D127" s="160">
        <f t="shared" si="7"/>
        <v>0</v>
      </c>
      <c r="E127" s="160">
        <f t="shared" si="7"/>
        <v>0</v>
      </c>
      <c r="F127" s="160">
        <f t="shared" si="7"/>
        <v>0</v>
      </c>
      <c r="G127" s="160">
        <f t="shared" si="7"/>
        <v>0</v>
      </c>
      <c r="H127" s="66">
        <f t="shared" si="7"/>
        <v>0</v>
      </c>
      <c r="I127" s="160">
        <f t="shared" si="7"/>
        <v>0</v>
      </c>
      <c r="J127" s="160">
        <f t="shared" si="7"/>
        <v>0</v>
      </c>
      <c r="K127" s="160">
        <f t="shared" si="7"/>
        <v>0</v>
      </c>
      <c r="L127" s="167">
        <f t="shared" si="7"/>
        <v>0</v>
      </c>
    </row>
    <row r="128" spans="1:13" ht="24" hidden="1" x14ac:dyDescent="0.25">
      <c r="A128" s="44">
        <v>2283</v>
      </c>
      <c r="B128" s="71" t="s">
        <v>137</v>
      </c>
      <c r="C128" s="72">
        <f t="shared" ref="C128:C159" si="8">SUM(D128:G128)</f>
        <v>0</v>
      </c>
      <c r="D128" s="74"/>
      <c r="E128" s="74"/>
      <c r="F128" s="74"/>
      <c r="G128" s="148"/>
      <c r="H128" s="72">
        <f t="shared" ref="H128:H191" si="9"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8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9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4">
        <v>2310</v>
      </c>
      <c r="B130" s="65" t="s">
        <v>139</v>
      </c>
      <c r="C130" s="66">
        <f t="shared" si="8"/>
        <v>0</v>
      </c>
      <c r="D130" s="160">
        <f>SUM(D131:D134)</f>
        <v>0</v>
      </c>
      <c r="E130" s="160">
        <f>SUM(E131:E134)</f>
        <v>0</v>
      </c>
      <c r="F130" s="160">
        <f>SUM(F131:F134)</f>
        <v>0</v>
      </c>
      <c r="G130" s="161">
        <f>SUM(G131:G134)</f>
        <v>0</v>
      </c>
      <c r="H130" s="66">
        <f t="shared" si="9"/>
        <v>0</v>
      </c>
      <c r="I130" s="160">
        <f>SUM(I131:I134)</f>
        <v>0</v>
      </c>
      <c r="J130" s="160">
        <f>SUM(J131:J134)</f>
        <v>0</v>
      </c>
      <c r="K130" s="160">
        <f>SUM(K131:K134)</f>
        <v>0</v>
      </c>
      <c r="L130" s="162">
        <f>SUM(L131:L134)</f>
        <v>0</v>
      </c>
    </row>
    <row r="131" spans="1:13" hidden="1" x14ac:dyDescent="0.25">
      <c r="A131" s="44">
        <v>2311</v>
      </c>
      <c r="B131" s="71" t="s">
        <v>140</v>
      </c>
      <c r="C131" s="72">
        <f t="shared" si="8"/>
        <v>0</v>
      </c>
      <c r="D131" s="74"/>
      <c r="E131" s="74"/>
      <c r="F131" s="74"/>
      <c r="G131" s="148"/>
      <c r="H131" s="72">
        <f t="shared" si="9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8"/>
        <v>0</v>
      </c>
      <c r="D132" s="74"/>
      <c r="E132" s="74"/>
      <c r="F132" s="74"/>
      <c r="G132" s="148"/>
      <c r="H132" s="72">
        <f t="shared" si="9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8"/>
        <v>0</v>
      </c>
      <c r="D133" s="74"/>
      <c r="E133" s="74"/>
      <c r="F133" s="74"/>
      <c r="G133" s="148"/>
      <c r="H133" s="72">
        <f t="shared" si="9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8"/>
        <v>0</v>
      </c>
      <c r="D134" s="74"/>
      <c r="E134" s="74"/>
      <c r="F134" s="74"/>
      <c r="G134" s="148"/>
      <c r="H134" s="72">
        <f t="shared" si="9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8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9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8"/>
        <v>0</v>
      </c>
      <c r="D136" s="74"/>
      <c r="E136" s="74"/>
      <c r="F136" s="74"/>
      <c r="G136" s="148"/>
      <c r="H136" s="72">
        <f t="shared" si="9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8"/>
        <v>0</v>
      </c>
      <c r="D137" s="74"/>
      <c r="E137" s="74"/>
      <c r="F137" s="74"/>
      <c r="G137" s="148"/>
      <c r="H137" s="72">
        <f t="shared" si="9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8"/>
        <v>0</v>
      </c>
      <c r="D138" s="74"/>
      <c r="E138" s="74"/>
      <c r="F138" s="74"/>
      <c r="G138" s="148"/>
      <c r="H138" s="72">
        <f t="shared" si="9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8"/>
        <v>0</v>
      </c>
      <c r="D139" s="74"/>
      <c r="E139" s="74"/>
      <c r="F139" s="74"/>
      <c r="G139" s="148"/>
      <c r="H139" s="72">
        <f t="shared" si="9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8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9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8"/>
        <v>0</v>
      </c>
      <c r="D141" s="74"/>
      <c r="E141" s="74"/>
      <c r="F141" s="74"/>
      <c r="G141" s="148"/>
      <c r="H141" s="72">
        <f t="shared" si="9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8"/>
        <v>0</v>
      </c>
      <c r="D142" s="74"/>
      <c r="E142" s="74"/>
      <c r="F142" s="74"/>
      <c r="G142" s="148"/>
      <c r="H142" s="72">
        <f t="shared" si="9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8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9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8"/>
        <v>0</v>
      </c>
      <c r="D144" s="68"/>
      <c r="E144" s="68"/>
      <c r="F144" s="68"/>
      <c r="G144" s="146"/>
      <c r="H144" s="66">
        <f t="shared" si="9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8"/>
        <v>0</v>
      </c>
      <c r="D145" s="74"/>
      <c r="E145" s="74"/>
      <c r="F145" s="74"/>
      <c r="G145" s="148"/>
      <c r="H145" s="72">
        <f t="shared" si="9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8"/>
        <v>0</v>
      </c>
      <c r="D146" s="74"/>
      <c r="E146" s="74"/>
      <c r="F146" s="74"/>
      <c r="G146" s="148"/>
      <c r="H146" s="72">
        <f t="shared" si="9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8"/>
        <v>0</v>
      </c>
      <c r="D147" s="74"/>
      <c r="E147" s="74"/>
      <c r="F147" s="74"/>
      <c r="G147" s="148"/>
      <c r="H147" s="72">
        <f t="shared" si="9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8"/>
        <v>0</v>
      </c>
      <c r="D148" s="74"/>
      <c r="E148" s="74"/>
      <c r="F148" s="74"/>
      <c r="G148" s="148"/>
      <c r="H148" s="72">
        <f t="shared" si="9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8"/>
        <v>0</v>
      </c>
      <c r="D149" s="74"/>
      <c r="E149" s="74"/>
      <c r="F149" s="74"/>
      <c r="G149" s="148"/>
      <c r="H149" s="72">
        <f t="shared" si="9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8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9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8"/>
        <v>0</v>
      </c>
      <c r="D151" s="74"/>
      <c r="E151" s="74"/>
      <c r="F151" s="74"/>
      <c r="G151" s="148"/>
      <c r="H151" s="72">
        <f t="shared" si="9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8"/>
        <v>0</v>
      </c>
      <c r="D152" s="74"/>
      <c r="E152" s="74"/>
      <c r="F152" s="74"/>
      <c r="G152" s="148"/>
      <c r="H152" s="72">
        <f t="shared" si="9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8"/>
        <v>0</v>
      </c>
      <c r="D153" s="74"/>
      <c r="E153" s="74"/>
      <c r="F153" s="74"/>
      <c r="G153" s="148"/>
      <c r="H153" s="72">
        <f t="shared" si="9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8"/>
        <v>0</v>
      </c>
      <c r="D154" s="74"/>
      <c r="E154" s="74"/>
      <c r="F154" s="74"/>
      <c r="G154" s="148"/>
      <c r="H154" s="72">
        <f t="shared" si="9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8"/>
        <v>0</v>
      </c>
      <c r="D155" s="74"/>
      <c r="E155" s="74"/>
      <c r="F155" s="74"/>
      <c r="G155" s="148"/>
      <c r="H155" s="72">
        <f t="shared" si="9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8"/>
        <v>0</v>
      </c>
      <c r="D156" s="74"/>
      <c r="E156" s="74"/>
      <c r="F156" s="74"/>
      <c r="G156" s="148"/>
      <c r="H156" s="72">
        <f t="shared" si="9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8"/>
        <v>0</v>
      </c>
      <c r="D157" s="74"/>
      <c r="E157" s="74"/>
      <c r="F157" s="74"/>
      <c r="G157" s="148"/>
      <c r="H157" s="72">
        <f t="shared" si="9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8"/>
        <v>0</v>
      </c>
      <c r="D158" s="154"/>
      <c r="E158" s="154"/>
      <c r="F158" s="154"/>
      <c r="G158" s="155"/>
      <c r="H158" s="108">
        <f t="shared" si="9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8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9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ref="C160:C223" si="10">SUM(D160:G160)</f>
        <v>0</v>
      </c>
      <c r="D160" s="68"/>
      <c r="E160" s="68"/>
      <c r="F160" s="68"/>
      <c r="G160" s="146"/>
      <c r="H160" s="66">
        <f t="shared" si="9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10"/>
        <v>0</v>
      </c>
      <c r="D161" s="74"/>
      <c r="E161" s="74"/>
      <c r="F161" s="74"/>
      <c r="G161" s="148"/>
      <c r="H161" s="72">
        <f t="shared" si="9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10"/>
        <v>0</v>
      </c>
      <c r="D162" s="154"/>
      <c r="E162" s="154"/>
      <c r="F162" s="154"/>
      <c r="G162" s="155"/>
      <c r="H162" s="108">
        <f t="shared" si="9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10"/>
        <v>0</v>
      </c>
      <c r="D163" s="168"/>
      <c r="E163" s="168"/>
      <c r="F163" s="168"/>
      <c r="G163" s="169"/>
      <c r="H163" s="57">
        <f t="shared" si="9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10"/>
        <v>0</v>
      </c>
      <c r="D164" s="63">
        <f>SUM(D165,D170)</f>
        <v>0</v>
      </c>
      <c r="E164" s="63">
        <f>SUM(E165,E170)</f>
        <v>0</v>
      </c>
      <c r="F164" s="63">
        <f>SUM(F165,F170)</f>
        <v>0</v>
      </c>
      <c r="G164" s="63">
        <f>SUM(G165,G170)</f>
        <v>0</v>
      </c>
      <c r="H164" s="57">
        <f t="shared" si="9"/>
        <v>0</v>
      </c>
      <c r="I164" s="63">
        <f>SUM(I165,I170)</f>
        <v>0</v>
      </c>
      <c r="J164" s="63">
        <f>SUM(J165,J170)</f>
        <v>0</v>
      </c>
      <c r="K164" s="63">
        <f>SUM(K165,K170)</f>
        <v>0</v>
      </c>
      <c r="L164" s="141">
        <f>SUM(L165,L170)</f>
        <v>0</v>
      </c>
    </row>
    <row r="165" spans="1:13" ht="16.5" hidden="1" customHeight="1" x14ac:dyDescent="0.25">
      <c r="A165" s="274">
        <v>2510</v>
      </c>
      <c r="B165" s="65" t="s">
        <v>174</v>
      </c>
      <c r="C165" s="66">
        <f t="shared" si="10"/>
        <v>0</v>
      </c>
      <c r="D165" s="160">
        <f>SUM(D166:D169)</f>
        <v>0</v>
      </c>
      <c r="E165" s="160">
        <f>SUM(E166:E169)</f>
        <v>0</v>
      </c>
      <c r="F165" s="160">
        <f>SUM(F166:F169)</f>
        <v>0</v>
      </c>
      <c r="G165" s="160">
        <f>SUM(G166:G169)</f>
        <v>0</v>
      </c>
      <c r="H165" s="66">
        <f t="shared" si="9"/>
        <v>0</v>
      </c>
      <c r="I165" s="160">
        <f>SUM(I166:I169)</f>
        <v>0</v>
      </c>
      <c r="J165" s="160">
        <f>SUM(J166:J169)</f>
        <v>0</v>
      </c>
      <c r="K165" s="160">
        <f>SUM(K166:K169)</f>
        <v>0</v>
      </c>
      <c r="L165" s="171">
        <f>SUM(L166:L169)</f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10"/>
        <v>0</v>
      </c>
      <c r="D166" s="74"/>
      <c r="E166" s="74"/>
      <c r="F166" s="74"/>
      <c r="G166" s="148"/>
      <c r="H166" s="72">
        <f t="shared" si="9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10"/>
        <v>0</v>
      </c>
      <c r="D167" s="74"/>
      <c r="E167" s="74"/>
      <c r="F167" s="74"/>
      <c r="G167" s="148"/>
      <c r="H167" s="72">
        <f t="shared" si="9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10"/>
        <v>0</v>
      </c>
      <c r="D168" s="74"/>
      <c r="E168" s="74"/>
      <c r="F168" s="74"/>
      <c r="G168" s="148"/>
      <c r="H168" s="72">
        <f t="shared" si="9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10"/>
        <v>0</v>
      </c>
      <c r="D169" s="74"/>
      <c r="E169" s="74"/>
      <c r="F169" s="74"/>
      <c r="G169" s="148"/>
      <c r="H169" s="72">
        <f t="shared" si="9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10"/>
        <v>0</v>
      </c>
      <c r="D170" s="74"/>
      <c r="E170" s="74"/>
      <c r="F170" s="74"/>
      <c r="G170" s="148"/>
      <c r="H170" s="72">
        <f t="shared" si="9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10"/>
        <v>0</v>
      </c>
      <c r="D171" s="40"/>
      <c r="E171" s="40"/>
      <c r="F171" s="40"/>
      <c r="G171" s="41"/>
      <c r="H171" s="66">
        <f t="shared" si="9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10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9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10"/>
        <v>0</v>
      </c>
      <c r="D173" s="63">
        <f>SUM(D174,D178)</f>
        <v>0</v>
      </c>
      <c r="E173" s="63">
        <f>SUM(E174,E178)</f>
        <v>0</v>
      </c>
      <c r="F173" s="63">
        <f>SUM(F174,F178)</f>
        <v>0</v>
      </c>
      <c r="G173" s="63">
        <f>SUM(G174,G178)</f>
        <v>0</v>
      </c>
      <c r="H173" s="57">
        <f t="shared" si="9"/>
        <v>0</v>
      </c>
      <c r="I173" s="63">
        <f>SUM(I174,I178)</f>
        <v>0</v>
      </c>
      <c r="J173" s="63">
        <f>SUM(J174,J178)</f>
        <v>0</v>
      </c>
      <c r="K173" s="63">
        <f>SUM(K174,K178)</f>
        <v>0</v>
      </c>
      <c r="L173" s="141">
        <f>SUM(L174,L178)</f>
        <v>0</v>
      </c>
    </row>
    <row r="174" spans="1:13" ht="36" hidden="1" x14ac:dyDescent="0.25">
      <c r="A174" s="274">
        <v>3260</v>
      </c>
      <c r="B174" s="65" t="s">
        <v>183</v>
      </c>
      <c r="C174" s="66">
        <f t="shared" si="10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9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 t="shared" si="10"/>
        <v>0</v>
      </c>
      <c r="D175" s="74"/>
      <c r="E175" s="74"/>
      <c r="F175" s="74"/>
      <c r="G175" s="148"/>
      <c r="H175" s="72">
        <f t="shared" si="9"/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 t="shared" si="10"/>
        <v>0</v>
      </c>
      <c r="D176" s="74"/>
      <c r="E176" s="74"/>
      <c r="F176" s="74"/>
      <c r="G176" s="148"/>
      <c r="H176" s="72">
        <f t="shared" si="9"/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 t="shared" si="10"/>
        <v>0</v>
      </c>
      <c r="D177" s="74"/>
      <c r="E177" s="74"/>
      <c r="F177" s="74"/>
      <c r="G177" s="148"/>
      <c r="H177" s="72">
        <f t="shared" si="9"/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4">
        <v>3290</v>
      </c>
      <c r="B178" s="65" t="s">
        <v>187</v>
      </c>
      <c r="C178" s="175">
        <f t="shared" si="10"/>
        <v>0</v>
      </c>
      <c r="D178" s="160">
        <f>SUM(D179:D182)</f>
        <v>0</v>
      </c>
      <c r="E178" s="160">
        <f>SUM(E179:E182)</f>
        <v>0</v>
      </c>
      <c r="F178" s="160">
        <f>SUM(F179:F182)</f>
        <v>0</v>
      </c>
      <c r="G178" s="160">
        <f>SUM(G179:G182)</f>
        <v>0</v>
      </c>
      <c r="H178" s="175">
        <f t="shared" si="9"/>
        <v>0</v>
      </c>
      <c r="I178" s="160">
        <f>SUM(I179:I182)</f>
        <v>0</v>
      </c>
      <c r="J178" s="160">
        <f>SUM(J179:J182)</f>
        <v>0</v>
      </c>
      <c r="K178" s="160">
        <f>SUM(K179:K182)</f>
        <v>0</v>
      </c>
      <c r="L178" s="176">
        <f>SUM(L179:L182)</f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0"/>
        <v>0</v>
      </c>
      <c r="D179" s="74"/>
      <c r="E179" s="74"/>
      <c r="F179" s="74"/>
      <c r="G179" s="177"/>
      <c r="H179" s="72">
        <f t="shared" si="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0"/>
        <v>0</v>
      </c>
      <c r="D180" s="74"/>
      <c r="E180" s="74"/>
      <c r="F180" s="74"/>
      <c r="G180" s="177"/>
      <c r="H180" s="72">
        <f t="shared" si="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0"/>
        <v>0</v>
      </c>
      <c r="D181" s="74"/>
      <c r="E181" s="74"/>
      <c r="F181" s="74"/>
      <c r="G181" s="177"/>
      <c r="H181" s="72">
        <f t="shared" si="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0"/>
        <v>0</v>
      </c>
      <c r="D182" s="179"/>
      <c r="E182" s="179"/>
      <c r="F182" s="179"/>
      <c r="G182" s="180"/>
      <c r="H182" s="175">
        <f t="shared" si="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10"/>
        <v>0</v>
      </c>
      <c r="D183" s="183">
        <f>SUM(D184:D185)</f>
        <v>0</v>
      </c>
      <c r="E183" s="183">
        <f>SUM(E184:E185)</f>
        <v>0</v>
      </c>
      <c r="F183" s="183">
        <f>SUM(F184:F185)</f>
        <v>0</v>
      </c>
      <c r="G183" s="183">
        <f>SUM(G184:G185)</f>
        <v>0</v>
      </c>
      <c r="H183" s="182">
        <f t="shared" si="9"/>
        <v>0</v>
      </c>
      <c r="I183" s="183">
        <f>SUM(I184:I185)</f>
        <v>0</v>
      </c>
      <c r="J183" s="183">
        <f>SUM(J184:J185)</f>
        <v>0</v>
      </c>
      <c r="K183" s="183">
        <f>SUM(K184:K185)</f>
        <v>0</v>
      </c>
      <c r="L183" s="141">
        <f>SUM(L184:L185)</f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10"/>
        <v>0</v>
      </c>
      <c r="D184" s="154"/>
      <c r="E184" s="154"/>
      <c r="F184" s="154"/>
      <c r="G184" s="155"/>
      <c r="H184" s="184">
        <f t="shared" si="9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10"/>
        <v>0</v>
      </c>
      <c r="D185" s="68"/>
      <c r="E185" s="68"/>
      <c r="F185" s="68"/>
      <c r="G185" s="146"/>
      <c r="H185" s="66">
        <f t="shared" si="9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10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9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 t="shared" si="10"/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9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4">
        <v>4240</v>
      </c>
      <c r="B188" s="65" t="s">
        <v>197</v>
      </c>
      <c r="C188" s="66">
        <f t="shared" si="10"/>
        <v>0</v>
      </c>
      <c r="D188" s="68"/>
      <c r="E188" s="68"/>
      <c r="F188" s="68"/>
      <c r="G188" s="146"/>
      <c r="H188" s="66">
        <f t="shared" si="9"/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10"/>
        <v>0</v>
      </c>
      <c r="D189" s="74"/>
      <c r="E189" s="74"/>
      <c r="F189" s="74"/>
      <c r="G189" s="148"/>
      <c r="H189" s="72">
        <f t="shared" si="9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10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9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4">
        <v>4310</v>
      </c>
      <c r="B191" s="65" t="s">
        <v>200</v>
      </c>
      <c r="C191" s="66">
        <f t="shared" si="10"/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9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10"/>
        <v>0</v>
      </c>
      <c r="D192" s="74"/>
      <c r="E192" s="74"/>
      <c r="F192" s="74"/>
      <c r="G192" s="148"/>
      <c r="H192" s="72">
        <f t="shared" ref="H192:H255" si="11">SUM(I192:L192)</f>
        <v>0</v>
      </c>
      <c r="I192" s="74">
        <v>0</v>
      </c>
      <c r="J192" s="74"/>
      <c r="K192" s="74"/>
      <c r="L192" s="149"/>
      <c r="M192" s="253"/>
    </row>
    <row r="193" spans="1:13" s="24" customFormat="1" hidden="1" x14ac:dyDescent="0.25">
      <c r="A193" s="187"/>
      <c r="B193" s="19" t="s">
        <v>202</v>
      </c>
      <c r="C193" s="130">
        <f t="shared" si="10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11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10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11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10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11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4">
        <v>5110</v>
      </c>
      <c r="B196" s="65" t="s">
        <v>205</v>
      </c>
      <c r="C196" s="66">
        <f t="shared" si="10"/>
        <v>0</v>
      </c>
      <c r="D196" s="68"/>
      <c r="E196" s="68"/>
      <c r="F196" s="68"/>
      <c r="G196" s="146"/>
      <c r="H196" s="66">
        <f t="shared" si="11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10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11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10"/>
        <v>0</v>
      </c>
      <c r="D198" s="74"/>
      <c r="E198" s="74"/>
      <c r="F198" s="74"/>
      <c r="G198" s="148"/>
      <c r="H198" s="72">
        <f t="shared" si="11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10"/>
        <v>0</v>
      </c>
      <c r="D199" s="74"/>
      <c r="E199" s="74"/>
      <c r="F199" s="74"/>
      <c r="G199" s="148"/>
      <c r="H199" s="72">
        <f t="shared" si="11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10"/>
        <v>0</v>
      </c>
      <c r="D200" s="74"/>
      <c r="E200" s="74"/>
      <c r="F200" s="74"/>
      <c r="G200" s="148"/>
      <c r="H200" s="72">
        <f t="shared" si="11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10"/>
        <v>0</v>
      </c>
      <c r="D201" s="74"/>
      <c r="E201" s="74"/>
      <c r="F201" s="74"/>
      <c r="G201" s="148"/>
      <c r="H201" s="72">
        <f t="shared" si="11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10"/>
        <v>0</v>
      </c>
      <c r="D202" s="74"/>
      <c r="E202" s="74"/>
      <c r="F202" s="74"/>
      <c r="G202" s="148"/>
      <c r="H202" s="72">
        <f t="shared" si="11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10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11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10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11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10"/>
        <v>0</v>
      </c>
      <c r="D205" s="68"/>
      <c r="E205" s="68"/>
      <c r="F205" s="68"/>
      <c r="G205" s="146"/>
      <c r="H205" s="66">
        <f t="shared" si="11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10"/>
        <v>0</v>
      </c>
      <c r="D206" s="74"/>
      <c r="E206" s="74"/>
      <c r="F206" s="74"/>
      <c r="G206" s="148"/>
      <c r="H206" s="72">
        <f t="shared" si="11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10"/>
        <v>0</v>
      </c>
      <c r="D207" s="74"/>
      <c r="E207" s="74"/>
      <c r="F207" s="74"/>
      <c r="G207" s="148"/>
      <c r="H207" s="72">
        <f t="shared" si="11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10"/>
        <v>0</v>
      </c>
      <c r="D208" s="74"/>
      <c r="E208" s="74"/>
      <c r="F208" s="74"/>
      <c r="G208" s="148"/>
      <c r="H208" s="72">
        <f t="shared" si="11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 t="shared" si="10"/>
        <v>0</v>
      </c>
      <c r="D209" s="74"/>
      <c r="E209" s="74"/>
      <c r="F209" s="74"/>
      <c r="G209" s="148"/>
      <c r="H209" s="72">
        <f t="shared" si="11"/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10"/>
        <v>0</v>
      </c>
      <c r="D210" s="74"/>
      <c r="E210" s="74"/>
      <c r="F210" s="74"/>
      <c r="G210" s="148"/>
      <c r="H210" s="72">
        <f t="shared" si="11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10"/>
        <v>0</v>
      </c>
      <c r="D211" s="74"/>
      <c r="E211" s="74"/>
      <c r="F211" s="74"/>
      <c r="G211" s="148"/>
      <c r="H211" s="72">
        <f t="shared" si="11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10"/>
        <v>0</v>
      </c>
      <c r="D212" s="74"/>
      <c r="E212" s="74"/>
      <c r="F212" s="74"/>
      <c r="G212" s="148"/>
      <c r="H212" s="72">
        <f t="shared" si="11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10"/>
        <v>0</v>
      </c>
      <c r="D213" s="74"/>
      <c r="E213" s="74"/>
      <c r="F213" s="74"/>
      <c r="G213" s="148"/>
      <c r="H213" s="72">
        <f t="shared" si="11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10"/>
        <v>0</v>
      </c>
      <c r="D214" s="74"/>
      <c r="E214" s="74"/>
      <c r="F214" s="74"/>
      <c r="G214" s="148"/>
      <c r="H214" s="72">
        <f t="shared" si="11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10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11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10"/>
        <v>0</v>
      </c>
      <c r="D216" s="74"/>
      <c r="E216" s="74"/>
      <c r="F216" s="74"/>
      <c r="G216" s="148"/>
      <c r="H216" s="72">
        <f t="shared" si="11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10"/>
        <v>0</v>
      </c>
      <c r="D217" s="74"/>
      <c r="E217" s="74"/>
      <c r="F217" s="74"/>
      <c r="G217" s="148"/>
      <c r="H217" s="72">
        <f t="shared" si="11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10"/>
        <v>0</v>
      </c>
      <c r="D218" s="74"/>
      <c r="E218" s="74"/>
      <c r="F218" s="74"/>
      <c r="G218" s="148"/>
      <c r="H218" s="72">
        <f t="shared" si="11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10"/>
        <v>0</v>
      </c>
      <c r="D219" s="74"/>
      <c r="E219" s="74"/>
      <c r="F219" s="74"/>
      <c r="G219" s="148"/>
      <c r="H219" s="72">
        <f t="shared" si="11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10"/>
        <v>0</v>
      </c>
      <c r="D220" s="74"/>
      <c r="E220" s="74"/>
      <c r="F220" s="74"/>
      <c r="G220" s="148"/>
      <c r="H220" s="72">
        <f t="shared" si="11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10"/>
        <v>0</v>
      </c>
      <c r="D221" s="74"/>
      <c r="E221" s="74"/>
      <c r="F221" s="74"/>
      <c r="G221" s="148"/>
      <c r="H221" s="72">
        <f t="shared" si="11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10"/>
        <v>0</v>
      </c>
      <c r="D222" s="74"/>
      <c r="E222" s="74"/>
      <c r="F222" s="74"/>
      <c r="G222" s="148"/>
      <c r="H222" s="72">
        <f t="shared" si="11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10"/>
        <v>0</v>
      </c>
      <c r="D223" s="74"/>
      <c r="E223" s="74"/>
      <c r="F223" s="74"/>
      <c r="G223" s="148"/>
      <c r="H223" s="72">
        <f t="shared" si="11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ref="C224:C255" si="12">SUM(D224:G224)</f>
        <v>0</v>
      </c>
      <c r="D224" s="74"/>
      <c r="E224" s="74"/>
      <c r="F224" s="74"/>
      <c r="G224" s="148"/>
      <c r="H224" s="72">
        <f t="shared" si="11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12"/>
        <v>0</v>
      </c>
      <c r="D225" s="74"/>
      <c r="E225" s="74"/>
      <c r="F225" s="74"/>
      <c r="G225" s="148"/>
      <c r="H225" s="72">
        <f t="shared" si="11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12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11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12"/>
        <v>0</v>
      </c>
      <c r="D227" s="74"/>
      <c r="E227" s="74"/>
      <c r="F227" s="74"/>
      <c r="G227" s="148"/>
      <c r="H227" s="72">
        <f t="shared" si="11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12"/>
        <v>0</v>
      </c>
      <c r="D228" s="154"/>
      <c r="E228" s="154"/>
      <c r="F228" s="154"/>
      <c r="G228" s="155"/>
      <c r="H228" s="108">
        <f t="shared" si="11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12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11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 t="shared" si="12"/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11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4">
        <v>6220</v>
      </c>
      <c r="B231" s="65" t="s">
        <v>240</v>
      </c>
      <c r="C231" s="194">
        <f t="shared" si="12"/>
        <v>0</v>
      </c>
      <c r="D231" s="68"/>
      <c r="E231" s="68"/>
      <c r="F231" s="68"/>
      <c r="G231" s="195"/>
      <c r="H231" s="196">
        <f t="shared" si="11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12"/>
        <v>0</v>
      </c>
      <c r="D232" s="151">
        <f>SUM(D233)</f>
        <v>0</v>
      </c>
      <c r="E232" s="151">
        <f>SUM(E233)</f>
        <v>0</v>
      </c>
      <c r="F232" s="151">
        <f>SUM(F233)</f>
        <v>0</v>
      </c>
      <c r="G232" s="152">
        <f>SUM(G233)</f>
        <v>0</v>
      </c>
      <c r="H232" s="197">
        <f t="shared" si="11"/>
        <v>0</v>
      </c>
      <c r="I232" s="151">
        <f>SUM(I233)</f>
        <v>0</v>
      </c>
      <c r="J232" s="151">
        <f>SUM(J233)</f>
        <v>0</v>
      </c>
      <c r="K232" s="151">
        <f>SUM(K233)</f>
        <v>0</v>
      </c>
      <c r="L232" s="153">
        <f>SUM(L233)</f>
        <v>0</v>
      </c>
    </row>
    <row r="233" spans="1:13" hidden="1" x14ac:dyDescent="0.25">
      <c r="A233" s="44">
        <v>6239</v>
      </c>
      <c r="B233" s="65" t="s">
        <v>242</v>
      </c>
      <c r="C233" s="190">
        <f t="shared" si="12"/>
        <v>0</v>
      </c>
      <c r="D233" s="68"/>
      <c r="E233" s="68"/>
      <c r="F233" s="68"/>
      <c r="G233" s="146"/>
      <c r="H233" s="197">
        <f t="shared" si="11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 t="shared" si="12"/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11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 t="shared" si="12"/>
        <v>0</v>
      </c>
      <c r="D235" s="74"/>
      <c r="E235" s="74"/>
      <c r="F235" s="74"/>
      <c r="G235" s="148"/>
      <c r="H235" s="197">
        <f t="shared" si="11"/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 t="shared" si="12"/>
        <v>0</v>
      </c>
      <c r="D236" s="74"/>
      <c r="E236" s="74"/>
      <c r="F236" s="74"/>
      <c r="G236" s="148"/>
      <c r="H236" s="197">
        <f t="shared" si="11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 t="shared" si="12"/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11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 t="shared" si="12"/>
        <v>0</v>
      </c>
      <c r="D238" s="74"/>
      <c r="E238" s="74"/>
      <c r="F238" s="74"/>
      <c r="G238" s="148"/>
      <c r="H238" s="197">
        <f t="shared" si="11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12"/>
        <v>0</v>
      </c>
      <c r="D239" s="74"/>
      <c r="E239" s="74"/>
      <c r="F239" s="74"/>
      <c r="G239" s="148"/>
      <c r="H239" s="197">
        <f t="shared" si="11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12"/>
        <v>0</v>
      </c>
      <c r="D240" s="74"/>
      <c r="E240" s="74"/>
      <c r="F240" s="74"/>
      <c r="G240" s="148"/>
      <c r="H240" s="197">
        <f t="shared" si="11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12"/>
        <v>0</v>
      </c>
      <c r="D241" s="74"/>
      <c r="E241" s="74"/>
      <c r="F241" s="74"/>
      <c r="G241" s="148"/>
      <c r="H241" s="197">
        <f t="shared" si="11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12"/>
        <v>0</v>
      </c>
      <c r="D242" s="74"/>
      <c r="E242" s="74"/>
      <c r="F242" s="74"/>
      <c r="G242" s="148"/>
      <c r="H242" s="197">
        <f t="shared" si="11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12"/>
        <v>0</v>
      </c>
      <c r="D243" s="74"/>
      <c r="E243" s="74"/>
      <c r="F243" s="74"/>
      <c r="G243" s="148"/>
      <c r="H243" s="197">
        <f t="shared" si="11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12"/>
        <v>0</v>
      </c>
      <c r="D244" s="74"/>
      <c r="E244" s="74"/>
      <c r="F244" s="74"/>
      <c r="G244" s="148"/>
      <c r="H244" s="197">
        <f t="shared" si="11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4">
        <v>6290</v>
      </c>
      <c r="B245" s="65" t="s">
        <v>254</v>
      </c>
      <c r="C245" s="198">
        <f t="shared" si="12"/>
        <v>0</v>
      </c>
      <c r="D245" s="160">
        <f>SUM(D246:D249)</f>
        <v>0</v>
      </c>
      <c r="E245" s="160">
        <f>SUM(E246:E249)</f>
        <v>0</v>
      </c>
      <c r="F245" s="160">
        <f>SUM(F246:F249)</f>
        <v>0</v>
      </c>
      <c r="G245" s="199">
        <f>SUM(G246:G249)</f>
        <v>0</v>
      </c>
      <c r="H245" s="198">
        <f t="shared" si="11"/>
        <v>0</v>
      </c>
      <c r="I245" s="160">
        <f>SUM(I246:I249)</f>
        <v>0</v>
      </c>
      <c r="J245" s="160">
        <f>SUM(J246:J249)</f>
        <v>0</v>
      </c>
      <c r="K245" s="160">
        <f>SUM(K246:K249)</f>
        <v>0</v>
      </c>
      <c r="L245" s="176">
        <f>SUM(L246:L249)</f>
        <v>0</v>
      </c>
    </row>
    <row r="246" spans="1:13" hidden="1" x14ac:dyDescent="0.25">
      <c r="A246" s="44">
        <v>6291</v>
      </c>
      <c r="B246" s="71" t="s">
        <v>255</v>
      </c>
      <c r="C246" s="190">
        <f t="shared" si="12"/>
        <v>0</v>
      </c>
      <c r="D246" s="74"/>
      <c r="E246" s="74"/>
      <c r="F246" s="74"/>
      <c r="G246" s="200"/>
      <c r="H246" s="190">
        <f t="shared" si="11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12"/>
        <v>0</v>
      </c>
      <c r="D247" s="74"/>
      <c r="E247" s="74"/>
      <c r="F247" s="74"/>
      <c r="G247" s="200"/>
      <c r="H247" s="190">
        <f t="shared" si="11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12"/>
        <v>0</v>
      </c>
      <c r="D248" s="74"/>
      <c r="E248" s="74"/>
      <c r="F248" s="74"/>
      <c r="G248" s="200"/>
      <c r="H248" s="190">
        <f t="shared" si="11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12"/>
        <v>0</v>
      </c>
      <c r="D249" s="74"/>
      <c r="E249" s="74"/>
      <c r="F249" s="74"/>
      <c r="G249" s="200"/>
      <c r="H249" s="190">
        <f t="shared" si="11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12"/>
        <v>0</v>
      </c>
      <c r="D250" s="63">
        <f>SUM(D251,D256,D257)</f>
        <v>0</v>
      </c>
      <c r="E250" s="63">
        <f>SUM(E251,E256,E257)</f>
        <v>0</v>
      </c>
      <c r="F250" s="63">
        <f>SUM(F251,F256,F257)</f>
        <v>0</v>
      </c>
      <c r="G250" s="63">
        <f>SUM(G251,G256,G257)</f>
        <v>0</v>
      </c>
      <c r="H250" s="57">
        <f t="shared" si="11"/>
        <v>0</v>
      </c>
      <c r="I250" s="63">
        <f>SUM(I251,I256,I257)</f>
        <v>0</v>
      </c>
      <c r="J250" s="63">
        <f>SUM(J251,J256,J257)</f>
        <v>0</v>
      </c>
      <c r="K250" s="63">
        <f>SUM(K251,K256,K257)</f>
        <v>0</v>
      </c>
      <c r="L250" s="163">
        <f>SUM(L251,L256,L257)</f>
        <v>0</v>
      </c>
    </row>
    <row r="251" spans="1:13" ht="24" hidden="1" x14ac:dyDescent="0.25">
      <c r="A251" s="274">
        <v>6320</v>
      </c>
      <c r="B251" s="65" t="s">
        <v>260</v>
      </c>
      <c r="C251" s="198">
        <f t="shared" si="12"/>
        <v>0</v>
      </c>
      <c r="D251" s="160">
        <f>SUM(D252:D255)</f>
        <v>0</v>
      </c>
      <c r="E251" s="160">
        <f>SUM(E252:E255)</f>
        <v>0</v>
      </c>
      <c r="F251" s="160">
        <f>SUM(F252:F255)</f>
        <v>0</v>
      </c>
      <c r="G251" s="201">
        <f>SUM(G252:G255)</f>
        <v>0</v>
      </c>
      <c r="H251" s="198">
        <f t="shared" si="11"/>
        <v>0</v>
      </c>
      <c r="I251" s="160">
        <f>SUM(I252:I255)</f>
        <v>0</v>
      </c>
      <c r="J251" s="160">
        <f>SUM(J252:J255)</f>
        <v>0</v>
      </c>
      <c r="K251" s="160">
        <f>SUM(K252:K255)</f>
        <v>0</v>
      </c>
      <c r="L251" s="202">
        <f>SUM(L252:L255)</f>
        <v>0</v>
      </c>
    </row>
    <row r="252" spans="1:13" hidden="1" x14ac:dyDescent="0.25">
      <c r="A252" s="44">
        <v>6322</v>
      </c>
      <c r="B252" s="71" t="s">
        <v>261</v>
      </c>
      <c r="C252" s="190">
        <f t="shared" si="12"/>
        <v>0</v>
      </c>
      <c r="D252" s="74"/>
      <c r="E252" s="74"/>
      <c r="F252" s="74"/>
      <c r="G252" s="200"/>
      <c r="H252" s="190">
        <f t="shared" si="11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12"/>
        <v>0</v>
      </c>
      <c r="D253" s="74"/>
      <c r="E253" s="74"/>
      <c r="F253" s="74"/>
      <c r="G253" s="200"/>
      <c r="H253" s="190">
        <f t="shared" si="11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12"/>
        <v>0</v>
      </c>
      <c r="D254" s="74"/>
      <c r="E254" s="74"/>
      <c r="F254" s="74"/>
      <c r="G254" s="200"/>
      <c r="H254" s="190">
        <f t="shared" si="11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12"/>
        <v>0</v>
      </c>
      <c r="D255" s="68"/>
      <c r="E255" s="68"/>
      <c r="F255" s="68"/>
      <c r="G255" s="203"/>
      <c r="H255" s="194">
        <f t="shared" si="11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 t="shared" ref="C256:C283" si="13">SUM(D256:G256)</f>
        <v>0</v>
      </c>
      <c r="D256" s="179"/>
      <c r="E256" s="179"/>
      <c r="F256" s="179"/>
      <c r="G256" s="200"/>
      <c r="H256" s="198">
        <f t="shared" ref="H256:H283" si="14"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13"/>
        <v>0</v>
      </c>
      <c r="D257" s="74"/>
      <c r="E257" s="74"/>
      <c r="F257" s="74"/>
      <c r="G257" s="148"/>
      <c r="H257" s="197">
        <f t="shared" si="1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 t="shared" si="13"/>
        <v>0</v>
      </c>
      <c r="D258" s="63">
        <f>SUM(D259,D263)</f>
        <v>0</v>
      </c>
      <c r="E258" s="63">
        <f>SUM(E259,E263)</f>
        <v>0</v>
      </c>
      <c r="F258" s="63">
        <f>SUM(F259,F263)</f>
        <v>0</v>
      </c>
      <c r="G258" s="63">
        <f>SUM(G259,G263)</f>
        <v>0</v>
      </c>
      <c r="H258" s="57">
        <f t="shared" si="14"/>
        <v>0</v>
      </c>
      <c r="I258" s="63">
        <f>SUM(I259,I263)</f>
        <v>0</v>
      </c>
      <c r="J258" s="63">
        <f>SUM(J259,J263)</f>
        <v>0</v>
      </c>
      <c r="K258" s="63">
        <f>SUM(K259,K263)</f>
        <v>0</v>
      </c>
      <c r="L258" s="163">
        <f>SUM(L259,L263)</f>
        <v>0</v>
      </c>
    </row>
    <row r="259" spans="1:13" ht="24" hidden="1" x14ac:dyDescent="0.25">
      <c r="A259" s="274">
        <v>6410</v>
      </c>
      <c r="B259" s="65" t="s">
        <v>268</v>
      </c>
      <c r="C259" s="194">
        <f t="shared" si="13"/>
        <v>0</v>
      </c>
      <c r="D259" s="160">
        <f>SUM(D260:D262)</f>
        <v>0</v>
      </c>
      <c r="E259" s="160">
        <f>SUM(E260:E262)</f>
        <v>0</v>
      </c>
      <c r="F259" s="160">
        <f>SUM(F260:F262)</f>
        <v>0</v>
      </c>
      <c r="G259" s="206">
        <f>SUM(G260:G262)</f>
        <v>0</v>
      </c>
      <c r="H259" s="194">
        <f t="shared" si="14"/>
        <v>0</v>
      </c>
      <c r="I259" s="160">
        <f>SUM(I260:I262)</f>
        <v>0</v>
      </c>
      <c r="J259" s="160">
        <f>SUM(J260:J262)</f>
        <v>0</v>
      </c>
      <c r="K259" s="160">
        <f>SUM(K260:K262)</f>
        <v>0</v>
      </c>
      <c r="L259" s="171">
        <f>SUM(L260:L262)</f>
        <v>0</v>
      </c>
    </row>
    <row r="260" spans="1:13" hidden="1" x14ac:dyDescent="0.25">
      <c r="A260" s="44">
        <v>6411</v>
      </c>
      <c r="B260" s="165" t="s">
        <v>269</v>
      </c>
      <c r="C260" s="190">
        <f t="shared" si="13"/>
        <v>0</v>
      </c>
      <c r="D260" s="74"/>
      <c r="E260" s="74"/>
      <c r="F260" s="74"/>
      <c r="G260" s="148"/>
      <c r="H260" s="197">
        <f t="shared" si="1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13"/>
        <v>0</v>
      </c>
      <c r="D261" s="74"/>
      <c r="E261" s="74"/>
      <c r="F261" s="74"/>
      <c r="G261" s="148"/>
      <c r="H261" s="197">
        <f t="shared" si="1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13"/>
        <v>0</v>
      </c>
      <c r="D262" s="74"/>
      <c r="E262" s="74"/>
      <c r="F262" s="74"/>
      <c r="G262" s="148"/>
      <c r="H262" s="197">
        <f t="shared" si="1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1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 t="shared" si="14"/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si="13"/>
        <v>0</v>
      </c>
      <c r="D264" s="74"/>
      <c r="E264" s="74"/>
      <c r="F264" s="74"/>
      <c r="G264" s="148"/>
      <c r="H264" s="197">
        <f t="shared" si="14"/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13"/>
        <v>0</v>
      </c>
      <c r="D265" s="74"/>
      <c r="E265" s="74"/>
      <c r="F265" s="74"/>
      <c r="G265" s="148"/>
      <c r="H265" s="197">
        <f t="shared" si="14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 t="shared" si="13"/>
        <v>0</v>
      </c>
      <c r="D266" s="74"/>
      <c r="E266" s="74"/>
      <c r="F266" s="74"/>
      <c r="G266" s="148"/>
      <c r="H266" s="197">
        <f t="shared" si="14"/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 t="shared" si="13"/>
        <v>0</v>
      </c>
      <c r="D267" s="74"/>
      <c r="E267" s="74"/>
      <c r="F267" s="74"/>
      <c r="G267" s="148"/>
      <c r="H267" s="197">
        <f t="shared" si="14"/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13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14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13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14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4">
        <v>7210</v>
      </c>
      <c r="B270" s="65" t="s">
        <v>279</v>
      </c>
      <c r="C270" s="194">
        <f t="shared" si="13"/>
        <v>0</v>
      </c>
      <c r="D270" s="68"/>
      <c r="E270" s="68"/>
      <c r="F270" s="68"/>
      <c r="G270" s="146"/>
      <c r="H270" s="66">
        <f t="shared" si="14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 t="shared" si="13"/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 t="shared" si="14"/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13"/>
        <v>0</v>
      </c>
      <c r="D272" s="74"/>
      <c r="E272" s="74"/>
      <c r="F272" s="74"/>
      <c r="G272" s="148"/>
      <c r="H272" s="72">
        <f t="shared" si="14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13"/>
        <v>0</v>
      </c>
      <c r="D273" s="74"/>
      <c r="E273" s="74"/>
      <c r="F273" s="74"/>
      <c r="G273" s="148"/>
      <c r="H273" s="72">
        <f t="shared" si="14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13"/>
        <v>0</v>
      </c>
      <c r="D274" s="74"/>
      <c r="E274" s="74"/>
      <c r="F274" s="74"/>
      <c r="G274" s="148"/>
      <c r="H274" s="72">
        <f t="shared" si="14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13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14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13"/>
        <v>0</v>
      </c>
      <c r="D276" s="74"/>
      <c r="E276" s="74"/>
      <c r="F276" s="74"/>
      <c r="G276" s="148"/>
      <c r="H276" s="72">
        <f t="shared" si="14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13"/>
        <v>0</v>
      </c>
      <c r="D277" s="74"/>
      <c r="E277" s="74"/>
      <c r="F277" s="74"/>
      <c r="G277" s="148"/>
      <c r="H277" s="72">
        <f t="shared" si="14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13"/>
        <v>0</v>
      </c>
      <c r="D278" s="68"/>
      <c r="E278" s="68"/>
      <c r="F278" s="68"/>
      <c r="G278" s="146"/>
      <c r="H278" s="66">
        <f t="shared" si="14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13"/>
        <v>0</v>
      </c>
      <c r="D279" s="216">
        <f>D280</f>
        <v>0</v>
      </c>
      <c r="E279" s="216">
        <f>E280</f>
        <v>0</v>
      </c>
      <c r="F279" s="216">
        <f>F280</f>
        <v>0</v>
      </c>
      <c r="G279" s="217">
        <f>G280</f>
        <v>0</v>
      </c>
      <c r="H279" s="215">
        <f t="shared" si="14"/>
        <v>0</v>
      </c>
      <c r="I279" s="216">
        <f>I280</f>
        <v>0</v>
      </c>
      <c r="J279" s="216">
        <f>J280</f>
        <v>0</v>
      </c>
      <c r="K279" s="216">
        <f>K280</f>
        <v>0</v>
      </c>
      <c r="L279" s="218">
        <f>L280</f>
        <v>0</v>
      </c>
    </row>
    <row r="280" spans="1:13" hidden="1" x14ac:dyDescent="0.25">
      <c r="A280" s="142">
        <v>7720</v>
      </c>
      <c r="B280" s="65" t="s">
        <v>289</v>
      </c>
      <c r="C280" s="79">
        <f t="shared" si="13"/>
        <v>0</v>
      </c>
      <c r="D280" s="81"/>
      <c r="E280" s="81"/>
      <c r="F280" s="81"/>
      <c r="G280" s="219"/>
      <c r="H280" s="79">
        <f t="shared" si="14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13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14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13"/>
        <v>0</v>
      </c>
      <c r="D282" s="74"/>
      <c r="E282" s="74"/>
      <c r="F282" s="74"/>
      <c r="G282" s="148"/>
      <c r="H282" s="72">
        <f t="shared" si="14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13"/>
        <v>0</v>
      </c>
      <c r="D283" s="68"/>
      <c r="E283" s="68"/>
      <c r="F283" s="68"/>
      <c r="G283" s="146"/>
      <c r="H283" s="66">
        <f t="shared" si="14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15">SUM(C281,C268,C229,C194,C186,C172,C74,C52)</f>
        <v>417872</v>
      </c>
      <c r="D284" s="223">
        <f t="shared" si="15"/>
        <v>417872</v>
      </c>
      <c r="E284" s="223">
        <f t="shared" si="15"/>
        <v>0</v>
      </c>
      <c r="F284" s="223">
        <f t="shared" si="15"/>
        <v>0</v>
      </c>
      <c r="G284" s="224">
        <f t="shared" si="15"/>
        <v>0</v>
      </c>
      <c r="H284" s="225">
        <f t="shared" si="15"/>
        <v>388425</v>
      </c>
      <c r="I284" s="223">
        <f t="shared" si="15"/>
        <v>388425</v>
      </c>
      <c r="J284" s="223">
        <f t="shared" si="15"/>
        <v>0</v>
      </c>
      <c r="K284" s="223">
        <f t="shared" si="15"/>
        <v>0</v>
      </c>
      <c r="L284" s="226">
        <f t="shared" si="15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16">SUM(C287,C288)-C295+C296</f>
        <v>0</v>
      </c>
      <c r="D286" s="232">
        <f t="shared" si="16"/>
        <v>0</v>
      </c>
      <c r="E286" s="232">
        <f t="shared" si="16"/>
        <v>0</v>
      </c>
      <c r="F286" s="232">
        <f t="shared" si="16"/>
        <v>0</v>
      </c>
      <c r="G286" s="233">
        <f t="shared" si="16"/>
        <v>0</v>
      </c>
      <c r="H286" s="234">
        <f t="shared" si="16"/>
        <v>0</v>
      </c>
      <c r="I286" s="232">
        <f t="shared" si="16"/>
        <v>0</v>
      </c>
      <c r="J286" s="232">
        <f t="shared" si="16"/>
        <v>0</v>
      </c>
      <c r="K286" s="232">
        <f t="shared" si="16"/>
        <v>0</v>
      </c>
      <c r="L286" s="235">
        <f t="shared" si="16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17">C21-C281</f>
        <v>0</v>
      </c>
      <c r="D287" s="120">
        <f t="shared" si="17"/>
        <v>0</v>
      </c>
      <c r="E287" s="120">
        <f t="shared" si="17"/>
        <v>0</v>
      </c>
      <c r="F287" s="120">
        <f t="shared" si="17"/>
        <v>0</v>
      </c>
      <c r="G287" s="121">
        <f t="shared" si="17"/>
        <v>0</v>
      </c>
      <c r="H287" s="237">
        <f t="shared" si="17"/>
        <v>0</v>
      </c>
      <c r="I287" s="120">
        <f t="shared" si="17"/>
        <v>0</v>
      </c>
      <c r="J287" s="120">
        <f t="shared" si="17"/>
        <v>0</v>
      </c>
      <c r="K287" s="120">
        <f t="shared" si="17"/>
        <v>0</v>
      </c>
      <c r="L287" s="122">
        <f t="shared" si="17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18">SUM(C289,C291,C293)-SUM(C290,C292,C294)</f>
        <v>0</v>
      </c>
      <c r="D288" s="232">
        <f t="shared" si="18"/>
        <v>0</v>
      </c>
      <c r="E288" s="232">
        <f t="shared" si="18"/>
        <v>0</v>
      </c>
      <c r="F288" s="232">
        <f t="shared" si="18"/>
        <v>0</v>
      </c>
      <c r="G288" s="239">
        <f t="shared" si="18"/>
        <v>0</v>
      </c>
      <c r="H288" s="234">
        <f t="shared" si="18"/>
        <v>0</v>
      </c>
      <c r="I288" s="232">
        <f t="shared" si="18"/>
        <v>0</v>
      </c>
      <c r="J288" s="232">
        <f t="shared" si="18"/>
        <v>0</v>
      </c>
      <c r="K288" s="232">
        <f t="shared" si="18"/>
        <v>0</v>
      </c>
      <c r="L288" s="235">
        <f t="shared" si="18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6" si="19">SUM(D289:G289)</f>
        <v>0</v>
      </c>
      <c r="D289" s="81"/>
      <c r="E289" s="81"/>
      <c r="F289" s="81"/>
      <c r="G289" s="219"/>
      <c r="H289" s="79">
        <f t="shared" ref="H289:H296" si="20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19"/>
        <v>0</v>
      </c>
      <c r="D290" s="74"/>
      <c r="E290" s="74"/>
      <c r="F290" s="74"/>
      <c r="G290" s="148"/>
      <c r="H290" s="72">
        <f t="shared" si="20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19"/>
        <v>0</v>
      </c>
      <c r="D291" s="74"/>
      <c r="E291" s="74"/>
      <c r="F291" s="74"/>
      <c r="G291" s="148"/>
      <c r="H291" s="72">
        <f t="shared" si="20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19"/>
        <v>0</v>
      </c>
      <c r="D292" s="74"/>
      <c r="E292" s="74"/>
      <c r="F292" s="74"/>
      <c r="G292" s="148"/>
      <c r="H292" s="72">
        <f t="shared" si="20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19"/>
        <v>0</v>
      </c>
      <c r="D293" s="74"/>
      <c r="E293" s="74"/>
      <c r="F293" s="74"/>
      <c r="G293" s="148"/>
      <c r="H293" s="72">
        <f t="shared" si="20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19"/>
        <v>0</v>
      </c>
      <c r="D294" s="179"/>
      <c r="E294" s="179"/>
      <c r="F294" s="179"/>
      <c r="G294" s="243"/>
      <c r="H294" s="175">
        <f t="shared" si="20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 t="shared" si="19"/>
        <v>0</v>
      </c>
      <c r="D295" s="246"/>
      <c r="E295" s="246"/>
      <c r="F295" s="246"/>
      <c r="G295" s="247"/>
      <c r="H295" s="245">
        <f t="shared" si="20"/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 t="shared" si="19"/>
        <v>0</v>
      </c>
      <c r="D296" s="168"/>
      <c r="E296" s="168"/>
      <c r="F296" s="168"/>
      <c r="G296" s="169"/>
      <c r="H296" s="250">
        <f t="shared" si="20"/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">
      <c r="A298" s="1"/>
      <c r="B298" s="1"/>
      <c r="C298" s="25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</sheetData>
  <sheetProtection algorithmName="SHA-512" hashValue="nQB6qMRN8i8F7Ysh5u8q+mR6AhIx5ZMkU5DY8CNsdBUNxPz+7tKuSpiDSHsX1Ywjz2IQ4qNTQhNv8+PcyJnLnA==" saltValue="cOk0JCQE9MVUHILPX/bIgg==" spinCount="100000" sheet="1" objects="1" scenarios="1" selectLockedCells="1" selectUnlockedCells="1"/>
  <autoFilter ref="A18:M296">
    <filterColumn colId="7">
      <filters blank="1">
        <filter val="11 617"/>
        <filter val="14 392"/>
        <filter val="15 104"/>
        <filter val="17 213"/>
        <filter val="2 499"/>
        <filter val="2 775"/>
        <filter val="214 772"/>
        <filter val="23 234"/>
        <filter val="27 600"/>
        <filter val="300 422"/>
        <filter val="388 425"/>
        <filter val="58 050"/>
        <filter val="73 611"/>
        <filter val="88 003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3"/>
  <sheetViews>
    <sheetView showGridLines="0" view="pageLayout" zoomScaleNormal="100" workbookViewId="0">
      <selection activeCell="N47" sqref="N47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417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422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ht="26.25" customHeight="1" x14ac:dyDescent="0.25">
      <c r="A7" s="4" t="s">
        <v>10</v>
      </c>
      <c r="B7" s="5"/>
      <c r="C7" s="285" t="s">
        <v>427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1725942</v>
      </c>
      <c r="D20" s="28">
        <f>SUM(D21,D24,D25,D41,D42)</f>
        <v>1725942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400200</v>
      </c>
      <c r="I20" s="28">
        <f>SUM(I21,I24,I25,I41,I42)</f>
        <v>400200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1725942</v>
      </c>
      <c r="D24" s="51">
        <f>1725942</f>
        <v>1725942</v>
      </c>
      <c r="E24" s="51"/>
      <c r="F24" s="52" t="s">
        <v>36</v>
      </c>
      <c r="G24" s="53" t="s">
        <v>36</v>
      </c>
      <c r="H24" s="50">
        <f t="shared" si="1"/>
        <v>400200</v>
      </c>
      <c r="I24" s="51">
        <f>I50</f>
        <v>400200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1725942</v>
      </c>
      <c r="D49" s="120">
        <f>SUM(D50,D281)</f>
        <v>1725942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400200</v>
      </c>
      <c r="I49" s="120">
        <f>SUM(I50,I281)</f>
        <v>400200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1725942</v>
      </c>
      <c r="D50" s="126">
        <f>SUM(D51,D193)</f>
        <v>1725942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400200</v>
      </c>
      <c r="I50" s="126">
        <f>SUM(I51,I193)</f>
        <v>400200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hidden="1" x14ac:dyDescent="0.25">
      <c r="A51" s="129"/>
      <c r="B51" s="18" t="s">
        <v>62</v>
      </c>
      <c r="C51" s="130">
        <f t="shared" si="5"/>
        <v>6542</v>
      </c>
      <c r="D51" s="131">
        <f>SUM(D52,D74,D172,D186)</f>
        <v>6542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0</v>
      </c>
      <c r="I51" s="131">
        <f>SUM(I52,I74,I172,I186)</f>
        <v>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5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hidden="1" x14ac:dyDescent="0.25">
      <c r="A74" s="134">
        <v>2000</v>
      </c>
      <c r="B74" s="134" t="s">
        <v>85</v>
      </c>
      <c r="C74" s="135">
        <f t="shared" si="5"/>
        <v>6542</v>
      </c>
      <c r="D74" s="136">
        <f>SUM(D75,D82,D129,D163,D164,D171)</f>
        <v>6542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5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hidden="1" x14ac:dyDescent="0.25">
      <c r="A82" s="56">
        <v>2200</v>
      </c>
      <c r="B82" s="139" t="s">
        <v>91</v>
      </c>
      <c r="C82" s="57">
        <f t="shared" si="5"/>
        <v>6542</v>
      </c>
      <c r="D82" s="63">
        <f>SUM(D83,D88,D94,D102,D111,D115,D121,D127)</f>
        <v>6542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6542</v>
      </c>
      <c r="D102" s="151">
        <f>SUM(D103:D110)</f>
        <v>6542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6542</v>
      </c>
      <c r="D103" s="74">
        <f>6542</f>
        <v>6542</v>
      </c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>
        <v>0</v>
      </c>
      <c r="J126" s="74"/>
      <c r="K126" s="74"/>
      <c r="L126" s="149"/>
      <c r="M126" s="253"/>
    </row>
    <row r="127" spans="1:13" ht="24" hidden="1" x14ac:dyDescent="0.25">
      <c r="A127" s="275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5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5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5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5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5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5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x14ac:dyDescent="0.25">
      <c r="A193" s="187"/>
      <c r="B193" s="19" t="s">
        <v>202</v>
      </c>
      <c r="C193" s="130">
        <f t="shared" si="23"/>
        <v>1719400</v>
      </c>
      <c r="D193" s="131">
        <f>SUM(D194,D229,D268)</f>
        <v>1719400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400200</v>
      </c>
      <c r="I193" s="131">
        <f>SUM(I194,I229,I268)</f>
        <v>400200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x14ac:dyDescent="0.25">
      <c r="A194" s="134">
        <v>5000</v>
      </c>
      <c r="B194" s="134" t="s">
        <v>203</v>
      </c>
      <c r="C194" s="135">
        <f t="shared" si="23"/>
        <v>1719400</v>
      </c>
      <c r="D194" s="136">
        <f>D195+D203</f>
        <v>1719400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400200</v>
      </c>
      <c r="I194" s="136">
        <f>I195+I203</f>
        <v>400200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5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x14ac:dyDescent="0.25">
      <c r="A203" s="56">
        <v>5200</v>
      </c>
      <c r="B203" s="139" t="s">
        <v>212</v>
      </c>
      <c r="C203" s="57">
        <f t="shared" si="23"/>
        <v>1719400</v>
      </c>
      <c r="D203" s="63">
        <f>D204+D214+D215+D224+D225+D226+D228</f>
        <v>1719400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400200</v>
      </c>
      <c r="I203" s="63">
        <f>I204+I214+I215+I224+I225+I226+I228</f>
        <v>400200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x14ac:dyDescent="0.25">
      <c r="A225" s="150">
        <v>5250</v>
      </c>
      <c r="B225" s="71" t="s">
        <v>234</v>
      </c>
      <c r="C225" s="190">
        <f t="shared" si="23"/>
        <v>1719400</v>
      </c>
      <c r="D225" s="74">
        <f>4200+1715200</f>
        <v>1719400</v>
      </c>
      <c r="E225" s="74"/>
      <c r="F225" s="74"/>
      <c r="G225" s="148"/>
      <c r="H225" s="72">
        <f t="shared" si="24"/>
        <v>400200</v>
      </c>
      <c r="I225" s="74">
        <v>400200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5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5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5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5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5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1725942</v>
      </c>
      <c r="D284" s="223">
        <f t="shared" si="40"/>
        <v>1725942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400200</v>
      </c>
      <c r="I284" s="223">
        <f t="shared" si="40"/>
        <v>400200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5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</sheetData>
  <sheetProtection algorithmName="SHA-512" hashValue="UTVKR/LHWbsSrC6B0oYn4fzygzlxhObK2o7h2WMRmAqAzwPNFNWINodKe5/KWkkDmxtxZkzQCZAx1o9Vjht0rw==" saltValue="fMp+RB0gEYTB2OLcggkvGQ==" spinCount="100000" sheet="1" objects="1" scenarios="1" selectLockedCells="1" selectUnlockedCells="1"/>
  <autoFilter ref="A18:M296">
    <filterColumn colId="7">
      <filters>
        <filter val="400 2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3"/>
  <sheetViews>
    <sheetView showGridLines="0" view="pageLayout" zoomScaleNormal="100" workbookViewId="0">
      <selection activeCell="O17" sqref="O17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418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333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428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97490</v>
      </c>
      <c r="D20" s="28">
        <f>SUM(D21,D24,D25,D41,D42)</f>
        <v>97490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17295</v>
      </c>
      <c r="I20" s="28">
        <f>SUM(I21,I24,I25,I41,I42)</f>
        <v>17295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97490</v>
      </c>
      <c r="D24" s="51">
        <f>97490</f>
        <v>97490</v>
      </c>
      <c r="E24" s="51"/>
      <c r="F24" s="52" t="s">
        <v>36</v>
      </c>
      <c r="G24" s="53" t="s">
        <v>36</v>
      </c>
      <c r="H24" s="50">
        <f t="shared" si="1"/>
        <v>17295</v>
      </c>
      <c r="I24" s="51">
        <f>I50</f>
        <v>17295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97490</v>
      </c>
      <c r="D49" s="120">
        <f>SUM(D50,D281)</f>
        <v>97490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17295</v>
      </c>
      <c r="I49" s="120">
        <f>SUM(I50,I281)</f>
        <v>17295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97490</v>
      </c>
      <c r="D50" s="126">
        <f>SUM(D51,D193)</f>
        <v>97490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17295</v>
      </c>
      <c r="I50" s="126">
        <f>SUM(I51,I193)</f>
        <v>17295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hidden="1" x14ac:dyDescent="0.25">
      <c r="A51" s="129"/>
      <c r="B51" s="18" t="s">
        <v>62</v>
      </c>
      <c r="C51" s="130">
        <f t="shared" si="5"/>
        <v>0</v>
      </c>
      <c r="D51" s="131">
        <f>SUM(D52,D74,D172,D186)</f>
        <v>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0</v>
      </c>
      <c r="I51" s="131">
        <f>SUM(I52,I74,I172,I186)</f>
        <v>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5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hidden="1" x14ac:dyDescent="0.25">
      <c r="A74" s="134">
        <v>2000</v>
      </c>
      <c r="B74" s="134" t="s">
        <v>85</v>
      </c>
      <c r="C74" s="135">
        <f t="shared" si="5"/>
        <v>0</v>
      </c>
      <c r="D74" s="136">
        <f>SUM(D75,D82,D129,D163,D164,D171)</f>
        <v>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5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hidden="1" x14ac:dyDescent="0.25">
      <c r="A82" s="56">
        <v>2200</v>
      </c>
      <c r="B82" s="139" t="s">
        <v>91</v>
      </c>
      <c r="C82" s="57">
        <f t="shared" si="5"/>
        <v>0</v>
      </c>
      <c r="D82" s="63">
        <f>SUM(D83,D88,D94,D102,D111,D115,D121,D127)</f>
        <v>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>
        <v>0</v>
      </c>
      <c r="J126" s="74"/>
      <c r="K126" s="74"/>
      <c r="L126" s="149"/>
      <c r="M126" s="253"/>
    </row>
    <row r="127" spans="1:13" ht="24" hidden="1" x14ac:dyDescent="0.25">
      <c r="A127" s="275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5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5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5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5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5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5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x14ac:dyDescent="0.25">
      <c r="A193" s="187"/>
      <c r="B193" s="19" t="s">
        <v>202</v>
      </c>
      <c r="C193" s="130">
        <f t="shared" si="23"/>
        <v>97490</v>
      </c>
      <c r="D193" s="131">
        <f>SUM(D194,D229,D268)</f>
        <v>97490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17295</v>
      </c>
      <c r="I193" s="131">
        <f>SUM(I194,I229,I268)</f>
        <v>17295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x14ac:dyDescent="0.25">
      <c r="A194" s="134">
        <v>5000</v>
      </c>
      <c r="B194" s="134" t="s">
        <v>203</v>
      </c>
      <c r="C194" s="135">
        <f t="shared" si="23"/>
        <v>97490</v>
      </c>
      <c r="D194" s="136">
        <f>D195+D203</f>
        <v>97490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17295</v>
      </c>
      <c r="I194" s="136">
        <f>I195+I203</f>
        <v>17295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5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x14ac:dyDescent="0.25">
      <c r="A203" s="56">
        <v>5200</v>
      </c>
      <c r="B203" s="139" t="s">
        <v>212</v>
      </c>
      <c r="C203" s="57">
        <f t="shared" si="23"/>
        <v>97490</v>
      </c>
      <c r="D203" s="63">
        <f>D204+D214+D215+D224+D225+D226+D228</f>
        <v>97490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17295</v>
      </c>
      <c r="I203" s="63">
        <f>I204+I214+I215+I224+I225+I226+I228</f>
        <v>17295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x14ac:dyDescent="0.25">
      <c r="A225" s="150">
        <v>5250</v>
      </c>
      <c r="B225" s="71" t="s">
        <v>234</v>
      </c>
      <c r="C225" s="190">
        <f t="shared" si="23"/>
        <v>97490</v>
      </c>
      <c r="D225" s="74">
        <f>8494+88996</f>
        <v>97490</v>
      </c>
      <c r="E225" s="74"/>
      <c r="F225" s="74"/>
      <c r="G225" s="148"/>
      <c r="H225" s="72">
        <f t="shared" si="24"/>
        <v>17295</v>
      </c>
      <c r="I225" s="74">
        <v>17295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5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5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5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5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5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97490</v>
      </c>
      <c r="D284" s="223">
        <f t="shared" si="40"/>
        <v>97490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17295</v>
      </c>
      <c r="I284" s="223">
        <f t="shared" si="40"/>
        <v>17295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5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</sheetData>
  <sheetProtection algorithmName="SHA-512" hashValue="LXzmVO8V8SuGmzp4nkkNjqytRYykK+vqHqgG74QJnU495mFnV2Q/oL7uV2ieBSUgLmaCNVLJMhDebJDf/eiq9g==" saltValue="xsOLIEaS5fmtZObKAxvyQA==" spinCount="100000" sheet="1" objects="1" scenarios="1" selectLockedCells="1" selectUnlockedCells="1"/>
  <autoFilter ref="A18:M296">
    <filterColumn colId="7">
      <filters>
        <filter val="17 295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3"/>
  <sheetViews>
    <sheetView showGridLines="0" view="pageLayout" zoomScaleNormal="100" workbookViewId="0">
      <selection activeCell="O15" sqref="O15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419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322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ht="24.75" customHeight="1" x14ac:dyDescent="0.25">
      <c r="A7" s="4" t="s">
        <v>10</v>
      </c>
      <c r="B7" s="5"/>
      <c r="C7" s="285" t="s">
        <v>420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194184</v>
      </c>
      <c r="D20" s="28">
        <f>SUM(D21,D24,D25,D41,D42)</f>
        <v>194184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72500</v>
      </c>
      <c r="I20" s="28">
        <f>SUM(I21,I24,I25,I41,I42)</f>
        <v>72500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194184</v>
      </c>
      <c r="D24" s="51">
        <f>194184</f>
        <v>194184</v>
      </c>
      <c r="E24" s="51"/>
      <c r="F24" s="52" t="s">
        <v>36</v>
      </c>
      <c r="G24" s="53" t="s">
        <v>36</v>
      </c>
      <c r="H24" s="50">
        <f t="shared" si="1"/>
        <v>72500</v>
      </c>
      <c r="I24" s="51">
        <f>I50</f>
        <v>72500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194184</v>
      </c>
      <c r="D49" s="120">
        <f>SUM(D50,D281)</f>
        <v>194184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72500</v>
      </c>
      <c r="I49" s="120">
        <f>SUM(I50,I281)</f>
        <v>72500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194184</v>
      </c>
      <c r="D50" s="126">
        <f>SUM(D51,D193)</f>
        <v>194184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72500</v>
      </c>
      <c r="I50" s="126">
        <f>SUM(I51,I193)</f>
        <v>72500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hidden="1" x14ac:dyDescent="0.25">
      <c r="A51" s="129"/>
      <c r="B51" s="18" t="s">
        <v>62</v>
      </c>
      <c r="C51" s="130">
        <f t="shared" si="5"/>
        <v>20524</v>
      </c>
      <c r="D51" s="131">
        <f>SUM(D52,D74,D172,D186)</f>
        <v>20524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0</v>
      </c>
      <c r="I51" s="131">
        <f>SUM(I52,I74,I172,I186)</f>
        <v>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5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hidden="1" x14ac:dyDescent="0.25">
      <c r="A74" s="134">
        <v>2000</v>
      </c>
      <c r="B74" s="134" t="s">
        <v>85</v>
      </c>
      <c r="C74" s="135">
        <f t="shared" si="5"/>
        <v>20524</v>
      </c>
      <c r="D74" s="136">
        <f>SUM(D75,D82,D129,D163,D164,D171)</f>
        <v>20524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5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hidden="1" x14ac:dyDescent="0.25">
      <c r="A82" s="56">
        <v>2200</v>
      </c>
      <c r="B82" s="139" t="s">
        <v>91</v>
      </c>
      <c r="C82" s="57">
        <f t="shared" si="5"/>
        <v>20524</v>
      </c>
      <c r="D82" s="63">
        <f>SUM(D83,D88,D94,D102,D111,D115,D121,D127)</f>
        <v>20524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20524</v>
      </c>
      <c r="D102" s="151">
        <f>SUM(D103:D110)</f>
        <v>20524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20524</v>
      </c>
      <c r="D103" s="74">
        <f>20524</f>
        <v>20524</v>
      </c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>
        <v>0</v>
      </c>
      <c r="J126" s="74"/>
      <c r="K126" s="74"/>
      <c r="L126" s="149"/>
      <c r="M126" s="253"/>
    </row>
    <row r="127" spans="1:13" ht="24" hidden="1" x14ac:dyDescent="0.25">
      <c r="A127" s="275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5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5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5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5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5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5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x14ac:dyDescent="0.25">
      <c r="A193" s="187"/>
      <c r="B193" s="19" t="s">
        <v>202</v>
      </c>
      <c r="C193" s="130">
        <f t="shared" si="23"/>
        <v>173660</v>
      </c>
      <c r="D193" s="131">
        <f>SUM(D194,D229,D268)</f>
        <v>173660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72500</v>
      </c>
      <c r="I193" s="131">
        <f>SUM(I194,I229,I268)</f>
        <v>72500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x14ac:dyDescent="0.25">
      <c r="A194" s="134">
        <v>5000</v>
      </c>
      <c r="B194" s="134" t="s">
        <v>203</v>
      </c>
      <c r="C194" s="135">
        <f t="shared" si="23"/>
        <v>173660</v>
      </c>
      <c r="D194" s="136">
        <f>D195+D203</f>
        <v>173660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72500</v>
      </c>
      <c r="I194" s="136">
        <f>I195+I203</f>
        <v>72500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5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x14ac:dyDescent="0.25">
      <c r="A203" s="56">
        <v>5200</v>
      </c>
      <c r="B203" s="139" t="s">
        <v>212</v>
      </c>
      <c r="C203" s="57">
        <f t="shared" si="23"/>
        <v>173660</v>
      </c>
      <c r="D203" s="63">
        <f>D204+D214+D215+D224+D225+D226+D228</f>
        <v>173660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72500</v>
      </c>
      <c r="I203" s="63">
        <f>I204+I214+I215+I224+I225+I226+I228</f>
        <v>72500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x14ac:dyDescent="0.25">
      <c r="A225" s="150">
        <v>5250</v>
      </c>
      <c r="B225" s="71" t="s">
        <v>234</v>
      </c>
      <c r="C225" s="190">
        <f t="shared" si="23"/>
        <v>173660</v>
      </c>
      <c r="D225" s="74">
        <f>55900+117760</f>
        <v>173660</v>
      </c>
      <c r="E225" s="74"/>
      <c r="F225" s="74"/>
      <c r="G225" s="148"/>
      <c r="H225" s="72">
        <f t="shared" si="24"/>
        <v>72500</v>
      </c>
      <c r="I225" s="74">
        <v>72500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5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5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5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5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5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194184</v>
      </c>
      <c r="D284" s="223">
        <f t="shared" si="40"/>
        <v>194184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72500</v>
      </c>
      <c r="I284" s="223">
        <f t="shared" si="40"/>
        <v>72500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5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</sheetData>
  <sheetProtection algorithmName="SHA-512" hashValue="C5r9L3RI7PSovl5Lwz/1ZI9ZHbqfY3wfGJT71+/RwNIZA8KUUB3DLvD0WVzSWVG4P7A8Wt/3mmaFOGrO1DmZew==" saltValue="SpPVFQwdCSkibpf1cIh1iw==" spinCount="100000" sheet="1" objects="1" scenarios="1" selectLockedCells="1" selectUnlockedCells="1"/>
  <autoFilter ref="A18:M296">
    <filterColumn colId="7">
      <filters>
        <filter val="72 5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3"/>
  <sheetViews>
    <sheetView showGridLines="0" view="pageLayout" zoomScaleNormal="100" workbookViewId="0">
      <selection activeCell="C11" sqref="C11:L11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421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422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ht="26.25" customHeight="1" x14ac:dyDescent="0.25">
      <c r="A7" s="4" t="s">
        <v>10</v>
      </c>
      <c r="B7" s="5"/>
      <c r="C7" s="285" t="s">
        <v>427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423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0</v>
      </c>
      <c r="D20" s="28">
        <f>SUM(D21,D24,D25,D41,D42)</f>
        <v>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316700</v>
      </c>
      <c r="I20" s="28">
        <f>SUM(I21,I24,I25,I41,I42)</f>
        <v>316700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0</v>
      </c>
      <c r="D24" s="51"/>
      <c r="E24" s="51"/>
      <c r="F24" s="52" t="s">
        <v>36</v>
      </c>
      <c r="G24" s="53" t="s">
        <v>36</v>
      </c>
      <c r="H24" s="50">
        <f t="shared" si="1"/>
        <v>316700</v>
      </c>
      <c r="I24" s="51">
        <f>I50</f>
        <v>316700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0</v>
      </c>
      <c r="D49" s="120">
        <f>SUM(D50,D281)</f>
        <v>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316700</v>
      </c>
      <c r="I49" s="120">
        <f>SUM(I50,I281)</f>
        <v>316700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0</v>
      </c>
      <c r="D50" s="126">
        <f>SUM(D51,D193)</f>
        <v>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316700</v>
      </c>
      <c r="I50" s="126">
        <f>SUM(I51,I193)</f>
        <v>316700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hidden="1" x14ac:dyDescent="0.25">
      <c r="A51" s="129"/>
      <c r="B51" s="18" t="s">
        <v>62</v>
      </c>
      <c r="C51" s="130">
        <f t="shared" si="5"/>
        <v>0</v>
      </c>
      <c r="D51" s="131">
        <f>SUM(D52,D74,D172,D186)</f>
        <v>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0</v>
      </c>
      <c r="I51" s="131">
        <f>SUM(I52,I74,I172,I186)</f>
        <v>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5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hidden="1" x14ac:dyDescent="0.25">
      <c r="A74" s="134">
        <v>2000</v>
      </c>
      <c r="B74" s="134" t="s">
        <v>85</v>
      </c>
      <c r="C74" s="135">
        <f t="shared" si="5"/>
        <v>0</v>
      </c>
      <c r="D74" s="136">
        <f>SUM(D75,D82,D129,D163,D164,D171)</f>
        <v>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5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hidden="1" x14ac:dyDescent="0.25">
      <c r="A82" s="56">
        <v>2200</v>
      </c>
      <c r="B82" s="139" t="s">
        <v>91</v>
      </c>
      <c r="C82" s="57">
        <f t="shared" si="5"/>
        <v>0</v>
      </c>
      <c r="D82" s="63">
        <f>SUM(D83,D88,D94,D102,D111,D115,D121,D127)</f>
        <v>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>
        <v>0</v>
      </c>
      <c r="J126" s="74"/>
      <c r="K126" s="74"/>
      <c r="L126" s="149"/>
      <c r="M126" s="253"/>
    </row>
    <row r="127" spans="1:13" ht="24" hidden="1" x14ac:dyDescent="0.25">
      <c r="A127" s="275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5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5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5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5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5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5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316700</v>
      </c>
      <c r="I193" s="131">
        <f>SUM(I194,I229,I268)</f>
        <v>316700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316700</v>
      </c>
      <c r="I194" s="136">
        <f>I195+I203</f>
        <v>316700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5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316700</v>
      </c>
      <c r="I203" s="63">
        <f>I204+I214+I215+I224+I225+I226+I228</f>
        <v>316700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316700</v>
      </c>
      <c r="I225" s="74">
        <v>316700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5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5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5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5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5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0</v>
      </c>
      <c r="D284" s="223">
        <f t="shared" si="40"/>
        <v>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316700</v>
      </c>
      <c r="I284" s="223">
        <f t="shared" si="40"/>
        <v>316700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5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</sheetData>
  <sheetProtection algorithmName="SHA-512" hashValue="s4XSPQm/SX7nJrbTg5oAXzyh6cBchapazzHr1BtODq5ea3yEteBiHYaDb4eedeybrpE85WhyZtbZGqXOh/xT4A==" saltValue="llVBMIN+DMFKNlWlnI4T4Q==" spinCount="100000" sheet="1" objects="1" scenarios="1" selectLockedCells="1" selectUnlockedCells="1"/>
  <autoFilter ref="A18:M296">
    <filterColumn colId="7">
      <filters>
        <filter val="316 7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4"/>
  <sheetViews>
    <sheetView showGridLines="0" view="pageLayout" zoomScaleNormal="100" workbookViewId="0">
      <selection activeCell="C11" sqref="C11:L11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366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429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367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368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369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370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371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41442</v>
      </c>
      <c r="D20" s="28">
        <f>SUM(D21,D24,D25,D41,D42)</f>
        <v>41442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41442</v>
      </c>
      <c r="I20" s="28">
        <f>SUM(I21,I24,I25,I41,I42)</f>
        <v>41442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41442</v>
      </c>
      <c r="D24" s="51">
        <f>D49</f>
        <v>41442</v>
      </c>
      <c r="E24" s="51"/>
      <c r="F24" s="52" t="s">
        <v>36</v>
      </c>
      <c r="G24" s="53" t="s">
        <v>36</v>
      </c>
      <c r="H24" s="50">
        <f t="shared" si="1"/>
        <v>41442</v>
      </c>
      <c r="I24" s="51">
        <f>I50</f>
        <v>41442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41442</v>
      </c>
      <c r="D49" s="120">
        <f>SUM(D50,D281)</f>
        <v>41442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41442</v>
      </c>
      <c r="I49" s="120">
        <f>SUM(I50,I281)</f>
        <v>41442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41442</v>
      </c>
      <c r="D50" s="126">
        <f>SUM(D51,D193)</f>
        <v>41442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41442</v>
      </c>
      <c r="I50" s="126">
        <f>SUM(I51,I193)</f>
        <v>41442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41442</v>
      </c>
      <c r="D51" s="131">
        <f>SUM(D52,D74,D172,D186)</f>
        <v>41442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41442</v>
      </c>
      <c r="I51" s="131">
        <f>SUM(I52,I74,I172,I186)</f>
        <v>41442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6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hidden="1" x14ac:dyDescent="0.25">
      <c r="A74" s="134">
        <v>2000</v>
      </c>
      <c r="B74" s="134" t="s">
        <v>85</v>
      </c>
      <c r="C74" s="135">
        <f t="shared" si="5"/>
        <v>0</v>
      </c>
      <c r="D74" s="136">
        <f>SUM(D75,D82,D129,D163,D164,D171)</f>
        <v>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6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hidden="1" x14ac:dyDescent="0.25">
      <c r="A82" s="56">
        <v>2200</v>
      </c>
      <c r="B82" s="139" t="s">
        <v>91</v>
      </c>
      <c r="C82" s="57">
        <f t="shared" si="5"/>
        <v>0</v>
      </c>
      <c r="D82" s="63">
        <f>SUM(D83,D88,D94,D102,D111,D115,D121,D127)</f>
        <v>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>
        <v>0</v>
      </c>
      <c r="J126" s="74"/>
      <c r="K126" s="74"/>
      <c r="L126" s="149"/>
      <c r="M126" s="253"/>
    </row>
    <row r="127" spans="1:13" ht="24" hidden="1" x14ac:dyDescent="0.25">
      <c r="A127" s="276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6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6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x14ac:dyDescent="0.25">
      <c r="A172" s="134">
        <v>3000</v>
      </c>
      <c r="B172" s="134" t="s">
        <v>181</v>
      </c>
      <c r="C172" s="135">
        <f t="shared" si="7"/>
        <v>41442</v>
      </c>
      <c r="D172" s="136">
        <f>SUM(D173,D183)</f>
        <v>41442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41442</v>
      </c>
      <c r="I172" s="136">
        <f>SUM(I173,I183)</f>
        <v>41442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x14ac:dyDescent="0.25">
      <c r="A173" s="56">
        <v>3200</v>
      </c>
      <c r="B173" s="173" t="s">
        <v>182</v>
      </c>
      <c r="C173" s="174">
        <f t="shared" si="7"/>
        <v>41442</v>
      </c>
      <c r="D173" s="63">
        <f>SUM(D174,D178)</f>
        <v>41442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41442</v>
      </c>
      <c r="I173" s="63">
        <f>SUM(I174,I178)</f>
        <v>41442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x14ac:dyDescent="0.25">
      <c r="A174" s="276">
        <v>3260</v>
      </c>
      <c r="B174" s="65" t="s">
        <v>183</v>
      </c>
      <c r="C174" s="66">
        <f t="shared" si="7"/>
        <v>41442</v>
      </c>
      <c r="D174" s="160">
        <f>SUM(D175:D177)</f>
        <v>41442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41442</v>
      </c>
      <c r="I174" s="160">
        <f>SUM(I175:I177)</f>
        <v>41442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x14ac:dyDescent="0.25">
      <c r="A177" s="44">
        <v>3263</v>
      </c>
      <c r="B177" s="71" t="s">
        <v>186</v>
      </c>
      <c r="C177" s="72">
        <f>SUM(D177:G177)</f>
        <v>41442</v>
      </c>
      <c r="D177" s="74">
        <v>41442</v>
      </c>
      <c r="E177" s="74"/>
      <c r="F177" s="74"/>
      <c r="G177" s="148"/>
      <c r="H177" s="72">
        <f>SUM(I177:L177)</f>
        <v>41442</v>
      </c>
      <c r="I177" s="74">
        <v>41442</v>
      </c>
      <c r="J177" s="74"/>
      <c r="K177" s="74"/>
      <c r="L177" s="149"/>
      <c r="M177" s="253"/>
    </row>
    <row r="178" spans="1:13" ht="84" hidden="1" x14ac:dyDescent="0.25">
      <c r="A178" s="276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6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6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t="24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6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6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t="24" hidden="1" x14ac:dyDescent="0.25">
      <c r="A245" s="276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6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6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6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41442</v>
      </c>
      <c r="D284" s="223">
        <f t="shared" si="40"/>
        <v>41442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41442</v>
      </c>
      <c r="I284" s="223">
        <f t="shared" si="40"/>
        <v>41442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</sheetData>
  <sheetProtection algorithmName="SHA-512" hashValue="a9MhWyxo+vMFABBydc7QQ2SbBGc6LHm2BX7jHtj2D+gs9bKBJG60tdgJGqjhFtwpYFqzpf6ct8MOGv5OxokxFQ==" saltValue="7FCTQIlmDE/JaYj0sOm1VA==" spinCount="100000" sheet="1" objects="1" scenarios="1" selectLockedCells="1" selectUnlockedCells="1"/>
  <autoFilter ref="A18:M296">
    <filterColumn colId="7">
      <filters>
        <filter val="41 442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&amp;R&amp;"Times New Roman,Regular"&amp;10&amp;P (&amp;N)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4"/>
  <sheetViews>
    <sheetView showGridLines="0" view="pageLayout" zoomScaleNormal="100" workbookViewId="0">
      <selection activeCell="C7" sqref="C7:L7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372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429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367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368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373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371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11800</v>
      </c>
      <c r="D20" s="28">
        <f>SUM(D21,D24,D25,D41,D42)</f>
        <v>11800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11300</v>
      </c>
      <c r="I20" s="28">
        <f>SUM(I21,I24,I25,I41,I42)</f>
        <v>11300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11800</v>
      </c>
      <c r="D24" s="51">
        <f>D49</f>
        <v>11800</v>
      </c>
      <c r="E24" s="51"/>
      <c r="F24" s="52" t="s">
        <v>36</v>
      </c>
      <c r="G24" s="53" t="s">
        <v>36</v>
      </c>
      <c r="H24" s="50">
        <f t="shared" si="1"/>
        <v>11300</v>
      </c>
      <c r="I24" s="51">
        <f>I50</f>
        <v>11300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11800</v>
      </c>
      <c r="D49" s="120">
        <f>SUM(D50,D281)</f>
        <v>11800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11300</v>
      </c>
      <c r="I49" s="120">
        <f>SUM(I50,I281)</f>
        <v>11300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11800</v>
      </c>
      <c r="D50" s="126">
        <f>SUM(D51,D193)</f>
        <v>11800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11300</v>
      </c>
      <c r="I50" s="126">
        <f>SUM(I51,I193)</f>
        <v>11300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11800</v>
      </c>
      <c r="D51" s="131">
        <f>SUM(D52,D74,D172,D186)</f>
        <v>11800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11300</v>
      </c>
      <c r="I51" s="131">
        <f>SUM(I52,I74,I172,I186)</f>
        <v>11300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6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11800</v>
      </c>
      <c r="D74" s="136">
        <f>SUM(D75,D82,D129,D163,D164,D171)</f>
        <v>11800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11300</v>
      </c>
      <c r="I74" s="136">
        <f>SUM(I75,I82,I129,I163,I164,I171)</f>
        <v>11300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6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11800</v>
      </c>
      <c r="D82" s="63">
        <f>SUM(D83,D88,D94,D102,D111,D115,D121,D127)</f>
        <v>11800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11300</v>
      </c>
      <c r="I82" s="63">
        <f>SUM(I83,I88,I94,I102,I111,I115,I121,I127)</f>
        <v>11300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x14ac:dyDescent="0.25">
      <c r="A94" s="150">
        <v>2230</v>
      </c>
      <c r="B94" s="71" t="s">
        <v>103</v>
      </c>
      <c r="C94" s="72">
        <f t="shared" si="5"/>
        <v>300</v>
      </c>
      <c r="D94" s="151">
        <f>SUM(D95:D101)</f>
        <v>300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300</v>
      </c>
      <c r="I94" s="151">
        <f>SUM(I95:I101)</f>
        <v>300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x14ac:dyDescent="0.25">
      <c r="A95" s="44">
        <v>2231</v>
      </c>
      <c r="B95" s="71" t="s">
        <v>104</v>
      </c>
      <c r="C95" s="72">
        <f t="shared" si="5"/>
        <v>300</v>
      </c>
      <c r="D95" s="74">
        <v>300</v>
      </c>
      <c r="E95" s="74"/>
      <c r="F95" s="74"/>
      <c r="G95" s="148"/>
      <c r="H95" s="72">
        <f t="shared" si="6"/>
        <v>300</v>
      </c>
      <c r="I95" s="74">
        <v>300</v>
      </c>
      <c r="J95" s="74"/>
      <c r="K95" s="74"/>
      <c r="L95" s="149"/>
      <c r="M95" s="253"/>
    </row>
    <row r="96" spans="1:13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ht="17.25" customHeight="1" x14ac:dyDescent="0.25">
      <c r="A121" s="150">
        <v>2270</v>
      </c>
      <c r="B121" s="71" t="s">
        <v>130</v>
      </c>
      <c r="C121" s="72">
        <f t="shared" si="7"/>
        <v>11500</v>
      </c>
      <c r="D121" s="151">
        <f>SUM(D122:D126)</f>
        <v>11500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11000</v>
      </c>
      <c r="I121" s="151">
        <f>SUM(I122:I126)</f>
        <v>11000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11500</v>
      </c>
      <c r="D126" s="74">
        <f>500+200+750+6450+3600</f>
        <v>11500</v>
      </c>
      <c r="E126" s="74"/>
      <c r="F126" s="74"/>
      <c r="G126" s="148"/>
      <c r="H126" s="72">
        <f t="shared" si="8"/>
        <v>11000</v>
      </c>
      <c r="I126" s="74">
        <v>11000</v>
      </c>
      <c r="J126" s="74"/>
      <c r="K126" s="74"/>
      <c r="L126" s="149"/>
      <c r="M126" s="253"/>
    </row>
    <row r="127" spans="1:13" ht="24" hidden="1" x14ac:dyDescent="0.25">
      <c r="A127" s="276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6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6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6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84" hidden="1" x14ac:dyDescent="0.25">
      <c r="A178" s="276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6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6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t="24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6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6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t="24" hidden="1" x14ac:dyDescent="0.25">
      <c r="A245" s="276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6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6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6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11800</v>
      </c>
      <c r="D284" s="223">
        <f t="shared" si="40"/>
        <v>11800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11300</v>
      </c>
      <c r="I284" s="223">
        <f t="shared" si="40"/>
        <v>11300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</sheetData>
  <sheetProtection algorithmName="SHA-512" hashValue="p5sNSGBzyh1nlG+9bnY4268TmioRwMl8RuQjHNLxLVCkJti0SsHsoMEjyYOVG9mrCYgGlzTNjmyEwe0l4uR1Fw==" saltValue="JxfH7tcDTvahj6+9LUI/Ow==" spinCount="100000" sheet="1" objects="1" scenarios="1" selectLockedCells="1" selectUnlockedCells="1"/>
  <autoFilter ref="A18:M296">
    <filterColumn colId="7">
      <filters blank="1">
        <filter val="11 000"/>
        <filter val="11 300"/>
        <filter val="300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&amp;R&amp;"Times New Roman,Regular"&amp;10&amp;P (&amp;N)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4"/>
  <sheetViews>
    <sheetView showGridLines="0" view="pageLayout" zoomScaleNormal="100" workbookViewId="0">
      <selection activeCell="Q16" sqref="Q16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374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429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367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368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375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371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12000</v>
      </c>
      <c r="D20" s="28">
        <f>SUM(D21,D24,D25,D41,D42)</f>
        <v>12000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12000</v>
      </c>
      <c r="I20" s="28">
        <f>SUM(I21,I24,I25,I41,I42)</f>
        <v>12000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12000</v>
      </c>
      <c r="D24" s="51">
        <f>D49</f>
        <v>12000</v>
      </c>
      <c r="E24" s="51"/>
      <c r="F24" s="52" t="s">
        <v>36</v>
      </c>
      <c r="G24" s="53" t="s">
        <v>36</v>
      </c>
      <c r="H24" s="50">
        <f t="shared" si="1"/>
        <v>12000</v>
      </c>
      <c r="I24" s="51">
        <f>I50</f>
        <v>12000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12000</v>
      </c>
      <c r="D49" s="120">
        <f>SUM(D50,D281)</f>
        <v>12000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12000</v>
      </c>
      <c r="I49" s="120">
        <f>SUM(I50,I281)</f>
        <v>12000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12000</v>
      </c>
      <c r="D50" s="126">
        <f>SUM(D51,D193)</f>
        <v>12000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12000</v>
      </c>
      <c r="I50" s="126">
        <f>SUM(I51,I193)</f>
        <v>12000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12000</v>
      </c>
      <c r="D51" s="131">
        <f>SUM(D52,D74,D172,D186)</f>
        <v>12000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12000</v>
      </c>
      <c r="I51" s="131">
        <f>SUM(I52,I74,I172,I186)</f>
        <v>12000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6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12000</v>
      </c>
      <c r="D74" s="136">
        <f>SUM(D75,D82,D129,D163,D164,D171)</f>
        <v>12000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12000</v>
      </c>
      <c r="I74" s="136">
        <f>SUM(I75,I82,I129,I163,I164,I171)</f>
        <v>12000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6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12000</v>
      </c>
      <c r="D82" s="63">
        <f>SUM(D83,D88,D94,D102,D111,D115,D121,D127)</f>
        <v>12000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12000</v>
      </c>
      <c r="I82" s="63">
        <f>SUM(I83,I88,I94,I102,I111,I115,I121,I127)</f>
        <v>12000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12000</v>
      </c>
      <c r="D121" s="151">
        <f>SUM(D122:D126)</f>
        <v>12000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12000</v>
      </c>
      <c r="I121" s="151">
        <f>SUM(I122:I126)</f>
        <v>12000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12000</v>
      </c>
      <c r="D126" s="74">
        <v>12000</v>
      </c>
      <c r="E126" s="74"/>
      <c r="F126" s="74"/>
      <c r="G126" s="148"/>
      <c r="H126" s="72">
        <f t="shared" si="8"/>
        <v>12000</v>
      </c>
      <c r="I126" s="74">
        <v>12000</v>
      </c>
      <c r="J126" s="74"/>
      <c r="K126" s="74"/>
      <c r="L126" s="149"/>
      <c r="M126" s="253"/>
    </row>
    <row r="127" spans="1:13" ht="24" hidden="1" x14ac:dyDescent="0.25">
      <c r="A127" s="276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6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6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6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84" hidden="1" x14ac:dyDescent="0.25">
      <c r="A178" s="276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6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6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t="24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6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6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t="24" hidden="1" x14ac:dyDescent="0.25">
      <c r="A245" s="276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6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6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6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12000</v>
      </c>
      <c r="D284" s="223">
        <f t="shared" si="40"/>
        <v>12000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12000</v>
      </c>
      <c r="I284" s="223">
        <f t="shared" si="40"/>
        <v>12000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</sheetData>
  <sheetProtection algorithmName="SHA-512" hashValue="f7wN5Y3wQbAiegTlkJfG0QsfV6pv23hpvaTHexdQB+xi/AyL5JN/MYXA4OvhHPcsA/NvgsRGRqeEwnxTFrWxDA==" saltValue="OcKAl2o5JeCWvluqT/W8aQ==" spinCount="100000" sheet="1" objects="1" scenarios="1" selectLockedCells="1" selectUnlockedCells="1"/>
  <autoFilter ref="A18:M296">
    <filterColumn colId="7">
      <filters>
        <filter val="12 000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&amp;R&amp;"Times New Roman,Regular"&amp;10&amp;P (&amp;N)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4"/>
  <sheetViews>
    <sheetView showGridLines="0" view="pageLayout" zoomScaleNormal="100" workbookViewId="0">
      <selection activeCell="C7" sqref="C7:L7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376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429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367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368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377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371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12950</v>
      </c>
      <c r="D20" s="28">
        <f>SUM(D21,D24,D25,D41,D42)</f>
        <v>12950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11000</v>
      </c>
      <c r="I20" s="28">
        <f>SUM(I21,I24,I25,I41,I42)</f>
        <v>11000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12950</v>
      </c>
      <c r="D24" s="51">
        <f>D49</f>
        <v>12950</v>
      </c>
      <c r="E24" s="51"/>
      <c r="F24" s="52" t="s">
        <v>36</v>
      </c>
      <c r="G24" s="53" t="s">
        <v>36</v>
      </c>
      <c r="H24" s="50">
        <f t="shared" si="1"/>
        <v>11000</v>
      </c>
      <c r="I24" s="51">
        <f>I50</f>
        <v>11000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12950</v>
      </c>
      <c r="D49" s="120">
        <f>SUM(D50,D281)</f>
        <v>12950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11000</v>
      </c>
      <c r="I49" s="120">
        <f>SUM(I50,I281)</f>
        <v>11000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12950</v>
      </c>
      <c r="D50" s="126">
        <f>SUM(D51,D193)</f>
        <v>12950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11000</v>
      </c>
      <c r="I50" s="126">
        <f>SUM(I51,I193)</f>
        <v>11000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12950</v>
      </c>
      <c r="D51" s="131">
        <f>SUM(D52,D74,D172,D186)</f>
        <v>12950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11000</v>
      </c>
      <c r="I51" s="131">
        <f>SUM(I52,I74,I172,I186)</f>
        <v>11000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6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12950</v>
      </c>
      <c r="D74" s="136">
        <f>SUM(D75,D82,D129,D163,D164,D171)</f>
        <v>12950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11000</v>
      </c>
      <c r="I74" s="136">
        <f>SUM(I75,I82,I129,I163,I164,I171)</f>
        <v>11000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6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12375</v>
      </c>
      <c r="D82" s="63">
        <f>SUM(D83,D88,D94,D102,D111,D115,D121,D127)</f>
        <v>12375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10425</v>
      </c>
      <c r="I82" s="63">
        <f>SUM(I83,I88,I94,I102,I111,I115,I121,I127)</f>
        <v>10425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12375</v>
      </c>
      <c r="D121" s="151">
        <f>SUM(D122:D126)</f>
        <v>12375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10425</v>
      </c>
      <c r="I121" s="151">
        <f>SUM(I122:I126)</f>
        <v>10425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12375</v>
      </c>
      <c r="D126" s="74">
        <f>6650+1100+1925+2700</f>
        <v>12375</v>
      </c>
      <c r="E126" s="74"/>
      <c r="F126" s="74"/>
      <c r="G126" s="148"/>
      <c r="H126" s="72">
        <f t="shared" si="8"/>
        <v>10425</v>
      </c>
      <c r="I126" s="74">
        <v>10425</v>
      </c>
      <c r="J126" s="74"/>
      <c r="K126" s="74"/>
      <c r="L126" s="149"/>
      <c r="M126" s="253"/>
    </row>
    <row r="127" spans="1:13" ht="24" hidden="1" x14ac:dyDescent="0.25">
      <c r="A127" s="276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customHeight="1" x14ac:dyDescent="0.25">
      <c r="A129" s="56">
        <v>2300</v>
      </c>
      <c r="B129" s="139" t="s">
        <v>138</v>
      </c>
      <c r="C129" s="57">
        <f t="shared" si="7"/>
        <v>575</v>
      </c>
      <c r="D129" s="63">
        <f>SUM(D130,D135,D139,D140,D143,D150,D158,D159,D162)</f>
        <v>575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575</v>
      </c>
      <c r="I129" s="63">
        <f>SUM(I130,I135,I139,I140,I143,I150,I158,I159,I162)</f>
        <v>575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x14ac:dyDescent="0.25">
      <c r="A130" s="276">
        <v>2310</v>
      </c>
      <c r="B130" s="65" t="s">
        <v>139</v>
      </c>
      <c r="C130" s="66">
        <f t="shared" si="7"/>
        <v>575</v>
      </c>
      <c r="D130" s="160">
        <f>SUM(D131:D134)</f>
        <v>575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575</v>
      </c>
      <c r="I130" s="160">
        <f t="shared" si="10"/>
        <v>575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customHeight="1" x14ac:dyDescent="0.25">
      <c r="A134" s="44">
        <v>2314</v>
      </c>
      <c r="B134" s="71" t="s">
        <v>143</v>
      </c>
      <c r="C134" s="72">
        <f t="shared" si="7"/>
        <v>575</v>
      </c>
      <c r="D134" s="74">
        <f>75+500</f>
        <v>575</v>
      </c>
      <c r="E134" s="74"/>
      <c r="F134" s="74"/>
      <c r="G134" s="148"/>
      <c r="H134" s="72">
        <f t="shared" si="8"/>
        <v>575</v>
      </c>
      <c r="I134" s="74">
        <v>575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6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6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84" hidden="1" x14ac:dyDescent="0.25">
      <c r="A178" s="276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6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6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t="24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6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6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t="24" hidden="1" x14ac:dyDescent="0.25">
      <c r="A245" s="276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6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6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6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12950</v>
      </c>
      <c r="D284" s="223">
        <f t="shared" si="40"/>
        <v>12950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11000</v>
      </c>
      <c r="I284" s="223">
        <f t="shared" si="40"/>
        <v>11000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</sheetData>
  <sheetProtection algorithmName="SHA-512" hashValue="u/KsRlWJjtU3AazevYY4/8FHoC9Z7hcyd2yYAXko74gllKuTAwdVunbKdnbe0nYF+dBX40nH1rW3STrIb51blw==" saltValue="aTcWMF/HaWBumLYtGJdCPw==" spinCount="100000" sheet="1" objects="1" scenarios="1" selectLockedCells="1" selectUnlockedCells="1"/>
  <autoFilter ref="A18:M296">
    <filterColumn colId="7">
      <filters blank="1">
        <filter val="10 425"/>
        <filter val="11 000"/>
        <filter val="575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&amp;R&amp;"Times New Roman,Regular"&amp;10&amp;P (&amp;N)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4"/>
  <sheetViews>
    <sheetView showGridLines="0" view="pageLayout" zoomScaleNormal="100" workbookViewId="0">
      <selection activeCell="P48" sqref="P48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378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429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367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368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379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371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66189</v>
      </c>
      <c r="D20" s="28">
        <f>SUM(D21,D24,D25,D41,D42)</f>
        <v>66189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35389</v>
      </c>
      <c r="I20" s="28">
        <f>SUM(I21,I24,I25,I41,I42)</f>
        <v>35389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66189</v>
      </c>
      <c r="D24" s="51">
        <f>D49</f>
        <v>66189</v>
      </c>
      <c r="E24" s="51"/>
      <c r="F24" s="52" t="s">
        <v>36</v>
      </c>
      <c r="G24" s="53" t="s">
        <v>36</v>
      </c>
      <c r="H24" s="50">
        <f t="shared" si="1"/>
        <v>35389</v>
      </c>
      <c r="I24" s="51">
        <f>I50</f>
        <v>35389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66189</v>
      </c>
      <c r="D49" s="120">
        <f>SUM(D50,D281)</f>
        <v>66189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35389</v>
      </c>
      <c r="I49" s="120">
        <f>SUM(I50,I281)</f>
        <v>35389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66189</v>
      </c>
      <c r="D50" s="126">
        <f>SUM(D51,D193)</f>
        <v>66189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35389</v>
      </c>
      <c r="I50" s="126">
        <f>SUM(I51,I193)</f>
        <v>35389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62239</v>
      </c>
      <c r="D51" s="131">
        <f>SUM(D52,D74,D172,D186)</f>
        <v>62239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31439</v>
      </c>
      <c r="I51" s="131">
        <f>SUM(I52,I74,I172,I186)</f>
        <v>31439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6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62239</v>
      </c>
      <c r="D74" s="136">
        <f>SUM(D75,D82,D129,D163,D164,D171)</f>
        <v>62239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31439</v>
      </c>
      <c r="I74" s="136">
        <f>SUM(I75,I82,I129,I163,I164,I171)</f>
        <v>31439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6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58645</v>
      </c>
      <c r="D82" s="63">
        <f>SUM(D83,D88,D94,D102,D111,D115,D121,D127)</f>
        <v>58645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27845</v>
      </c>
      <c r="I82" s="63">
        <f>SUM(I83,I88,I94,I102,I111,I115,I121,I127)</f>
        <v>27845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x14ac:dyDescent="0.25">
      <c r="A94" s="150">
        <v>2230</v>
      </c>
      <c r="B94" s="71" t="s">
        <v>103</v>
      </c>
      <c r="C94" s="72">
        <f t="shared" si="5"/>
        <v>1745</v>
      </c>
      <c r="D94" s="151">
        <f>SUM(D95:D101)</f>
        <v>1745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1745</v>
      </c>
      <c r="I94" s="151">
        <f>SUM(I95:I101)</f>
        <v>1745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x14ac:dyDescent="0.25">
      <c r="A95" s="44">
        <v>2231</v>
      </c>
      <c r="B95" s="71" t="s">
        <v>104</v>
      </c>
      <c r="C95" s="72">
        <f t="shared" si="5"/>
        <v>1745</v>
      </c>
      <c r="D95" s="74">
        <f>300+1445</f>
        <v>1745</v>
      </c>
      <c r="E95" s="74"/>
      <c r="F95" s="74"/>
      <c r="G95" s="148"/>
      <c r="H95" s="72">
        <f t="shared" si="6"/>
        <v>1745</v>
      </c>
      <c r="I95" s="74">
        <v>1745</v>
      </c>
      <c r="J95" s="74"/>
      <c r="K95" s="74"/>
      <c r="L95" s="149"/>
      <c r="M95" s="253"/>
    </row>
    <row r="96" spans="1:13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56900</v>
      </c>
      <c r="D121" s="151">
        <f>SUM(D122:D126)</f>
        <v>56900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26100</v>
      </c>
      <c r="I121" s="151">
        <f>SUM(I122:I126)</f>
        <v>26100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56900</v>
      </c>
      <c r="D126" s="74">
        <f>1100+12000+25000+5000+500+12000+1000+300</f>
        <v>56900</v>
      </c>
      <c r="E126" s="74"/>
      <c r="F126" s="74"/>
      <c r="G126" s="148"/>
      <c r="H126" s="72">
        <f t="shared" si="8"/>
        <v>26100</v>
      </c>
      <c r="I126" s="74">
        <v>26100</v>
      </c>
      <c r="J126" s="74"/>
      <c r="K126" s="74"/>
      <c r="L126" s="149"/>
      <c r="M126" s="253"/>
    </row>
    <row r="127" spans="1:13" ht="24" hidden="1" x14ac:dyDescent="0.25">
      <c r="A127" s="276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customHeight="1" x14ac:dyDescent="0.25">
      <c r="A129" s="56">
        <v>2300</v>
      </c>
      <c r="B129" s="139" t="s">
        <v>138</v>
      </c>
      <c r="C129" s="57">
        <f t="shared" si="7"/>
        <v>3594</v>
      </c>
      <c r="D129" s="63">
        <f>SUM(D130,D135,D139,D140,D143,D150,D158,D159,D162)</f>
        <v>3594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3594</v>
      </c>
      <c r="I129" s="63">
        <f>SUM(I130,I135,I139,I140,I143,I150,I158,I159,I162)</f>
        <v>3594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x14ac:dyDescent="0.25">
      <c r="A130" s="276">
        <v>2310</v>
      </c>
      <c r="B130" s="65" t="s">
        <v>139</v>
      </c>
      <c r="C130" s="66">
        <f t="shared" si="7"/>
        <v>3594</v>
      </c>
      <c r="D130" s="160">
        <f>SUM(D131:D134)</f>
        <v>3594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3594</v>
      </c>
      <c r="I130" s="160">
        <f t="shared" si="10"/>
        <v>3594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customHeight="1" x14ac:dyDescent="0.25">
      <c r="A134" s="44">
        <v>2314</v>
      </c>
      <c r="B134" s="71" t="s">
        <v>143</v>
      </c>
      <c r="C134" s="72">
        <f t="shared" si="7"/>
        <v>3594</v>
      </c>
      <c r="D134" s="74">
        <f>720+2774+100</f>
        <v>3594</v>
      </c>
      <c r="E134" s="74"/>
      <c r="F134" s="74"/>
      <c r="G134" s="148"/>
      <c r="H134" s="72">
        <f t="shared" si="8"/>
        <v>3594</v>
      </c>
      <c r="I134" s="74">
        <v>3594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6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6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84" hidden="1" x14ac:dyDescent="0.25">
      <c r="A178" s="276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6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6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t="24" x14ac:dyDescent="0.25">
      <c r="A193" s="187"/>
      <c r="B193" s="19" t="s">
        <v>202</v>
      </c>
      <c r="C193" s="130">
        <f t="shared" si="23"/>
        <v>3950</v>
      </c>
      <c r="D193" s="131">
        <f>SUM(D194,D229,D268)</f>
        <v>3950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3950</v>
      </c>
      <c r="I193" s="131">
        <f>SUM(I194,I229,I268)</f>
        <v>3950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6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x14ac:dyDescent="0.25">
      <c r="A229" s="134">
        <v>6000</v>
      </c>
      <c r="B229" s="134" t="s">
        <v>238</v>
      </c>
      <c r="C229" s="192">
        <f t="shared" si="23"/>
        <v>3950</v>
      </c>
      <c r="D229" s="136">
        <f>D230+D250+D258</f>
        <v>3950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3950</v>
      </c>
      <c r="I229" s="136">
        <f>I230+I250+I258</f>
        <v>3950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6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t="24" hidden="1" x14ac:dyDescent="0.25">
      <c r="A245" s="276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6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36" x14ac:dyDescent="0.25">
      <c r="A258" s="56">
        <v>6400</v>
      </c>
      <c r="B258" s="139" t="s">
        <v>267</v>
      </c>
      <c r="C258" s="174">
        <f>SUM(D258:G258)</f>
        <v>3950</v>
      </c>
      <c r="D258" s="63">
        <f>SUM(D259,D263)</f>
        <v>3950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3950</v>
      </c>
      <c r="I258" s="63">
        <f>SUM(I259,I263)</f>
        <v>3950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6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x14ac:dyDescent="0.25">
      <c r="A263" s="150">
        <v>6420</v>
      </c>
      <c r="B263" s="71" t="s">
        <v>272</v>
      </c>
      <c r="C263" s="190">
        <f t="shared" si="23"/>
        <v>3950</v>
      </c>
      <c r="D263" s="151">
        <f>SUM(D264:D267)</f>
        <v>3950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3950</v>
      </c>
      <c r="I263" s="151">
        <f>SUM(I264:I267)</f>
        <v>3950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x14ac:dyDescent="0.25">
      <c r="A265" s="44">
        <v>6422</v>
      </c>
      <c r="B265" s="71" t="s">
        <v>274</v>
      </c>
      <c r="C265" s="190">
        <f t="shared" si="36"/>
        <v>3950</v>
      </c>
      <c r="D265" s="74">
        <v>3950</v>
      </c>
      <c r="E265" s="74"/>
      <c r="F265" s="74"/>
      <c r="G265" s="148"/>
      <c r="H265" s="197">
        <f t="shared" si="37"/>
        <v>3950</v>
      </c>
      <c r="I265" s="74">
        <v>3950</v>
      </c>
      <c r="J265" s="74"/>
      <c r="K265" s="74"/>
      <c r="L265" s="149"/>
      <c r="M265" s="253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6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66189</v>
      </c>
      <c r="D284" s="223">
        <f t="shared" si="40"/>
        <v>66189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35389</v>
      </c>
      <c r="I284" s="223">
        <f t="shared" si="40"/>
        <v>35389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</sheetData>
  <sheetProtection algorithmName="SHA-512" hashValue="P7JZZOoFUEM6xeqG56IJKBk+87l44p5wfY41SeFIwMtc6FTI6ovu3StrlvICDPu2mPFs9j69K8UTqAuvFFe1PA==" saltValue="bTyc3srekphaKAtHgPhIdw==" spinCount="100000" sheet="1" objects="1" scenarios="1" selectLockedCells="1" selectUnlockedCells="1"/>
  <autoFilter ref="A18:M296">
    <filterColumn colId="7">
      <filters blank="1">
        <filter val="1 745"/>
        <filter val="26 100"/>
        <filter val="27 845"/>
        <filter val="3 594"/>
        <filter val="3 950"/>
        <filter val="31 439"/>
        <filter val="35 389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&amp;R&amp;"Times New Roman,Regular"&amp;10&amp;P (&amp;N)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4"/>
  <sheetViews>
    <sheetView showGridLines="0" view="pageLayout" topLeftCell="A5" zoomScaleNormal="100" workbookViewId="0">
      <selection activeCell="C7" sqref="C7:L7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380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429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367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368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381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371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4205</v>
      </c>
      <c r="D20" s="28">
        <f>SUM(D21,D24,D25,D41,D42)</f>
        <v>4205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4205</v>
      </c>
      <c r="I20" s="28">
        <f>SUM(I21,I24,I25,I41,I42)</f>
        <v>4205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4205</v>
      </c>
      <c r="D24" s="51">
        <f>D49</f>
        <v>4205</v>
      </c>
      <c r="E24" s="51"/>
      <c r="F24" s="52" t="s">
        <v>36</v>
      </c>
      <c r="G24" s="53" t="s">
        <v>36</v>
      </c>
      <c r="H24" s="50">
        <f t="shared" si="1"/>
        <v>4205</v>
      </c>
      <c r="I24" s="51">
        <f>I50</f>
        <v>4205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4205</v>
      </c>
      <c r="D49" s="120">
        <f>SUM(D50,D281)</f>
        <v>4205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4205</v>
      </c>
      <c r="I49" s="120">
        <f>SUM(I50,I281)</f>
        <v>4205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4205</v>
      </c>
      <c r="D50" s="126">
        <f>SUM(D51,D193)</f>
        <v>4205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4205</v>
      </c>
      <c r="I50" s="126">
        <f>SUM(I51,I193)</f>
        <v>4205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4205</v>
      </c>
      <c r="D51" s="131">
        <f>SUM(D52,D74,D172,D186)</f>
        <v>4205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4205</v>
      </c>
      <c r="I51" s="131">
        <f>SUM(I52,I74,I172,I186)</f>
        <v>4205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6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4205</v>
      </c>
      <c r="D74" s="136">
        <f>SUM(D75,D82,D129,D163,D164,D171)</f>
        <v>4205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4205</v>
      </c>
      <c r="I74" s="136">
        <f>SUM(I75,I82,I129,I163,I164,I171)</f>
        <v>4205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6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4160</v>
      </c>
      <c r="D82" s="63">
        <f>SUM(D83,D88,D94,D102,D111,D115,D121,D127)</f>
        <v>4160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4160</v>
      </c>
      <c r="I82" s="63">
        <f>SUM(I83,I88,I94,I102,I111,I115,I121,I127)</f>
        <v>4160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x14ac:dyDescent="0.25">
      <c r="A94" s="150">
        <v>2230</v>
      </c>
      <c r="B94" s="71" t="s">
        <v>103</v>
      </c>
      <c r="C94" s="72">
        <f t="shared" si="5"/>
        <v>2000</v>
      </c>
      <c r="D94" s="151">
        <f>SUM(D95:D101)</f>
        <v>2000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2000</v>
      </c>
      <c r="I94" s="151">
        <f>SUM(I95:I101)</f>
        <v>2000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t="24" x14ac:dyDescent="0.25">
      <c r="A101" s="44">
        <v>2239</v>
      </c>
      <c r="B101" s="71" t="s">
        <v>110</v>
      </c>
      <c r="C101" s="72">
        <f t="shared" si="5"/>
        <v>2000</v>
      </c>
      <c r="D101" s="74">
        <v>2000</v>
      </c>
      <c r="E101" s="74"/>
      <c r="F101" s="74"/>
      <c r="G101" s="148"/>
      <c r="H101" s="72">
        <f t="shared" si="6"/>
        <v>2000</v>
      </c>
      <c r="I101" s="74">
        <v>2000</v>
      </c>
      <c r="J101" s="74"/>
      <c r="K101" s="74"/>
      <c r="L101" s="149"/>
      <c r="M101" s="253"/>
    </row>
    <row r="102" spans="1:13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2160</v>
      </c>
      <c r="D121" s="151">
        <f>SUM(D122:D126)</f>
        <v>2160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2160</v>
      </c>
      <c r="I121" s="151">
        <f>SUM(I122:I126)</f>
        <v>2160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2160</v>
      </c>
      <c r="D126" s="74">
        <f>2000+160</f>
        <v>2160</v>
      </c>
      <c r="E126" s="74"/>
      <c r="F126" s="74"/>
      <c r="G126" s="148"/>
      <c r="H126" s="72">
        <f t="shared" si="8"/>
        <v>2160</v>
      </c>
      <c r="I126" s="74">
        <v>2160</v>
      </c>
      <c r="J126" s="74"/>
      <c r="K126" s="74"/>
      <c r="L126" s="149"/>
      <c r="M126" s="253"/>
    </row>
    <row r="127" spans="1:13" ht="24" hidden="1" x14ac:dyDescent="0.25">
      <c r="A127" s="276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customHeight="1" x14ac:dyDescent="0.25">
      <c r="A129" s="56">
        <v>2300</v>
      </c>
      <c r="B129" s="139" t="s">
        <v>138</v>
      </c>
      <c r="C129" s="57">
        <f t="shared" si="7"/>
        <v>45</v>
      </c>
      <c r="D129" s="63">
        <f>SUM(D130,D135,D139,D140,D143,D150,D158,D159,D162)</f>
        <v>45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45</v>
      </c>
      <c r="I129" s="63">
        <f>SUM(I130,I135,I139,I140,I143,I150,I158,I159,I162)</f>
        <v>45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6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x14ac:dyDescent="0.25">
      <c r="A143" s="142">
        <v>2350</v>
      </c>
      <c r="B143" s="101" t="s">
        <v>152</v>
      </c>
      <c r="C143" s="108">
        <f t="shared" si="7"/>
        <v>45</v>
      </c>
      <c r="D143" s="143">
        <f>SUM(D144:D149)</f>
        <v>45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45</v>
      </c>
      <c r="I143" s="143">
        <f>SUM(I144:I149)</f>
        <v>45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x14ac:dyDescent="0.25">
      <c r="A145" s="44">
        <v>2352</v>
      </c>
      <c r="B145" s="71" t="s">
        <v>154</v>
      </c>
      <c r="C145" s="72">
        <f t="shared" si="7"/>
        <v>45</v>
      </c>
      <c r="D145" s="74">
        <v>45</v>
      </c>
      <c r="E145" s="74"/>
      <c r="F145" s="74"/>
      <c r="G145" s="148"/>
      <c r="H145" s="72">
        <f t="shared" si="8"/>
        <v>45</v>
      </c>
      <c r="I145" s="74">
        <v>45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6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6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84" hidden="1" x14ac:dyDescent="0.25">
      <c r="A178" s="276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6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6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t="24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6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6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t="24" hidden="1" x14ac:dyDescent="0.25">
      <c r="A245" s="276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6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6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6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4205</v>
      </c>
      <c r="D284" s="223">
        <f t="shared" si="40"/>
        <v>4205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4205</v>
      </c>
      <c r="I284" s="223">
        <f t="shared" si="40"/>
        <v>4205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</sheetData>
  <sheetProtection algorithmName="SHA-512" hashValue="lWB5JGCnun72XGIU4C22Iod/6jRlahn/cSTvvgIdJksz5ejBn7hgZzfZ8aZstMDpAtfe4prP0TfLLIvFmSU0gw==" saltValue="oSC6+dl6wf1l6j5xKIwuQA==" spinCount="100000" sheet="1" objects="1" scenarios="1" selectLockedCells="1" selectUnlockedCells="1"/>
  <autoFilter ref="A18:M296">
    <filterColumn colId="7">
      <filters blank="1">
        <filter val="2 000"/>
        <filter val="2 160"/>
        <filter val="4 160"/>
        <filter val="4 205"/>
        <filter val="45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&amp;R&amp;"Times New Roman,Regular"&amp;10&amp;P (&amp;N)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9"/>
  <sheetViews>
    <sheetView showGridLines="0" view="pageLayout" zoomScaleNormal="100" workbookViewId="0">
      <selection activeCell="A32" sqref="A32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399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400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347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398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264295</v>
      </c>
      <c r="D20" s="28">
        <f>SUM(D21,D24,D25,D41,D42)</f>
        <v>264295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 t="shared" ref="H20:H46" si="1">SUM(I20:L20)</f>
        <v>105578</v>
      </c>
      <c r="I20" s="28">
        <f>SUM(I21,I24,I25,I41,I42)</f>
        <v>105578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264295</v>
      </c>
      <c r="D24" s="51">
        <v>264295</v>
      </c>
      <c r="E24" s="51"/>
      <c r="F24" s="52" t="s">
        <v>36</v>
      </c>
      <c r="G24" s="53" t="s">
        <v>36</v>
      </c>
      <c r="H24" s="50">
        <f t="shared" si="1"/>
        <v>105578</v>
      </c>
      <c r="I24" s="51">
        <f>I50</f>
        <v>105578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 t="shared" si="1"/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>E43</f>
        <v>0</v>
      </c>
      <c r="F42" s="87">
        <f>F43</f>
        <v>0</v>
      </c>
      <c r="G42" s="60" t="s">
        <v>36</v>
      </c>
      <c r="H42" s="84">
        <f t="shared" si="1"/>
        <v>0</v>
      </c>
      <c r="I42" s="87">
        <f>I43</f>
        <v>0</v>
      </c>
      <c r="J42" s="87">
        <f>J43</f>
        <v>0</v>
      </c>
      <c r="K42" s="87">
        <f>K43</f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1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80" si="2">SUM(D49:G49)</f>
        <v>264295</v>
      </c>
      <c r="D49" s="120">
        <f>SUM(D50,D281)</f>
        <v>264295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80" si="3">SUM(I49:L49)</f>
        <v>105578</v>
      </c>
      <c r="I49" s="120">
        <f>SUM(I50,I281)</f>
        <v>105578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2"/>
        <v>264295</v>
      </c>
      <c r="D50" s="126">
        <f>SUM(D51,D193)</f>
        <v>264295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3"/>
        <v>105578</v>
      </c>
      <c r="I50" s="126">
        <f>SUM(I51,I193)</f>
        <v>105578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2"/>
        <v>264295</v>
      </c>
      <c r="D51" s="131">
        <f>SUM(D52,D74,D172,D186)</f>
        <v>264295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3"/>
        <v>105578</v>
      </c>
      <c r="I51" s="131">
        <f>SUM(I52,I74,I172,I186)</f>
        <v>105578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x14ac:dyDescent="0.25">
      <c r="A52" s="134">
        <v>1000</v>
      </c>
      <c r="B52" s="134" t="s">
        <v>63</v>
      </c>
      <c r="C52" s="135">
        <f t="shared" si="2"/>
        <v>264295</v>
      </c>
      <c r="D52" s="136">
        <f>SUM(D53,D66)</f>
        <v>264295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3"/>
        <v>105578</v>
      </c>
      <c r="I52" s="136">
        <f>SUM(I53,I66)</f>
        <v>105578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x14ac:dyDescent="0.25">
      <c r="A53" s="56">
        <v>1100</v>
      </c>
      <c r="B53" s="139" t="s">
        <v>64</v>
      </c>
      <c r="C53" s="57">
        <f t="shared" si="2"/>
        <v>195555</v>
      </c>
      <c r="D53" s="63">
        <f>SUM(D54,D57,D65)</f>
        <v>195555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3"/>
        <v>81370</v>
      </c>
      <c r="I53" s="63">
        <f>SUM(I54,I57,I65)</f>
        <v>81370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x14ac:dyDescent="0.25">
      <c r="A54" s="142">
        <v>1110</v>
      </c>
      <c r="B54" s="101" t="s">
        <v>65</v>
      </c>
      <c r="C54" s="108">
        <f t="shared" si="2"/>
        <v>172706</v>
      </c>
      <c r="D54" s="143">
        <f>SUM(D55:D56)</f>
        <v>172706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3"/>
        <v>67774</v>
      </c>
      <c r="I54" s="143">
        <f>SUM(I55:I56)</f>
        <v>67774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2"/>
        <v>0</v>
      </c>
      <c r="D55" s="68"/>
      <c r="E55" s="68"/>
      <c r="F55" s="68"/>
      <c r="G55" s="146"/>
      <c r="H55" s="66">
        <f t="shared" si="3"/>
        <v>0</v>
      </c>
      <c r="I55" s="68">
        <v>0</v>
      </c>
      <c r="J55" s="68"/>
      <c r="K55" s="68"/>
      <c r="L55" s="147"/>
      <c r="M55" s="253"/>
    </row>
    <row r="56" spans="1:13" ht="24" customHeight="1" x14ac:dyDescent="0.25">
      <c r="A56" s="44">
        <v>1119</v>
      </c>
      <c r="B56" s="71" t="s">
        <v>67</v>
      </c>
      <c r="C56" s="72">
        <f t="shared" si="2"/>
        <v>172706</v>
      </c>
      <c r="D56" s="74">
        <v>172706</v>
      </c>
      <c r="E56" s="74"/>
      <c r="F56" s="74"/>
      <c r="G56" s="148"/>
      <c r="H56" s="72">
        <f t="shared" si="3"/>
        <v>67774</v>
      </c>
      <c r="I56" s="74">
        <v>67774</v>
      </c>
      <c r="J56" s="74"/>
      <c r="K56" s="74"/>
      <c r="L56" s="149"/>
      <c r="M56" s="253"/>
    </row>
    <row r="57" spans="1:13" ht="23.25" customHeight="1" x14ac:dyDescent="0.25">
      <c r="A57" s="150">
        <v>1140</v>
      </c>
      <c r="B57" s="71" t="s">
        <v>68</v>
      </c>
      <c r="C57" s="72">
        <f t="shared" si="2"/>
        <v>21069</v>
      </c>
      <c r="D57" s="151">
        <f>SUM(D58:D64)</f>
        <v>21069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3"/>
        <v>13596</v>
      </c>
      <c r="I57" s="151">
        <f>SUM(I58:I64)</f>
        <v>13596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2"/>
        <v>0</v>
      </c>
      <c r="D58" s="74"/>
      <c r="E58" s="74"/>
      <c r="F58" s="74"/>
      <c r="G58" s="148"/>
      <c r="H58" s="72">
        <f t="shared" si="3"/>
        <v>0</v>
      </c>
      <c r="I58" s="74">
        <v>0</v>
      </c>
      <c r="J58" s="74"/>
      <c r="K58" s="74"/>
      <c r="L58" s="149"/>
      <c r="M58" s="253"/>
    </row>
    <row r="59" spans="1:13" ht="24.75" customHeight="1" x14ac:dyDescent="0.25">
      <c r="A59" s="44">
        <v>1142</v>
      </c>
      <c r="B59" s="71" t="s">
        <v>70</v>
      </c>
      <c r="C59" s="72">
        <f t="shared" si="2"/>
        <v>7576</v>
      </c>
      <c r="D59" s="74">
        <v>7576</v>
      </c>
      <c r="E59" s="74"/>
      <c r="F59" s="74"/>
      <c r="G59" s="148"/>
      <c r="H59" s="72">
        <f t="shared" si="3"/>
        <v>3500</v>
      </c>
      <c r="I59" s="74">
        <v>3500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2"/>
        <v>0</v>
      </c>
      <c r="D60" s="74"/>
      <c r="E60" s="74"/>
      <c r="F60" s="74"/>
      <c r="G60" s="148"/>
      <c r="H60" s="72">
        <f t="shared" si="3"/>
        <v>0</v>
      </c>
      <c r="I60" s="74">
        <v>0</v>
      </c>
      <c r="J60" s="74"/>
      <c r="K60" s="74"/>
      <c r="L60" s="149"/>
      <c r="M60" s="253"/>
    </row>
    <row r="61" spans="1:13" ht="27.75" customHeight="1" x14ac:dyDescent="0.25">
      <c r="A61" s="44">
        <v>1146</v>
      </c>
      <c r="B61" s="71" t="s">
        <v>72</v>
      </c>
      <c r="C61" s="72">
        <f t="shared" si="2"/>
        <v>8190</v>
      </c>
      <c r="D61" s="74">
        <v>8190</v>
      </c>
      <c r="E61" s="74"/>
      <c r="F61" s="74"/>
      <c r="G61" s="148"/>
      <c r="H61" s="72">
        <f t="shared" si="3"/>
        <v>5329</v>
      </c>
      <c r="I61" s="74">
        <v>5329</v>
      </c>
      <c r="J61" s="74"/>
      <c r="K61" s="74"/>
      <c r="L61" s="149"/>
      <c r="M61" s="253"/>
    </row>
    <row r="62" spans="1:13" x14ac:dyDescent="0.25">
      <c r="A62" s="44">
        <v>1147</v>
      </c>
      <c r="B62" s="71" t="s">
        <v>73</v>
      </c>
      <c r="C62" s="72">
        <f t="shared" si="2"/>
        <v>1303</v>
      </c>
      <c r="D62" s="74">
        <v>1303</v>
      </c>
      <c r="E62" s="74"/>
      <c r="F62" s="74"/>
      <c r="G62" s="148"/>
      <c r="H62" s="72">
        <f t="shared" si="3"/>
        <v>1303</v>
      </c>
      <c r="I62" s="74">
        <v>1303</v>
      </c>
      <c r="J62" s="74"/>
      <c r="K62" s="74"/>
      <c r="L62" s="149"/>
      <c r="M62" s="253"/>
    </row>
    <row r="63" spans="1:13" x14ac:dyDescent="0.25">
      <c r="A63" s="44">
        <v>1148</v>
      </c>
      <c r="B63" s="71" t="s">
        <v>74</v>
      </c>
      <c r="C63" s="72">
        <f t="shared" si="2"/>
        <v>4000</v>
      </c>
      <c r="D63" s="74">
        <v>4000</v>
      </c>
      <c r="E63" s="74"/>
      <c r="F63" s="74"/>
      <c r="G63" s="148"/>
      <c r="H63" s="72">
        <f t="shared" si="3"/>
        <v>3464</v>
      </c>
      <c r="I63" s="74">
        <v>3464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2"/>
        <v>0</v>
      </c>
      <c r="D64" s="74"/>
      <c r="E64" s="74"/>
      <c r="F64" s="74"/>
      <c r="G64" s="148"/>
      <c r="H64" s="72">
        <f t="shared" si="3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2"/>
        <v>1780</v>
      </c>
      <c r="D65" s="154">
        <v>1780</v>
      </c>
      <c r="E65" s="154"/>
      <c r="F65" s="154"/>
      <c r="G65" s="155"/>
      <c r="H65" s="108">
        <f t="shared" si="3"/>
        <v>0</v>
      </c>
      <c r="I65" s="154">
        <v>0</v>
      </c>
      <c r="J65" s="154"/>
      <c r="K65" s="154"/>
      <c r="L65" s="156"/>
      <c r="M65" s="253"/>
    </row>
    <row r="66" spans="1:13" ht="36" x14ac:dyDescent="0.25">
      <c r="A66" s="56">
        <v>1200</v>
      </c>
      <c r="B66" s="139" t="s">
        <v>77</v>
      </c>
      <c r="C66" s="57">
        <f t="shared" si="2"/>
        <v>68740</v>
      </c>
      <c r="D66" s="63">
        <f>SUM(D67:D68)</f>
        <v>68740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3"/>
        <v>24208</v>
      </c>
      <c r="I66" s="63">
        <f>SUM(I67:I68)</f>
        <v>24208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x14ac:dyDescent="0.25">
      <c r="A67" s="274">
        <v>1210</v>
      </c>
      <c r="B67" s="65" t="s">
        <v>78</v>
      </c>
      <c r="C67" s="66">
        <f t="shared" si="2"/>
        <v>49981</v>
      </c>
      <c r="D67" s="68">
        <v>49981</v>
      </c>
      <c r="E67" s="68"/>
      <c r="F67" s="68"/>
      <c r="G67" s="146"/>
      <c r="H67" s="66">
        <f t="shared" si="3"/>
        <v>19989</v>
      </c>
      <c r="I67" s="68">
        <v>19989</v>
      </c>
      <c r="J67" s="68"/>
      <c r="K67" s="68"/>
      <c r="L67" s="147"/>
      <c r="M67" s="253"/>
    </row>
    <row r="68" spans="1:13" ht="24" x14ac:dyDescent="0.25">
      <c r="A68" s="150">
        <v>1220</v>
      </c>
      <c r="B68" s="71" t="s">
        <v>79</v>
      </c>
      <c r="C68" s="72">
        <f t="shared" si="2"/>
        <v>18759</v>
      </c>
      <c r="D68" s="151">
        <f>SUM(D69:D73)</f>
        <v>18759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3"/>
        <v>4219</v>
      </c>
      <c r="I68" s="151">
        <f>SUM(I69:I73)</f>
        <v>4219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x14ac:dyDescent="0.25">
      <c r="A69" s="44">
        <v>1221</v>
      </c>
      <c r="B69" s="71" t="s">
        <v>80</v>
      </c>
      <c r="C69" s="72">
        <f t="shared" si="2"/>
        <v>16319</v>
      </c>
      <c r="D69" s="74">
        <v>16319</v>
      </c>
      <c r="E69" s="74"/>
      <c r="F69" s="74"/>
      <c r="G69" s="148"/>
      <c r="H69" s="72">
        <f t="shared" si="3"/>
        <v>2665</v>
      </c>
      <c r="I69" s="74">
        <v>2665</v>
      </c>
      <c r="J69" s="74"/>
      <c r="K69" s="74"/>
      <c r="L69" s="149"/>
      <c r="M69" s="253"/>
    </row>
    <row r="70" spans="1:13" x14ac:dyDescent="0.25">
      <c r="A70" s="44">
        <v>1223</v>
      </c>
      <c r="B70" s="71" t="s">
        <v>81</v>
      </c>
      <c r="C70" s="72">
        <f t="shared" si="2"/>
        <v>0</v>
      </c>
      <c r="D70" s="74"/>
      <c r="E70" s="74"/>
      <c r="F70" s="74"/>
      <c r="G70" s="148"/>
      <c r="H70" s="72">
        <f t="shared" si="3"/>
        <v>700</v>
      </c>
      <c r="I70" s="74">
        <v>700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2"/>
        <v>0</v>
      </c>
      <c r="D71" s="74"/>
      <c r="E71" s="74"/>
      <c r="F71" s="74"/>
      <c r="G71" s="148"/>
      <c r="H71" s="72">
        <f t="shared" si="3"/>
        <v>0</v>
      </c>
      <c r="I71" s="74">
        <v>0</v>
      </c>
      <c r="J71" s="74"/>
      <c r="K71" s="74"/>
      <c r="L71" s="149"/>
      <c r="M71" s="253"/>
    </row>
    <row r="72" spans="1:13" ht="24" x14ac:dyDescent="0.25">
      <c r="A72" s="44">
        <v>1227</v>
      </c>
      <c r="B72" s="71" t="s">
        <v>83</v>
      </c>
      <c r="C72" s="72">
        <f t="shared" si="2"/>
        <v>2440</v>
      </c>
      <c r="D72" s="74">
        <v>2440</v>
      </c>
      <c r="E72" s="74"/>
      <c r="F72" s="74"/>
      <c r="G72" s="148"/>
      <c r="H72" s="72">
        <f t="shared" si="3"/>
        <v>854</v>
      </c>
      <c r="I72" s="74">
        <v>854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2"/>
        <v>0</v>
      </c>
      <c r="D73" s="74"/>
      <c r="E73" s="74"/>
      <c r="F73" s="74"/>
      <c r="G73" s="148"/>
      <c r="H73" s="72">
        <f t="shared" si="3"/>
        <v>0</v>
      </c>
      <c r="I73" s="74">
        <v>0</v>
      </c>
      <c r="J73" s="74"/>
      <c r="K73" s="74"/>
      <c r="L73" s="149"/>
      <c r="M73" s="253"/>
    </row>
    <row r="74" spans="1:13" hidden="1" x14ac:dyDescent="0.25">
      <c r="A74" s="134">
        <v>2000</v>
      </c>
      <c r="B74" s="134" t="s">
        <v>85</v>
      </c>
      <c r="C74" s="135">
        <f t="shared" si="2"/>
        <v>0</v>
      </c>
      <c r="D74" s="136">
        <f>SUM(D75,D82,D129,D163,D164,D171)</f>
        <v>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3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2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3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4">
        <v>2110</v>
      </c>
      <c r="B76" s="65" t="s">
        <v>87</v>
      </c>
      <c r="C76" s="66">
        <f t="shared" si="2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3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2"/>
        <v>0</v>
      </c>
      <c r="D77" s="74"/>
      <c r="E77" s="74"/>
      <c r="F77" s="74"/>
      <c r="G77" s="148"/>
      <c r="H77" s="72">
        <f t="shared" si="3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2"/>
        <v>0</v>
      </c>
      <c r="D78" s="74"/>
      <c r="E78" s="74"/>
      <c r="F78" s="74"/>
      <c r="G78" s="148"/>
      <c r="H78" s="72">
        <f t="shared" si="3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2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3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2"/>
        <v>0</v>
      </c>
      <c r="D80" s="74"/>
      <c r="E80" s="74"/>
      <c r="F80" s="74"/>
      <c r="G80" s="148"/>
      <c r="H80" s="72">
        <f t="shared" si="3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ref="C81:C112" si="4">SUM(D81:G81)</f>
        <v>0</v>
      </c>
      <c r="D81" s="74"/>
      <c r="E81" s="74"/>
      <c r="F81" s="74"/>
      <c r="G81" s="148"/>
      <c r="H81" s="72">
        <f t="shared" ref="H81:H126" si="5">SUM(I81:L81)</f>
        <v>0</v>
      </c>
      <c r="I81" s="74">
        <v>0</v>
      </c>
      <c r="J81" s="74"/>
      <c r="K81" s="74"/>
      <c r="L81" s="149"/>
      <c r="M81" s="253"/>
    </row>
    <row r="82" spans="1:13" hidden="1" x14ac:dyDescent="0.25">
      <c r="A82" s="56">
        <v>2200</v>
      </c>
      <c r="B82" s="139" t="s">
        <v>91</v>
      </c>
      <c r="C82" s="57">
        <f t="shared" si="4"/>
        <v>0</v>
      </c>
      <c r="D82" s="63">
        <f>SUM(D83,D88,D94,D102,D111,D115,D121,D127)</f>
        <v>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5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4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5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4"/>
        <v>0</v>
      </c>
      <c r="D84" s="68"/>
      <c r="E84" s="68"/>
      <c r="F84" s="68"/>
      <c r="G84" s="146"/>
      <c r="H84" s="66">
        <f t="shared" si="5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4"/>
        <v>0</v>
      </c>
      <c r="D85" s="74"/>
      <c r="E85" s="74"/>
      <c r="F85" s="74"/>
      <c r="G85" s="148"/>
      <c r="H85" s="72">
        <f t="shared" si="5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4"/>
        <v>0</v>
      </c>
      <c r="D86" s="74"/>
      <c r="E86" s="74"/>
      <c r="F86" s="74"/>
      <c r="G86" s="148"/>
      <c r="H86" s="72">
        <f t="shared" si="5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4"/>
        <v>0</v>
      </c>
      <c r="D87" s="74"/>
      <c r="E87" s="74"/>
      <c r="F87" s="74"/>
      <c r="G87" s="148"/>
      <c r="H87" s="72">
        <f t="shared" si="5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4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5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4"/>
        <v>0</v>
      </c>
      <c r="D89" s="74"/>
      <c r="E89" s="74"/>
      <c r="F89" s="74"/>
      <c r="G89" s="148"/>
      <c r="H89" s="72">
        <f t="shared" si="5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4"/>
        <v>0</v>
      </c>
      <c r="D90" s="74"/>
      <c r="E90" s="74"/>
      <c r="F90" s="74"/>
      <c r="G90" s="148"/>
      <c r="H90" s="72">
        <f t="shared" si="5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4"/>
        <v>0</v>
      </c>
      <c r="D91" s="74"/>
      <c r="E91" s="74"/>
      <c r="F91" s="74"/>
      <c r="G91" s="148"/>
      <c r="H91" s="72">
        <f t="shared" si="5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4"/>
        <v>0</v>
      </c>
      <c r="D92" s="74"/>
      <c r="E92" s="74"/>
      <c r="F92" s="74"/>
      <c r="G92" s="148"/>
      <c r="H92" s="72">
        <f t="shared" si="5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4"/>
        <v>0</v>
      </c>
      <c r="D93" s="74"/>
      <c r="E93" s="74"/>
      <c r="F93" s="74"/>
      <c r="G93" s="148"/>
      <c r="H93" s="72">
        <f t="shared" si="5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4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5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4"/>
        <v>0</v>
      </c>
      <c r="D95" s="74"/>
      <c r="E95" s="74"/>
      <c r="F95" s="74"/>
      <c r="G95" s="148"/>
      <c r="H95" s="72">
        <f t="shared" si="5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4"/>
        <v>0</v>
      </c>
      <c r="D96" s="74"/>
      <c r="E96" s="74"/>
      <c r="F96" s="74"/>
      <c r="G96" s="148"/>
      <c r="H96" s="72">
        <f t="shared" si="5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4"/>
        <v>0</v>
      </c>
      <c r="D97" s="68"/>
      <c r="E97" s="68"/>
      <c r="F97" s="68"/>
      <c r="G97" s="146"/>
      <c r="H97" s="66">
        <f t="shared" si="5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4"/>
        <v>0</v>
      </c>
      <c r="D98" s="74"/>
      <c r="E98" s="74"/>
      <c r="F98" s="74"/>
      <c r="G98" s="148"/>
      <c r="H98" s="72">
        <f t="shared" si="5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4"/>
        <v>0</v>
      </c>
      <c r="D99" s="74"/>
      <c r="E99" s="74"/>
      <c r="F99" s="74"/>
      <c r="G99" s="148"/>
      <c r="H99" s="72">
        <f t="shared" si="5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4"/>
        <v>0</v>
      </c>
      <c r="D100" s="74"/>
      <c r="E100" s="74"/>
      <c r="F100" s="74"/>
      <c r="G100" s="148"/>
      <c r="H100" s="72">
        <f t="shared" si="5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4"/>
        <v>0</v>
      </c>
      <c r="D101" s="74"/>
      <c r="E101" s="74"/>
      <c r="F101" s="74"/>
      <c r="G101" s="148"/>
      <c r="H101" s="72">
        <f t="shared" si="5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4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5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4"/>
        <v>0</v>
      </c>
      <c r="D103" s="74"/>
      <c r="E103" s="74"/>
      <c r="F103" s="74"/>
      <c r="G103" s="148"/>
      <c r="H103" s="72">
        <f t="shared" si="5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4"/>
        <v>0</v>
      </c>
      <c r="D104" s="74"/>
      <c r="E104" s="74"/>
      <c r="F104" s="74"/>
      <c r="G104" s="148"/>
      <c r="H104" s="72">
        <f t="shared" si="5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4"/>
        <v>0</v>
      </c>
      <c r="D105" s="74"/>
      <c r="E105" s="74"/>
      <c r="F105" s="74"/>
      <c r="G105" s="148"/>
      <c r="H105" s="72">
        <f t="shared" si="5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4"/>
        <v>0</v>
      </c>
      <c r="D106" s="74"/>
      <c r="E106" s="74"/>
      <c r="F106" s="74"/>
      <c r="G106" s="148"/>
      <c r="H106" s="72">
        <f t="shared" si="5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4"/>
        <v>0</v>
      </c>
      <c r="D107" s="74"/>
      <c r="E107" s="74"/>
      <c r="F107" s="74"/>
      <c r="G107" s="148"/>
      <c r="H107" s="72">
        <f t="shared" si="5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4"/>
        <v>0</v>
      </c>
      <c r="D108" s="74"/>
      <c r="E108" s="74"/>
      <c r="F108" s="74"/>
      <c r="G108" s="148"/>
      <c r="H108" s="72">
        <f t="shared" si="5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4"/>
        <v>0</v>
      </c>
      <c r="D109" s="74"/>
      <c r="E109" s="74"/>
      <c r="F109" s="74"/>
      <c r="G109" s="148"/>
      <c r="H109" s="72">
        <f t="shared" si="5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4"/>
        <v>0</v>
      </c>
      <c r="D110" s="74"/>
      <c r="E110" s="74"/>
      <c r="F110" s="74"/>
      <c r="G110" s="148"/>
      <c r="H110" s="72">
        <f t="shared" si="5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4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5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4"/>
        <v>0</v>
      </c>
      <c r="D112" s="74"/>
      <c r="E112" s="74"/>
      <c r="F112" s="74"/>
      <c r="G112" s="148"/>
      <c r="H112" s="72">
        <f t="shared" si="5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 t="shared" ref="C113:C126" si="6">SUM(D113:G113)</f>
        <v>0</v>
      </c>
      <c r="D113" s="74"/>
      <c r="E113" s="74"/>
      <c r="F113" s="74"/>
      <c r="G113" s="148"/>
      <c r="H113" s="72">
        <f t="shared" si="5"/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 t="shared" si="6"/>
        <v>0</v>
      </c>
      <c r="D114" s="74"/>
      <c r="E114" s="74"/>
      <c r="F114" s="74"/>
      <c r="G114" s="148"/>
      <c r="H114" s="72">
        <f t="shared" si="5"/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si="6"/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si="5"/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6"/>
        <v>0</v>
      </c>
      <c r="D116" s="74"/>
      <c r="E116" s="74"/>
      <c r="F116" s="74"/>
      <c r="G116" s="148"/>
      <c r="H116" s="72">
        <f t="shared" si="5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6"/>
        <v>0</v>
      </c>
      <c r="D117" s="74"/>
      <c r="E117" s="74"/>
      <c r="F117" s="74"/>
      <c r="G117" s="148"/>
      <c r="H117" s="72">
        <f t="shared" si="5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6"/>
        <v>0</v>
      </c>
      <c r="D118" s="74"/>
      <c r="E118" s="74"/>
      <c r="F118" s="74"/>
      <c r="G118" s="148"/>
      <c r="H118" s="72">
        <f t="shared" si="5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6"/>
        <v>0</v>
      </c>
      <c r="D119" s="74"/>
      <c r="E119" s="74"/>
      <c r="F119" s="74"/>
      <c r="G119" s="148"/>
      <c r="H119" s="72">
        <f t="shared" si="5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6"/>
        <v>0</v>
      </c>
      <c r="D120" s="74"/>
      <c r="E120" s="74"/>
      <c r="F120" s="74"/>
      <c r="G120" s="148"/>
      <c r="H120" s="72">
        <f t="shared" si="5"/>
        <v>0</v>
      </c>
      <c r="I120" s="74">
        <v>0</v>
      </c>
      <c r="J120" s="74"/>
      <c r="K120" s="74"/>
      <c r="L120" s="149"/>
      <c r="M120" s="253"/>
    </row>
    <row r="121" spans="1:13" hidden="1" x14ac:dyDescent="0.25">
      <c r="A121" s="150">
        <v>2270</v>
      </c>
      <c r="B121" s="71" t="s">
        <v>130</v>
      </c>
      <c r="C121" s="72">
        <f t="shared" si="6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5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6"/>
        <v>0</v>
      </c>
      <c r="D122" s="74"/>
      <c r="E122" s="74"/>
      <c r="F122" s="74"/>
      <c r="G122" s="148"/>
      <c r="H122" s="72">
        <f t="shared" si="5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6"/>
        <v>0</v>
      </c>
      <c r="D123" s="74"/>
      <c r="E123" s="74"/>
      <c r="F123" s="74"/>
      <c r="G123" s="148"/>
      <c r="H123" s="72">
        <f t="shared" si="5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6"/>
        <v>0</v>
      </c>
      <c r="D124" s="74"/>
      <c r="E124" s="74"/>
      <c r="F124" s="74"/>
      <c r="G124" s="148"/>
      <c r="H124" s="72">
        <f t="shared" si="5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6"/>
        <v>0</v>
      </c>
      <c r="D125" s="74"/>
      <c r="E125" s="74"/>
      <c r="F125" s="74"/>
      <c r="G125" s="148"/>
      <c r="H125" s="72">
        <f t="shared" si="5"/>
        <v>0</v>
      </c>
      <c r="I125" s="74">
        <v>0</v>
      </c>
      <c r="J125" s="74"/>
      <c r="K125" s="74"/>
      <c r="L125" s="149"/>
      <c r="M125" s="253"/>
    </row>
    <row r="126" spans="1:13" ht="24" hidden="1" x14ac:dyDescent="0.25">
      <c r="A126" s="44">
        <v>2279</v>
      </c>
      <c r="B126" s="71" t="s">
        <v>135</v>
      </c>
      <c r="C126" s="72">
        <f t="shared" si="6"/>
        <v>0</v>
      </c>
      <c r="D126" s="74"/>
      <c r="E126" s="74"/>
      <c r="F126" s="74"/>
      <c r="G126" s="148"/>
      <c r="H126" s="72">
        <f t="shared" si="5"/>
        <v>0</v>
      </c>
      <c r="I126" s="74">
        <v>0</v>
      </c>
      <c r="J126" s="74"/>
      <c r="K126" s="74"/>
      <c r="L126" s="149"/>
      <c r="M126" s="253"/>
    </row>
    <row r="127" spans="1:13" ht="24" hidden="1" x14ac:dyDescent="0.25">
      <c r="A127" s="274">
        <v>2280</v>
      </c>
      <c r="B127" s="65" t="s">
        <v>136</v>
      </c>
      <c r="C127" s="66">
        <f t="shared" ref="C127:L127" si="7">SUM(C128)</f>
        <v>0</v>
      </c>
      <c r="D127" s="160">
        <f t="shared" si="7"/>
        <v>0</v>
      </c>
      <c r="E127" s="160">
        <f t="shared" si="7"/>
        <v>0</v>
      </c>
      <c r="F127" s="160">
        <f t="shared" si="7"/>
        <v>0</v>
      </c>
      <c r="G127" s="160">
        <f t="shared" si="7"/>
        <v>0</v>
      </c>
      <c r="H127" s="66">
        <f t="shared" si="7"/>
        <v>0</v>
      </c>
      <c r="I127" s="160">
        <f t="shared" si="7"/>
        <v>0</v>
      </c>
      <c r="J127" s="160">
        <f t="shared" si="7"/>
        <v>0</v>
      </c>
      <c r="K127" s="160">
        <f t="shared" si="7"/>
        <v>0</v>
      </c>
      <c r="L127" s="167">
        <f t="shared" si="7"/>
        <v>0</v>
      </c>
    </row>
    <row r="128" spans="1:13" ht="24" hidden="1" x14ac:dyDescent="0.25">
      <c r="A128" s="44">
        <v>2283</v>
      </c>
      <c r="B128" s="71" t="s">
        <v>137</v>
      </c>
      <c r="C128" s="72">
        <f t="shared" ref="C128:C159" si="8">SUM(D128:G128)</f>
        <v>0</v>
      </c>
      <c r="D128" s="74"/>
      <c r="E128" s="74"/>
      <c r="F128" s="74"/>
      <c r="G128" s="148"/>
      <c r="H128" s="72">
        <f t="shared" ref="H128:H191" si="9"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8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9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4">
        <v>2310</v>
      </c>
      <c r="B130" s="65" t="s">
        <v>139</v>
      </c>
      <c r="C130" s="66">
        <f t="shared" si="8"/>
        <v>0</v>
      </c>
      <c r="D130" s="160">
        <f>SUM(D131:D134)</f>
        <v>0</v>
      </c>
      <c r="E130" s="160">
        <f>SUM(E131:E134)</f>
        <v>0</v>
      </c>
      <c r="F130" s="160">
        <f>SUM(F131:F134)</f>
        <v>0</v>
      </c>
      <c r="G130" s="161">
        <f>SUM(G131:G134)</f>
        <v>0</v>
      </c>
      <c r="H130" s="66">
        <f t="shared" si="9"/>
        <v>0</v>
      </c>
      <c r="I130" s="160">
        <f>SUM(I131:I134)</f>
        <v>0</v>
      </c>
      <c r="J130" s="160">
        <f>SUM(J131:J134)</f>
        <v>0</v>
      </c>
      <c r="K130" s="160">
        <f>SUM(K131:K134)</f>
        <v>0</v>
      </c>
      <c r="L130" s="162">
        <f>SUM(L131:L134)</f>
        <v>0</v>
      </c>
    </row>
    <row r="131" spans="1:13" hidden="1" x14ac:dyDescent="0.25">
      <c r="A131" s="44">
        <v>2311</v>
      </c>
      <c r="B131" s="71" t="s">
        <v>140</v>
      </c>
      <c r="C131" s="72">
        <f t="shared" si="8"/>
        <v>0</v>
      </c>
      <c r="D131" s="74"/>
      <c r="E131" s="74"/>
      <c r="F131" s="74"/>
      <c r="G131" s="148"/>
      <c r="H131" s="72">
        <f t="shared" si="9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8"/>
        <v>0</v>
      </c>
      <c r="D132" s="74"/>
      <c r="E132" s="74"/>
      <c r="F132" s="74"/>
      <c r="G132" s="148"/>
      <c r="H132" s="72">
        <f t="shared" si="9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8"/>
        <v>0</v>
      </c>
      <c r="D133" s="74"/>
      <c r="E133" s="74"/>
      <c r="F133" s="74"/>
      <c r="G133" s="148"/>
      <c r="H133" s="72">
        <f t="shared" si="9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8"/>
        <v>0</v>
      </c>
      <c r="D134" s="74"/>
      <c r="E134" s="74"/>
      <c r="F134" s="74"/>
      <c r="G134" s="148"/>
      <c r="H134" s="72">
        <f t="shared" si="9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8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9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8"/>
        <v>0</v>
      </c>
      <c r="D136" s="74"/>
      <c r="E136" s="74"/>
      <c r="F136" s="74"/>
      <c r="G136" s="148"/>
      <c r="H136" s="72">
        <f t="shared" si="9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8"/>
        <v>0</v>
      </c>
      <c r="D137" s="74"/>
      <c r="E137" s="74"/>
      <c r="F137" s="74"/>
      <c r="G137" s="148"/>
      <c r="H137" s="72">
        <f t="shared" si="9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8"/>
        <v>0</v>
      </c>
      <c r="D138" s="74"/>
      <c r="E138" s="74"/>
      <c r="F138" s="74"/>
      <c r="G138" s="148"/>
      <c r="H138" s="72">
        <f t="shared" si="9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8"/>
        <v>0</v>
      </c>
      <c r="D139" s="74"/>
      <c r="E139" s="74"/>
      <c r="F139" s="74"/>
      <c r="G139" s="148"/>
      <c r="H139" s="72">
        <f t="shared" si="9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8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9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8"/>
        <v>0</v>
      </c>
      <c r="D141" s="74"/>
      <c r="E141" s="74"/>
      <c r="F141" s="74"/>
      <c r="G141" s="148"/>
      <c r="H141" s="72">
        <f t="shared" si="9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8"/>
        <v>0</v>
      </c>
      <c r="D142" s="74"/>
      <c r="E142" s="74"/>
      <c r="F142" s="74"/>
      <c r="G142" s="148"/>
      <c r="H142" s="72">
        <f t="shared" si="9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8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9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8"/>
        <v>0</v>
      </c>
      <c r="D144" s="68"/>
      <c r="E144" s="68"/>
      <c r="F144" s="68"/>
      <c r="G144" s="146"/>
      <c r="H144" s="66">
        <f t="shared" si="9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8"/>
        <v>0</v>
      </c>
      <c r="D145" s="74"/>
      <c r="E145" s="74"/>
      <c r="F145" s="74"/>
      <c r="G145" s="148"/>
      <c r="H145" s="72">
        <f t="shared" si="9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8"/>
        <v>0</v>
      </c>
      <c r="D146" s="74"/>
      <c r="E146" s="74"/>
      <c r="F146" s="74"/>
      <c r="G146" s="148"/>
      <c r="H146" s="72">
        <f t="shared" si="9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8"/>
        <v>0</v>
      </c>
      <c r="D147" s="74"/>
      <c r="E147" s="74"/>
      <c r="F147" s="74"/>
      <c r="G147" s="148"/>
      <c r="H147" s="72">
        <f t="shared" si="9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8"/>
        <v>0</v>
      </c>
      <c r="D148" s="74"/>
      <c r="E148" s="74"/>
      <c r="F148" s="74"/>
      <c r="G148" s="148"/>
      <c r="H148" s="72">
        <f t="shared" si="9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8"/>
        <v>0</v>
      </c>
      <c r="D149" s="74"/>
      <c r="E149" s="74"/>
      <c r="F149" s="74"/>
      <c r="G149" s="148"/>
      <c r="H149" s="72">
        <f t="shared" si="9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8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9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8"/>
        <v>0</v>
      </c>
      <c r="D151" s="74"/>
      <c r="E151" s="74"/>
      <c r="F151" s="74"/>
      <c r="G151" s="148"/>
      <c r="H151" s="72">
        <f t="shared" si="9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8"/>
        <v>0</v>
      </c>
      <c r="D152" s="74"/>
      <c r="E152" s="74"/>
      <c r="F152" s="74"/>
      <c r="G152" s="148"/>
      <c r="H152" s="72">
        <f t="shared" si="9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8"/>
        <v>0</v>
      </c>
      <c r="D153" s="74"/>
      <c r="E153" s="74"/>
      <c r="F153" s="74"/>
      <c r="G153" s="148"/>
      <c r="H153" s="72">
        <f t="shared" si="9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8"/>
        <v>0</v>
      </c>
      <c r="D154" s="74"/>
      <c r="E154" s="74"/>
      <c r="F154" s="74"/>
      <c r="G154" s="148"/>
      <c r="H154" s="72">
        <f t="shared" si="9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8"/>
        <v>0</v>
      </c>
      <c r="D155" s="74"/>
      <c r="E155" s="74"/>
      <c r="F155" s="74"/>
      <c r="G155" s="148"/>
      <c r="H155" s="72">
        <f t="shared" si="9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8"/>
        <v>0</v>
      </c>
      <c r="D156" s="74"/>
      <c r="E156" s="74"/>
      <c r="F156" s="74"/>
      <c r="G156" s="148"/>
      <c r="H156" s="72">
        <f t="shared" si="9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8"/>
        <v>0</v>
      </c>
      <c r="D157" s="74"/>
      <c r="E157" s="74"/>
      <c r="F157" s="74"/>
      <c r="G157" s="148"/>
      <c r="H157" s="72">
        <f t="shared" si="9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8"/>
        <v>0</v>
      </c>
      <c r="D158" s="154"/>
      <c r="E158" s="154"/>
      <c r="F158" s="154"/>
      <c r="G158" s="155"/>
      <c r="H158" s="108">
        <f t="shared" si="9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8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9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ref="C160:C223" si="10">SUM(D160:G160)</f>
        <v>0</v>
      </c>
      <c r="D160" s="68"/>
      <c r="E160" s="68"/>
      <c r="F160" s="68"/>
      <c r="G160" s="146"/>
      <c r="H160" s="66">
        <f t="shared" si="9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10"/>
        <v>0</v>
      </c>
      <c r="D161" s="74"/>
      <c r="E161" s="74"/>
      <c r="F161" s="74"/>
      <c r="G161" s="148"/>
      <c r="H161" s="72">
        <f t="shared" si="9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10"/>
        <v>0</v>
      </c>
      <c r="D162" s="154"/>
      <c r="E162" s="154"/>
      <c r="F162" s="154"/>
      <c r="G162" s="155"/>
      <c r="H162" s="108">
        <f t="shared" si="9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10"/>
        <v>0</v>
      </c>
      <c r="D163" s="168"/>
      <c r="E163" s="168"/>
      <c r="F163" s="168"/>
      <c r="G163" s="169"/>
      <c r="H163" s="57">
        <f t="shared" si="9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10"/>
        <v>0</v>
      </c>
      <c r="D164" s="63">
        <f>SUM(D165,D170)</f>
        <v>0</v>
      </c>
      <c r="E164" s="63">
        <f>SUM(E165,E170)</f>
        <v>0</v>
      </c>
      <c r="F164" s="63">
        <f>SUM(F165,F170)</f>
        <v>0</v>
      </c>
      <c r="G164" s="63">
        <f>SUM(G165,G170)</f>
        <v>0</v>
      </c>
      <c r="H164" s="57">
        <f t="shared" si="9"/>
        <v>0</v>
      </c>
      <c r="I164" s="63">
        <f>SUM(I165,I170)</f>
        <v>0</v>
      </c>
      <c r="J164" s="63">
        <f>SUM(J165,J170)</f>
        <v>0</v>
      </c>
      <c r="K164" s="63">
        <f>SUM(K165,K170)</f>
        <v>0</v>
      </c>
      <c r="L164" s="141">
        <f>SUM(L165,L170)</f>
        <v>0</v>
      </c>
    </row>
    <row r="165" spans="1:13" ht="16.5" hidden="1" customHeight="1" x14ac:dyDescent="0.25">
      <c r="A165" s="274">
        <v>2510</v>
      </c>
      <c r="B165" s="65" t="s">
        <v>174</v>
      </c>
      <c r="C165" s="66">
        <f t="shared" si="10"/>
        <v>0</v>
      </c>
      <c r="D165" s="160">
        <f>SUM(D166:D169)</f>
        <v>0</v>
      </c>
      <c r="E165" s="160">
        <f>SUM(E166:E169)</f>
        <v>0</v>
      </c>
      <c r="F165" s="160">
        <f>SUM(F166:F169)</f>
        <v>0</v>
      </c>
      <c r="G165" s="160">
        <f>SUM(G166:G169)</f>
        <v>0</v>
      </c>
      <c r="H165" s="66">
        <f t="shared" si="9"/>
        <v>0</v>
      </c>
      <c r="I165" s="160">
        <f>SUM(I166:I169)</f>
        <v>0</v>
      </c>
      <c r="J165" s="160">
        <f>SUM(J166:J169)</f>
        <v>0</v>
      </c>
      <c r="K165" s="160">
        <f>SUM(K166:K169)</f>
        <v>0</v>
      </c>
      <c r="L165" s="171">
        <f>SUM(L166:L169)</f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10"/>
        <v>0</v>
      </c>
      <c r="D166" s="74"/>
      <c r="E166" s="74"/>
      <c r="F166" s="74"/>
      <c r="G166" s="148"/>
      <c r="H166" s="72">
        <f t="shared" si="9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10"/>
        <v>0</v>
      </c>
      <c r="D167" s="74"/>
      <c r="E167" s="74"/>
      <c r="F167" s="74"/>
      <c r="G167" s="148"/>
      <c r="H167" s="72">
        <f t="shared" si="9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10"/>
        <v>0</v>
      </c>
      <c r="D168" s="74"/>
      <c r="E168" s="74"/>
      <c r="F168" s="74"/>
      <c r="G168" s="148"/>
      <c r="H168" s="72">
        <f t="shared" si="9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10"/>
        <v>0</v>
      </c>
      <c r="D169" s="74"/>
      <c r="E169" s="74"/>
      <c r="F169" s="74"/>
      <c r="G169" s="148"/>
      <c r="H169" s="72">
        <f t="shared" si="9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10"/>
        <v>0</v>
      </c>
      <c r="D170" s="74"/>
      <c r="E170" s="74"/>
      <c r="F170" s="74"/>
      <c r="G170" s="148"/>
      <c r="H170" s="72">
        <f t="shared" si="9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10"/>
        <v>0</v>
      </c>
      <c r="D171" s="40"/>
      <c r="E171" s="40"/>
      <c r="F171" s="40"/>
      <c r="G171" s="41"/>
      <c r="H171" s="66">
        <f t="shared" si="9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10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9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10"/>
        <v>0</v>
      </c>
      <c r="D173" s="63">
        <f>SUM(D174,D178)</f>
        <v>0</v>
      </c>
      <c r="E173" s="63">
        <f>SUM(E174,E178)</f>
        <v>0</v>
      </c>
      <c r="F173" s="63">
        <f>SUM(F174,F178)</f>
        <v>0</v>
      </c>
      <c r="G173" s="63">
        <f>SUM(G174,G178)</f>
        <v>0</v>
      </c>
      <c r="H173" s="57">
        <f t="shared" si="9"/>
        <v>0</v>
      </c>
      <c r="I173" s="63">
        <f>SUM(I174,I178)</f>
        <v>0</v>
      </c>
      <c r="J173" s="63">
        <f>SUM(J174,J178)</f>
        <v>0</v>
      </c>
      <c r="K173" s="63">
        <f>SUM(K174,K178)</f>
        <v>0</v>
      </c>
      <c r="L173" s="141">
        <f>SUM(L174,L178)</f>
        <v>0</v>
      </c>
    </row>
    <row r="174" spans="1:13" ht="36" hidden="1" x14ac:dyDescent="0.25">
      <c r="A174" s="274">
        <v>3260</v>
      </c>
      <c r="B174" s="65" t="s">
        <v>183</v>
      </c>
      <c r="C174" s="66">
        <f t="shared" si="10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9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 t="shared" si="10"/>
        <v>0</v>
      </c>
      <c r="D175" s="74"/>
      <c r="E175" s="74"/>
      <c r="F175" s="74"/>
      <c r="G175" s="148"/>
      <c r="H175" s="72">
        <f t="shared" si="9"/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 t="shared" si="10"/>
        <v>0</v>
      </c>
      <c r="D176" s="74"/>
      <c r="E176" s="74"/>
      <c r="F176" s="74"/>
      <c r="G176" s="148"/>
      <c r="H176" s="72">
        <f t="shared" si="9"/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 t="shared" si="10"/>
        <v>0</v>
      </c>
      <c r="D177" s="74"/>
      <c r="E177" s="74"/>
      <c r="F177" s="74"/>
      <c r="G177" s="148"/>
      <c r="H177" s="72">
        <f t="shared" si="9"/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4">
        <v>3290</v>
      </c>
      <c r="B178" s="65" t="s">
        <v>187</v>
      </c>
      <c r="C178" s="175">
        <f t="shared" si="10"/>
        <v>0</v>
      </c>
      <c r="D178" s="160">
        <f>SUM(D179:D182)</f>
        <v>0</v>
      </c>
      <c r="E178" s="160">
        <f>SUM(E179:E182)</f>
        <v>0</v>
      </c>
      <c r="F178" s="160">
        <f>SUM(F179:F182)</f>
        <v>0</v>
      </c>
      <c r="G178" s="160">
        <f>SUM(G179:G182)</f>
        <v>0</v>
      </c>
      <c r="H178" s="175">
        <f t="shared" si="9"/>
        <v>0</v>
      </c>
      <c r="I178" s="160">
        <f>SUM(I179:I182)</f>
        <v>0</v>
      </c>
      <c r="J178" s="160">
        <f>SUM(J179:J182)</f>
        <v>0</v>
      </c>
      <c r="K178" s="160">
        <f>SUM(K179:K182)</f>
        <v>0</v>
      </c>
      <c r="L178" s="176">
        <f>SUM(L179:L182)</f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0"/>
        <v>0</v>
      </c>
      <c r="D179" s="74"/>
      <c r="E179" s="74"/>
      <c r="F179" s="74"/>
      <c r="G179" s="177"/>
      <c r="H179" s="72">
        <f t="shared" si="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0"/>
        <v>0</v>
      </c>
      <c r="D180" s="74"/>
      <c r="E180" s="74"/>
      <c r="F180" s="74"/>
      <c r="G180" s="177"/>
      <c r="H180" s="72">
        <f t="shared" si="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0"/>
        <v>0</v>
      </c>
      <c r="D181" s="74"/>
      <c r="E181" s="74"/>
      <c r="F181" s="74"/>
      <c r="G181" s="177"/>
      <c r="H181" s="72">
        <f t="shared" si="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0"/>
        <v>0</v>
      </c>
      <c r="D182" s="179"/>
      <c r="E182" s="179"/>
      <c r="F182" s="179"/>
      <c r="G182" s="180"/>
      <c r="H182" s="175">
        <f t="shared" si="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10"/>
        <v>0</v>
      </c>
      <c r="D183" s="183">
        <f>SUM(D184:D185)</f>
        <v>0</v>
      </c>
      <c r="E183" s="183">
        <f>SUM(E184:E185)</f>
        <v>0</v>
      </c>
      <c r="F183" s="183">
        <f>SUM(F184:F185)</f>
        <v>0</v>
      </c>
      <c r="G183" s="183">
        <f>SUM(G184:G185)</f>
        <v>0</v>
      </c>
      <c r="H183" s="182">
        <f t="shared" si="9"/>
        <v>0</v>
      </c>
      <c r="I183" s="183">
        <f>SUM(I184:I185)</f>
        <v>0</v>
      </c>
      <c r="J183" s="183">
        <f>SUM(J184:J185)</f>
        <v>0</v>
      </c>
      <c r="K183" s="183">
        <f>SUM(K184:K185)</f>
        <v>0</v>
      </c>
      <c r="L183" s="141">
        <f>SUM(L184:L185)</f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10"/>
        <v>0</v>
      </c>
      <c r="D184" s="154"/>
      <c r="E184" s="154"/>
      <c r="F184" s="154"/>
      <c r="G184" s="155"/>
      <c r="H184" s="184">
        <f t="shared" si="9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10"/>
        <v>0</v>
      </c>
      <c r="D185" s="68"/>
      <c r="E185" s="68"/>
      <c r="F185" s="68"/>
      <c r="G185" s="146"/>
      <c r="H185" s="66">
        <f t="shared" si="9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10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9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 t="shared" si="10"/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9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4">
        <v>4240</v>
      </c>
      <c r="B188" s="65" t="s">
        <v>197</v>
      </c>
      <c r="C188" s="66">
        <f t="shared" si="10"/>
        <v>0</v>
      </c>
      <c r="D188" s="68"/>
      <c r="E188" s="68"/>
      <c r="F188" s="68"/>
      <c r="G188" s="146"/>
      <c r="H188" s="66">
        <f t="shared" si="9"/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10"/>
        <v>0</v>
      </c>
      <c r="D189" s="74"/>
      <c r="E189" s="74"/>
      <c r="F189" s="74"/>
      <c r="G189" s="148"/>
      <c r="H189" s="72">
        <f t="shared" si="9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10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9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4">
        <v>4310</v>
      </c>
      <c r="B191" s="65" t="s">
        <v>200</v>
      </c>
      <c r="C191" s="66">
        <f t="shared" si="10"/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9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10"/>
        <v>0</v>
      </c>
      <c r="D192" s="74"/>
      <c r="E192" s="74"/>
      <c r="F192" s="74"/>
      <c r="G192" s="148"/>
      <c r="H192" s="72">
        <f t="shared" ref="H192:H255" si="11">SUM(I192:L192)</f>
        <v>0</v>
      </c>
      <c r="I192" s="74">
        <v>0</v>
      </c>
      <c r="J192" s="74"/>
      <c r="K192" s="74"/>
      <c r="L192" s="149"/>
      <c r="M192" s="253"/>
    </row>
    <row r="193" spans="1:13" s="24" customFormat="1" hidden="1" x14ac:dyDescent="0.25">
      <c r="A193" s="187"/>
      <c r="B193" s="19" t="s">
        <v>202</v>
      </c>
      <c r="C193" s="130">
        <f t="shared" si="10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11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10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11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10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11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4">
        <v>5110</v>
      </c>
      <c r="B196" s="65" t="s">
        <v>205</v>
      </c>
      <c r="C196" s="66">
        <f t="shared" si="10"/>
        <v>0</v>
      </c>
      <c r="D196" s="68"/>
      <c r="E196" s="68"/>
      <c r="F196" s="68"/>
      <c r="G196" s="146"/>
      <c r="H196" s="66">
        <f t="shared" si="11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10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11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10"/>
        <v>0</v>
      </c>
      <c r="D198" s="74"/>
      <c r="E198" s="74"/>
      <c r="F198" s="74"/>
      <c r="G198" s="148"/>
      <c r="H198" s="72">
        <f t="shared" si="11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10"/>
        <v>0</v>
      </c>
      <c r="D199" s="74"/>
      <c r="E199" s="74"/>
      <c r="F199" s="74"/>
      <c r="G199" s="148"/>
      <c r="H199" s="72">
        <f t="shared" si="11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10"/>
        <v>0</v>
      </c>
      <c r="D200" s="74"/>
      <c r="E200" s="74"/>
      <c r="F200" s="74"/>
      <c r="G200" s="148"/>
      <c r="H200" s="72">
        <f t="shared" si="11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10"/>
        <v>0</v>
      </c>
      <c r="D201" s="74"/>
      <c r="E201" s="74"/>
      <c r="F201" s="74"/>
      <c r="G201" s="148"/>
      <c r="H201" s="72">
        <f t="shared" si="11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10"/>
        <v>0</v>
      </c>
      <c r="D202" s="74"/>
      <c r="E202" s="74"/>
      <c r="F202" s="74"/>
      <c r="G202" s="148"/>
      <c r="H202" s="72">
        <f t="shared" si="11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10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11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10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11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10"/>
        <v>0</v>
      </c>
      <c r="D205" s="68"/>
      <c r="E205" s="68"/>
      <c r="F205" s="68"/>
      <c r="G205" s="146"/>
      <c r="H205" s="66">
        <f t="shared" si="11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10"/>
        <v>0</v>
      </c>
      <c r="D206" s="74"/>
      <c r="E206" s="74"/>
      <c r="F206" s="74"/>
      <c r="G206" s="148"/>
      <c r="H206" s="72">
        <f t="shared" si="11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10"/>
        <v>0</v>
      </c>
      <c r="D207" s="74"/>
      <c r="E207" s="74"/>
      <c r="F207" s="74"/>
      <c r="G207" s="148"/>
      <c r="H207" s="72">
        <f t="shared" si="11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10"/>
        <v>0</v>
      </c>
      <c r="D208" s="74"/>
      <c r="E208" s="74"/>
      <c r="F208" s="74"/>
      <c r="G208" s="148"/>
      <c r="H208" s="72">
        <f t="shared" si="11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 t="shared" si="10"/>
        <v>0</v>
      </c>
      <c r="D209" s="74"/>
      <c r="E209" s="74"/>
      <c r="F209" s="74"/>
      <c r="G209" s="148"/>
      <c r="H209" s="72">
        <f t="shared" si="11"/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10"/>
        <v>0</v>
      </c>
      <c r="D210" s="74"/>
      <c r="E210" s="74"/>
      <c r="F210" s="74"/>
      <c r="G210" s="148"/>
      <c r="H210" s="72">
        <f t="shared" si="11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10"/>
        <v>0</v>
      </c>
      <c r="D211" s="74"/>
      <c r="E211" s="74"/>
      <c r="F211" s="74"/>
      <c r="G211" s="148"/>
      <c r="H211" s="72">
        <f t="shared" si="11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10"/>
        <v>0</v>
      </c>
      <c r="D212" s="74"/>
      <c r="E212" s="74"/>
      <c r="F212" s="74"/>
      <c r="G212" s="148"/>
      <c r="H212" s="72">
        <f t="shared" si="11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10"/>
        <v>0</v>
      </c>
      <c r="D213" s="74"/>
      <c r="E213" s="74"/>
      <c r="F213" s="74"/>
      <c r="G213" s="148"/>
      <c r="H213" s="72">
        <f t="shared" si="11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10"/>
        <v>0</v>
      </c>
      <c r="D214" s="74"/>
      <c r="E214" s="74"/>
      <c r="F214" s="74"/>
      <c r="G214" s="148"/>
      <c r="H214" s="72">
        <f t="shared" si="11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10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11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10"/>
        <v>0</v>
      </c>
      <c r="D216" s="74"/>
      <c r="E216" s="74"/>
      <c r="F216" s="74"/>
      <c r="G216" s="148"/>
      <c r="H216" s="72">
        <f t="shared" si="11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10"/>
        <v>0</v>
      </c>
      <c r="D217" s="74"/>
      <c r="E217" s="74"/>
      <c r="F217" s="74"/>
      <c r="G217" s="148"/>
      <c r="H217" s="72">
        <f t="shared" si="11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10"/>
        <v>0</v>
      </c>
      <c r="D218" s="74"/>
      <c r="E218" s="74"/>
      <c r="F218" s="74"/>
      <c r="G218" s="148"/>
      <c r="H218" s="72">
        <f t="shared" si="11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10"/>
        <v>0</v>
      </c>
      <c r="D219" s="74"/>
      <c r="E219" s="74"/>
      <c r="F219" s="74"/>
      <c r="G219" s="148"/>
      <c r="H219" s="72">
        <f t="shared" si="11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10"/>
        <v>0</v>
      </c>
      <c r="D220" s="74"/>
      <c r="E220" s="74"/>
      <c r="F220" s="74"/>
      <c r="G220" s="148"/>
      <c r="H220" s="72">
        <f t="shared" si="11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10"/>
        <v>0</v>
      </c>
      <c r="D221" s="74"/>
      <c r="E221" s="74"/>
      <c r="F221" s="74"/>
      <c r="G221" s="148"/>
      <c r="H221" s="72">
        <f t="shared" si="11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10"/>
        <v>0</v>
      </c>
      <c r="D222" s="74"/>
      <c r="E222" s="74"/>
      <c r="F222" s="74"/>
      <c r="G222" s="148"/>
      <c r="H222" s="72">
        <f t="shared" si="11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10"/>
        <v>0</v>
      </c>
      <c r="D223" s="74"/>
      <c r="E223" s="74"/>
      <c r="F223" s="74"/>
      <c r="G223" s="148"/>
      <c r="H223" s="72">
        <f t="shared" si="11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ref="C224:C255" si="12">SUM(D224:G224)</f>
        <v>0</v>
      </c>
      <c r="D224" s="74"/>
      <c r="E224" s="74"/>
      <c r="F224" s="74"/>
      <c r="G224" s="148"/>
      <c r="H224" s="72">
        <f t="shared" si="11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12"/>
        <v>0</v>
      </c>
      <c r="D225" s="74"/>
      <c r="E225" s="74"/>
      <c r="F225" s="74"/>
      <c r="G225" s="148"/>
      <c r="H225" s="72">
        <f t="shared" si="11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12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11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12"/>
        <v>0</v>
      </c>
      <c r="D227" s="74"/>
      <c r="E227" s="74"/>
      <c r="F227" s="74"/>
      <c r="G227" s="148"/>
      <c r="H227" s="72">
        <f t="shared" si="11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12"/>
        <v>0</v>
      </c>
      <c r="D228" s="154"/>
      <c r="E228" s="154"/>
      <c r="F228" s="154"/>
      <c r="G228" s="155"/>
      <c r="H228" s="108">
        <f t="shared" si="11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12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11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 t="shared" si="12"/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11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4">
        <v>6220</v>
      </c>
      <c r="B231" s="65" t="s">
        <v>240</v>
      </c>
      <c r="C231" s="194">
        <f t="shared" si="12"/>
        <v>0</v>
      </c>
      <c r="D231" s="68"/>
      <c r="E231" s="68"/>
      <c r="F231" s="68"/>
      <c r="G231" s="195"/>
      <c r="H231" s="196">
        <f t="shared" si="11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12"/>
        <v>0</v>
      </c>
      <c r="D232" s="151">
        <f>SUM(D233)</f>
        <v>0</v>
      </c>
      <c r="E232" s="151">
        <f>SUM(E233)</f>
        <v>0</v>
      </c>
      <c r="F232" s="151">
        <f>SUM(F233)</f>
        <v>0</v>
      </c>
      <c r="G232" s="152">
        <f>SUM(G233)</f>
        <v>0</v>
      </c>
      <c r="H232" s="197">
        <f t="shared" si="11"/>
        <v>0</v>
      </c>
      <c r="I232" s="151">
        <f>SUM(I233)</f>
        <v>0</v>
      </c>
      <c r="J232" s="151">
        <f>SUM(J233)</f>
        <v>0</v>
      </c>
      <c r="K232" s="151">
        <f>SUM(K233)</f>
        <v>0</v>
      </c>
      <c r="L232" s="153">
        <f>SUM(L233)</f>
        <v>0</v>
      </c>
    </row>
    <row r="233" spans="1:13" hidden="1" x14ac:dyDescent="0.25">
      <c r="A233" s="44">
        <v>6239</v>
      </c>
      <c r="B233" s="65" t="s">
        <v>242</v>
      </c>
      <c r="C233" s="190">
        <f t="shared" si="12"/>
        <v>0</v>
      </c>
      <c r="D233" s="68"/>
      <c r="E233" s="68"/>
      <c r="F233" s="68"/>
      <c r="G233" s="146"/>
      <c r="H233" s="197">
        <f t="shared" si="11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 t="shared" si="12"/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11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 t="shared" si="12"/>
        <v>0</v>
      </c>
      <c r="D235" s="74"/>
      <c r="E235" s="74"/>
      <c r="F235" s="74"/>
      <c r="G235" s="148"/>
      <c r="H235" s="197">
        <f t="shared" si="11"/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 t="shared" si="12"/>
        <v>0</v>
      </c>
      <c r="D236" s="74"/>
      <c r="E236" s="74"/>
      <c r="F236" s="74"/>
      <c r="G236" s="148"/>
      <c r="H236" s="197">
        <f t="shared" si="11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 t="shared" si="12"/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11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 t="shared" si="12"/>
        <v>0</v>
      </c>
      <c r="D238" s="74"/>
      <c r="E238" s="74"/>
      <c r="F238" s="74"/>
      <c r="G238" s="148"/>
      <c r="H238" s="197">
        <f t="shared" si="11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12"/>
        <v>0</v>
      </c>
      <c r="D239" s="74"/>
      <c r="E239" s="74"/>
      <c r="F239" s="74"/>
      <c r="G239" s="148"/>
      <c r="H239" s="197">
        <f t="shared" si="11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12"/>
        <v>0</v>
      </c>
      <c r="D240" s="74"/>
      <c r="E240" s="74"/>
      <c r="F240" s="74"/>
      <c r="G240" s="148"/>
      <c r="H240" s="197">
        <f t="shared" si="11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12"/>
        <v>0</v>
      </c>
      <c r="D241" s="74"/>
      <c r="E241" s="74"/>
      <c r="F241" s="74"/>
      <c r="G241" s="148"/>
      <c r="H241" s="197">
        <f t="shared" si="11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12"/>
        <v>0</v>
      </c>
      <c r="D242" s="74"/>
      <c r="E242" s="74"/>
      <c r="F242" s="74"/>
      <c r="G242" s="148"/>
      <c r="H242" s="197">
        <f t="shared" si="11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12"/>
        <v>0</v>
      </c>
      <c r="D243" s="74"/>
      <c r="E243" s="74"/>
      <c r="F243" s="74"/>
      <c r="G243" s="148"/>
      <c r="H243" s="197">
        <f t="shared" si="11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12"/>
        <v>0</v>
      </c>
      <c r="D244" s="74"/>
      <c r="E244" s="74"/>
      <c r="F244" s="74"/>
      <c r="G244" s="148"/>
      <c r="H244" s="197">
        <f t="shared" si="11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4">
        <v>6290</v>
      </c>
      <c r="B245" s="65" t="s">
        <v>254</v>
      </c>
      <c r="C245" s="198">
        <f t="shared" si="12"/>
        <v>0</v>
      </c>
      <c r="D245" s="160">
        <f>SUM(D246:D249)</f>
        <v>0</v>
      </c>
      <c r="E245" s="160">
        <f>SUM(E246:E249)</f>
        <v>0</v>
      </c>
      <c r="F245" s="160">
        <f>SUM(F246:F249)</f>
        <v>0</v>
      </c>
      <c r="G245" s="199">
        <f>SUM(G246:G249)</f>
        <v>0</v>
      </c>
      <c r="H245" s="198">
        <f t="shared" si="11"/>
        <v>0</v>
      </c>
      <c r="I245" s="160">
        <f>SUM(I246:I249)</f>
        <v>0</v>
      </c>
      <c r="J245" s="160">
        <f>SUM(J246:J249)</f>
        <v>0</v>
      </c>
      <c r="K245" s="160">
        <f>SUM(K246:K249)</f>
        <v>0</v>
      </c>
      <c r="L245" s="176">
        <f>SUM(L246:L249)</f>
        <v>0</v>
      </c>
    </row>
    <row r="246" spans="1:13" hidden="1" x14ac:dyDescent="0.25">
      <c r="A246" s="44">
        <v>6291</v>
      </c>
      <c r="B246" s="71" t="s">
        <v>255</v>
      </c>
      <c r="C246" s="190">
        <f t="shared" si="12"/>
        <v>0</v>
      </c>
      <c r="D246" s="74"/>
      <c r="E246" s="74"/>
      <c r="F246" s="74"/>
      <c r="G246" s="200"/>
      <c r="H246" s="190">
        <f t="shared" si="11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12"/>
        <v>0</v>
      </c>
      <c r="D247" s="74"/>
      <c r="E247" s="74"/>
      <c r="F247" s="74"/>
      <c r="G247" s="200"/>
      <c r="H247" s="190">
        <f t="shared" si="11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12"/>
        <v>0</v>
      </c>
      <c r="D248" s="74"/>
      <c r="E248" s="74"/>
      <c r="F248" s="74"/>
      <c r="G248" s="200"/>
      <c r="H248" s="190">
        <f t="shared" si="11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12"/>
        <v>0</v>
      </c>
      <c r="D249" s="74"/>
      <c r="E249" s="74"/>
      <c r="F249" s="74"/>
      <c r="G249" s="200"/>
      <c r="H249" s="190">
        <f t="shared" si="11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12"/>
        <v>0</v>
      </c>
      <c r="D250" s="63">
        <f>SUM(D251,D256,D257)</f>
        <v>0</v>
      </c>
      <c r="E250" s="63">
        <f>SUM(E251,E256,E257)</f>
        <v>0</v>
      </c>
      <c r="F250" s="63">
        <f>SUM(F251,F256,F257)</f>
        <v>0</v>
      </c>
      <c r="G250" s="63">
        <f>SUM(G251,G256,G257)</f>
        <v>0</v>
      </c>
      <c r="H250" s="57">
        <f t="shared" si="11"/>
        <v>0</v>
      </c>
      <c r="I250" s="63">
        <f>SUM(I251,I256,I257)</f>
        <v>0</v>
      </c>
      <c r="J250" s="63">
        <f>SUM(J251,J256,J257)</f>
        <v>0</v>
      </c>
      <c r="K250" s="63">
        <f>SUM(K251,K256,K257)</f>
        <v>0</v>
      </c>
      <c r="L250" s="163">
        <f>SUM(L251,L256,L257)</f>
        <v>0</v>
      </c>
    </row>
    <row r="251" spans="1:13" ht="24" hidden="1" x14ac:dyDescent="0.25">
      <c r="A251" s="274">
        <v>6320</v>
      </c>
      <c r="B251" s="65" t="s">
        <v>260</v>
      </c>
      <c r="C251" s="198">
        <f t="shared" si="12"/>
        <v>0</v>
      </c>
      <c r="D251" s="160">
        <f>SUM(D252:D255)</f>
        <v>0</v>
      </c>
      <c r="E251" s="160">
        <f>SUM(E252:E255)</f>
        <v>0</v>
      </c>
      <c r="F251" s="160">
        <f>SUM(F252:F255)</f>
        <v>0</v>
      </c>
      <c r="G251" s="201">
        <f>SUM(G252:G255)</f>
        <v>0</v>
      </c>
      <c r="H251" s="198">
        <f t="shared" si="11"/>
        <v>0</v>
      </c>
      <c r="I251" s="160">
        <f>SUM(I252:I255)</f>
        <v>0</v>
      </c>
      <c r="J251" s="160">
        <f>SUM(J252:J255)</f>
        <v>0</v>
      </c>
      <c r="K251" s="160">
        <f>SUM(K252:K255)</f>
        <v>0</v>
      </c>
      <c r="L251" s="202">
        <f>SUM(L252:L255)</f>
        <v>0</v>
      </c>
    </row>
    <row r="252" spans="1:13" hidden="1" x14ac:dyDescent="0.25">
      <c r="A252" s="44">
        <v>6322</v>
      </c>
      <c r="B252" s="71" t="s">
        <v>261</v>
      </c>
      <c r="C252" s="190">
        <f t="shared" si="12"/>
        <v>0</v>
      </c>
      <c r="D252" s="74"/>
      <c r="E252" s="74"/>
      <c r="F252" s="74"/>
      <c r="G252" s="200"/>
      <c r="H252" s="190">
        <f t="shared" si="11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12"/>
        <v>0</v>
      </c>
      <c r="D253" s="74"/>
      <c r="E253" s="74"/>
      <c r="F253" s="74"/>
      <c r="G253" s="200"/>
      <c r="H253" s="190">
        <f t="shared" si="11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12"/>
        <v>0</v>
      </c>
      <c r="D254" s="74"/>
      <c r="E254" s="74"/>
      <c r="F254" s="74"/>
      <c r="G254" s="200"/>
      <c r="H254" s="190">
        <f t="shared" si="11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12"/>
        <v>0</v>
      </c>
      <c r="D255" s="68"/>
      <c r="E255" s="68"/>
      <c r="F255" s="68"/>
      <c r="G255" s="203"/>
      <c r="H255" s="194">
        <f t="shared" si="11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 t="shared" ref="C256:C283" si="13">SUM(D256:G256)</f>
        <v>0</v>
      </c>
      <c r="D256" s="179"/>
      <c r="E256" s="179"/>
      <c r="F256" s="179"/>
      <c r="G256" s="200"/>
      <c r="H256" s="198">
        <f t="shared" ref="H256:H283" si="14"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13"/>
        <v>0</v>
      </c>
      <c r="D257" s="74"/>
      <c r="E257" s="74"/>
      <c r="F257" s="74"/>
      <c r="G257" s="148"/>
      <c r="H257" s="197">
        <f t="shared" si="1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 t="shared" si="13"/>
        <v>0</v>
      </c>
      <c r="D258" s="63">
        <f>SUM(D259,D263)</f>
        <v>0</v>
      </c>
      <c r="E258" s="63">
        <f>SUM(E259,E263)</f>
        <v>0</v>
      </c>
      <c r="F258" s="63">
        <f>SUM(F259,F263)</f>
        <v>0</v>
      </c>
      <c r="G258" s="63">
        <f>SUM(G259,G263)</f>
        <v>0</v>
      </c>
      <c r="H258" s="57">
        <f t="shared" si="14"/>
        <v>0</v>
      </c>
      <c r="I258" s="63">
        <f>SUM(I259,I263)</f>
        <v>0</v>
      </c>
      <c r="J258" s="63">
        <f>SUM(J259,J263)</f>
        <v>0</v>
      </c>
      <c r="K258" s="63">
        <f>SUM(K259,K263)</f>
        <v>0</v>
      </c>
      <c r="L258" s="163">
        <f>SUM(L259,L263)</f>
        <v>0</v>
      </c>
    </row>
    <row r="259" spans="1:13" ht="24" hidden="1" x14ac:dyDescent="0.25">
      <c r="A259" s="274">
        <v>6410</v>
      </c>
      <c r="B259" s="65" t="s">
        <v>268</v>
      </c>
      <c r="C259" s="194">
        <f t="shared" si="13"/>
        <v>0</v>
      </c>
      <c r="D259" s="160">
        <f>SUM(D260:D262)</f>
        <v>0</v>
      </c>
      <c r="E259" s="160">
        <f>SUM(E260:E262)</f>
        <v>0</v>
      </c>
      <c r="F259" s="160">
        <f>SUM(F260:F262)</f>
        <v>0</v>
      </c>
      <c r="G259" s="206">
        <f>SUM(G260:G262)</f>
        <v>0</v>
      </c>
      <c r="H259" s="194">
        <f t="shared" si="14"/>
        <v>0</v>
      </c>
      <c r="I259" s="160">
        <f>SUM(I260:I262)</f>
        <v>0</v>
      </c>
      <c r="J259" s="160">
        <f>SUM(J260:J262)</f>
        <v>0</v>
      </c>
      <c r="K259" s="160">
        <f>SUM(K260:K262)</f>
        <v>0</v>
      </c>
      <c r="L259" s="171">
        <f>SUM(L260:L262)</f>
        <v>0</v>
      </c>
    </row>
    <row r="260" spans="1:13" hidden="1" x14ac:dyDescent="0.25">
      <c r="A260" s="44">
        <v>6411</v>
      </c>
      <c r="B260" s="165" t="s">
        <v>269</v>
      </c>
      <c r="C260" s="190">
        <f t="shared" si="13"/>
        <v>0</v>
      </c>
      <c r="D260" s="74"/>
      <c r="E260" s="74"/>
      <c r="F260" s="74"/>
      <c r="G260" s="148"/>
      <c r="H260" s="197">
        <f t="shared" si="1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13"/>
        <v>0</v>
      </c>
      <c r="D261" s="74"/>
      <c r="E261" s="74"/>
      <c r="F261" s="74"/>
      <c r="G261" s="148"/>
      <c r="H261" s="197">
        <f t="shared" si="1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13"/>
        <v>0</v>
      </c>
      <c r="D262" s="74"/>
      <c r="E262" s="74"/>
      <c r="F262" s="74"/>
      <c r="G262" s="148"/>
      <c r="H262" s="197">
        <f t="shared" si="1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1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 t="shared" si="14"/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si="13"/>
        <v>0</v>
      </c>
      <c r="D264" s="74"/>
      <c r="E264" s="74"/>
      <c r="F264" s="74"/>
      <c r="G264" s="148"/>
      <c r="H264" s="197">
        <f t="shared" si="14"/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13"/>
        <v>0</v>
      </c>
      <c r="D265" s="74"/>
      <c r="E265" s="74"/>
      <c r="F265" s="74"/>
      <c r="G265" s="148"/>
      <c r="H265" s="197">
        <f t="shared" si="14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 t="shared" si="13"/>
        <v>0</v>
      </c>
      <c r="D266" s="74"/>
      <c r="E266" s="74"/>
      <c r="F266" s="74"/>
      <c r="G266" s="148"/>
      <c r="H266" s="197">
        <f t="shared" si="14"/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 t="shared" si="13"/>
        <v>0</v>
      </c>
      <c r="D267" s="74"/>
      <c r="E267" s="74"/>
      <c r="F267" s="74"/>
      <c r="G267" s="148"/>
      <c r="H267" s="197">
        <f t="shared" si="14"/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13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14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13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14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4">
        <v>7210</v>
      </c>
      <c r="B270" s="65" t="s">
        <v>279</v>
      </c>
      <c r="C270" s="194">
        <f t="shared" si="13"/>
        <v>0</v>
      </c>
      <c r="D270" s="68"/>
      <c r="E270" s="68"/>
      <c r="F270" s="68"/>
      <c r="G270" s="146"/>
      <c r="H270" s="66">
        <f t="shared" si="14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 t="shared" si="13"/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 t="shared" si="14"/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13"/>
        <v>0</v>
      </c>
      <c r="D272" s="74"/>
      <c r="E272" s="74"/>
      <c r="F272" s="74"/>
      <c r="G272" s="148"/>
      <c r="H272" s="72">
        <f t="shared" si="14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13"/>
        <v>0</v>
      </c>
      <c r="D273" s="74"/>
      <c r="E273" s="74"/>
      <c r="F273" s="74"/>
      <c r="G273" s="148"/>
      <c r="H273" s="72">
        <f t="shared" si="14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13"/>
        <v>0</v>
      </c>
      <c r="D274" s="74"/>
      <c r="E274" s="74"/>
      <c r="F274" s="74"/>
      <c r="G274" s="148"/>
      <c r="H274" s="72">
        <f t="shared" si="14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13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14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13"/>
        <v>0</v>
      </c>
      <c r="D276" s="74"/>
      <c r="E276" s="74"/>
      <c r="F276" s="74"/>
      <c r="G276" s="148"/>
      <c r="H276" s="72">
        <f t="shared" si="14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13"/>
        <v>0</v>
      </c>
      <c r="D277" s="74"/>
      <c r="E277" s="74"/>
      <c r="F277" s="74"/>
      <c r="G277" s="148"/>
      <c r="H277" s="72">
        <f t="shared" si="14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13"/>
        <v>0</v>
      </c>
      <c r="D278" s="68"/>
      <c r="E278" s="68"/>
      <c r="F278" s="68"/>
      <c r="G278" s="146"/>
      <c r="H278" s="66">
        <f t="shared" si="14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13"/>
        <v>0</v>
      </c>
      <c r="D279" s="216">
        <f>D280</f>
        <v>0</v>
      </c>
      <c r="E279" s="216">
        <f>E280</f>
        <v>0</v>
      </c>
      <c r="F279" s="216">
        <f>F280</f>
        <v>0</v>
      </c>
      <c r="G279" s="217">
        <f>G280</f>
        <v>0</v>
      </c>
      <c r="H279" s="215">
        <f t="shared" si="14"/>
        <v>0</v>
      </c>
      <c r="I279" s="216">
        <f>I280</f>
        <v>0</v>
      </c>
      <c r="J279" s="216">
        <f>J280</f>
        <v>0</v>
      </c>
      <c r="K279" s="216">
        <f>K280</f>
        <v>0</v>
      </c>
      <c r="L279" s="218">
        <f>L280</f>
        <v>0</v>
      </c>
    </row>
    <row r="280" spans="1:13" hidden="1" x14ac:dyDescent="0.25">
      <c r="A280" s="142">
        <v>7720</v>
      </c>
      <c r="B280" s="65" t="s">
        <v>289</v>
      </c>
      <c r="C280" s="79">
        <f t="shared" si="13"/>
        <v>0</v>
      </c>
      <c r="D280" s="81"/>
      <c r="E280" s="81"/>
      <c r="F280" s="81"/>
      <c r="G280" s="219"/>
      <c r="H280" s="79">
        <f t="shared" si="14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13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14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13"/>
        <v>0</v>
      </c>
      <c r="D282" s="74"/>
      <c r="E282" s="74"/>
      <c r="F282" s="74"/>
      <c r="G282" s="148"/>
      <c r="H282" s="72">
        <f t="shared" si="14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13"/>
        <v>0</v>
      </c>
      <c r="D283" s="68"/>
      <c r="E283" s="68"/>
      <c r="F283" s="68"/>
      <c r="G283" s="146"/>
      <c r="H283" s="66">
        <f t="shared" si="14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15">SUM(C281,C268,C229,C194,C186,C172,C74,C52)</f>
        <v>264295</v>
      </c>
      <c r="D284" s="223">
        <f t="shared" si="15"/>
        <v>264295</v>
      </c>
      <c r="E284" s="223">
        <f t="shared" si="15"/>
        <v>0</v>
      </c>
      <c r="F284" s="223">
        <f t="shared" si="15"/>
        <v>0</v>
      </c>
      <c r="G284" s="224">
        <f t="shared" si="15"/>
        <v>0</v>
      </c>
      <c r="H284" s="225">
        <f t="shared" si="15"/>
        <v>105578</v>
      </c>
      <c r="I284" s="223">
        <f t="shared" si="15"/>
        <v>105578</v>
      </c>
      <c r="J284" s="223">
        <f t="shared" si="15"/>
        <v>0</v>
      </c>
      <c r="K284" s="223">
        <f t="shared" si="15"/>
        <v>0</v>
      </c>
      <c r="L284" s="226">
        <f t="shared" si="15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16">SUM(C287,C288)-C295+C296</f>
        <v>0</v>
      </c>
      <c r="D286" s="232">
        <f t="shared" si="16"/>
        <v>0</v>
      </c>
      <c r="E286" s="232">
        <f t="shared" si="16"/>
        <v>0</v>
      </c>
      <c r="F286" s="232">
        <f t="shared" si="16"/>
        <v>0</v>
      </c>
      <c r="G286" s="233">
        <f t="shared" si="16"/>
        <v>0</v>
      </c>
      <c r="H286" s="234">
        <f t="shared" si="16"/>
        <v>0</v>
      </c>
      <c r="I286" s="232">
        <f t="shared" si="16"/>
        <v>0</v>
      </c>
      <c r="J286" s="232">
        <f t="shared" si="16"/>
        <v>0</v>
      </c>
      <c r="K286" s="232">
        <f t="shared" si="16"/>
        <v>0</v>
      </c>
      <c r="L286" s="235">
        <f t="shared" si="16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17">C21-C281</f>
        <v>0</v>
      </c>
      <c r="D287" s="120">
        <f t="shared" si="17"/>
        <v>0</v>
      </c>
      <c r="E287" s="120">
        <f t="shared" si="17"/>
        <v>0</v>
      </c>
      <c r="F287" s="120">
        <f t="shared" si="17"/>
        <v>0</v>
      </c>
      <c r="G287" s="121">
        <f t="shared" si="17"/>
        <v>0</v>
      </c>
      <c r="H287" s="237">
        <f t="shared" si="17"/>
        <v>0</v>
      </c>
      <c r="I287" s="120">
        <f t="shared" si="17"/>
        <v>0</v>
      </c>
      <c r="J287" s="120">
        <f t="shared" si="17"/>
        <v>0</v>
      </c>
      <c r="K287" s="120">
        <f t="shared" si="17"/>
        <v>0</v>
      </c>
      <c r="L287" s="122">
        <f t="shared" si="17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18">SUM(C289,C291,C293)-SUM(C290,C292,C294)</f>
        <v>0</v>
      </c>
      <c r="D288" s="232">
        <f t="shared" si="18"/>
        <v>0</v>
      </c>
      <c r="E288" s="232">
        <f t="shared" si="18"/>
        <v>0</v>
      </c>
      <c r="F288" s="232">
        <f t="shared" si="18"/>
        <v>0</v>
      </c>
      <c r="G288" s="239">
        <f t="shared" si="18"/>
        <v>0</v>
      </c>
      <c r="H288" s="234">
        <f t="shared" si="18"/>
        <v>0</v>
      </c>
      <c r="I288" s="232">
        <f t="shared" si="18"/>
        <v>0</v>
      </c>
      <c r="J288" s="232">
        <f t="shared" si="18"/>
        <v>0</v>
      </c>
      <c r="K288" s="232">
        <f t="shared" si="18"/>
        <v>0</v>
      </c>
      <c r="L288" s="235">
        <f t="shared" si="18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6" si="19">SUM(D289:G289)</f>
        <v>0</v>
      </c>
      <c r="D289" s="81"/>
      <c r="E289" s="81"/>
      <c r="F289" s="81"/>
      <c r="G289" s="219"/>
      <c r="H289" s="79">
        <f t="shared" ref="H289:H296" si="20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19"/>
        <v>0</v>
      </c>
      <c r="D290" s="74"/>
      <c r="E290" s="74"/>
      <c r="F290" s="74"/>
      <c r="G290" s="148"/>
      <c r="H290" s="72">
        <f t="shared" si="20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19"/>
        <v>0</v>
      </c>
      <c r="D291" s="74"/>
      <c r="E291" s="74"/>
      <c r="F291" s="74"/>
      <c r="G291" s="148"/>
      <c r="H291" s="72">
        <f t="shared" si="20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19"/>
        <v>0</v>
      </c>
      <c r="D292" s="74"/>
      <c r="E292" s="74"/>
      <c r="F292" s="74"/>
      <c r="G292" s="148"/>
      <c r="H292" s="72">
        <f t="shared" si="20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19"/>
        <v>0</v>
      </c>
      <c r="D293" s="74"/>
      <c r="E293" s="74"/>
      <c r="F293" s="74"/>
      <c r="G293" s="148"/>
      <c r="H293" s="72">
        <f t="shared" si="20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19"/>
        <v>0</v>
      </c>
      <c r="D294" s="179"/>
      <c r="E294" s="179"/>
      <c r="F294" s="179"/>
      <c r="G294" s="243"/>
      <c r="H294" s="175">
        <f t="shared" si="20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 t="shared" si="19"/>
        <v>0</v>
      </c>
      <c r="D295" s="246"/>
      <c r="E295" s="246"/>
      <c r="F295" s="246"/>
      <c r="G295" s="247"/>
      <c r="H295" s="245">
        <f t="shared" si="20"/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 t="shared" si="19"/>
        <v>0</v>
      </c>
      <c r="D296" s="168"/>
      <c r="E296" s="168"/>
      <c r="F296" s="168"/>
      <c r="G296" s="169"/>
      <c r="H296" s="250">
        <f t="shared" si="20"/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">
      <c r="A298" s="1"/>
      <c r="B298" s="1"/>
      <c r="C298" s="25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</sheetData>
  <sheetProtection algorithmName="SHA-512" hashValue="2yh9ZwsP2AWQoE6PS3+kLXAiHo51hBWohmggc8DLWFv+GEwK5kTmRqRO4QbHkuIOwckBturhMrDbbUguEb4zZA==" saltValue="6ajr1cszgs4O615qKR8GSg==" spinCount="100000" sheet="1" objects="1" scenarios="1" selectLockedCells="1" selectUnlockedCells="1"/>
  <autoFilter ref="A18:M296">
    <filterColumn colId="7">
      <filters blank="1">
        <filter val="1 303"/>
        <filter val="105 578"/>
        <filter val="13 596"/>
        <filter val="19 989"/>
        <filter val="2 665"/>
        <filter val="24 208"/>
        <filter val="3 464"/>
        <filter val="3 500"/>
        <filter val="4 219"/>
        <filter val="5 329"/>
        <filter val="67 774"/>
        <filter val="700"/>
        <filter val="81 370"/>
        <filter val="854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4"/>
  <sheetViews>
    <sheetView showGridLines="0" view="pageLayout" zoomScaleNormal="100" workbookViewId="0">
      <selection activeCell="C7" sqref="C7:L7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382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429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367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368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383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371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5580</v>
      </c>
      <c r="D20" s="28">
        <f>SUM(D21,D24,D25,D41,D42)</f>
        <v>5580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5420</v>
      </c>
      <c r="I20" s="28">
        <f>SUM(I21,I24,I25,I41,I42)</f>
        <v>5420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5580</v>
      </c>
      <c r="D24" s="51">
        <f>D49</f>
        <v>5580</v>
      </c>
      <c r="E24" s="51"/>
      <c r="F24" s="52" t="s">
        <v>36</v>
      </c>
      <c r="G24" s="53" t="s">
        <v>36</v>
      </c>
      <c r="H24" s="50">
        <f t="shared" si="1"/>
        <v>5420</v>
      </c>
      <c r="I24" s="51">
        <f>I50</f>
        <v>5420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5580</v>
      </c>
      <c r="D49" s="120">
        <f>SUM(D50,D281)</f>
        <v>5580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5420</v>
      </c>
      <c r="I49" s="120">
        <f>SUM(I50,I281)</f>
        <v>5420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5580</v>
      </c>
      <c r="D50" s="126">
        <f>SUM(D51,D193)</f>
        <v>5580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5420</v>
      </c>
      <c r="I50" s="126">
        <f>SUM(I51,I193)</f>
        <v>5420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5580</v>
      </c>
      <c r="D51" s="131">
        <f>SUM(D52,D74,D172,D186)</f>
        <v>5580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5420</v>
      </c>
      <c r="I51" s="131">
        <f>SUM(I52,I74,I172,I186)</f>
        <v>5420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6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5580</v>
      </c>
      <c r="D74" s="136">
        <f>SUM(D75,D82,D129,D163,D164,D171)</f>
        <v>5580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5420</v>
      </c>
      <c r="I74" s="136">
        <f>SUM(I75,I82,I129,I163,I164,I171)</f>
        <v>5420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6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5510</v>
      </c>
      <c r="D82" s="63">
        <f>SUM(D83,D88,D94,D102,D111,D115,D121,D127)</f>
        <v>5510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5350</v>
      </c>
      <c r="I82" s="63">
        <f>SUM(I83,I88,I94,I102,I111,I115,I121,I127)</f>
        <v>5350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x14ac:dyDescent="0.25">
      <c r="A94" s="150">
        <v>2230</v>
      </c>
      <c r="B94" s="71" t="s">
        <v>103</v>
      </c>
      <c r="C94" s="72">
        <f t="shared" si="5"/>
        <v>950</v>
      </c>
      <c r="D94" s="151">
        <f>SUM(D95:D101)</f>
        <v>950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950</v>
      </c>
      <c r="I94" s="151">
        <f>SUM(I95:I101)</f>
        <v>950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x14ac:dyDescent="0.25">
      <c r="A95" s="44">
        <v>2231</v>
      </c>
      <c r="B95" s="71" t="s">
        <v>104</v>
      </c>
      <c r="C95" s="72">
        <f t="shared" si="5"/>
        <v>950</v>
      </c>
      <c r="D95" s="74">
        <f>400+200+350</f>
        <v>950</v>
      </c>
      <c r="E95" s="74"/>
      <c r="F95" s="74"/>
      <c r="G95" s="148"/>
      <c r="H95" s="72">
        <f t="shared" si="6"/>
        <v>950</v>
      </c>
      <c r="I95" s="74">
        <v>950</v>
      </c>
      <c r="J95" s="74"/>
      <c r="K95" s="74"/>
      <c r="L95" s="149"/>
      <c r="M95" s="253"/>
    </row>
    <row r="96" spans="1:13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4560</v>
      </c>
      <c r="D121" s="151">
        <f>SUM(D122:D126)</f>
        <v>4560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4400</v>
      </c>
      <c r="I121" s="151">
        <f>SUM(I122:I126)</f>
        <v>4400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4560</v>
      </c>
      <c r="D126" s="74">
        <f>500+660+400+3000</f>
        <v>4560</v>
      </c>
      <c r="E126" s="74"/>
      <c r="F126" s="74"/>
      <c r="G126" s="148"/>
      <c r="H126" s="72">
        <f t="shared" si="8"/>
        <v>4400</v>
      </c>
      <c r="I126" s="74">
        <v>4400</v>
      </c>
      <c r="J126" s="74"/>
      <c r="K126" s="74"/>
      <c r="L126" s="149"/>
      <c r="M126" s="253"/>
    </row>
    <row r="127" spans="1:13" ht="24" hidden="1" x14ac:dyDescent="0.25">
      <c r="A127" s="276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customHeight="1" x14ac:dyDescent="0.25">
      <c r="A129" s="56">
        <v>2300</v>
      </c>
      <c r="B129" s="139" t="s">
        <v>138</v>
      </c>
      <c r="C129" s="57">
        <f t="shared" si="7"/>
        <v>70</v>
      </c>
      <c r="D129" s="63">
        <f>SUM(D130,D135,D139,D140,D143,D150,D158,D159,D162)</f>
        <v>70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70</v>
      </c>
      <c r="I129" s="63">
        <f>SUM(I130,I135,I139,I140,I143,I150,I158,I159,I162)</f>
        <v>70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x14ac:dyDescent="0.25">
      <c r="A130" s="276">
        <v>2310</v>
      </c>
      <c r="B130" s="65" t="s">
        <v>139</v>
      </c>
      <c r="C130" s="66">
        <f t="shared" si="7"/>
        <v>70</v>
      </c>
      <c r="D130" s="160">
        <f>SUM(D131:D134)</f>
        <v>70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70</v>
      </c>
      <c r="I130" s="160">
        <f t="shared" si="10"/>
        <v>70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x14ac:dyDescent="0.25">
      <c r="A131" s="44">
        <v>2311</v>
      </c>
      <c r="B131" s="71" t="s">
        <v>140</v>
      </c>
      <c r="C131" s="72">
        <f t="shared" si="7"/>
        <v>70</v>
      </c>
      <c r="D131" s="74">
        <f>30+40</f>
        <v>70</v>
      </c>
      <c r="E131" s="74"/>
      <c r="F131" s="74"/>
      <c r="G131" s="148"/>
      <c r="H131" s="72">
        <f t="shared" si="8"/>
        <v>70</v>
      </c>
      <c r="I131" s="74">
        <v>70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6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6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84" hidden="1" x14ac:dyDescent="0.25">
      <c r="A178" s="276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6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6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t="24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6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6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t="24" hidden="1" x14ac:dyDescent="0.25">
      <c r="A245" s="276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6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6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6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5580</v>
      </c>
      <c r="D284" s="223">
        <f t="shared" si="40"/>
        <v>5580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5420</v>
      </c>
      <c r="I284" s="223">
        <f t="shared" si="40"/>
        <v>5420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</sheetData>
  <sheetProtection algorithmName="SHA-512" hashValue="wyFZf/SDnjkeb6a0JAWayfgqeJflUivlgW/PCPNe3VivtCzMIVxyVRJo8e8FW3Vwrjy0vM8HYo934X91CRT8pw==" saltValue="o0y8XJO39j0KZG1JYy1a5Q==" spinCount="100000" sheet="1" objects="1" scenarios="1" selectLockedCells="1" selectUnlockedCells="1"/>
  <autoFilter ref="A18:M296">
    <filterColumn colId="7">
      <filters blank="1">
        <filter val="4 400"/>
        <filter val="5 350"/>
        <filter val="5 420"/>
        <filter val="70"/>
        <filter val="950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&amp;R&amp;"Times New Roman,Regular"&amp;10&amp;P (&amp;N)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O13" sqref="O13"/>
    </sheetView>
  </sheetViews>
  <sheetFormatPr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0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315" t="s">
        <v>3</v>
      </c>
      <c r="D3" s="316"/>
      <c r="E3" s="316"/>
      <c r="F3" s="316"/>
      <c r="G3" s="316"/>
      <c r="H3" s="316"/>
      <c r="I3" s="316"/>
      <c r="J3" s="316"/>
      <c r="K3" s="316"/>
      <c r="L3" s="317"/>
    </row>
    <row r="4" spans="1:12" ht="12.75" customHeight="1" x14ac:dyDescent="0.25">
      <c r="A4" s="2" t="s">
        <v>4</v>
      </c>
      <c r="B4" s="3"/>
      <c r="C4" s="315" t="s">
        <v>5</v>
      </c>
      <c r="D4" s="316"/>
      <c r="E4" s="316"/>
      <c r="F4" s="316"/>
      <c r="G4" s="316"/>
      <c r="H4" s="316"/>
      <c r="I4" s="316"/>
      <c r="J4" s="316"/>
      <c r="K4" s="316"/>
      <c r="L4" s="317"/>
    </row>
    <row r="5" spans="1:12" ht="12.75" customHeight="1" x14ac:dyDescent="0.25">
      <c r="A5" s="4" t="s">
        <v>6</v>
      </c>
      <c r="B5" s="5"/>
      <c r="C5" s="279" t="s">
        <v>7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9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ht="25.5" customHeight="1" x14ac:dyDescent="0.25">
      <c r="A7" s="4" t="s">
        <v>10</v>
      </c>
      <c r="B7" s="5"/>
      <c r="C7" s="285" t="s">
        <v>11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14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 t="s">
        <v>18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642231</v>
      </c>
      <c r="D20" s="28">
        <f>SUM(D21,D24,D25,D41,D42)</f>
        <v>635494</v>
      </c>
      <c r="E20" s="28">
        <f>SUM(E21,E24,E42)</f>
        <v>0</v>
      </c>
      <c r="F20" s="28">
        <f>SUM(F21,F26,F42)</f>
        <v>6737</v>
      </c>
      <c r="G20" s="29">
        <f>SUM(G21,G44)</f>
        <v>0</v>
      </c>
      <c r="H20" s="27">
        <f>SUM(I20:L20)</f>
        <v>615076</v>
      </c>
      <c r="I20" s="28">
        <f>SUM(I21,I24,I25,I41,I42)</f>
        <v>608339</v>
      </c>
      <c r="J20" s="28">
        <f>SUM(J21,J24,J42)</f>
        <v>0</v>
      </c>
      <c r="K20" s="28">
        <f>SUM(K21,K26,K42)</f>
        <v>6737</v>
      </c>
      <c r="L20" s="30">
        <f>SUM(L21,L44)</f>
        <v>0</v>
      </c>
    </row>
    <row r="21" spans="1:12" ht="12.75" thickTop="1" x14ac:dyDescent="0.25">
      <c r="A21" s="31"/>
      <c r="B21" s="32" t="s">
        <v>32</v>
      </c>
      <c r="C21" s="33">
        <f t="shared" si="0"/>
        <v>110</v>
      </c>
      <c r="D21" s="34">
        <f>SUM(D22:D23)</f>
        <v>0</v>
      </c>
      <c r="E21" s="34">
        <f>SUM(E22:E23)</f>
        <v>0</v>
      </c>
      <c r="F21" s="34">
        <f>SUM(F22:F23)</f>
        <v>110</v>
      </c>
      <c r="G21" s="35">
        <f>SUM(G22:G23)</f>
        <v>0</v>
      </c>
      <c r="H21" s="33">
        <f t="shared" ref="H21:H46" si="1">SUM(I21:L21)</f>
        <v>110</v>
      </c>
      <c r="I21" s="34">
        <f>SUM(I22:I23)</f>
        <v>0</v>
      </c>
      <c r="J21" s="34">
        <f>SUM(J22:J23)</f>
        <v>0</v>
      </c>
      <c r="K21" s="34">
        <f>SUM(K22:K23)</f>
        <v>110</v>
      </c>
      <c r="L21" s="36">
        <f>SUM(L22:L23)</f>
        <v>0</v>
      </c>
    </row>
    <row r="22" spans="1:12" x14ac:dyDescent="0.25">
      <c r="A22" s="37"/>
      <c r="B22" s="38" t="s">
        <v>33</v>
      </c>
      <c r="C22" s="39">
        <f t="shared" si="0"/>
        <v>110</v>
      </c>
      <c r="D22" s="40"/>
      <c r="E22" s="40"/>
      <c r="F22" s="40">
        <v>110</v>
      </c>
      <c r="G22" s="41"/>
      <c r="H22" s="39">
        <f t="shared" si="1"/>
        <v>110</v>
      </c>
      <c r="I22" s="40"/>
      <c r="J22" s="40"/>
      <c r="K22" s="40">
        <v>110</v>
      </c>
      <c r="L22" s="42"/>
    </row>
    <row r="23" spans="1:12" hidden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635494</v>
      </c>
      <c r="D24" s="51">
        <v>635494</v>
      </c>
      <c r="E24" s="51"/>
      <c r="F24" s="52" t="s">
        <v>36</v>
      </c>
      <c r="G24" s="53" t="s">
        <v>36</v>
      </c>
      <c r="H24" s="50">
        <f t="shared" si="1"/>
        <v>608339</v>
      </c>
      <c r="I24" s="51">
        <f>I49</f>
        <v>608339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6627</v>
      </c>
      <c r="D26" s="59" t="s">
        <v>36</v>
      </c>
      <c r="E26" s="59" t="s">
        <v>36</v>
      </c>
      <c r="F26" s="63">
        <f>SUM(F27,F31,F33,F36)</f>
        <v>6627</v>
      </c>
      <c r="G26" s="60" t="s">
        <v>36</v>
      </c>
      <c r="H26" s="57">
        <f t="shared" si="1"/>
        <v>6627</v>
      </c>
      <c r="I26" s="59" t="s">
        <v>36</v>
      </c>
      <c r="J26" s="59" t="s">
        <v>36</v>
      </c>
      <c r="K26" s="63">
        <f>SUM(K27,K31,K33,K36)</f>
        <v>6627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x14ac:dyDescent="0.25">
      <c r="A31" s="64">
        <v>21370</v>
      </c>
      <c r="B31" s="56" t="s">
        <v>43</v>
      </c>
      <c r="C31" s="57">
        <f t="shared" si="0"/>
        <v>5413</v>
      </c>
      <c r="D31" s="59" t="s">
        <v>36</v>
      </c>
      <c r="E31" s="59" t="s">
        <v>36</v>
      </c>
      <c r="F31" s="63">
        <f>SUM(F32)</f>
        <v>5413</v>
      </c>
      <c r="G31" s="60" t="s">
        <v>36</v>
      </c>
      <c r="H31" s="57">
        <f t="shared" si="1"/>
        <v>5413</v>
      </c>
      <c r="I31" s="59" t="s">
        <v>36</v>
      </c>
      <c r="J31" s="59" t="s">
        <v>36</v>
      </c>
      <c r="K31" s="63">
        <f>SUM(K32)</f>
        <v>5413</v>
      </c>
      <c r="L31" s="62" t="s">
        <v>36</v>
      </c>
    </row>
    <row r="32" spans="1:12" ht="36" x14ac:dyDescent="0.25">
      <c r="A32" s="77">
        <v>21379</v>
      </c>
      <c r="B32" s="78" t="s">
        <v>44</v>
      </c>
      <c r="C32" s="79">
        <f t="shared" si="0"/>
        <v>5413</v>
      </c>
      <c r="D32" s="80" t="s">
        <v>36</v>
      </c>
      <c r="E32" s="80" t="s">
        <v>36</v>
      </c>
      <c r="F32" s="81">
        <v>5413</v>
      </c>
      <c r="G32" s="82" t="s">
        <v>36</v>
      </c>
      <c r="H32" s="79">
        <f t="shared" si="1"/>
        <v>5413</v>
      </c>
      <c r="I32" s="80" t="s">
        <v>36</v>
      </c>
      <c r="J32" s="80" t="s">
        <v>36</v>
      </c>
      <c r="K32" s="81">
        <v>5413</v>
      </c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x14ac:dyDescent="0.25">
      <c r="A36" s="64">
        <v>21390</v>
      </c>
      <c r="B36" s="56" t="s">
        <v>48</v>
      </c>
      <c r="C36" s="57">
        <f t="shared" si="0"/>
        <v>1214</v>
      </c>
      <c r="D36" s="59" t="s">
        <v>36</v>
      </c>
      <c r="E36" s="59" t="s">
        <v>36</v>
      </c>
      <c r="F36" s="63">
        <f>SUM(F37:F40)</f>
        <v>1214</v>
      </c>
      <c r="G36" s="60" t="s">
        <v>36</v>
      </c>
      <c r="H36" s="57">
        <f t="shared" si="1"/>
        <v>1214</v>
      </c>
      <c r="I36" s="59" t="s">
        <v>36</v>
      </c>
      <c r="J36" s="59" t="s">
        <v>36</v>
      </c>
      <c r="K36" s="63">
        <f>SUM(K37:K40)</f>
        <v>1214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44">
        <v>21399</v>
      </c>
      <c r="B40" s="71" t="s">
        <v>52</v>
      </c>
      <c r="C40" s="72">
        <f t="shared" si="0"/>
        <v>1214</v>
      </c>
      <c r="D40" s="73" t="s">
        <v>36</v>
      </c>
      <c r="E40" s="73" t="s">
        <v>36</v>
      </c>
      <c r="F40" s="74">
        <v>1214</v>
      </c>
      <c r="G40" s="75" t="s">
        <v>36</v>
      </c>
      <c r="H40" s="72">
        <f t="shared" si="1"/>
        <v>1214</v>
      </c>
      <c r="I40" s="73" t="s">
        <v>36</v>
      </c>
      <c r="J40" s="73" t="s">
        <v>36</v>
      </c>
      <c r="K40" s="74">
        <v>1214</v>
      </c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>
        <v>0</v>
      </c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642231.25</v>
      </c>
      <c r="D49" s="120">
        <f>SUM(D50,D281)</f>
        <v>635494.25</v>
      </c>
      <c r="E49" s="120">
        <f>SUM(E50,E281)</f>
        <v>0</v>
      </c>
      <c r="F49" s="120">
        <f>SUM(F50,F281)</f>
        <v>6737</v>
      </c>
      <c r="G49" s="121">
        <f>SUM(G50,G281)</f>
        <v>0</v>
      </c>
      <c r="H49" s="119">
        <f t="shared" ref="H49:H112" si="6">SUM(I49:L49)</f>
        <v>615076</v>
      </c>
      <c r="I49" s="120">
        <f>SUM(I50,I281)</f>
        <v>608339</v>
      </c>
      <c r="J49" s="120">
        <f>SUM(J50,J281)</f>
        <v>0</v>
      </c>
      <c r="K49" s="120">
        <f>SUM(K50,K281)</f>
        <v>6737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642231.25</v>
      </c>
      <c r="D50" s="126">
        <f>SUM(D51,D193)</f>
        <v>635494.25</v>
      </c>
      <c r="E50" s="126">
        <f>SUM(E51,E193)</f>
        <v>0</v>
      </c>
      <c r="F50" s="126">
        <f>SUM(F51,F193)</f>
        <v>6737</v>
      </c>
      <c r="G50" s="127">
        <f>SUM(G51,G193)</f>
        <v>0</v>
      </c>
      <c r="H50" s="125">
        <f t="shared" si="6"/>
        <v>615076</v>
      </c>
      <c r="I50" s="126">
        <f>SUM(I51,I193)</f>
        <v>608339</v>
      </c>
      <c r="J50" s="126">
        <f>SUM(J51,J193)</f>
        <v>0</v>
      </c>
      <c r="K50" s="126">
        <f>SUM(K51,K193)</f>
        <v>6737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614281.25</v>
      </c>
      <c r="D51" s="131">
        <f>SUM(D52,D74,D172,D186)</f>
        <v>607544.25</v>
      </c>
      <c r="E51" s="131">
        <f>SUM(E52,E74,E172,E186)</f>
        <v>0</v>
      </c>
      <c r="F51" s="131">
        <f>SUM(F52,F74,F172,F186)</f>
        <v>6737</v>
      </c>
      <c r="G51" s="132">
        <f>SUM(G52,G74,G172,G186)</f>
        <v>0</v>
      </c>
      <c r="H51" s="130">
        <f t="shared" si="6"/>
        <v>590076</v>
      </c>
      <c r="I51" s="131">
        <f>SUM(I52,I74,I172,I186)</f>
        <v>583339</v>
      </c>
      <c r="J51" s="131">
        <f>SUM(J52,J74,J172,J186)</f>
        <v>0</v>
      </c>
      <c r="K51" s="131">
        <f>SUM(K52,K74,K172,K186)</f>
        <v>6737</v>
      </c>
      <c r="L51" s="133">
        <f>SUM(L52,L74,L172,L186)</f>
        <v>0</v>
      </c>
    </row>
    <row r="52" spans="1:12" s="24" customFormat="1" x14ac:dyDescent="0.25">
      <c r="A52" s="134">
        <v>1000</v>
      </c>
      <c r="B52" s="134" t="s">
        <v>63</v>
      </c>
      <c r="C52" s="135">
        <f t="shared" si="5"/>
        <v>544894.25</v>
      </c>
      <c r="D52" s="136">
        <f>SUM(D53,D66)</f>
        <v>544894.25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526609</v>
      </c>
      <c r="I52" s="136">
        <f>SUM(I53,I66)</f>
        <v>526609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x14ac:dyDescent="0.25">
      <c r="A53" s="56">
        <v>1100</v>
      </c>
      <c r="B53" s="139" t="s">
        <v>64</v>
      </c>
      <c r="C53" s="57">
        <f t="shared" si="5"/>
        <v>413417.58999999997</v>
      </c>
      <c r="D53" s="63">
        <f>SUM(D54,D57,D65)</f>
        <v>413417.58999999997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397130</v>
      </c>
      <c r="I53" s="63">
        <f>SUM(I54,I57,I65)</f>
        <v>397130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x14ac:dyDescent="0.25">
      <c r="A54" s="142">
        <v>1110</v>
      </c>
      <c r="B54" s="101" t="s">
        <v>65</v>
      </c>
      <c r="C54" s="108">
        <f t="shared" si="5"/>
        <v>368115.81</v>
      </c>
      <c r="D54" s="143">
        <f>SUM(D55:D56)</f>
        <v>368115.81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363485</v>
      </c>
      <c r="I54" s="143">
        <f>SUM(I55:I56)</f>
        <v>363485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customHeight="1" x14ac:dyDescent="0.25">
      <c r="A56" s="44">
        <v>1119</v>
      </c>
      <c r="B56" s="71" t="s">
        <v>67</v>
      </c>
      <c r="C56" s="72">
        <f t="shared" si="5"/>
        <v>368115.81</v>
      </c>
      <c r="D56" s="74">
        <v>368115.81</v>
      </c>
      <c r="E56" s="74"/>
      <c r="F56" s="74"/>
      <c r="G56" s="148"/>
      <c r="H56" s="72">
        <f t="shared" si="6"/>
        <v>363485</v>
      </c>
      <c r="I56" s="74">
        <v>363485</v>
      </c>
      <c r="J56" s="74"/>
      <c r="K56" s="74"/>
      <c r="L56" s="149"/>
    </row>
    <row r="57" spans="1:12" ht="23.25" customHeight="1" x14ac:dyDescent="0.25">
      <c r="A57" s="150">
        <v>1140</v>
      </c>
      <c r="B57" s="71" t="s">
        <v>68</v>
      </c>
      <c r="C57" s="72">
        <f t="shared" si="5"/>
        <v>41846.78</v>
      </c>
      <c r="D57" s="151">
        <f>SUM(D58:D64)</f>
        <v>41846.78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32095</v>
      </c>
      <c r="I57" s="151">
        <f>SUM(I58:I64)</f>
        <v>32095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6595.38</v>
      </c>
      <c r="D61" s="74">
        <v>6595.38</v>
      </c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x14ac:dyDescent="0.25">
      <c r="A62" s="44">
        <v>1147</v>
      </c>
      <c r="B62" s="71" t="s">
        <v>73</v>
      </c>
      <c r="C62" s="72">
        <f t="shared" si="5"/>
        <v>8004.34</v>
      </c>
      <c r="D62" s="74">
        <v>8004.34</v>
      </c>
      <c r="E62" s="74"/>
      <c r="F62" s="74"/>
      <c r="G62" s="148"/>
      <c r="H62" s="72">
        <f t="shared" si="6"/>
        <v>9440</v>
      </c>
      <c r="I62" s="74">
        <v>9440</v>
      </c>
      <c r="J62" s="74"/>
      <c r="K62" s="74"/>
      <c r="L62" s="149"/>
    </row>
    <row r="63" spans="1:12" x14ac:dyDescent="0.25">
      <c r="A63" s="44">
        <v>1148</v>
      </c>
      <c r="B63" s="71" t="s">
        <v>74</v>
      </c>
      <c r="C63" s="72">
        <f t="shared" si="5"/>
        <v>27247.06</v>
      </c>
      <c r="D63" s="74">
        <v>27247.06</v>
      </c>
      <c r="E63" s="74"/>
      <c r="F63" s="74"/>
      <c r="G63" s="148"/>
      <c r="H63" s="72">
        <f t="shared" si="6"/>
        <v>22655</v>
      </c>
      <c r="I63" s="74">
        <v>22655</v>
      </c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x14ac:dyDescent="0.25">
      <c r="A65" s="142">
        <v>1150</v>
      </c>
      <c r="B65" s="101" t="s">
        <v>76</v>
      </c>
      <c r="C65" s="108">
        <f t="shared" si="5"/>
        <v>3455</v>
      </c>
      <c r="D65" s="154">
        <v>3455</v>
      </c>
      <c r="E65" s="154"/>
      <c r="F65" s="154"/>
      <c r="G65" s="155"/>
      <c r="H65" s="108">
        <f t="shared" si="6"/>
        <v>1550</v>
      </c>
      <c r="I65" s="154">
        <v>1550</v>
      </c>
      <c r="J65" s="154"/>
      <c r="K65" s="154"/>
      <c r="L65" s="156"/>
    </row>
    <row r="66" spans="1:12" ht="36" x14ac:dyDescent="0.25">
      <c r="A66" s="56">
        <v>1200</v>
      </c>
      <c r="B66" s="139" t="s">
        <v>77</v>
      </c>
      <c r="C66" s="57">
        <f t="shared" si="5"/>
        <v>131476.66</v>
      </c>
      <c r="D66" s="63">
        <f>SUM(D67:D68)</f>
        <v>131476.66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129479</v>
      </c>
      <c r="I66" s="63">
        <f>SUM(I67:I68)</f>
        <v>129479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24" x14ac:dyDescent="0.25">
      <c r="A67" s="159">
        <v>1210</v>
      </c>
      <c r="B67" s="65" t="s">
        <v>78</v>
      </c>
      <c r="C67" s="66">
        <f t="shared" si="5"/>
        <v>101962</v>
      </c>
      <c r="D67" s="68">
        <v>101962</v>
      </c>
      <c r="E67" s="68"/>
      <c r="F67" s="68"/>
      <c r="G67" s="146"/>
      <c r="H67" s="66">
        <f t="shared" si="6"/>
        <v>99964</v>
      </c>
      <c r="I67" s="68">
        <v>99964</v>
      </c>
      <c r="J67" s="68"/>
      <c r="K67" s="68"/>
      <c r="L67" s="147"/>
    </row>
    <row r="68" spans="1:12" ht="24" x14ac:dyDescent="0.25">
      <c r="A68" s="150">
        <v>1220</v>
      </c>
      <c r="B68" s="71" t="s">
        <v>79</v>
      </c>
      <c r="C68" s="72">
        <f t="shared" si="5"/>
        <v>29514.660000000003</v>
      </c>
      <c r="D68" s="151">
        <f>SUM(D69:D73)</f>
        <v>29514.660000000003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29515</v>
      </c>
      <c r="I68" s="151">
        <f>SUM(I69:I73)</f>
        <v>29515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x14ac:dyDescent="0.25">
      <c r="A69" s="44">
        <v>1221</v>
      </c>
      <c r="B69" s="71" t="s">
        <v>80</v>
      </c>
      <c r="C69" s="72">
        <f t="shared" si="5"/>
        <v>18808.88</v>
      </c>
      <c r="D69" s="74">
        <v>18808.88</v>
      </c>
      <c r="E69" s="74"/>
      <c r="F69" s="74"/>
      <c r="G69" s="148"/>
      <c r="H69" s="72">
        <f t="shared" si="6"/>
        <v>18809</v>
      </c>
      <c r="I69" s="74">
        <v>18809</v>
      </c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x14ac:dyDescent="0.25">
      <c r="A72" s="44">
        <v>1227</v>
      </c>
      <c r="B72" s="71" t="s">
        <v>83</v>
      </c>
      <c r="C72" s="72">
        <f t="shared" si="5"/>
        <v>10277.780000000001</v>
      </c>
      <c r="D72" s="74">
        <v>10277.780000000001</v>
      </c>
      <c r="E72" s="74"/>
      <c r="F72" s="74"/>
      <c r="G72" s="148"/>
      <c r="H72" s="72">
        <f t="shared" si="6"/>
        <v>10278</v>
      </c>
      <c r="I72" s="74">
        <v>10278</v>
      </c>
      <c r="J72" s="74"/>
      <c r="K72" s="74"/>
      <c r="L72" s="149"/>
    </row>
    <row r="73" spans="1:12" ht="60" x14ac:dyDescent="0.25">
      <c r="A73" s="44">
        <v>1228</v>
      </c>
      <c r="B73" s="71" t="s">
        <v>84</v>
      </c>
      <c r="C73" s="72">
        <f t="shared" si="5"/>
        <v>428</v>
      </c>
      <c r="D73" s="74">
        <v>428</v>
      </c>
      <c r="E73" s="74"/>
      <c r="F73" s="74"/>
      <c r="G73" s="148"/>
      <c r="H73" s="72">
        <f t="shared" si="6"/>
        <v>428</v>
      </c>
      <c r="I73" s="74">
        <v>428</v>
      </c>
      <c r="J73" s="74"/>
      <c r="K73" s="74"/>
      <c r="L73" s="149"/>
    </row>
    <row r="74" spans="1:12" x14ac:dyDescent="0.25">
      <c r="A74" s="134">
        <v>2000</v>
      </c>
      <c r="B74" s="134" t="s">
        <v>85</v>
      </c>
      <c r="C74" s="135">
        <f t="shared" si="5"/>
        <v>69387</v>
      </c>
      <c r="D74" s="136">
        <f>SUM(D75,D82,D129,D163,D164,D171)</f>
        <v>62650</v>
      </c>
      <c r="E74" s="136">
        <f>SUM(E75,E82,E129,E163,E164,E171)</f>
        <v>0</v>
      </c>
      <c r="F74" s="136">
        <f>SUM(F75,F82,F129,F163,F164,F171)</f>
        <v>6737</v>
      </c>
      <c r="G74" s="137">
        <f>SUM(G75,G82,G129,G163,G164,G171)</f>
        <v>0</v>
      </c>
      <c r="H74" s="135">
        <f t="shared" si="6"/>
        <v>63467</v>
      </c>
      <c r="I74" s="136">
        <f>SUM(I75,I82,I129,I163,I164,I171)</f>
        <v>56730</v>
      </c>
      <c r="J74" s="136">
        <f>SUM(J75,J82,J129,J163,J164,J171)</f>
        <v>0</v>
      </c>
      <c r="K74" s="136">
        <f>SUM(K75,K82,K129,K163,K164,K171)</f>
        <v>6737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x14ac:dyDescent="0.25">
      <c r="A82" s="56">
        <v>2200</v>
      </c>
      <c r="B82" s="139" t="s">
        <v>91</v>
      </c>
      <c r="C82" s="57">
        <f t="shared" si="5"/>
        <v>35695</v>
      </c>
      <c r="D82" s="63">
        <f>SUM(D83,D88,D94,D102,D111,D115,D121,D127)</f>
        <v>30910</v>
      </c>
      <c r="E82" s="63">
        <f>SUM(E83,E88,E94,E102,E111,E115,E121,E127)</f>
        <v>0</v>
      </c>
      <c r="F82" s="63">
        <f>SUM(F83,F88,F94,F102,F111,F115,F121,F127)</f>
        <v>4785</v>
      </c>
      <c r="G82" s="157">
        <f>SUM(G83,G88,G94,G102,G111,G115,G121,G127)</f>
        <v>0</v>
      </c>
      <c r="H82" s="57">
        <f t="shared" si="6"/>
        <v>34266</v>
      </c>
      <c r="I82" s="63">
        <f>SUM(I83,I88,I94,I102,I111,I115,I121,I127)</f>
        <v>29181</v>
      </c>
      <c r="J82" s="63">
        <f>SUM(J83,J88,J94,J102,J111,J115,J121,J127)</f>
        <v>0</v>
      </c>
      <c r="K82" s="63">
        <f>SUM(K83,K88,K94,K102,K111,K115,K121,K127)</f>
        <v>5085</v>
      </c>
      <c r="L82" s="163">
        <f>SUM(L83,L88,L94,L102,L111,L115,L121,L127)</f>
        <v>0</v>
      </c>
    </row>
    <row r="83" spans="1:12" ht="24" x14ac:dyDescent="0.25">
      <c r="A83" s="142">
        <v>2210</v>
      </c>
      <c r="B83" s="101" t="s">
        <v>92</v>
      </c>
      <c r="C83" s="108">
        <f t="shared" si="5"/>
        <v>3327</v>
      </c>
      <c r="D83" s="143">
        <f>SUM(D84:D87)</f>
        <v>3207</v>
      </c>
      <c r="E83" s="143">
        <f>SUM(E84:E87)</f>
        <v>0</v>
      </c>
      <c r="F83" s="143">
        <f>SUM(F84:F87)</f>
        <v>120</v>
      </c>
      <c r="G83" s="143">
        <f>SUM(G84:G87)</f>
        <v>0</v>
      </c>
      <c r="H83" s="108">
        <f t="shared" si="6"/>
        <v>3040</v>
      </c>
      <c r="I83" s="143">
        <f>SUM(I84:I87)</f>
        <v>2900</v>
      </c>
      <c r="J83" s="143">
        <f>SUM(J84:J87)</f>
        <v>0</v>
      </c>
      <c r="K83" s="143">
        <f>SUM(K84:K87)</f>
        <v>140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x14ac:dyDescent="0.25">
      <c r="A85" s="44">
        <v>2212</v>
      </c>
      <c r="B85" s="71" t="s">
        <v>94</v>
      </c>
      <c r="C85" s="72">
        <f t="shared" si="5"/>
        <v>3207</v>
      </c>
      <c r="D85" s="74">
        <v>3207</v>
      </c>
      <c r="E85" s="74"/>
      <c r="F85" s="74"/>
      <c r="G85" s="148"/>
      <c r="H85" s="72">
        <f t="shared" si="6"/>
        <v>2920</v>
      </c>
      <c r="I85" s="74">
        <v>2900</v>
      </c>
      <c r="J85" s="74"/>
      <c r="K85" s="74">
        <v>20</v>
      </c>
      <c r="L85" s="149"/>
    </row>
    <row r="86" spans="1:12" ht="24" x14ac:dyDescent="0.25">
      <c r="A86" s="44">
        <v>2214</v>
      </c>
      <c r="B86" s="71" t="s">
        <v>95</v>
      </c>
      <c r="C86" s="72">
        <f t="shared" si="5"/>
        <v>120</v>
      </c>
      <c r="D86" s="74"/>
      <c r="E86" s="74"/>
      <c r="F86" s="74">
        <v>120</v>
      </c>
      <c r="G86" s="148"/>
      <c r="H86" s="72">
        <f t="shared" si="6"/>
        <v>120</v>
      </c>
      <c r="I86" s="74"/>
      <c r="J86" s="74"/>
      <c r="K86" s="74">
        <v>120</v>
      </c>
      <c r="L86" s="149"/>
    </row>
    <row r="87" spans="1:12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/>
      <c r="J87" s="74"/>
      <c r="K87" s="74"/>
      <c r="L87" s="149"/>
    </row>
    <row r="88" spans="1:12" ht="24" x14ac:dyDescent="0.25">
      <c r="A88" s="150">
        <v>2220</v>
      </c>
      <c r="B88" s="71" t="s">
        <v>97</v>
      </c>
      <c r="C88" s="72">
        <f t="shared" si="5"/>
        <v>15540</v>
      </c>
      <c r="D88" s="151">
        <f>SUM(D89:D93)</f>
        <v>12448</v>
      </c>
      <c r="E88" s="151">
        <f>SUM(E89:E93)</f>
        <v>0</v>
      </c>
      <c r="F88" s="151">
        <f>SUM(F89:F93)</f>
        <v>3092</v>
      </c>
      <c r="G88" s="152">
        <f>SUM(G89:G93)</f>
        <v>0</v>
      </c>
      <c r="H88" s="72">
        <f t="shared" si="6"/>
        <v>15702</v>
      </c>
      <c r="I88" s="151">
        <f>SUM(I89:I93)</f>
        <v>12140</v>
      </c>
      <c r="J88" s="151">
        <f>SUM(J89:J93)</f>
        <v>0</v>
      </c>
      <c r="K88" s="151">
        <f>SUM(K89:K93)</f>
        <v>3562</v>
      </c>
      <c r="L88" s="153">
        <f>SUM(L89:L93)</f>
        <v>0</v>
      </c>
    </row>
    <row r="89" spans="1:12" ht="24" x14ac:dyDescent="0.25">
      <c r="A89" s="44">
        <v>2221</v>
      </c>
      <c r="B89" s="71" t="s">
        <v>98</v>
      </c>
      <c r="C89" s="72">
        <f t="shared" si="5"/>
        <v>4857</v>
      </c>
      <c r="D89" s="74">
        <v>4027</v>
      </c>
      <c r="E89" s="74"/>
      <c r="F89" s="74">
        <v>830</v>
      </c>
      <c r="G89" s="148"/>
      <c r="H89" s="72">
        <f t="shared" si="6"/>
        <v>3707</v>
      </c>
      <c r="I89" s="74">
        <v>2877</v>
      </c>
      <c r="J89" s="74"/>
      <c r="K89" s="74">
        <v>830</v>
      </c>
      <c r="L89" s="149"/>
    </row>
    <row r="90" spans="1:12" x14ac:dyDescent="0.25">
      <c r="A90" s="44">
        <v>2222</v>
      </c>
      <c r="B90" s="71" t="s">
        <v>99</v>
      </c>
      <c r="C90" s="72">
        <f t="shared" si="5"/>
        <v>1088</v>
      </c>
      <c r="D90" s="74">
        <v>137</v>
      </c>
      <c r="E90" s="74"/>
      <c r="F90" s="74">
        <v>951</v>
      </c>
      <c r="G90" s="148"/>
      <c r="H90" s="72">
        <f t="shared" si="6"/>
        <v>993</v>
      </c>
      <c r="I90" s="74"/>
      <c r="J90" s="74"/>
      <c r="K90" s="74">
        <v>993</v>
      </c>
      <c r="L90" s="149"/>
    </row>
    <row r="91" spans="1:12" x14ac:dyDescent="0.25">
      <c r="A91" s="44">
        <v>2223</v>
      </c>
      <c r="B91" s="71" t="s">
        <v>100</v>
      </c>
      <c r="C91" s="72">
        <f t="shared" si="5"/>
        <v>9284</v>
      </c>
      <c r="D91" s="74">
        <v>8284</v>
      </c>
      <c r="E91" s="74"/>
      <c r="F91" s="74">
        <v>1000</v>
      </c>
      <c r="G91" s="148"/>
      <c r="H91" s="72">
        <f t="shared" si="6"/>
        <v>10691</v>
      </c>
      <c r="I91" s="74">
        <v>9263</v>
      </c>
      <c r="J91" s="74"/>
      <c r="K91" s="74">
        <v>1428</v>
      </c>
      <c r="L91" s="149"/>
    </row>
    <row r="92" spans="1:12" ht="48" x14ac:dyDescent="0.25">
      <c r="A92" s="44">
        <v>2224</v>
      </c>
      <c r="B92" s="71" t="s">
        <v>101</v>
      </c>
      <c r="C92" s="72">
        <f t="shared" si="5"/>
        <v>311</v>
      </c>
      <c r="D92" s="74"/>
      <c r="E92" s="74"/>
      <c r="F92" s="74">
        <v>311</v>
      </c>
      <c r="G92" s="148"/>
      <c r="H92" s="72">
        <f t="shared" si="6"/>
        <v>311</v>
      </c>
      <c r="I92" s="74"/>
      <c r="J92" s="74"/>
      <c r="K92" s="74">
        <v>311</v>
      </c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x14ac:dyDescent="0.25">
      <c r="A94" s="150">
        <v>2230</v>
      </c>
      <c r="B94" s="71" t="s">
        <v>103</v>
      </c>
      <c r="C94" s="72">
        <f t="shared" si="5"/>
        <v>2026</v>
      </c>
      <c r="D94" s="151">
        <f>SUM(D95:D101)</f>
        <v>1704</v>
      </c>
      <c r="E94" s="151">
        <f>SUM(E95:E101)</f>
        <v>0</v>
      </c>
      <c r="F94" s="151">
        <f>SUM(F95:F101)</f>
        <v>322</v>
      </c>
      <c r="G94" s="152">
        <f>SUM(G95:G101)</f>
        <v>0</v>
      </c>
      <c r="H94" s="72">
        <f t="shared" si="6"/>
        <v>1506</v>
      </c>
      <c r="I94" s="151">
        <f>SUM(I95:I101)</f>
        <v>1204</v>
      </c>
      <c r="J94" s="151">
        <f>SUM(J95:J101)</f>
        <v>0</v>
      </c>
      <c r="K94" s="151">
        <f>SUM(K95:K101)</f>
        <v>302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x14ac:dyDescent="0.25">
      <c r="A99" s="44">
        <v>2235</v>
      </c>
      <c r="B99" s="71" t="s">
        <v>108</v>
      </c>
      <c r="C99" s="72">
        <f t="shared" si="5"/>
        <v>222</v>
      </c>
      <c r="D99" s="74">
        <v>0</v>
      </c>
      <c r="E99" s="74"/>
      <c r="F99" s="74">
        <v>222</v>
      </c>
      <c r="G99" s="148"/>
      <c r="H99" s="72">
        <f t="shared" si="6"/>
        <v>222</v>
      </c>
      <c r="I99" s="74"/>
      <c r="J99" s="74"/>
      <c r="K99" s="74">
        <v>222</v>
      </c>
      <c r="L99" s="149"/>
    </row>
    <row r="100" spans="1:12" x14ac:dyDescent="0.25">
      <c r="A100" s="44">
        <v>2236</v>
      </c>
      <c r="B100" s="71" t="s">
        <v>109</v>
      </c>
      <c r="C100" s="72">
        <f t="shared" si="5"/>
        <v>100</v>
      </c>
      <c r="D100" s="74"/>
      <c r="E100" s="74"/>
      <c r="F100" s="74">
        <v>100</v>
      </c>
      <c r="G100" s="148"/>
      <c r="H100" s="72">
        <f t="shared" si="6"/>
        <v>80</v>
      </c>
      <c r="I100" s="74"/>
      <c r="J100" s="74"/>
      <c r="K100" s="74">
        <v>80</v>
      </c>
      <c r="L100" s="149"/>
    </row>
    <row r="101" spans="1:12" ht="24" x14ac:dyDescent="0.25">
      <c r="A101" s="44">
        <v>2239</v>
      </c>
      <c r="B101" s="71" t="s">
        <v>110</v>
      </c>
      <c r="C101" s="72">
        <f t="shared" si="5"/>
        <v>1704</v>
      </c>
      <c r="D101" s="74">
        <v>1704</v>
      </c>
      <c r="E101" s="74"/>
      <c r="F101" s="74"/>
      <c r="G101" s="148"/>
      <c r="H101" s="72">
        <f t="shared" si="6"/>
        <v>1204</v>
      </c>
      <c r="I101" s="74">
        <v>1204</v>
      </c>
      <c r="J101" s="74"/>
      <c r="K101" s="74"/>
      <c r="L101" s="149"/>
    </row>
    <row r="102" spans="1:12" ht="36" x14ac:dyDescent="0.25">
      <c r="A102" s="150">
        <v>2240</v>
      </c>
      <c r="B102" s="71" t="s">
        <v>111</v>
      </c>
      <c r="C102" s="72">
        <f t="shared" si="5"/>
        <v>11118</v>
      </c>
      <c r="D102" s="151">
        <f>SUM(D103:D110)</f>
        <v>10045</v>
      </c>
      <c r="E102" s="151">
        <f>SUM(E103:E110)</f>
        <v>0</v>
      </c>
      <c r="F102" s="151">
        <f>SUM(F103:F110)</f>
        <v>1073</v>
      </c>
      <c r="G102" s="152">
        <f>SUM(G103:G110)</f>
        <v>0</v>
      </c>
      <c r="H102" s="72">
        <f t="shared" si="6"/>
        <v>9267</v>
      </c>
      <c r="I102" s="151">
        <f>SUM(I103:I110)</f>
        <v>8364</v>
      </c>
      <c r="J102" s="151">
        <f>SUM(J103:J110)</f>
        <v>0</v>
      </c>
      <c r="K102" s="151">
        <f>SUM(K103:K110)</f>
        <v>903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x14ac:dyDescent="0.25">
      <c r="A104" s="44">
        <v>2242</v>
      </c>
      <c r="B104" s="71" t="s">
        <v>113</v>
      </c>
      <c r="C104" s="72">
        <f t="shared" si="5"/>
        <v>1344</v>
      </c>
      <c r="D104" s="74">
        <v>591</v>
      </c>
      <c r="E104" s="74"/>
      <c r="F104" s="74">
        <v>753</v>
      </c>
      <c r="G104" s="148"/>
      <c r="H104" s="72">
        <f t="shared" si="6"/>
        <v>1294</v>
      </c>
      <c r="I104" s="74">
        <v>541</v>
      </c>
      <c r="J104" s="74"/>
      <c r="K104" s="74">
        <v>753</v>
      </c>
      <c r="L104" s="149"/>
    </row>
    <row r="105" spans="1:12" ht="24" x14ac:dyDescent="0.25">
      <c r="A105" s="44">
        <v>2243</v>
      </c>
      <c r="B105" s="71" t="s">
        <v>114</v>
      </c>
      <c r="C105" s="72">
        <f t="shared" si="5"/>
        <v>1495</v>
      </c>
      <c r="D105" s="74">
        <v>1495</v>
      </c>
      <c r="E105" s="74"/>
      <c r="F105" s="74"/>
      <c r="G105" s="148"/>
      <c r="H105" s="72">
        <f t="shared" si="6"/>
        <v>1436</v>
      </c>
      <c r="I105" s="74">
        <v>1436</v>
      </c>
      <c r="J105" s="74"/>
      <c r="K105" s="74"/>
      <c r="L105" s="149"/>
    </row>
    <row r="106" spans="1:12" x14ac:dyDescent="0.25">
      <c r="A106" s="44">
        <v>2244</v>
      </c>
      <c r="B106" s="71" t="s">
        <v>115</v>
      </c>
      <c r="C106" s="72">
        <f t="shared" si="5"/>
        <v>7979</v>
      </c>
      <c r="D106" s="74">
        <v>7659</v>
      </c>
      <c r="E106" s="74"/>
      <c r="F106" s="74">
        <v>320</v>
      </c>
      <c r="G106" s="148"/>
      <c r="H106" s="72">
        <f t="shared" si="6"/>
        <v>6237</v>
      </c>
      <c r="I106" s="74">
        <f>7154-1067</f>
        <v>6087</v>
      </c>
      <c r="J106" s="74"/>
      <c r="K106" s="74">
        <v>150</v>
      </c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x14ac:dyDescent="0.25">
      <c r="A108" s="44">
        <v>2247</v>
      </c>
      <c r="B108" s="71" t="s">
        <v>117</v>
      </c>
      <c r="C108" s="72">
        <f t="shared" si="5"/>
        <v>300</v>
      </c>
      <c r="D108" s="74">
        <v>300</v>
      </c>
      <c r="E108" s="74"/>
      <c r="F108" s="74"/>
      <c r="G108" s="148"/>
      <c r="H108" s="72">
        <f t="shared" si="6"/>
        <v>300</v>
      </c>
      <c r="I108" s="74">
        <v>300</v>
      </c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x14ac:dyDescent="0.25">
      <c r="A111" s="150">
        <v>2250</v>
      </c>
      <c r="B111" s="71" t="s">
        <v>120</v>
      </c>
      <c r="C111" s="72">
        <f t="shared" si="5"/>
        <v>3506</v>
      </c>
      <c r="D111" s="151">
        <f>SUM(D112:D114)</f>
        <v>3506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3506</v>
      </c>
      <c r="I111" s="151">
        <f>SUM(I112:I114)</f>
        <v>3506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x14ac:dyDescent="0.25">
      <c r="A114" s="44">
        <v>2259</v>
      </c>
      <c r="B114" s="71" t="s">
        <v>123</v>
      </c>
      <c r="C114" s="72">
        <f>SUM(D114:G114)</f>
        <v>3506</v>
      </c>
      <c r="D114" s="74">
        <v>3506</v>
      </c>
      <c r="E114" s="74"/>
      <c r="F114" s="74"/>
      <c r="G114" s="148"/>
      <c r="H114" s="72">
        <f>SUM(I114:L114)</f>
        <v>3506</v>
      </c>
      <c r="I114" s="74">
        <v>3506</v>
      </c>
      <c r="J114" s="74"/>
      <c r="K114" s="74"/>
      <c r="L114" s="149"/>
    </row>
    <row r="115" spans="1:12" x14ac:dyDescent="0.25">
      <c r="A115" s="150">
        <v>2260</v>
      </c>
      <c r="B115" s="71" t="s">
        <v>124</v>
      </c>
      <c r="C115" s="72">
        <f t="shared" ref="C115:C186" si="7">SUM(D115:G115)</f>
        <v>178</v>
      </c>
      <c r="D115" s="151">
        <f>SUM(D116:D120)</f>
        <v>0</v>
      </c>
      <c r="E115" s="151">
        <f>SUM(E116:E120)</f>
        <v>0</v>
      </c>
      <c r="F115" s="151">
        <f>SUM(F116:F120)</f>
        <v>178</v>
      </c>
      <c r="G115" s="152">
        <f>SUM(G116:G120)</f>
        <v>0</v>
      </c>
      <c r="H115" s="72">
        <f t="shared" ref="H115:H187" si="8">SUM(I115:L115)</f>
        <v>178</v>
      </c>
      <c r="I115" s="151">
        <f>SUM(I116:I120)</f>
        <v>0</v>
      </c>
      <c r="J115" s="151">
        <f>SUM(J116:J120)</f>
        <v>0</v>
      </c>
      <c r="K115" s="151">
        <f>SUM(K116:K120)</f>
        <v>178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x14ac:dyDescent="0.25">
      <c r="A119" s="44">
        <v>2264</v>
      </c>
      <c r="B119" s="71" t="s">
        <v>128</v>
      </c>
      <c r="C119" s="72">
        <f t="shared" si="7"/>
        <v>153</v>
      </c>
      <c r="D119" s="74"/>
      <c r="E119" s="74"/>
      <c r="F119" s="74">
        <v>153</v>
      </c>
      <c r="G119" s="148"/>
      <c r="H119" s="72">
        <f t="shared" si="8"/>
        <v>153</v>
      </c>
      <c r="I119" s="74"/>
      <c r="J119" s="74"/>
      <c r="K119" s="74">
        <v>153</v>
      </c>
      <c r="L119" s="149"/>
    </row>
    <row r="120" spans="1:12" x14ac:dyDescent="0.25">
      <c r="A120" s="44">
        <v>2269</v>
      </c>
      <c r="B120" s="71" t="s">
        <v>129</v>
      </c>
      <c r="C120" s="72">
        <f t="shared" si="7"/>
        <v>25</v>
      </c>
      <c r="D120" s="74"/>
      <c r="E120" s="74"/>
      <c r="F120" s="74">
        <v>25</v>
      </c>
      <c r="G120" s="148"/>
      <c r="H120" s="72">
        <f t="shared" si="8"/>
        <v>25</v>
      </c>
      <c r="I120" s="74"/>
      <c r="J120" s="74"/>
      <c r="K120" s="74">
        <v>25</v>
      </c>
      <c r="L120" s="149"/>
    </row>
    <row r="121" spans="1:12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1067</v>
      </c>
      <c r="I121" s="151">
        <f>SUM(I122:I126)</f>
        <v>1067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1067</v>
      </c>
      <c r="I124" s="74">
        <v>1067</v>
      </c>
      <c r="J124" s="74"/>
      <c r="K124" s="74"/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/>
      <c r="J126" s="74"/>
      <c r="K126" s="74"/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customHeight="1" x14ac:dyDescent="0.25">
      <c r="A129" s="56">
        <v>2300</v>
      </c>
      <c r="B129" s="139" t="s">
        <v>138</v>
      </c>
      <c r="C129" s="57">
        <f t="shared" si="7"/>
        <v>23734</v>
      </c>
      <c r="D129" s="63">
        <f>SUM(D130,D135,D139,D140,D143,D150,D158,D159,D162)</f>
        <v>21782</v>
      </c>
      <c r="E129" s="63">
        <f>SUM(E130,E135,E139,E140,E143,E150,E158,E159,E162)</f>
        <v>0</v>
      </c>
      <c r="F129" s="63">
        <f>SUM(F130,F135,F139,F140,F143,F150,F158,F159,F162)</f>
        <v>1952</v>
      </c>
      <c r="G129" s="157">
        <f>SUM(G130,G135,G139,G140,G143,G150,G158,G159,G162)</f>
        <v>0</v>
      </c>
      <c r="H129" s="57">
        <f t="shared" si="8"/>
        <v>19243</v>
      </c>
      <c r="I129" s="63">
        <f>SUM(I130,I135,I139,I140,I143,I150,I158,I159,I162)</f>
        <v>17591</v>
      </c>
      <c r="J129" s="63">
        <f>SUM(J130,J135,J139,J140,J143,J150,J158,J159,J162)</f>
        <v>0</v>
      </c>
      <c r="K129" s="63">
        <f>SUM(K130,K135,K139,K140,K143,K150,K158,K159,K162)</f>
        <v>1652</v>
      </c>
      <c r="L129" s="158">
        <f>SUM(L130,L135,L139,L140,L143,L150,L158,L159,L162)</f>
        <v>0</v>
      </c>
    </row>
    <row r="130" spans="1:12" ht="24" x14ac:dyDescent="0.25">
      <c r="A130" s="159">
        <v>2310</v>
      </c>
      <c r="B130" s="65" t="s">
        <v>139</v>
      </c>
      <c r="C130" s="66">
        <f t="shared" si="7"/>
        <v>7505</v>
      </c>
      <c r="D130" s="160">
        <f>SUM(D131:D134)</f>
        <v>6053</v>
      </c>
      <c r="E130" s="160">
        <f t="shared" ref="E130:L130" si="10">SUM(E131:E134)</f>
        <v>0</v>
      </c>
      <c r="F130" s="160">
        <f t="shared" si="10"/>
        <v>1452</v>
      </c>
      <c r="G130" s="161">
        <f t="shared" si="10"/>
        <v>0</v>
      </c>
      <c r="H130" s="66">
        <f t="shared" si="8"/>
        <v>6253</v>
      </c>
      <c r="I130" s="160">
        <f t="shared" si="10"/>
        <v>5101</v>
      </c>
      <c r="J130" s="160">
        <f t="shared" si="10"/>
        <v>0</v>
      </c>
      <c r="K130" s="160">
        <f t="shared" si="10"/>
        <v>1152</v>
      </c>
      <c r="L130" s="162">
        <f t="shared" si="10"/>
        <v>0</v>
      </c>
    </row>
    <row r="131" spans="1:12" x14ac:dyDescent="0.25">
      <c r="A131" s="44">
        <v>2311</v>
      </c>
      <c r="B131" s="71" t="s">
        <v>140</v>
      </c>
      <c r="C131" s="72">
        <f t="shared" si="7"/>
        <v>4100</v>
      </c>
      <c r="D131" s="74">
        <v>3600</v>
      </c>
      <c r="E131" s="74"/>
      <c r="F131" s="74">
        <v>500</v>
      </c>
      <c r="G131" s="148"/>
      <c r="H131" s="72">
        <f t="shared" si="8"/>
        <v>3142</v>
      </c>
      <c r="I131" s="74">
        <v>2942</v>
      </c>
      <c r="J131" s="74"/>
      <c r="K131" s="74">
        <v>200</v>
      </c>
      <c r="L131" s="149"/>
    </row>
    <row r="132" spans="1:12" x14ac:dyDescent="0.25">
      <c r="A132" s="44">
        <v>2312</v>
      </c>
      <c r="B132" s="71" t="s">
        <v>141</v>
      </c>
      <c r="C132" s="72">
        <f t="shared" si="7"/>
        <v>2015</v>
      </c>
      <c r="D132" s="74">
        <v>1063</v>
      </c>
      <c r="E132" s="74"/>
      <c r="F132" s="74">
        <v>952</v>
      </c>
      <c r="G132" s="148"/>
      <c r="H132" s="72">
        <f t="shared" si="8"/>
        <v>2015</v>
      </c>
      <c r="I132" s="74">
        <v>1063</v>
      </c>
      <c r="J132" s="74"/>
      <c r="K132" s="74">
        <v>952</v>
      </c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customHeight="1" x14ac:dyDescent="0.25">
      <c r="A134" s="44">
        <v>2314</v>
      </c>
      <c r="B134" s="71" t="s">
        <v>143</v>
      </c>
      <c r="C134" s="72">
        <f t="shared" si="7"/>
        <v>1390</v>
      </c>
      <c r="D134" s="74">
        <v>1390</v>
      </c>
      <c r="E134" s="74"/>
      <c r="F134" s="74"/>
      <c r="G134" s="148"/>
      <c r="H134" s="72">
        <f t="shared" si="8"/>
        <v>1096</v>
      </c>
      <c r="I134" s="74">
        <v>1096</v>
      </c>
      <c r="J134" s="74"/>
      <c r="K134" s="74"/>
      <c r="L134" s="149"/>
    </row>
    <row r="135" spans="1:12" x14ac:dyDescent="0.25">
      <c r="A135" s="150">
        <v>2320</v>
      </c>
      <c r="B135" s="71" t="s">
        <v>144</v>
      </c>
      <c r="C135" s="72">
        <f t="shared" si="7"/>
        <v>13686</v>
      </c>
      <c r="D135" s="151">
        <f>SUM(D136:D138)</f>
        <v>13686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10447</v>
      </c>
      <c r="I135" s="151">
        <f>SUM(I136:I138)</f>
        <v>10447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2" x14ac:dyDescent="0.25">
      <c r="A136" s="44">
        <v>2321</v>
      </c>
      <c r="B136" s="71" t="s">
        <v>145</v>
      </c>
      <c r="C136" s="72">
        <f t="shared" si="7"/>
        <v>12151</v>
      </c>
      <c r="D136" s="74">
        <v>12151</v>
      </c>
      <c r="E136" s="74"/>
      <c r="F136" s="74">
        <v>0</v>
      </c>
      <c r="G136" s="148"/>
      <c r="H136" s="72">
        <f t="shared" si="8"/>
        <v>9000</v>
      </c>
      <c r="I136" s="74">
        <v>9000</v>
      </c>
      <c r="J136" s="74"/>
      <c r="K136" s="74"/>
      <c r="L136" s="149"/>
    </row>
    <row r="137" spans="1:12" x14ac:dyDescent="0.25">
      <c r="A137" s="44">
        <v>2322</v>
      </c>
      <c r="B137" s="71" t="s">
        <v>146</v>
      </c>
      <c r="C137" s="72">
        <f t="shared" si="7"/>
        <v>1535</v>
      </c>
      <c r="D137" s="74">
        <v>1535</v>
      </c>
      <c r="E137" s="74"/>
      <c r="F137" s="74"/>
      <c r="G137" s="148"/>
      <c r="H137" s="72">
        <f t="shared" si="8"/>
        <v>1447</v>
      </c>
      <c r="I137" s="74">
        <f>88+1359</f>
        <v>1447</v>
      </c>
      <c r="J137" s="74"/>
      <c r="K137" s="74"/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x14ac:dyDescent="0.25">
      <c r="A143" s="142">
        <v>2350</v>
      </c>
      <c r="B143" s="101" t="s">
        <v>152</v>
      </c>
      <c r="C143" s="108">
        <f t="shared" si="7"/>
        <v>2543</v>
      </c>
      <c r="D143" s="143">
        <f>SUM(D144:D149)</f>
        <v>2043</v>
      </c>
      <c r="E143" s="143">
        <f>SUM(E144:E149)</f>
        <v>0</v>
      </c>
      <c r="F143" s="143">
        <f>SUM(F144:F149)</f>
        <v>500</v>
      </c>
      <c r="G143" s="144">
        <f>SUM(G144:G149)</f>
        <v>0</v>
      </c>
      <c r="H143" s="108">
        <f t="shared" si="8"/>
        <v>2543</v>
      </c>
      <c r="I143" s="143">
        <f>SUM(I144:I149)</f>
        <v>2043</v>
      </c>
      <c r="J143" s="143">
        <f>SUM(J144:J149)</f>
        <v>0</v>
      </c>
      <c r="K143" s="143">
        <f>SUM(K144:K149)</f>
        <v>500</v>
      </c>
      <c r="L143" s="145">
        <f>SUM(L144:L149)</f>
        <v>0</v>
      </c>
    </row>
    <row r="144" spans="1:12" x14ac:dyDescent="0.25">
      <c r="A144" s="38">
        <v>2351</v>
      </c>
      <c r="B144" s="65" t="s">
        <v>153</v>
      </c>
      <c r="C144" s="66">
        <f t="shared" si="7"/>
        <v>200</v>
      </c>
      <c r="D144" s="68"/>
      <c r="E144" s="68"/>
      <c r="F144" s="68">
        <v>200</v>
      </c>
      <c r="G144" s="146"/>
      <c r="H144" s="66">
        <f t="shared" si="8"/>
        <v>200</v>
      </c>
      <c r="I144" s="68"/>
      <c r="J144" s="68"/>
      <c r="K144" s="68">
        <v>200</v>
      </c>
      <c r="L144" s="147"/>
    </row>
    <row r="145" spans="1:12" x14ac:dyDescent="0.25">
      <c r="A145" s="44">
        <v>2352</v>
      </c>
      <c r="B145" s="71" t="s">
        <v>154</v>
      </c>
      <c r="C145" s="72">
        <f t="shared" si="7"/>
        <v>2253</v>
      </c>
      <c r="D145" s="74">
        <v>1953</v>
      </c>
      <c r="E145" s="74"/>
      <c r="F145" s="74">
        <v>300</v>
      </c>
      <c r="G145" s="148"/>
      <c r="H145" s="72">
        <f t="shared" si="8"/>
        <v>2253</v>
      </c>
      <c r="I145" s="74">
        <v>1953</v>
      </c>
      <c r="J145" s="74"/>
      <c r="K145" s="74">
        <v>300</v>
      </c>
      <c r="L145" s="149"/>
    </row>
    <row r="146" spans="1:12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/>
      <c r="J146" s="74"/>
      <c r="K146" s="74"/>
      <c r="L146" s="149"/>
    </row>
    <row r="147" spans="1:12" ht="24" x14ac:dyDescent="0.25">
      <c r="A147" s="44">
        <v>2354</v>
      </c>
      <c r="B147" s="71" t="s">
        <v>156</v>
      </c>
      <c r="C147" s="72">
        <f t="shared" si="7"/>
        <v>90</v>
      </c>
      <c r="D147" s="74">
        <v>90</v>
      </c>
      <c r="E147" s="74"/>
      <c r="F147" s="74"/>
      <c r="G147" s="148"/>
      <c r="H147" s="72">
        <f t="shared" si="8"/>
        <v>90</v>
      </c>
      <c r="I147" s="74">
        <v>90</v>
      </c>
      <c r="J147" s="74"/>
      <c r="K147" s="74"/>
      <c r="L147" s="149"/>
    </row>
    <row r="148" spans="1:12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x14ac:dyDescent="0.25">
      <c r="A163" s="56">
        <v>2400</v>
      </c>
      <c r="B163" s="139" t="s">
        <v>172</v>
      </c>
      <c r="C163" s="57">
        <f t="shared" si="7"/>
        <v>9851</v>
      </c>
      <c r="D163" s="168">
        <v>9851</v>
      </c>
      <c r="E163" s="168"/>
      <c r="F163" s="168"/>
      <c r="G163" s="169"/>
      <c r="H163" s="57">
        <f t="shared" si="8"/>
        <v>9851</v>
      </c>
      <c r="I163" s="168">
        <v>9851</v>
      </c>
      <c r="J163" s="168"/>
      <c r="K163" s="168"/>
      <c r="L163" s="170"/>
    </row>
    <row r="164" spans="1:12" ht="24" x14ac:dyDescent="0.25">
      <c r="A164" s="56">
        <v>2500</v>
      </c>
      <c r="B164" s="139" t="s">
        <v>173</v>
      </c>
      <c r="C164" s="57">
        <f t="shared" si="7"/>
        <v>107</v>
      </c>
      <c r="D164" s="63">
        <f>SUM(D165,D170)</f>
        <v>107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107</v>
      </c>
      <c r="I164" s="63">
        <f>SUM(I165,I170)</f>
        <v>107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customHeight="1" x14ac:dyDescent="0.25">
      <c r="A165" s="159">
        <v>2510</v>
      </c>
      <c r="B165" s="65" t="s">
        <v>174</v>
      </c>
      <c r="C165" s="66">
        <f t="shared" si="7"/>
        <v>107</v>
      </c>
      <c r="D165" s="160">
        <f>SUM(D166:D169)</f>
        <v>107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107</v>
      </c>
      <c r="I165" s="160">
        <f>SUM(I166:I169)</f>
        <v>107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x14ac:dyDescent="0.25">
      <c r="A169" s="44">
        <v>2519</v>
      </c>
      <c r="B169" s="71" t="s">
        <v>178</v>
      </c>
      <c r="C169" s="72">
        <f t="shared" si="7"/>
        <v>107</v>
      </c>
      <c r="D169" s="74">
        <v>107</v>
      </c>
      <c r="E169" s="74"/>
      <c r="F169" s="74"/>
      <c r="G169" s="148"/>
      <c r="H169" s="72">
        <f t="shared" si="8"/>
        <v>107</v>
      </c>
      <c r="I169" s="74">
        <v>107</v>
      </c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x14ac:dyDescent="0.25">
      <c r="A193" s="187"/>
      <c r="B193" s="19" t="s">
        <v>202</v>
      </c>
      <c r="C193" s="130">
        <f t="shared" si="23"/>
        <v>27950</v>
      </c>
      <c r="D193" s="131">
        <f>SUM(D194,D229,D268)</f>
        <v>27950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25000</v>
      </c>
      <c r="I193" s="131">
        <f>SUM(I194,I229,I268)</f>
        <v>25000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2" x14ac:dyDescent="0.25">
      <c r="A194" s="134">
        <v>5000</v>
      </c>
      <c r="B194" s="134" t="s">
        <v>203</v>
      </c>
      <c r="C194" s="135">
        <f t="shared" si="23"/>
        <v>27950</v>
      </c>
      <c r="D194" s="136">
        <f>D195+D203</f>
        <v>27950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25000</v>
      </c>
      <c r="I194" s="136">
        <f>I195+I203</f>
        <v>25000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x14ac:dyDescent="0.25">
      <c r="A203" s="56">
        <v>5200</v>
      </c>
      <c r="B203" s="139" t="s">
        <v>212</v>
      </c>
      <c r="C203" s="57">
        <f t="shared" si="23"/>
        <v>27950</v>
      </c>
      <c r="D203" s="63">
        <f>D204+D214+D215+D224+D225+D226+D228</f>
        <v>27950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25000</v>
      </c>
      <c r="I203" s="63">
        <f>I204+I214+I215+I224+I225+I226+I228</f>
        <v>25000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x14ac:dyDescent="0.25">
      <c r="A215" s="150">
        <v>5230</v>
      </c>
      <c r="B215" s="71" t="s">
        <v>224</v>
      </c>
      <c r="C215" s="72">
        <f t="shared" si="23"/>
        <v>27950</v>
      </c>
      <c r="D215" s="151">
        <f>SUM(D216:D223)</f>
        <v>27950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25000</v>
      </c>
      <c r="I215" s="151">
        <f>SUM(I216:I223)</f>
        <v>25000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x14ac:dyDescent="0.25">
      <c r="A218" s="44">
        <v>5233</v>
      </c>
      <c r="B218" s="71" t="s">
        <v>227</v>
      </c>
      <c r="C218" s="190">
        <f t="shared" si="23"/>
        <v>27500</v>
      </c>
      <c r="D218" s="74">
        <v>27500</v>
      </c>
      <c r="E218" s="74"/>
      <c r="F218" s="74"/>
      <c r="G218" s="148"/>
      <c r="H218" s="72">
        <f t="shared" si="24"/>
        <v>25000</v>
      </c>
      <c r="I218" s="74">
        <v>25000</v>
      </c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" hidden="1" x14ac:dyDescent="0.25">
      <c r="A223" s="44">
        <v>5239</v>
      </c>
      <c r="B223" s="71" t="s">
        <v>232</v>
      </c>
      <c r="C223" s="190">
        <f t="shared" si="23"/>
        <v>450</v>
      </c>
      <c r="D223" s="74">
        <v>450</v>
      </c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642231.25</v>
      </c>
      <c r="D284" s="223">
        <f t="shared" si="40"/>
        <v>635494.25</v>
      </c>
      <c r="E284" s="223">
        <f t="shared" si="40"/>
        <v>0</v>
      </c>
      <c r="F284" s="223">
        <f t="shared" si="40"/>
        <v>6737</v>
      </c>
      <c r="G284" s="224">
        <f t="shared" si="40"/>
        <v>0</v>
      </c>
      <c r="H284" s="225">
        <f t="shared" si="40"/>
        <v>615076</v>
      </c>
      <c r="I284" s="223">
        <f t="shared" si="40"/>
        <v>608339</v>
      </c>
      <c r="J284" s="223">
        <f t="shared" si="40"/>
        <v>0</v>
      </c>
      <c r="K284" s="223">
        <f t="shared" si="40"/>
        <v>6737</v>
      </c>
      <c r="L284" s="226">
        <f t="shared" si="40"/>
        <v>0</v>
      </c>
    </row>
    <row r="285" spans="1:12" s="24" customFormat="1" ht="13.5" thickTop="1" thickBot="1" x14ac:dyDescent="0.3">
      <c r="A285" s="291" t="s">
        <v>296</v>
      </c>
      <c r="B285" s="292"/>
      <c r="C285" s="227">
        <f>SUM(D285:G285)</f>
        <v>-110.25</v>
      </c>
      <c r="D285" s="228">
        <f>SUM(D24,D25,D41)-D50</f>
        <v>-0.25</v>
      </c>
      <c r="E285" s="228">
        <f>SUM(E24,E25,E41)-E50</f>
        <v>0</v>
      </c>
      <c r="F285" s="228">
        <f>(F26+F42)-F50</f>
        <v>-110</v>
      </c>
      <c r="G285" s="229">
        <f>G44-G50</f>
        <v>0</v>
      </c>
      <c r="H285" s="227">
        <f>SUM(I285:L285)</f>
        <v>-110</v>
      </c>
      <c r="I285" s="228">
        <f>SUM(I24,I25,I41)-I50</f>
        <v>0</v>
      </c>
      <c r="J285" s="228">
        <f>SUM(J24,J25,J41)-J50</f>
        <v>0</v>
      </c>
      <c r="K285" s="228">
        <f>(K26+K42)-K50</f>
        <v>-110</v>
      </c>
      <c r="L285" s="230">
        <f>L44-L50</f>
        <v>0</v>
      </c>
    </row>
    <row r="286" spans="1:12" s="24" customFormat="1" ht="12.75" thickTop="1" x14ac:dyDescent="0.25">
      <c r="A286" s="310" t="s">
        <v>297</v>
      </c>
      <c r="B286" s="311"/>
      <c r="C286" s="231">
        <f t="shared" ref="C286:L286" si="41">SUM(C287,C288)-C295+C296</f>
        <v>110</v>
      </c>
      <c r="D286" s="232">
        <f t="shared" si="41"/>
        <v>0</v>
      </c>
      <c r="E286" s="232">
        <f t="shared" si="41"/>
        <v>0</v>
      </c>
      <c r="F286" s="232">
        <f t="shared" si="41"/>
        <v>110</v>
      </c>
      <c r="G286" s="233">
        <f t="shared" si="41"/>
        <v>0</v>
      </c>
      <c r="H286" s="234">
        <f t="shared" si="41"/>
        <v>110</v>
      </c>
      <c r="I286" s="232">
        <f t="shared" si="41"/>
        <v>0</v>
      </c>
      <c r="J286" s="232">
        <f t="shared" si="41"/>
        <v>0</v>
      </c>
      <c r="K286" s="232">
        <f t="shared" si="41"/>
        <v>110</v>
      </c>
      <c r="L286" s="235">
        <f t="shared" si="41"/>
        <v>0</v>
      </c>
    </row>
    <row r="287" spans="1:12" s="24" customFormat="1" ht="12.75" thickBot="1" x14ac:dyDescent="0.3">
      <c r="A287" s="118" t="s">
        <v>298</v>
      </c>
      <c r="B287" s="118" t="s">
        <v>299</v>
      </c>
      <c r="C287" s="236">
        <f t="shared" ref="C287:L287" si="42">C21-C281</f>
        <v>110</v>
      </c>
      <c r="D287" s="120">
        <f t="shared" si="42"/>
        <v>0</v>
      </c>
      <c r="E287" s="120">
        <f t="shared" si="42"/>
        <v>0</v>
      </c>
      <c r="F287" s="120">
        <f t="shared" si="42"/>
        <v>110</v>
      </c>
      <c r="G287" s="121">
        <f t="shared" si="42"/>
        <v>0</v>
      </c>
      <c r="H287" s="237">
        <f t="shared" si="42"/>
        <v>110</v>
      </c>
      <c r="I287" s="120">
        <f t="shared" si="42"/>
        <v>0</v>
      </c>
      <c r="J287" s="120">
        <f t="shared" si="42"/>
        <v>0</v>
      </c>
      <c r="K287" s="120">
        <f t="shared" si="42"/>
        <v>110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GefAk+hcpoTvEN8fLsw7lUAxcPZCUzZHJ1Y+RzJqDY3O85EUFsMpnc3C7XrRzK7yP+T1xTA0MRzgC8Ffe4lCJw==" saltValue="gsP7dlZj+vRN+mTxKuW2ew==" spinCount="100000" sheet="1" objects="1" scenarios="1" selectLockedCells="1" selectUnlockedCells="1"/>
  <autoFilter ref="A18:L296">
    <filterColumn colId="7">
      <filters blank="1">
        <filter val="1 067"/>
        <filter val="1 096"/>
        <filter val="1 204"/>
        <filter val="1 214"/>
        <filter val="1 294"/>
        <filter val="1 436"/>
        <filter val="1 447"/>
        <filter val="1 506"/>
        <filter val="1 550"/>
        <filter val="10 278"/>
        <filter val="10 447"/>
        <filter val="10 691"/>
        <filter val="107"/>
        <filter val="110"/>
        <filter val="-110"/>
        <filter val="120"/>
        <filter val="129 479"/>
        <filter val="15 702"/>
        <filter val="153"/>
        <filter val="178"/>
        <filter val="18 809"/>
        <filter val="19 243"/>
        <filter val="2 015"/>
        <filter val="2 253"/>
        <filter val="2 543"/>
        <filter val="2 920"/>
        <filter val="200"/>
        <filter val="22 655"/>
        <filter val="222"/>
        <filter val="25"/>
        <filter val="25 000"/>
        <filter val="29 515"/>
        <filter val="3 040"/>
        <filter val="3 142"/>
        <filter val="3 506"/>
        <filter val="3 707"/>
        <filter val="300"/>
        <filter val="311"/>
        <filter val="32 095"/>
        <filter val="34 266"/>
        <filter val="363 485"/>
        <filter val="397 130"/>
        <filter val="428"/>
        <filter val="5 413"/>
        <filter val="526 609"/>
        <filter val="590 076"/>
        <filter val="6 237"/>
        <filter val="6 253"/>
        <filter val="6 627"/>
        <filter val="608 339"/>
        <filter val="615 076"/>
        <filter val="63 467"/>
        <filter val="80"/>
        <filter val="9 000"/>
        <filter val="9 267"/>
        <filter val="9 440"/>
        <filter val="9 851"/>
        <filter val="90"/>
        <filter val="99 964"/>
        <filter val="993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P11" sqref="P11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318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319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320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321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322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ht="24.75" customHeight="1" x14ac:dyDescent="0.25">
      <c r="A7" s="4" t="s">
        <v>10</v>
      </c>
      <c r="B7" s="5"/>
      <c r="C7" s="285" t="s">
        <v>426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323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 t="s">
        <v>324</v>
      </c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 t="s">
        <v>325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893474</v>
      </c>
      <c r="D20" s="28">
        <f>SUM(D21,D24,D25,D41,D42)</f>
        <v>858561</v>
      </c>
      <c r="E20" s="28">
        <f>SUM(E21,E24,E42)</f>
        <v>8525</v>
      </c>
      <c r="F20" s="28">
        <f>SUM(F21,F26,F42)</f>
        <v>26388</v>
      </c>
      <c r="G20" s="29">
        <f>SUM(G21,G44)</f>
        <v>0</v>
      </c>
      <c r="H20" s="27">
        <f>SUM(I20:L20)</f>
        <v>892480</v>
      </c>
      <c r="I20" s="28">
        <f>SUM(I21,I24,I25,I41,I42)</f>
        <v>854346</v>
      </c>
      <c r="J20" s="28">
        <f>SUM(J21,J24,J42)</f>
        <v>8525</v>
      </c>
      <c r="K20" s="28">
        <f>SUM(K21,K26,K42)</f>
        <v>29609</v>
      </c>
      <c r="L20" s="30">
        <f>SUM(L21,L44)</f>
        <v>0</v>
      </c>
    </row>
    <row r="21" spans="1:12" ht="12.75" thickTop="1" x14ac:dyDescent="0.25">
      <c r="A21" s="31"/>
      <c r="B21" s="32" t="s">
        <v>32</v>
      </c>
      <c r="C21" s="33">
        <f t="shared" si="0"/>
        <v>2480</v>
      </c>
      <c r="D21" s="34">
        <f>SUM(D22:D23)</f>
        <v>0</v>
      </c>
      <c r="E21" s="34">
        <f>SUM(E22:E23)</f>
        <v>0</v>
      </c>
      <c r="F21" s="34">
        <f>SUM(F22:F23)</f>
        <v>2480</v>
      </c>
      <c r="G21" s="35">
        <f>SUM(G22:G23)</f>
        <v>0</v>
      </c>
      <c r="H21" s="33">
        <f t="shared" ref="H21:H46" si="1">SUM(I21:L21)</f>
        <v>2480</v>
      </c>
      <c r="I21" s="34">
        <f>SUM(I22:I23)</f>
        <v>0</v>
      </c>
      <c r="J21" s="34">
        <f>SUM(J22:J23)</f>
        <v>0</v>
      </c>
      <c r="K21" s="34">
        <f>SUM(K22:K23)</f>
        <v>2480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2480</v>
      </c>
      <c r="D23" s="46"/>
      <c r="E23" s="46"/>
      <c r="F23" s="46">
        <v>2480</v>
      </c>
      <c r="G23" s="47"/>
      <c r="H23" s="45">
        <f t="shared" si="1"/>
        <v>2480</v>
      </c>
      <c r="I23" s="46"/>
      <c r="J23" s="46"/>
      <c r="K23" s="46">
        <v>2480</v>
      </c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867086</v>
      </c>
      <c r="D24" s="51">
        <v>858561</v>
      </c>
      <c r="E24" s="51">
        <v>8525</v>
      </c>
      <c r="F24" s="52" t="s">
        <v>36</v>
      </c>
      <c r="G24" s="53" t="s">
        <v>36</v>
      </c>
      <c r="H24" s="50">
        <f t="shared" si="1"/>
        <v>862871</v>
      </c>
      <c r="I24" s="51">
        <f>I50</f>
        <v>854346</v>
      </c>
      <c r="J24" s="51">
        <f>J50</f>
        <v>8525</v>
      </c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23908</v>
      </c>
      <c r="D26" s="59" t="s">
        <v>36</v>
      </c>
      <c r="E26" s="59" t="s">
        <v>36</v>
      </c>
      <c r="F26" s="63">
        <f>SUM(F27,F31,F33,F36)</f>
        <v>23908</v>
      </c>
      <c r="G26" s="60" t="s">
        <v>36</v>
      </c>
      <c r="H26" s="57">
        <f t="shared" si="1"/>
        <v>26779</v>
      </c>
      <c r="I26" s="59" t="s">
        <v>36</v>
      </c>
      <c r="J26" s="59" t="s">
        <v>36</v>
      </c>
      <c r="K26" s="63">
        <f>SUM(K27,K31,K33,K36)</f>
        <v>26779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17700</v>
      </c>
      <c r="D33" s="59" t="s">
        <v>36</v>
      </c>
      <c r="E33" s="59" t="s">
        <v>36</v>
      </c>
      <c r="F33" s="63">
        <f>SUM(F34:F35)</f>
        <v>17700</v>
      </c>
      <c r="G33" s="60" t="s">
        <v>36</v>
      </c>
      <c r="H33" s="57">
        <f t="shared" si="1"/>
        <v>19779</v>
      </c>
      <c r="I33" s="59" t="s">
        <v>36</v>
      </c>
      <c r="J33" s="59" t="s">
        <v>36</v>
      </c>
      <c r="K33" s="63">
        <f>SUM(K34:K35)</f>
        <v>19779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15200</v>
      </c>
      <c r="D34" s="67" t="s">
        <v>36</v>
      </c>
      <c r="E34" s="67" t="s">
        <v>36</v>
      </c>
      <c r="F34" s="68">
        <v>15200</v>
      </c>
      <c r="G34" s="69" t="s">
        <v>36</v>
      </c>
      <c r="H34" s="66">
        <f t="shared" si="1"/>
        <v>16279</v>
      </c>
      <c r="I34" s="67" t="s">
        <v>36</v>
      </c>
      <c r="J34" s="67" t="s">
        <v>36</v>
      </c>
      <c r="K34" s="68">
        <v>16279</v>
      </c>
      <c r="L34" s="70" t="s">
        <v>36</v>
      </c>
    </row>
    <row r="35" spans="1:12" ht="24" x14ac:dyDescent="0.25">
      <c r="A35" s="44">
        <v>21383</v>
      </c>
      <c r="B35" s="71" t="s">
        <v>47</v>
      </c>
      <c r="C35" s="72">
        <f t="shared" si="0"/>
        <v>2500</v>
      </c>
      <c r="D35" s="73" t="s">
        <v>36</v>
      </c>
      <c r="E35" s="73" t="s">
        <v>36</v>
      </c>
      <c r="F35" s="74">
        <v>2500</v>
      </c>
      <c r="G35" s="75" t="s">
        <v>36</v>
      </c>
      <c r="H35" s="72">
        <f t="shared" si="1"/>
        <v>3500</v>
      </c>
      <c r="I35" s="73" t="s">
        <v>36</v>
      </c>
      <c r="J35" s="73" t="s">
        <v>36</v>
      </c>
      <c r="K35" s="74">
        <v>3500</v>
      </c>
      <c r="L35" s="76" t="s">
        <v>36</v>
      </c>
    </row>
    <row r="36" spans="1:12" s="24" customFormat="1" ht="24" x14ac:dyDescent="0.25">
      <c r="A36" s="64">
        <v>21390</v>
      </c>
      <c r="B36" s="56" t="s">
        <v>48</v>
      </c>
      <c r="C36" s="57">
        <f t="shared" si="0"/>
        <v>6208</v>
      </c>
      <c r="D36" s="59" t="s">
        <v>36</v>
      </c>
      <c r="E36" s="59" t="s">
        <v>36</v>
      </c>
      <c r="F36" s="63">
        <f>SUM(F37:F40)</f>
        <v>6208</v>
      </c>
      <c r="G36" s="60" t="s">
        <v>36</v>
      </c>
      <c r="H36" s="57">
        <f t="shared" si="1"/>
        <v>7000</v>
      </c>
      <c r="I36" s="59" t="s">
        <v>36</v>
      </c>
      <c r="J36" s="59" t="s">
        <v>36</v>
      </c>
      <c r="K36" s="63">
        <f>SUM(K37:K40)</f>
        <v>7000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44">
        <v>21399</v>
      </c>
      <c r="B40" s="71" t="s">
        <v>52</v>
      </c>
      <c r="C40" s="72">
        <f t="shared" si="0"/>
        <v>6208</v>
      </c>
      <c r="D40" s="73" t="s">
        <v>36</v>
      </c>
      <c r="E40" s="73" t="s">
        <v>36</v>
      </c>
      <c r="F40" s="74">
        <v>6208</v>
      </c>
      <c r="G40" s="75" t="s">
        <v>36</v>
      </c>
      <c r="H40" s="72">
        <f t="shared" si="1"/>
        <v>7000</v>
      </c>
      <c r="I40" s="73" t="s">
        <v>36</v>
      </c>
      <c r="J40" s="73" t="s">
        <v>36</v>
      </c>
      <c r="K40" s="74">
        <v>7000</v>
      </c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350</v>
      </c>
      <c r="I42" s="87">
        <f>I43</f>
        <v>0</v>
      </c>
      <c r="J42" s="87">
        <f t="shared" ref="J42:K42" si="4">J43</f>
        <v>0</v>
      </c>
      <c r="K42" s="87">
        <f t="shared" si="4"/>
        <v>350</v>
      </c>
      <c r="L42" s="62" t="s">
        <v>36</v>
      </c>
    </row>
    <row r="43" spans="1:12" s="24" customFormat="1" ht="24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350</v>
      </c>
      <c r="I43" s="40"/>
      <c r="J43" s="92"/>
      <c r="K43" s="92">
        <v>350</v>
      </c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893474</v>
      </c>
      <c r="D49" s="120">
        <f>SUM(D50,D281)</f>
        <v>858561</v>
      </c>
      <c r="E49" s="120">
        <f>SUM(E50,E281)</f>
        <v>8525</v>
      </c>
      <c r="F49" s="120">
        <f>SUM(F50,F281)</f>
        <v>26388</v>
      </c>
      <c r="G49" s="121">
        <f>SUM(G50,G281)</f>
        <v>0</v>
      </c>
      <c r="H49" s="119">
        <f t="shared" ref="H49:H112" si="6">SUM(I49:L49)</f>
        <v>892480</v>
      </c>
      <c r="I49" s="120">
        <f>SUM(I50,I281)</f>
        <v>854346</v>
      </c>
      <c r="J49" s="120">
        <f>SUM(J50,J281)</f>
        <v>8525</v>
      </c>
      <c r="K49" s="120">
        <f>SUM(K50,K281)</f>
        <v>29609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893474</v>
      </c>
      <c r="D50" s="126">
        <f>SUM(D51,D193)</f>
        <v>858561</v>
      </c>
      <c r="E50" s="126">
        <f>SUM(E51,E193)</f>
        <v>8525</v>
      </c>
      <c r="F50" s="126">
        <f>SUM(F51,F193)</f>
        <v>26388</v>
      </c>
      <c r="G50" s="127">
        <f>SUM(G51,G193)</f>
        <v>0</v>
      </c>
      <c r="H50" s="125">
        <f t="shared" si="6"/>
        <v>892480</v>
      </c>
      <c r="I50" s="126">
        <f>SUM(I51,I193)</f>
        <v>854346</v>
      </c>
      <c r="J50" s="126">
        <f>SUM(J51,J193)</f>
        <v>8525</v>
      </c>
      <c r="K50" s="126">
        <f>SUM(K51,K193)</f>
        <v>29609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875313</v>
      </c>
      <c r="D51" s="131">
        <f>SUM(D52,D74,D172,D186)</f>
        <v>840900</v>
      </c>
      <c r="E51" s="131">
        <f>SUM(E52,E74,E172,E186)</f>
        <v>8525</v>
      </c>
      <c r="F51" s="131">
        <f>SUM(F52,F74,F172,F186)</f>
        <v>25888</v>
      </c>
      <c r="G51" s="132">
        <f>SUM(G52,G74,G172,G186)</f>
        <v>0</v>
      </c>
      <c r="H51" s="130">
        <f t="shared" si="6"/>
        <v>883660</v>
      </c>
      <c r="I51" s="131">
        <f>SUM(I52,I74,I172,I186)</f>
        <v>850846</v>
      </c>
      <c r="J51" s="131">
        <f>SUM(J52,J74,J172,J186)</f>
        <v>8525</v>
      </c>
      <c r="K51" s="131">
        <f>SUM(K52,K74,K172,K186)</f>
        <v>24289</v>
      </c>
      <c r="L51" s="133">
        <f>SUM(L52,L74,L172,L186)</f>
        <v>0</v>
      </c>
    </row>
    <row r="52" spans="1:12" s="24" customFormat="1" x14ac:dyDescent="0.25">
      <c r="A52" s="134">
        <v>1000</v>
      </c>
      <c r="B52" s="134" t="s">
        <v>63</v>
      </c>
      <c r="C52" s="135">
        <f t="shared" si="5"/>
        <v>764621</v>
      </c>
      <c r="D52" s="136">
        <f>SUM(D53,D66)</f>
        <v>756096</v>
      </c>
      <c r="E52" s="136">
        <f>SUM(E53,E66)</f>
        <v>8525</v>
      </c>
      <c r="F52" s="136">
        <f>SUM(F53,F66)</f>
        <v>0</v>
      </c>
      <c r="G52" s="137">
        <f>SUM(G53,G66)</f>
        <v>0</v>
      </c>
      <c r="H52" s="135">
        <f t="shared" si="6"/>
        <v>778023</v>
      </c>
      <c r="I52" s="136">
        <f>SUM(I53,I66)</f>
        <v>769498</v>
      </c>
      <c r="J52" s="136">
        <f>SUM(J53,J66)</f>
        <v>8525</v>
      </c>
      <c r="K52" s="136">
        <f>SUM(K53,K66)</f>
        <v>0</v>
      </c>
      <c r="L52" s="138">
        <f>SUM(L53,L66)</f>
        <v>0</v>
      </c>
    </row>
    <row r="53" spans="1:12" x14ac:dyDescent="0.25">
      <c r="A53" s="56">
        <v>1100</v>
      </c>
      <c r="B53" s="139" t="s">
        <v>64</v>
      </c>
      <c r="C53" s="57">
        <f t="shared" si="5"/>
        <v>594758</v>
      </c>
      <c r="D53" s="63">
        <f>SUM(D54,D57,D65)</f>
        <v>587817</v>
      </c>
      <c r="E53" s="63">
        <f>SUM(E54,E57,E65)</f>
        <v>6941</v>
      </c>
      <c r="F53" s="63">
        <f>SUM(F54,F57,F65)</f>
        <v>0</v>
      </c>
      <c r="G53" s="140">
        <f>SUM(G54,G57,G65)</f>
        <v>0</v>
      </c>
      <c r="H53" s="57">
        <f t="shared" si="6"/>
        <v>604070</v>
      </c>
      <c r="I53" s="63">
        <f>SUM(I54,I57,I65)</f>
        <v>597129</v>
      </c>
      <c r="J53" s="63">
        <f>SUM(J54,J57,J65)</f>
        <v>6941</v>
      </c>
      <c r="K53" s="63">
        <f>SUM(K54,K57,K65)</f>
        <v>0</v>
      </c>
      <c r="L53" s="141">
        <f>SUM(L54,L57,L65)</f>
        <v>0</v>
      </c>
    </row>
    <row r="54" spans="1:12" x14ac:dyDescent="0.25">
      <c r="A54" s="142">
        <v>1110</v>
      </c>
      <c r="B54" s="101" t="s">
        <v>65</v>
      </c>
      <c r="C54" s="108">
        <f t="shared" si="5"/>
        <v>556271</v>
      </c>
      <c r="D54" s="143">
        <f>SUM(D55:D56)</f>
        <v>549330</v>
      </c>
      <c r="E54" s="143">
        <f>SUM(E55:E56)</f>
        <v>6941</v>
      </c>
      <c r="F54" s="143">
        <f>SUM(F55:F56)</f>
        <v>0</v>
      </c>
      <c r="G54" s="144">
        <f>SUM(G55:G56)</f>
        <v>0</v>
      </c>
      <c r="H54" s="108">
        <f t="shared" si="6"/>
        <v>560686</v>
      </c>
      <c r="I54" s="143">
        <f>SUM(I55:I56)</f>
        <v>553745</v>
      </c>
      <c r="J54" s="143">
        <f>SUM(J55:J56)</f>
        <v>6941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customHeight="1" x14ac:dyDescent="0.25">
      <c r="A56" s="44">
        <v>1119</v>
      </c>
      <c r="B56" s="71" t="s">
        <v>67</v>
      </c>
      <c r="C56" s="72">
        <f t="shared" si="5"/>
        <v>556271</v>
      </c>
      <c r="D56" s="74">
        <v>549330</v>
      </c>
      <c r="E56" s="74">
        <v>6941</v>
      </c>
      <c r="F56" s="74"/>
      <c r="G56" s="148"/>
      <c r="H56" s="72">
        <f t="shared" si="6"/>
        <v>560686</v>
      </c>
      <c r="I56" s="74">
        <v>553745</v>
      </c>
      <c r="J56" s="74">
        <v>6941</v>
      </c>
      <c r="K56" s="74"/>
      <c r="L56" s="149"/>
    </row>
    <row r="57" spans="1:12" ht="23.25" customHeight="1" x14ac:dyDescent="0.25">
      <c r="A57" s="150">
        <v>1140</v>
      </c>
      <c r="B57" s="71" t="s">
        <v>68</v>
      </c>
      <c r="C57" s="72">
        <f t="shared" si="5"/>
        <v>38487</v>
      </c>
      <c r="D57" s="151">
        <f>SUM(D58:D64)</f>
        <v>38487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43384</v>
      </c>
      <c r="I57" s="151">
        <f>SUM(I58:I64)</f>
        <v>43384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10066</v>
      </c>
      <c r="D61" s="74">
        <v>10066</v>
      </c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x14ac:dyDescent="0.25">
      <c r="A62" s="44">
        <v>1147</v>
      </c>
      <c r="B62" s="71" t="s">
        <v>73</v>
      </c>
      <c r="C62" s="72">
        <f t="shared" si="5"/>
        <v>3264</v>
      </c>
      <c r="D62" s="74">
        <v>3264</v>
      </c>
      <c r="E62" s="74"/>
      <c r="F62" s="74"/>
      <c r="G62" s="148"/>
      <c r="H62" s="72">
        <f t="shared" si="6"/>
        <v>13316</v>
      </c>
      <c r="I62" s="74">
        <v>13316</v>
      </c>
      <c r="J62" s="74"/>
      <c r="K62" s="74"/>
      <c r="L62" s="149"/>
    </row>
    <row r="63" spans="1:12" x14ac:dyDescent="0.25">
      <c r="A63" s="44">
        <v>1148</v>
      </c>
      <c r="B63" s="71" t="s">
        <v>74</v>
      </c>
      <c r="C63" s="72">
        <f t="shared" si="5"/>
        <v>25157</v>
      </c>
      <c r="D63" s="74">
        <v>25157</v>
      </c>
      <c r="E63" s="74"/>
      <c r="F63" s="74"/>
      <c r="G63" s="148"/>
      <c r="H63" s="72">
        <f t="shared" si="6"/>
        <v>30068</v>
      </c>
      <c r="I63" s="74">
        <v>30068</v>
      </c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/>
      <c r="J65" s="154"/>
      <c r="K65" s="154"/>
      <c r="L65" s="156"/>
    </row>
    <row r="66" spans="1:12" ht="36" x14ac:dyDescent="0.25">
      <c r="A66" s="56">
        <v>1200</v>
      </c>
      <c r="B66" s="139" t="s">
        <v>77</v>
      </c>
      <c r="C66" s="57">
        <f t="shared" si="5"/>
        <v>169863</v>
      </c>
      <c r="D66" s="63">
        <f>SUM(D67:D68)</f>
        <v>168279</v>
      </c>
      <c r="E66" s="63">
        <f>SUM(E67:E68)</f>
        <v>1584</v>
      </c>
      <c r="F66" s="63">
        <f>SUM(F67:F68)</f>
        <v>0</v>
      </c>
      <c r="G66" s="157">
        <f>SUM(G67:G68)</f>
        <v>0</v>
      </c>
      <c r="H66" s="57">
        <f t="shared" si="6"/>
        <v>173953</v>
      </c>
      <c r="I66" s="63">
        <f>SUM(I67:I68)</f>
        <v>172369</v>
      </c>
      <c r="J66" s="63">
        <f>SUM(J67:J68)</f>
        <v>1584</v>
      </c>
      <c r="K66" s="63">
        <f>SUM(K67:K68)</f>
        <v>0</v>
      </c>
      <c r="L66" s="158">
        <f>SUM(L67:L68)</f>
        <v>0</v>
      </c>
    </row>
    <row r="67" spans="1:12" ht="24" x14ac:dyDescent="0.25">
      <c r="A67" s="159">
        <v>1210</v>
      </c>
      <c r="B67" s="65" t="s">
        <v>78</v>
      </c>
      <c r="C67" s="66">
        <f t="shared" si="5"/>
        <v>143786</v>
      </c>
      <c r="D67" s="68">
        <v>142202</v>
      </c>
      <c r="E67" s="68">
        <v>1584</v>
      </c>
      <c r="F67" s="68"/>
      <c r="G67" s="146"/>
      <c r="H67" s="66">
        <f t="shared" si="6"/>
        <v>148323</v>
      </c>
      <c r="I67" s="68">
        <v>146739</v>
      </c>
      <c r="J67" s="68">
        <v>1584</v>
      </c>
      <c r="K67" s="68"/>
      <c r="L67" s="147"/>
    </row>
    <row r="68" spans="1:12" ht="24" x14ac:dyDescent="0.25">
      <c r="A68" s="150">
        <v>1220</v>
      </c>
      <c r="B68" s="71" t="s">
        <v>79</v>
      </c>
      <c r="C68" s="72">
        <f t="shared" si="5"/>
        <v>26077</v>
      </c>
      <c r="D68" s="151">
        <f>SUM(D69:D73)</f>
        <v>26077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25630</v>
      </c>
      <c r="I68" s="151">
        <f>SUM(I69:I73)</f>
        <v>25630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x14ac:dyDescent="0.25">
      <c r="A69" s="44">
        <v>1221</v>
      </c>
      <c r="B69" s="71" t="s">
        <v>80</v>
      </c>
      <c r="C69" s="72">
        <f t="shared" si="5"/>
        <v>14989</v>
      </c>
      <c r="D69" s="74">
        <v>14989</v>
      </c>
      <c r="E69" s="74"/>
      <c r="F69" s="74"/>
      <c r="G69" s="148"/>
      <c r="H69" s="72">
        <f t="shared" si="6"/>
        <v>14989</v>
      </c>
      <c r="I69" s="74">
        <v>14989</v>
      </c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x14ac:dyDescent="0.25">
      <c r="A72" s="44">
        <v>1227</v>
      </c>
      <c r="B72" s="71" t="s">
        <v>83</v>
      </c>
      <c r="C72" s="72">
        <f t="shared" si="5"/>
        <v>10725</v>
      </c>
      <c r="D72" s="74">
        <v>10725</v>
      </c>
      <c r="E72" s="74"/>
      <c r="F72" s="74"/>
      <c r="G72" s="148"/>
      <c r="H72" s="72">
        <f t="shared" si="6"/>
        <v>9818</v>
      </c>
      <c r="I72" s="74">
        <v>9818</v>
      </c>
      <c r="J72" s="74"/>
      <c r="K72" s="74"/>
      <c r="L72" s="149"/>
    </row>
    <row r="73" spans="1:12" ht="60" x14ac:dyDescent="0.25">
      <c r="A73" s="44">
        <v>1228</v>
      </c>
      <c r="B73" s="71" t="s">
        <v>84</v>
      </c>
      <c r="C73" s="72">
        <f t="shared" si="5"/>
        <v>363</v>
      </c>
      <c r="D73" s="74">
        <v>363</v>
      </c>
      <c r="E73" s="74"/>
      <c r="F73" s="74"/>
      <c r="G73" s="148"/>
      <c r="H73" s="72">
        <f t="shared" si="6"/>
        <v>823</v>
      </c>
      <c r="I73" s="74">
        <f>396+427</f>
        <v>823</v>
      </c>
      <c r="J73" s="74"/>
      <c r="K73" s="74"/>
      <c r="L73" s="149"/>
    </row>
    <row r="74" spans="1:12" x14ac:dyDescent="0.25">
      <c r="A74" s="134">
        <v>2000</v>
      </c>
      <c r="B74" s="134" t="s">
        <v>85</v>
      </c>
      <c r="C74" s="135">
        <f t="shared" si="5"/>
        <v>110692</v>
      </c>
      <c r="D74" s="136">
        <f>SUM(D75,D82,D129,D163,D164,D171)</f>
        <v>84804</v>
      </c>
      <c r="E74" s="136">
        <f>SUM(E75,E82,E129,E163,E164,E171)</f>
        <v>0</v>
      </c>
      <c r="F74" s="136">
        <f>SUM(F75,F82,F129,F163,F164,F171)</f>
        <v>25888</v>
      </c>
      <c r="G74" s="137">
        <f>SUM(G75,G82,G129,G163,G164,G171)</f>
        <v>0</v>
      </c>
      <c r="H74" s="135">
        <f t="shared" si="6"/>
        <v>105637</v>
      </c>
      <c r="I74" s="136">
        <f>SUM(I75,I82,I129,I163,I164,I171)</f>
        <v>81348</v>
      </c>
      <c r="J74" s="136">
        <f>SUM(J75,J82,J129,J163,J164,J171)</f>
        <v>0</v>
      </c>
      <c r="K74" s="136">
        <f>SUM(K75,K82,K129,K163,K164,K171)</f>
        <v>24289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x14ac:dyDescent="0.25">
      <c r="A82" s="56">
        <v>2200</v>
      </c>
      <c r="B82" s="139" t="s">
        <v>91</v>
      </c>
      <c r="C82" s="57">
        <f t="shared" si="5"/>
        <v>94124</v>
      </c>
      <c r="D82" s="63">
        <f>SUM(D83,D88,D94,D102,D111,D115,D121,D127)</f>
        <v>70611</v>
      </c>
      <c r="E82" s="63">
        <f>SUM(E83,E88,E94,E102,E111,E115,E121,E127)</f>
        <v>0</v>
      </c>
      <c r="F82" s="63">
        <f>SUM(F83,F88,F94,F102,F111,F115,F121,F127)</f>
        <v>23513</v>
      </c>
      <c r="G82" s="157">
        <f>SUM(G83,G88,G94,G102,G111,G115,G121,G127)</f>
        <v>0</v>
      </c>
      <c r="H82" s="57">
        <f t="shared" si="6"/>
        <v>92248</v>
      </c>
      <c r="I82" s="63">
        <f>SUM(I83,I88,I94,I102,I111,I115,I121,I127)</f>
        <v>70484</v>
      </c>
      <c r="J82" s="63">
        <f>SUM(J83,J88,J94,J102,J111,J115,J121,J127)</f>
        <v>0</v>
      </c>
      <c r="K82" s="63">
        <f>SUM(K83,K88,K94,K102,K111,K115,K121,K127)</f>
        <v>21764</v>
      </c>
      <c r="L82" s="163">
        <f>SUM(L83,L88,L94,L102,L111,L115,L121,L127)</f>
        <v>0</v>
      </c>
    </row>
    <row r="83" spans="1:12" ht="24" x14ac:dyDescent="0.25">
      <c r="A83" s="142">
        <v>2210</v>
      </c>
      <c r="B83" s="101" t="s">
        <v>92</v>
      </c>
      <c r="C83" s="108">
        <f t="shared" si="5"/>
        <v>7710</v>
      </c>
      <c r="D83" s="143">
        <f>SUM(D84:D87)</f>
        <v>7350</v>
      </c>
      <c r="E83" s="143">
        <f>SUM(E84:E87)</f>
        <v>0</v>
      </c>
      <c r="F83" s="143">
        <f>SUM(F84:F87)</f>
        <v>360</v>
      </c>
      <c r="G83" s="143">
        <f>SUM(G84:G87)</f>
        <v>0</v>
      </c>
      <c r="H83" s="108">
        <f t="shared" si="6"/>
        <v>6989</v>
      </c>
      <c r="I83" s="143">
        <f>SUM(I84:I87)</f>
        <v>6689</v>
      </c>
      <c r="J83" s="143">
        <f>SUM(J84:J87)</f>
        <v>0</v>
      </c>
      <c r="K83" s="143">
        <f>SUM(K84:K87)</f>
        <v>300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x14ac:dyDescent="0.25">
      <c r="A85" s="44">
        <v>2212</v>
      </c>
      <c r="B85" s="71" t="s">
        <v>94</v>
      </c>
      <c r="C85" s="72">
        <f t="shared" si="5"/>
        <v>5979</v>
      </c>
      <c r="D85" s="74">
        <v>5829</v>
      </c>
      <c r="E85" s="74"/>
      <c r="F85" s="74">
        <v>150</v>
      </c>
      <c r="G85" s="148"/>
      <c r="H85" s="72">
        <f t="shared" si="6"/>
        <v>5409</v>
      </c>
      <c r="I85" s="74">
        <v>5259</v>
      </c>
      <c r="J85" s="74"/>
      <c r="K85" s="74">
        <v>150</v>
      </c>
      <c r="L85" s="149"/>
    </row>
    <row r="86" spans="1:12" ht="24" x14ac:dyDescent="0.25">
      <c r="A86" s="44">
        <v>2214</v>
      </c>
      <c r="B86" s="71" t="s">
        <v>95</v>
      </c>
      <c r="C86" s="72">
        <f t="shared" si="5"/>
        <v>1593</v>
      </c>
      <c r="D86" s="74">
        <v>1443</v>
      </c>
      <c r="E86" s="74"/>
      <c r="F86" s="74">
        <v>150</v>
      </c>
      <c r="G86" s="148"/>
      <c r="H86" s="72">
        <f t="shared" si="6"/>
        <v>1502</v>
      </c>
      <c r="I86" s="74">
        <v>1352</v>
      </c>
      <c r="J86" s="74"/>
      <c r="K86" s="74">
        <v>150</v>
      </c>
      <c r="L86" s="149"/>
    </row>
    <row r="87" spans="1:12" x14ac:dyDescent="0.25">
      <c r="A87" s="44">
        <v>2219</v>
      </c>
      <c r="B87" s="71" t="s">
        <v>96</v>
      </c>
      <c r="C87" s="72">
        <f t="shared" si="5"/>
        <v>138</v>
      </c>
      <c r="D87" s="74">
        <v>78</v>
      </c>
      <c r="E87" s="74"/>
      <c r="F87" s="74">
        <v>60</v>
      </c>
      <c r="G87" s="148"/>
      <c r="H87" s="72">
        <f t="shared" si="6"/>
        <v>78</v>
      </c>
      <c r="I87" s="74">
        <v>78</v>
      </c>
      <c r="J87" s="74"/>
      <c r="K87" s="74"/>
      <c r="L87" s="149"/>
    </row>
    <row r="88" spans="1:12" ht="24" x14ac:dyDescent="0.25">
      <c r="A88" s="150">
        <v>2220</v>
      </c>
      <c r="B88" s="71" t="s">
        <v>97</v>
      </c>
      <c r="C88" s="72">
        <f t="shared" si="5"/>
        <v>62948</v>
      </c>
      <c r="D88" s="151">
        <f>SUM(D89:D93)</f>
        <v>46475</v>
      </c>
      <c r="E88" s="151">
        <f>SUM(E89:E93)</f>
        <v>0</v>
      </c>
      <c r="F88" s="151">
        <f>SUM(F89:F93)</f>
        <v>16473</v>
      </c>
      <c r="G88" s="152">
        <f>SUM(G89:G93)</f>
        <v>0</v>
      </c>
      <c r="H88" s="72">
        <f t="shared" si="6"/>
        <v>67028</v>
      </c>
      <c r="I88" s="151">
        <f>SUM(I89:I93)</f>
        <v>50555</v>
      </c>
      <c r="J88" s="151">
        <f>SUM(J89:J93)</f>
        <v>0</v>
      </c>
      <c r="K88" s="151">
        <f>SUM(K89:K93)</f>
        <v>16473</v>
      </c>
      <c r="L88" s="153">
        <f>SUM(L89:L93)</f>
        <v>0</v>
      </c>
    </row>
    <row r="89" spans="1:12" ht="24" x14ac:dyDescent="0.25">
      <c r="A89" s="44">
        <v>2221</v>
      </c>
      <c r="B89" s="71" t="s">
        <v>98</v>
      </c>
      <c r="C89" s="72">
        <f t="shared" si="5"/>
        <v>32496</v>
      </c>
      <c r="D89" s="74">
        <v>24996</v>
      </c>
      <c r="E89" s="74"/>
      <c r="F89" s="74">
        <v>7500</v>
      </c>
      <c r="G89" s="148"/>
      <c r="H89" s="72">
        <f t="shared" si="6"/>
        <v>36920</v>
      </c>
      <c r="I89" s="74">
        <v>29420</v>
      </c>
      <c r="J89" s="74"/>
      <c r="K89" s="74">
        <v>7500</v>
      </c>
      <c r="L89" s="149"/>
    </row>
    <row r="90" spans="1:12" x14ac:dyDescent="0.25">
      <c r="A90" s="44">
        <v>2222</v>
      </c>
      <c r="B90" s="71" t="s">
        <v>99</v>
      </c>
      <c r="C90" s="72">
        <f t="shared" si="5"/>
        <v>3555</v>
      </c>
      <c r="D90" s="74">
        <v>1900</v>
      </c>
      <c r="E90" s="74"/>
      <c r="F90" s="74">
        <v>1655</v>
      </c>
      <c r="G90" s="148"/>
      <c r="H90" s="72">
        <f t="shared" si="6"/>
        <v>3555</v>
      </c>
      <c r="I90" s="74">
        <v>1900</v>
      </c>
      <c r="J90" s="74"/>
      <c r="K90" s="74">
        <v>1655</v>
      </c>
      <c r="L90" s="149"/>
    </row>
    <row r="91" spans="1:12" x14ac:dyDescent="0.25">
      <c r="A91" s="44">
        <v>2223</v>
      </c>
      <c r="B91" s="71" t="s">
        <v>100</v>
      </c>
      <c r="C91" s="72">
        <f t="shared" si="5"/>
        <v>24905</v>
      </c>
      <c r="D91" s="74">
        <v>18382</v>
      </c>
      <c r="E91" s="74"/>
      <c r="F91" s="74">
        <v>6523</v>
      </c>
      <c r="G91" s="148"/>
      <c r="H91" s="72">
        <f t="shared" si="6"/>
        <v>24959</v>
      </c>
      <c r="I91" s="74">
        <v>18436</v>
      </c>
      <c r="J91" s="74"/>
      <c r="K91" s="74">
        <v>6523</v>
      </c>
      <c r="L91" s="149"/>
    </row>
    <row r="92" spans="1:12" ht="48" x14ac:dyDescent="0.25">
      <c r="A92" s="44">
        <v>2224</v>
      </c>
      <c r="B92" s="71" t="s">
        <v>101</v>
      </c>
      <c r="C92" s="72">
        <f t="shared" si="5"/>
        <v>1992</v>
      </c>
      <c r="D92" s="74">
        <v>1197</v>
      </c>
      <c r="E92" s="74"/>
      <c r="F92" s="74">
        <v>795</v>
      </c>
      <c r="G92" s="148"/>
      <c r="H92" s="72">
        <f t="shared" si="6"/>
        <v>1594</v>
      </c>
      <c r="I92" s="74">
        <v>799</v>
      </c>
      <c r="J92" s="74"/>
      <c r="K92" s="74">
        <v>795</v>
      </c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x14ac:dyDescent="0.25">
      <c r="A94" s="150">
        <v>2230</v>
      </c>
      <c r="B94" s="71" t="s">
        <v>103</v>
      </c>
      <c r="C94" s="72">
        <f t="shared" si="5"/>
        <v>3288</v>
      </c>
      <c r="D94" s="151">
        <f>SUM(D95:D101)</f>
        <v>2872</v>
      </c>
      <c r="E94" s="151">
        <f>SUM(E95:E101)</f>
        <v>0</v>
      </c>
      <c r="F94" s="151">
        <f>SUM(F95:F101)</f>
        <v>416</v>
      </c>
      <c r="G94" s="152">
        <f>SUM(G95:G101)</f>
        <v>0</v>
      </c>
      <c r="H94" s="72">
        <f t="shared" si="6"/>
        <v>2438</v>
      </c>
      <c r="I94" s="151">
        <f>SUM(I95:I101)</f>
        <v>2272</v>
      </c>
      <c r="J94" s="151">
        <f>SUM(J95:J101)</f>
        <v>0</v>
      </c>
      <c r="K94" s="151">
        <f>SUM(K95:K101)</f>
        <v>166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x14ac:dyDescent="0.25">
      <c r="A99" s="44">
        <v>2235</v>
      </c>
      <c r="B99" s="71" t="s">
        <v>108</v>
      </c>
      <c r="C99" s="72">
        <f t="shared" si="5"/>
        <v>295</v>
      </c>
      <c r="D99" s="74">
        <v>295</v>
      </c>
      <c r="E99" s="74"/>
      <c r="F99" s="74"/>
      <c r="G99" s="148"/>
      <c r="H99" s="72">
        <f t="shared" si="6"/>
        <v>195</v>
      </c>
      <c r="I99" s="74">
        <v>195</v>
      </c>
      <c r="J99" s="74"/>
      <c r="K99" s="74"/>
      <c r="L99" s="149"/>
    </row>
    <row r="100" spans="1:12" x14ac:dyDescent="0.25">
      <c r="A100" s="44">
        <v>2236</v>
      </c>
      <c r="B100" s="71" t="s">
        <v>109</v>
      </c>
      <c r="C100" s="72">
        <f t="shared" si="5"/>
        <v>96</v>
      </c>
      <c r="D100" s="74"/>
      <c r="E100" s="74"/>
      <c r="F100" s="74">
        <v>96</v>
      </c>
      <c r="G100" s="148"/>
      <c r="H100" s="72">
        <f t="shared" si="6"/>
        <v>96</v>
      </c>
      <c r="I100" s="74"/>
      <c r="J100" s="74"/>
      <c r="K100" s="74">
        <v>96</v>
      </c>
      <c r="L100" s="149"/>
    </row>
    <row r="101" spans="1:12" ht="24" x14ac:dyDescent="0.25">
      <c r="A101" s="44">
        <v>2239</v>
      </c>
      <c r="B101" s="71" t="s">
        <v>110</v>
      </c>
      <c r="C101" s="72">
        <f t="shared" si="5"/>
        <v>2897</v>
      </c>
      <c r="D101" s="74">
        <v>2577</v>
      </c>
      <c r="E101" s="74"/>
      <c r="F101" s="74">
        <v>320</v>
      </c>
      <c r="G101" s="148"/>
      <c r="H101" s="72">
        <f t="shared" si="6"/>
        <v>2147</v>
      </c>
      <c r="I101" s="74">
        <v>2077</v>
      </c>
      <c r="J101" s="74"/>
      <c r="K101" s="74">
        <v>70</v>
      </c>
      <c r="L101" s="149"/>
    </row>
    <row r="102" spans="1:12" ht="36" x14ac:dyDescent="0.25">
      <c r="A102" s="150">
        <v>2240</v>
      </c>
      <c r="B102" s="71" t="s">
        <v>111</v>
      </c>
      <c r="C102" s="72">
        <f t="shared" si="5"/>
        <v>19568</v>
      </c>
      <c r="D102" s="151">
        <f>SUM(D103:D110)</f>
        <v>13504</v>
      </c>
      <c r="E102" s="151">
        <f>SUM(E103:E110)</f>
        <v>0</v>
      </c>
      <c r="F102" s="151">
        <f>SUM(F103:F110)</f>
        <v>6064</v>
      </c>
      <c r="G102" s="152">
        <f>SUM(G103:G110)</f>
        <v>0</v>
      </c>
      <c r="H102" s="72">
        <f t="shared" si="6"/>
        <v>14438</v>
      </c>
      <c r="I102" s="151">
        <f>SUM(I103:I110)</f>
        <v>10233</v>
      </c>
      <c r="J102" s="151">
        <f>SUM(J103:J110)</f>
        <v>0</v>
      </c>
      <c r="K102" s="151">
        <f>SUM(K103:K110)</f>
        <v>4205</v>
      </c>
      <c r="L102" s="153">
        <f>SUM(L103:L110)</f>
        <v>0</v>
      </c>
    </row>
    <row r="103" spans="1:12" x14ac:dyDescent="0.25">
      <c r="A103" s="44">
        <v>2241</v>
      </c>
      <c r="B103" s="71" t="s">
        <v>112</v>
      </c>
      <c r="C103" s="72">
        <f t="shared" si="5"/>
        <v>250</v>
      </c>
      <c r="D103" s="74">
        <v>250</v>
      </c>
      <c r="E103" s="74"/>
      <c r="F103" s="74"/>
      <c r="G103" s="148"/>
      <c r="H103" s="72">
        <f t="shared" si="6"/>
        <v>250</v>
      </c>
      <c r="I103" s="74">
        <v>250</v>
      </c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" x14ac:dyDescent="0.25">
      <c r="A105" s="44">
        <v>2243</v>
      </c>
      <c r="B105" s="71" t="s">
        <v>114</v>
      </c>
      <c r="C105" s="72">
        <f t="shared" si="5"/>
        <v>1740</v>
      </c>
      <c r="D105" s="74">
        <v>1010</v>
      </c>
      <c r="E105" s="74"/>
      <c r="F105" s="74">
        <v>730</v>
      </c>
      <c r="G105" s="148"/>
      <c r="H105" s="72">
        <f t="shared" si="6"/>
        <v>1220</v>
      </c>
      <c r="I105" s="74">
        <v>1010</v>
      </c>
      <c r="J105" s="74"/>
      <c r="K105" s="74">
        <v>210</v>
      </c>
      <c r="L105" s="149"/>
    </row>
    <row r="106" spans="1:12" x14ac:dyDescent="0.25">
      <c r="A106" s="44">
        <v>2244</v>
      </c>
      <c r="B106" s="71" t="s">
        <v>115</v>
      </c>
      <c r="C106" s="72">
        <f t="shared" si="5"/>
        <v>14734</v>
      </c>
      <c r="D106" s="74">
        <v>10994</v>
      </c>
      <c r="E106" s="74"/>
      <c r="F106" s="74">
        <v>3740</v>
      </c>
      <c r="G106" s="148"/>
      <c r="H106" s="72">
        <f t="shared" si="6"/>
        <v>11213</v>
      </c>
      <c r="I106" s="74">
        <f>8883-560</f>
        <v>8323</v>
      </c>
      <c r="J106" s="74"/>
      <c r="K106" s="74">
        <f>3310-420</f>
        <v>2890</v>
      </c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x14ac:dyDescent="0.25">
      <c r="A110" s="44">
        <v>2249</v>
      </c>
      <c r="B110" s="71" t="s">
        <v>119</v>
      </c>
      <c r="C110" s="72">
        <f t="shared" si="5"/>
        <v>2844</v>
      </c>
      <c r="D110" s="74">
        <v>1250</v>
      </c>
      <c r="E110" s="74"/>
      <c r="F110" s="74">
        <v>1594</v>
      </c>
      <c r="G110" s="148"/>
      <c r="H110" s="72">
        <f t="shared" si="6"/>
        <v>1755</v>
      </c>
      <c r="I110" s="74">
        <v>650</v>
      </c>
      <c r="J110" s="74"/>
      <c r="K110" s="74">
        <v>1105</v>
      </c>
      <c r="L110" s="149"/>
    </row>
    <row r="111" spans="1:12" x14ac:dyDescent="0.25">
      <c r="A111" s="150">
        <v>2250</v>
      </c>
      <c r="B111" s="71" t="s">
        <v>120</v>
      </c>
      <c r="C111" s="72">
        <f t="shared" si="5"/>
        <v>485</v>
      </c>
      <c r="D111" s="151">
        <f>SUM(D112:D114)</f>
        <v>335</v>
      </c>
      <c r="E111" s="151">
        <f>SUM(E112:E114)</f>
        <v>0</v>
      </c>
      <c r="F111" s="151">
        <f>SUM(F112:F114)</f>
        <v>150</v>
      </c>
      <c r="G111" s="164">
        <f>SUM(G112:G114)</f>
        <v>0</v>
      </c>
      <c r="H111" s="72">
        <f t="shared" si="6"/>
        <v>250</v>
      </c>
      <c r="I111" s="151">
        <f>SUM(I112:I114)</f>
        <v>100</v>
      </c>
      <c r="J111" s="151">
        <f>SUM(J112:J114)</f>
        <v>0</v>
      </c>
      <c r="K111" s="151">
        <f>SUM(K112:K114)</f>
        <v>150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x14ac:dyDescent="0.25">
      <c r="A114" s="44">
        <v>2259</v>
      </c>
      <c r="B114" s="71" t="s">
        <v>123</v>
      </c>
      <c r="C114" s="72">
        <f>SUM(D114:G114)</f>
        <v>485</v>
      </c>
      <c r="D114" s="74">
        <v>335</v>
      </c>
      <c r="E114" s="74"/>
      <c r="F114" s="74">
        <v>150</v>
      </c>
      <c r="G114" s="148"/>
      <c r="H114" s="72">
        <f>SUM(I114:L114)</f>
        <v>250</v>
      </c>
      <c r="I114" s="74">
        <v>100</v>
      </c>
      <c r="J114" s="74"/>
      <c r="K114" s="74">
        <v>150</v>
      </c>
      <c r="L114" s="149"/>
    </row>
    <row r="115" spans="1:12" x14ac:dyDescent="0.25">
      <c r="A115" s="150">
        <v>2260</v>
      </c>
      <c r="B115" s="71" t="s">
        <v>124</v>
      </c>
      <c r="C115" s="72">
        <f t="shared" ref="C115:C186" si="7">SUM(D115:G115)</f>
        <v>75</v>
      </c>
      <c r="D115" s="151">
        <f>SUM(D116:D120)</f>
        <v>75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75</v>
      </c>
      <c r="I115" s="151">
        <f>SUM(I116:I120)</f>
        <v>75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/>
      <c r="J119" s="74"/>
      <c r="K119" s="74"/>
      <c r="L119" s="149"/>
    </row>
    <row r="120" spans="1:12" x14ac:dyDescent="0.25">
      <c r="A120" s="44">
        <v>2269</v>
      </c>
      <c r="B120" s="71" t="s">
        <v>129</v>
      </c>
      <c r="C120" s="72">
        <f t="shared" si="7"/>
        <v>75</v>
      </c>
      <c r="D120" s="74">
        <v>75</v>
      </c>
      <c r="E120" s="74"/>
      <c r="F120" s="74"/>
      <c r="G120" s="148"/>
      <c r="H120" s="72">
        <f t="shared" si="8"/>
        <v>75</v>
      </c>
      <c r="I120" s="74">
        <v>75</v>
      </c>
      <c r="J120" s="74"/>
      <c r="K120" s="74"/>
      <c r="L120" s="149"/>
    </row>
    <row r="121" spans="1:12" x14ac:dyDescent="0.25">
      <c r="A121" s="150">
        <v>2270</v>
      </c>
      <c r="B121" s="71" t="s">
        <v>130</v>
      </c>
      <c r="C121" s="72">
        <f t="shared" si="7"/>
        <v>50</v>
      </c>
      <c r="D121" s="151">
        <f>SUM(D122:D126)</f>
        <v>0</v>
      </c>
      <c r="E121" s="151">
        <f>SUM(E122:E126)</f>
        <v>0</v>
      </c>
      <c r="F121" s="151">
        <f>SUM(F122:F126)</f>
        <v>50</v>
      </c>
      <c r="G121" s="152">
        <f>SUM(G122:G126)</f>
        <v>0</v>
      </c>
      <c r="H121" s="72">
        <f t="shared" si="8"/>
        <v>1030</v>
      </c>
      <c r="I121" s="151">
        <f>SUM(I122:I126)</f>
        <v>560</v>
      </c>
      <c r="J121" s="151">
        <f>SUM(J122:J126)</f>
        <v>0</v>
      </c>
      <c r="K121" s="151">
        <f>SUM(K122:K126)</f>
        <v>470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980</v>
      </c>
      <c r="I124" s="74">
        <v>560</v>
      </c>
      <c r="J124" s="74"/>
      <c r="K124" s="74">
        <v>420</v>
      </c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x14ac:dyDescent="0.25">
      <c r="A126" s="44">
        <v>2279</v>
      </c>
      <c r="B126" s="71" t="s">
        <v>135</v>
      </c>
      <c r="C126" s="72">
        <f t="shared" si="7"/>
        <v>50</v>
      </c>
      <c r="D126" s="74"/>
      <c r="E126" s="74"/>
      <c r="F126" s="74">
        <v>50</v>
      </c>
      <c r="G126" s="148"/>
      <c r="H126" s="72">
        <f t="shared" si="8"/>
        <v>50</v>
      </c>
      <c r="I126" s="74"/>
      <c r="J126" s="74"/>
      <c r="K126" s="74">
        <v>50</v>
      </c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customHeight="1" x14ac:dyDescent="0.25">
      <c r="A129" s="56">
        <v>2300</v>
      </c>
      <c r="B129" s="139" t="s">
        <v>138</v>
      </c>
      <c r="C129" s="57">
        <f t="shared" si="7"/>
        <v>16568</v>
      </c>
      <c r="D129" s="63">
        <f>SUM(D130,D135,D139,D140,D143,D150,D158,D159,D162)</f>
        <v>14193</v>
      </c>
      <c r="E129" s="63">
        <f>SUM(E130,E135,E139,E140,E143,E150,E158,E159,E162)</f>
        <v>0</v>
      </c>
      <c r="F129" s="63">
        <f>SUM(F130,F135,F139,F140,F143,F150,F158,F159,F162)</f>
        <v>2375</v>
      </c>
      <c r="G129" s="157">
        <f>SUM(G130,G135,G139,G140,G143,G150,G158,G159,G162)</f>
        <v>0</v>
      </c>
      <c r="H129" s="57">
        <f t="shared" si="8"/>
        <v>13389</v>
      </c>
      <c r="I129" s="63">
        <f>SUM(I130,I135,I139,I140,I143,I150,I158,I159,I162)</f>
        <v>10864</v>
      </c>
      <c r="J129" s="63">
        <f>SUM(J130,J135,J139,J140,J143,J150,J158,J159,J162)</f>
        <v>0</v>
      </c>
      <c r="K129" s="63">
        <f>SUM(K130,K135,K139,K140,K143,K150,K158,K159,K162)</f>
        <v>2525</v>
      </c>
      <c r="L129" s="158">
        <f>SUM(L130,L135,L139,L140,L143,L150,L158,L159,L162)</f>
        <v>0</v>
      </c>
    </row>
    <row r="130" spans="1:12" ht="24" x14ac:dyDescent="0.25">
      <c r="A130" s="159">
        <v>2310</v>
      </c>
      <c r="B130" s="65" t="s">
        <v>139</v>
      </c>
      <c r="C130" s="66">
        <f t="shared" si="7"/>
        <v>8200</v>
      </c>
      <c r="D130" s="160">
        <f>SUM(D131:D134)</f>
        <v>7025</v>
      </c>
      <c r="E130" s="160">
        <f t="shared" ref="E130:L130" si="10">SUM(E131:E134)</f>
        <v>0</v>
      </c>
      <c r="F130" s="160">
        <f t="shared" si="10"/>
        <v>1175</v>
      </c>
      <c r="G130" s="161">
        <f t="shared" si="10"/>
        <v>0</v>
      </c>
      <c r="H130" s="66">
        <f t="shared" si="8"/>
        <v>5821</v>
      </c>
      <c r="I130" s="160">
        <f t="shared" si="10"/>
        <v>4846</v>
      </c>
      <c r="J130" s="160">
        <f t="shared" si="10"/>
        <v>0</v>
      </c>
      <c r="K130" s="160">
        <f t="shared" si="10"/>
        <v>975</v>
      </c>
      <c r="L130" s="162">
        <f t="shared" si="10"/>
        <v>0</v>
      </c>
    </row>
    <row r="131" spans="1:12" x14ac:dyDescent="0.25">
      <c r="A131" s="44">
        <v>2311</v>
      </c>
      <c r="B131" s="71" t="s">
        <v>140</v>
      </c>
      <c r="C131" s="72">
        <f t="shared" si="7"/>
        <v>2250</v>
      </c>
      <c r="D131" s="74">
        <v>2050</v>
      </c>
      <c r="E131" s="74"/>
      <c r="F131" s="74">
        <v>200</v>
      </c>
      <c r="G131" s="148"/>
      <c r="H131" s="72">
        <f t="shared" si="8"/>
        <v>2150</v>
      </c>
      <c r="I131" s="74">
        <v>1950</v>
      </c>
      <c r="J131" s="74"/>
      <c r="K131" s="74">
        <v>200</v>
      </c>
      <c r="L131" s="149"/>
    </row>
    <row r="132" spans="1:12" x14ac:dyDescent="0.25">
      <c r="A132" s="44">
        <v>2312</v>
      </c>
      <c r="B132" s="71" t="s">
        <v>141</v>
      </c>
      <c r="C132" s="72">
        <f t="shared" si="7"/>
        <v>4818</v>
      </c>
      <c r="D132" s="74">
        <v>4143</v>
      </c>
      <c r="E132" s="74"/>
      <c r="F132" s="74">
        <v>675</v>
      </c>
      <c r="G132" s="148"/>
      <c r="H132" s="72">
        <f t="shared" si="8"/>
        <v>3371</v>
      </c>
      <c r="I132" s="74">
        <v>2896</v>
      </c>
      <c r="J132" s="74"/>
      <c r="K132" s="74">
        <v>475</v>
      </c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customHeight="1" x14ac:dyDescent="0.25">
      <c r="A134" s="44">
        <v>2314</v>
      </c>
      <c r="B134" s="71" t="s">
        <v>143</v>
      </c>
      <c r="C134" s="72">
        <f t="shared" si="7"/>
        <v>1132</v>
      </c>
      <c r="D134" s="74">
        <v>832</v>
      </c>
      <c r="E134" s="74"/>
      <c r="F134" s="74">
        <v>300</v>
      </c>
      <c r="G134" s="148"/>
      <c r="H134" s="72">
        <f t="shared" si="8"/>
        <v>300</v>
      </c>
      <c r="I134" s="74">
        <v>0</v>
      </c>
      <c r="J134" s="74"/>
      <c r="K134" s="74">
        <v>300</v>
      </c>
      <c r="L134" s="149"/>
    </row>
    <row r="135" spans="1:12" x14ac:dyDescent="0.25">
      <c r="A135" s="150">
        <v>2320</v>
      </c>
      <c r="B135" s="71" t="s">
        <v>144</v>
      </c>
      <c r="C135" s="72">
        <f t="shared" si="7"/>
        <v>1606</v>
      </c>
      <c r="D135" s="151">
        <f>SUM(D136:D138)</f>
        <v>1606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1606</v>
      </c>
      <c r="I135" s="151">
        <f>SUM(I136:I138)</f>
        <v>1606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2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x14ac:dyDescent="0.25">
      <c r="A137" s="44">
        <v>2322</v>
      </c>
      <c r="B137" s="71" t="s">
        <v>146</v>
      </c>
      <c r="C137" s="72">
        <f t="shared" si="7"/>
        <v>1606</v>
      </c>
      <c r="D137" s="74">
        <v>1606</v>
      </c>
      <c r="E137" s="74"/>
      <c r="F137" s="74"/>
      <c r="G137" s="148"/>
      <c r="H137" s="72">
        <f t="shared" si="8"/>
        <v>1606</v>
      </c>
      <c r="I137" s="74">
        <v>1606</v>
      </c>
      <c r="J137" s="74"/>
      <c r="K137" s="74"/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x14ac:dyDescent="0.25">
      <c r="A143" s="142">
        <v>2350</v>
      </c>
      <c r="B143" s="101" t="s">
        <v>152</v>
      </c>
      <c r="C143" s="108">
        <f t="shared" si="7"/>
        <v>6762</v>
      </c>
      <c r="D143" s="143">
        <f>SUM(D144:D149)</f>
        <v>5562</v>
      </c>
      <c r="E143" s="143">
        <f>SUM(E144:E149)</f>
        <v>0</v>
      </c>
      <c r="F143" s="143">
        <f>SUM(F144:F149)</f>
        <v>1200</v>
      </c>
      <c r="G143" s="144">
        <f>SUM(G144:G149)</f>
        <v>0</v>
      </c>
      <c r="H143" s="108">
        <f t="shared" si="8"/>
        <v>5962</v>
      </c>
      <c r="I143" s="143">
        <f>SUM(I144:I149)</f>
        <v>4412</v>
      </c>
      <c r="J143" s="143">
        <f>SUM(J144:J149)</f>
        <v>0</v>
      </c>
      <c r="K143" s="143">
        <f>SUM(K144:K149)</f>
        <v>1550</v>
      </c>
      <c r="L143" s="145">
        <f>SUM(L144:L149)</f>
        <v>0</v>
      </c>
    </row>
    <row r="144" spans="1:12" x14ac:dyDescent="0.25">
      <c r="A144" s="38">
        <v>2351</v>
      </c>
      <c r="B144" s="65" t="s">
        <v>153</v>
      </c>
      <c r="C144" s="66">
        <f t="shared" si="7"/>
        <v>750</v>
      </c>
      <c r="D144" s="68">
        <v>600</v>
      </c>
      <c r="E144" s="68"/>
      <c r="F144" s="68">
        <v>150</v>
      </c>
      <c r="G144" s="146"/>
      <c r="H144" s="66">
        <f t="shared" si="8"/>
        <v>450</v>
      </c>
      <c r="I144" s="68">
        <v>350</v>
      </c>
      <c r="J144" s="68"/>
      <c r="K144" s="68">
        <v>100</v>
      </c>
      <c r="L144" s="147"/>
    </row>
    <row r="145" spans="1:12" x14ac:dyDescent="0.25">
      <c r="A145" s="44">
        <v>2352</v>
      </c>
      <c r="B145" s="71" t="s">
        <v>154</v>
      </c>
      <c r="C145" s="72">
        <f t="shared" si="7"/>
        <v>5550</v>
      </c>
      <c r="D145" s="74">
        <v>4500</v>
      </c>
      <c r="E145" s="74"/>
      <c r="F145" s="74">
        <v>1050</v>
      </c>
      <c r="G145" s="148"/>
      <c r="H145" s="72">
        <f t="shared" si="8"/>
        <v>5050</v>
      </c>
      <c r="I145" s="74">
        <v>4000</v>
      </c>
      <c r="J145" s="74"/>
      <c r="K145" s="74">
        <v>1050</v>
      </c>
      <c r="L145" s="149"/>
    </row>
    <row r="146" spans="1:12" ht="24" x14ac:dyDescent="0.25">
      <c r="A146" s="44">
        <v>2353</v>
      </c>
      <c r="B146" s="71" t="s">
        <v>155</v>
      </c>
      <c r="C146" s="72">
        <f t="shared" si="7"/>
        <v>400</v>
      </c>
      <c r="D146" s="74">
        <v>400</v>
      </c>
      <c r="E146" s="74"/>
      <c r="F146" s="74"/>
      <c r="G146" s="148"/>
      <c r="H146" s="72">
        <f t="shared" si="8"/>
        <v>400</v>
      </c>
      <c r="I146" s="74">
        <v>0</v>
      </c>
      <c r="J146" s="74"/>
      <c r="K146" s="74">
        <v>400</v>
      </c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x14ac:dyDescent="0.25">
      <c r="A148" s="44">
        <v>2355</v>
      </c>
      <c r="B148" s="71" t="s">
        <v>157</v>
      </c>
      <c r="C148" s="72">
        <f t="shared" si="7"/>
        <v>62</v>
      </c>
      <c r="D148" s="74">
        <v>62</v>
      </c>
      <c r="E148" s="74"/>
      <c r="F148" s="74"/>
      <c r="G148" s="148"/>
      <c r="H148" s="72">
        <f t="shared" si="8"/>
        <v>62</v>
      </c>
      <c r="I148" s="74">
        <v>62</v>
      </c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hidden="1" customHeight="1" x14ac:dyDescent="0.25">
      <c r="A165" s="159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x14ac:dyDescent="0.25">
      <c r="A193" s="187"/>
      <c r="B193" s="19" t="s">
        <v>202</v>
      </c>
      <c r="C193" s="130">
        <f t="shared" si="23"/>
        <v>18161</v>
      </c>
      <c r="D193" s="131">
        <f>SUM(D194,D229,D268)</f>
        <v>17661</v>
      </c>
      <c r="E193" s="131">
        <f>SUM(E194,E229,E268)</f>
        <v>0</v>
      </c>
      <c r="F193" s="131">
        <f>SUM(F194,F229,F268)</f>
        <v>500</v>
      </c>
      <c r="G193" s="131">
        <f>SUM(G194,G229,G268)</f>
        <v>0</v>
      </c>
      <c r="H193" s="130">
        <f t="shared" si="24"/>
        <v>8820</v>
      </c>
      <c r="I193" s="131">
        <f>SUM(I194,I229,I268)</f>
        <v>3500</v>
      </c>
      <c r="J193" s="131">
        <f>SUM(J194,J229,J268)</f>
        <v>0</v>
      </c>
      <c r="K193" s="131">
        <f>SUM(K194,K229,K268)</f>
        <v>5320</v>
      </c>
      <c r="L193" s="188">
        <f>SUM(L194,L229,L268)</f>
        <v>0</v>
      </c>
    </row>
    <row r="194" spans="1:12" x14ac:dyDescent="0.25">
      <c r="A194" s="134">
        <v>5000</v>
      </c>
      <c r="B194" s="134" t="s">
        <v>203</v>
      </c>
      <c r="C194" s="135">
        <f t="shared" si="23"/>
        <v>17661</v>
      </c>
      <c r="D194" s="136">
        <f>D195+D203</f>
        <v>17661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8470</v>
      </c>
      <c r="I194" s="136">
        <f>I195+I203</f>
        <v>3500</v>
      </c>
      <c r="J194" s="136">
        <f>J195+J203</f>
        <v>0</v>
      </c>
      <c r="K194" s="136">
        <f>K195+K203</f>
        <v>4970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x14ac:dyDescent="0.25">
      <c r="A203" s="56">
        <v>5200</v>
      </c>
      <c r="B203" s="139" t="s">
        <v>212</v>
      </c>
      <c r="C203" s="57">
        <f t="shared" si="23"/>
        <v>17661</v>
      </c>
      <c r="D203" s="63">
        <f>D204+D214+D215+D224+D225+D226+D228</f>
        <v>17661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8470</v>
      </c>
      <c r="I203" s="63">
        <f>I204+I214+I215+I224+I225+I226+I228</f>
        <v>3500</v>
      </c>
      <c r="J203" s="63">
        <f>J204+J214+J215+J224+J225+J226+J228</f>
        <v>0</v>
      </c>
      <c r="K203" s="63">
        <f>K204+K214+K215+K224+K225+K226+K228</f>
        <v>4970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x14ac:dyDescent="0.25">
      <c r="A215" s="150">
        <v>5230</v>
      </c>
      <c r="B215" s="71" t="s">
        <v>224</v>
      </c>
      <c r="C215" s="72">
        <f t="shared" si="23"/>
        <v>17661</v>
      </c>
      <c r="D215" s="151">
        <f>SUM(D216:D223)</f>
        <v>17661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8470</v>
      </c>
      <c r="I215" s="151">
        <f>SUM(I216:I223)</f>
        <v>3500</v>
      </c>
      <c r="J215" s="151">
        <f>SUM(J216:J223)</f>
        <v>0</v>
      </c>
      <c r="K215" s="151">
        <f>SUM(K216:K223)</f>
        <v>4970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x14ac:dyDescent="0.25">
      <c r="A217" s="44">
        <v>5232</v>
      </c>
      <c r="B217" s="71" t="s">
        <v>226</v>
      </c>
      <c r="C217" s="72">
        <f t="shared" si="23"/>
        <v>3500</v>
      </c>
      <c r="D217" s="74">
        <v>3500</v>
      </c>
      <c r="E217" s="74"/>
      <c r="F217" s="74"/>
      <c r="G217" s="148"/>
      <c r="H217" s="72">
        <f t="shared" si="24"/>
        <v>3500</v>
      </c>
      <c r="I217" s="74">
        <v>3500</v>
      </c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" x14ac:dyDescent="0.25">
      <c r="A223" s="44">
        <v>5239</v>
      </c>
      <c r="B223" s="71" t="s">
        <v>232</v>
      </c>
      <c r="C223" s="190">
        <f t="shared" si="23"/>
        <v>14161</v>
      </c>
      <c r="D223" s="74">
        <v>14161</v>
      </c>
      <c r="E223" s="74"/>
      <c r="F223" s="74"/>
      <c r="G223" s="148"/>
      <c r="H223" s="72">
        <f t="shared" si="24"/>
        <v>4970</v>
      </c>
      <c r="I223" s="74">
        <v>0</v>
      </c>
      <c r="J223" s="74"/>
      <c r="K223" s="74">
        <f>642+589+800+565+1854+520</f>
        <v>4970</v>
      </c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x14ac:dyDescent="0.25">
      <c r="A268" s="209">
        <v>7000</v>
      </c>
      <c r="B268" s="209" t="s">
        <v>277</v>
      </c>
      <c r="C268" s="210">
        <f t="shared" si="36"/>
        <v>500</v>
      </c>
      <c r="D268" s="211">
        <f>SUM(D269,D279)</f>
        <v>0</v>
      </c>
      <c r="E268" s="211">
        <f>SUM(E269,E279)</f>
        <v>0</v>
      </c>
      <c r="F268" s="211">
        <f>SUM(F269,F279)</f>
        <v>500</v>
      </c>
      <c r="G268" s="211">
        <f>SUM(G269,G279)</f>
        <v>0</v>
      </c>
      <c r="H268" s="212">
        <f t="shared" si="37"/>
        <v>350</v>
      </c>
      <c r="I268" s="211">
        <f>SUM(I269,I279)</f>
        <v>0</v>
      </c>
      <c r="J268" s="211">
        <f>SUM(J269,J279)</f>
        <v>0</v>
      </c>
      <c r="K268" s="211">
        <f>SUM(K269,K279)</f>
        <v>350</v>
      </c>
      <c r="L268" s="213">
        <f>SUM(L269,L279)</f>
        <v>0</v>
      </c>
    </row>
    <row r="269" spans="1:13" ht="24" x14ac:dyDescent="0.25">
      <c r="A269" s="56">
        <v>7200</v>
      </c>
      <c r="B269" s="139" t="s">
        <v>278</v>
      </c>
      <c r="C269" s="174">
        <f t="shared" si="36"/>
        <v>500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500</v>
      </c>
      <c r="G269" s="63">
        <f>SUM(G270,G271,G274,G275,G278)</f>
        <v>0</v>
      </c>
      <c r="H269" s="57">
        <f t="shared" si="37"/>
        <v>350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350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x14ac:dyDescent="0.25">
      <c r="A274" s="150">
        <v>7230</v>
      </c>
      <c r="B274" s="71" t="s">
        <v>283</v>
      </c>
      <c r="C274" s="190">
        <f t="shared" si="36"/>
        <v>500</v>
      </c>
      <c r="D274" s="74"/>
      <c r="E274" s="74"/>
      <c r="F274" s="74">
        <v>500</v>
      </c>
      <c r="G274" s="148"/>
      <c r="H274" s="72">
        <f t="shared" si="37"/>
        <v>350</v>
      </c>
      <c r="I274" s="74"/>
      <c r="J274" s="74"/>
      <c r="K274" s="74">
        <v>350</v>
      </c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893474</v>
      </c>
      <c r="D284" s="223">
        <f t="shared" si="40"/>
        <v>858561</v>
      </c>
      <c r="E284" s="223">
        <f t="shared" si="40"/>
        <v>8525</v>
      </c>
      <c r="F284" s="223">
        <f t="shared" si="40"/>
        <v>26388</v>
      </c>
      <c r="G284" s="224">
        <f t="shared" si="40"/>
        <v>0</v>
      </c>
      <c r="H284" s="225">
        <f t="shared" si="40"/>
        <v>892480</v>
      </c>
      <c r="I284" s="223">
        <f t="shared" si="40"/>
        <v>854346</v>
      </c>
      <c r="J284" s="223">
        <f t="shared" si="40"/>
        <v>8525</v>
      </c>
      <c r="K284" s="223">
        <f t="shared" si="40"/>
        <v>29609</v>
      </c>
      <c r="L284" s="226">
        <f t="shared" si="40"/>
        <v>0</v>
      </c>
    </row>
    <row r="285" spans="1:12" s="24" customFormat="1" ht="13.5" thickTop="1" thickBot="1" x14ac:dyDescent="0.3">
      <c r="A285" s="291" t="s">
        <v>296</v>
      </c>
      <c r="B285" s="292"/>
      <c r="C285" s="227">
        <f>SUM(D285:G285)</f>
        <v>-2480</v>
      </c>
      <c r="D285" s="228">
        <f>SUM(D24,D25,D41)-D50</f>
        <v>0</v>
      </c>
      <c r="E285" s="228">
        <f>SUM(E24,E25,E41)-E50</f>
        <v>0</v>
      </c>
      <c r="F285" s="228">
        <f>(F26+F42)-F50</f>
        <v>-2480</v>
      </c>
      <c r="G285" s="229">
        <f>G44-G50</f>
        <v>0</v>
      </c>
      <c r="H285" s="227">
        <f>SUM(I285:L285)</f>
        <v>-2480</v>
      </c>
      <c r="I285" s="228">
        <f>SUM(I24,I25,I41)-I50</f>
        <v>0</v>
      </c>
      <c r="J285" s="228">
        <f>SUM(J24,J25,J41)-J50</f>
        <v>0</v>
      </c>
      <c r="K285" s="228">
        <f>(K26+K42)-K50</f>
        <v>-2480</v>
      </c>
      <c r="L285" s="230">
        <f>L44-L50</f>
        <v>0</v>
      </c>
    </row>
    <row r="286" spans="1:12" s="24" customFormat="1" ht="12.75" thickTop="1" x14ac:dyDescent="0.25">
      <c r="A286" s="310" t="s">
        <v>297</v>
      </c>
      <c r="B286" s="311"/>
      <c r="C286" s="231">
        <f t="shared" ref="C286:L286" si="41">SUM(C287,C288)-C295+C296</f>
        <v>2480</v>
      </c>
      <c r="D286" s="232">
        <f t="shared" si="41"/>
        <v>0</v>
      </c>
      <c r="E286" s="232">
        <f t="shared" si="41"/>
        <v>0</v>
      </c>
      <c r="F286" s="232">
        <f t="shared" si="41"/>
        <v>2480</v>
      </c>
      <c r="G286" s="233">
        <f t="shared" si="41"/>
        <v>0</v>
      </c>
      <c r="H286" s="234">
        <f t="shared" si="41"/>
        <v>2480</v>
      </c>
      <c r="I286" s="232">
        <f t="shared" si="41"/>
        <v>0</v>
      </c>
      <c r="J286" s="232">
        <f t="shared" si="41"/>
        <v>0</v>
      </c>
      <c r="K286" s="232">
        <f t="shared" si="41"/>
        <v>2480</v>
      </c>
      <c r="L286" s="235">
        <f t="shared" si="41"/>
        <v>0</v>
      </c>
    </row>
    <row r="287" spans="1:12" s="24" customFormat="1" ht="12.75" thickBot="1" x14ac:dyDescent="0.3">
      <c r="A287" s="118" t="s">
        <v>298</v>
      </c>
      <c r="B287" s="118" t="s">
        <v>299</v>
      </c>
      <c r="C287" s="236">
        <f t="shared" ref="C287:L287" si="42">C21-C281</f>
        <v>2480</v>
      </c>
      <c r="D287" s="120">
        <f t="shared" si="42"/>
        <v>0</v>
      </c>
      <c r="E287" s="120">
        <f t="shared" si="42"/>
        <v>0</v>
      </c>
      <c r="F287" s="120">
        <f t="shared" si="42"/>
        <v>2480</v>
      </c>
      <c r="G287" s="121">
        <f t="shared" si="42"/>
        <v>0</v>
      </c>
      <c r="H287" s="237">
        <f t="shared" si="42"/>
        <v>2480</v>
      </c>
      <c r="I287" s="120">
        <f t="shared" si="42"/>
        <v>0</v>
      </c>
      <c r="J287" s="120">
        <f t="shared" si="42"/>
        <v>0</v>
      </c>
      <c r="K287" s="120">
        <f t="shared" si="42"/>
        <v>2480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0YbHOaS0XVGJfXiXuPoJlBWEjZpY2++z1d5abBKFRVdHQ/SR3NnkpbZQI8+Vwlfa5esoKoGCF3lBi3CJ1OhuxA==" saltValue="cGzUdBycQ8YiHyoTE/rgGw==" spinCount="100000" sheet="1" objects="1" scenarios="1" selectLockedCells="1" selectUnlockedCells="1"/>
  <autoFilter ref="A18:L296">
    <filterColumn colId="7">
      <filters blank="1">
        <filter val="1 030"/>
        <filter val="1 220"/>
        <filter val="1 502"/>
        <filter val="1 594"/>
        <filter val="1 606"/>
        <filter val="1 755"/>
        <filter val="105 637"/>
        <filter val="11 213"/>
        <filter val="13 316"/>
        <filter val="13 389"/>
        <filter val="14 438"/>
        <filter val="14 989"/>
        <filter val="148 323"/>
        <filter val="16 279"/>
        <filter val="173 953"/>
        <filter val="19 779"/>
        <filter val="195"/>
        <filter val="2 147"/>
        <filter val="2 150"/>
        <filter val="2 438"/>
        <filter val="2 480"/>
        <filter val="-2 480"/>
        <filter val="24 959"/>
        <filter val="25 630"/>
        <filter val="250"/>
        <filter val="26 779"/>
        <filter val="3 371"/>
        <filter val="3 500"/>
        <filter val="3 555"/>
        <filter val="30 068"/>
        <filter val="300"/>
        <filter val="350"/>
        <filter val="36 920"/>
        <filter val="4 970"/>
        <filter val="400"/>
        <filter val="43 384"/>
        <filter val="450"/>
        <filter val="5 050"/>
        <filter val="5 409"/>
        <filter val="5 821"/>
        <filter val="5 962"/>
        <filter val="50"/>
        <filter val="560 686"/>
        <filter val="6 989"/>
        <filter val="604 070"/>
        <filter val="62"/>
        <filter val="67 028"/>
        <filter val="7 000"/>
        <filter val="75"/>
        <filter val="778 023"/>
        <filter val="78"/>
        <filter val="8 470"/>
        <filter val="8 820"/>
        <filter val="823"/>
        <filter val="862 871"/>
        <filter val="883 660"/>
        <filter val="892 480"/>
        <filter val="9 818"/>
        <filter val="92 248"/>
        <filter val="96"/>
        <filter val="98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O16" sqref="O16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326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319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320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321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328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323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 t="s">
        <v>324</v>
      </c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 t="s">
        <v>325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545313</v>
      </c>
      <c r="D20" s="28">
        <f>SUM(D21,D24,D25,D41,D42)</f>
        <v>529901</v>
      </c>
      <c r="E20" s="28">
        <f>SUM(E21,E24,E42)</f>
        <v>0</v>
      </c>
      <c r="F20" s="28">
        <f>SUM(F21,F26,F42)</f>
        <v>15412</v>
      </c>
      <c r="G20" s="29">
        <f>SUM(G21,G44)</f>
        <v>0</v>
      </c>
      <c r="H20" s="27">
        <f>SUM(I20:L20)</f>
        <v>462117</v>
      </c>
      <c r="I20" s="28">
        <f>SUM(I21,I24,I25,I41,I42)</f>
        <v>439325</v>
      </c>
      <c r="J20" s="28">
        <f>SUM(J21,J24,J42)</f>
        <v>0</v>
      </c>
      <c r="K20" s="28">
        <f>SUM(K21,K26,K42)</f>
        <v>22792</v>
      </c>
      <c r="L20" s="30">
        <f>SUM(L21,L44)</f>
        <v>0</v>
      </c>
    </row>
    <row r="21" spans="1:12" ht="12.75" thickTop="1" x14ac:dyDescent="0.25">
      <c r="A21" s="31"/>
      <c r="B21" s="32" t="s">
        <v>32</v>
      </c>
      <c r="C21" s="33">
        <f t="shared" si="0"/>
        <v>5562</v>
      </c>
      <c r="D21" s="34">
        <f>SUM(D22:D23)</f>
        <v>0</v>
      </c>
      <c r="E21" s="34">
        <f>SUM(E22:E23)</f>
        <v>0</v>
      </c>
      <c r="F21" s="34">
        <f>SUM(F22:F23)</f>
        <v>5562</v>
      </c>
      <c r="G21" s="35">
        <f>SUM(G22:G23)</f>
        <v>0</v>
      </c>
      <c r="H21" s="33">
        <f t="shared" ref="H21:H46" si="1">SUM(I21:L21)</f>
        <v>5562</v>
      </c>
      <c r="I21" s="34">
        <f>SUM(I22:I23)</f>
        <v>0</v>
      </c>
      <c r="J21" s="34">
        <f>SUM(J22:J23)</f>
        <v>0</v>
      </c>
      <c r="K21" s="34">
        <f>SUM(K22:K23)</f>
        <v>5562</v>
      </c>
      <c r="L21" s="36">
        <f>SUM(L22:L23)</f>
        <v>0</v>
      </c>
    </row>
    <row r="22" spans="1:12" hidden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34</v>
      </c>
      <c r="C23" s="45">
        <f t="shared" si="0"/>
        <v>5562</v>
      </c>
      <c r="D23" s="46"/>
      <c r="E23" s="46"/>
      <c r="F23" s="46">
        <v>5562</v>
      </c>
      <c r="G23" s="47"/>
      <c r="H23" s="45">
        <f t="shared" si="1"/>
        <v>5562</v>
      </c>
      <c r="I23" s="46"/>
      <c r="J23" s="46"/>
      <c r="K23" s="46">
        <v>5562</v>
      </c>
      <c r="L23" s="48"/>
    </row>
    <row r="24" spans="1:12" s="24" customFormat="1" ht="24.75" thickBot="1" x14ac:dyDescent="0.3">
      <c r="A24" s="49">
        <v>19300</v>
      </c>
      <c r="B24" s="49" t="s">
        <v>35</v>
      </c>
      <c r="C24" s="50">
        <f t="shared" si="0"/>
        <v>529901</v>
      </c>
      <c r="D24" s="51">
        <v>529901</v>
      </c>
      <c r="E24" s="51"/>
      <c r="F24" s="52" t="s">
        <v>36</v>
      </c>
      <c r="G24" s="53" t="s">
        <v>36</v>
      </c>
      <c r="H24" s="50">
        <f t="shared" si="1"/>
        <v>439325</v>
      </c>
      <c r="I24" s="51">
        <f>I50</f>
        <v>439325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9850</v>
      </c>
      <c r="D26" s="59" t="s">
        <v>36</v>
      </c>
      <c r="E26" s="59" t="s">
        <v>36</v>
      </c>
      <c r="F26" s="63">
        <f>SUM(F27,F31,F33,F36)</f>
        <v>9850</v>
      </c>
      <c r="G26" s="60" t="s">
        <v>36</v>
      </c>
      <c r="H26" s="57">
        <f t="shared" si="1"/>
        <v>17230</v>
      </c>
      <c r="I26" s="59" t="s">
        <v>36</v>
      </c>
      <c r="J26" s="59" t="s">
        <v>36</v>
      </c>
      <c r="K26" s="63">
        <f>SUM(K27,K31,K33,K36)</f>
        <v>17230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x14ac:dyDescent="0.25">
      <c r="A36" s="64">
        <v>21390</v>
      </c>
      <c r="B36" s="56" t="s">
        <v>48</v>
      </c>
      <c r="C36" s="57">
        <f t="shared" si="0"/>
        <v>9850</v>
      </c>
      <c r="D36" s="59" t="s">
        <v>36</v>
      </c>
      <c r="E36" s="59" t="s">
        <v>36</v>
      </c>
      <c r="F36" s="63">
        <f>SUM(F37:F40)</f>
        <v>9850</v>
      </c>
      <c r="G36" s="60" t="s">
        <v>36</v>
      </c>
      <c r="H36" s="57">
        <f t="shared" si="1"/>
        <v>17230</v>
      </c>
      <c r="I36" s="59" t="s">
        <v>36</v>
      </c>
      <c r="J36" s="59" t="s">
        <v>36</v>
      </c>
      <c r="K36" s="63">
        <f>SUM(K37:K40)</f>
        <v>17230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x14ac:dyDescent="0.25">
      <c r="A38" s="44">
        <v>21393</v>
      </c>
      <c r="B38" s="71" t="s">
        <v>50</v>
      </c>
      <c r="C38" s="72">
        <f t="shared" si="0"/>
        <v>9850</v>
      </c>
      <c r="D38" s="73" t="s">
        <v>36</v>
      </c>
      <c r="E38" s="73" t="s">
        <v>36</v>
      </c>
      <c r="F38" s="74">
        <v>9850</v>
      </c>
      <c r="G38" s="75" t="s">
        <v>36</v>
      </c>
      <c r="H38" s="72">
        <f t="shared" si="1"/>
        <v>17230</v>
      </c>
      <c r="I38" s="73" t="s">
        <v>36</v>
      </c>
      <c r="J38" s="73" t="s">
        <v>36</v>
      </c>
      <c r="K38" s="74">
        <v>17230</v>
      </c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545313</v>
      </c>
      <c r="D49" s="120">
        <f>SUM(D50,D281)</f>
        <v>529901</v>
      </c>
      <c r="E49" s="120">
        <f>SUM(E50,E281)</f>
        <v>0</v>
      </c>
      <c r="F49" s="120">
        <f>SUM(F50,F281)</f>
        <v>15412</v>
      </c>
      <c r="G49" s="121">
        <f>SUM(G50,G281)</f>
        <v>0</v>
      </c>
      <c r="H49" s="119">
        <f t="shared" ref="H49:H112" si="6">SUM(I49:L49)</f>
        <v>462117</v>
      </c>
      <c r="I49" s="120">
        <f>SUM(I50,I281)</f>
        <v>439325</v>
      </c>
      <c r="J49" s="120">
        <f>SUM(J50,J281)</f>
        <v>0</v>
      </c>
      <c r="K49" s="120">
        <f>SUM(K50,K281)</f>
        <v>22792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545313</v>
      </c>
      <c r="D50" s="126">
        <f>SUM(D51,D193)</f>
        <v>529901</v>
      </c>
      <c r="E50" s="126">
        <f>SUM(E51,E193)</f>
        <v>0</v>
      </c>
      <c r="F50" s="126">
        <f>SUM(F51,F193)</f>
        <v>15412</v>
      </c>
      <c r="G50" s="127">
        <f>SUM(G51,G193)</f>
        <v>0</v>
      </c>
      <c r="H50" s="125">
        <f t="shared" si="6"/>
        <v>462117</v>
      </c>
      <c r="I50" s="126">
        <f>SUM(I51,I193)</f>
        <v>439325</v>
      </c>
      <c r="J50" s="126">
        <f>SUM(J51,J193)</f>
        <v>0</v>
      </c>
      <c r="K50" s="126">
        <f>SUM(K51,K193)</f>
        <v>22792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543513</v>
      </c>
      <c r="D51" s="131">
        <f>SUM(D52,D74,D172,D186)</f>
        <v>528101</v>
      </c>
      <c r="E51" s="131">
        <f>SUM(E52,E74,E172,E186)</f>
        <v>0</v>
      </c>
      <c r="F51" s="131">
        <f>SUM(F52,F74,F172,F186)</f>
        <v>15412</v>
      </c>
      <c r="G51" s="132">
        <f>SUM(G52,G74,G172,G186)</f>
        <v>0</v>
      </c>
      <c r="H51" s="130">
        <f t="shared" si="6"/>
        <v>460317</v>
      </c>
      <c r="I51" s="131">
        <f>SUM(I52,I74,I172,I186)</f>
        <v>437525</v>
      </c>
      <c r="J51" s="131">
        <f>SUM(J52,J74,J172,J186)</f>
        <v>0</v>
      </c>
      <c r="K51" s="131">
        <f>SUM(K52,K74,K172,K186)</f>
        <v>22792</v>
      </c>
      <c r="L51" s="133">
        <f>SUM(L52,L74,L172,L186)</f>
        <v>0</v>
      </c>
    </row>
    <row r="52" spans="1:13" s="24" customFormat="1" x14ac:dyDescent="0.25">
      <c r="A52" s="134">
        <v>1000</v>
      </c>
      <c r="B52" s="134" t="s">
        <v>63</v>
      </c>
      <c r="C52" s="135">
        <f t="shared" si="5"/>
        <v>90483</v>
      </c>
      <c r="D52" s="136">
        <f>SUM(D53,D66)</f>
        <v>84291</v>
      </c>
      <c r="E52" s="136">
        <f>SUM(E53,E66)</f>
        <v>0</v>
      </c>
      <c r="F52" s="136">
        <f>SUM(F53,F66)</f>
        <v>6192</v>
      </c>
      <c r="G52" s="137">
        <f>SUM(G53,G66)</f>
        <v>0</v>
      </c>
      <c r="H52" s="135">
        <f t="shared" si="6"/>
        <v>79282</v>
      </c>
      <c r="I52" s="136">
        <f>SUM(I53,I66)</f>
        <v>68910</v>
      </c>
      <c r="J52" s="136">
        <f>SUM(J53,J66)</f>
        <v>0</v>
      </c>
      <c r="K52" s="136">
        <f>SUM(K53,K66)</f>
        <v>10372</v>
      </c>
      <c r="L52" s="138">
        <f>SUM(L53,L66)</f>
        <v>0</v>
      </c>
    </row>
    <row r="53" spans="1:13" x14ac:dyDescent="0.25">
      <c r="A53" s="56">
        <v>1100</v>
      </c>
      <c r="B53" s="139" t="s">
        <v>64</v>
      </c>
      <c r="C53" s="57">
        <f t="shared" si="5"/>
        <v>90483</v>
      </c>
      <c r="D53" s="63">
        <f>SUM(D54,D57,D65)</f>
        <v>84291</v>
      </c>
      <c r="E53" s="63">
        <f>SUM(E54,E57,E65)</f>
        <v>0</v>
      </c>
      <c r="F53" s="63">
        <f>SUM(F54,F57,F65)</f>
        <v>6192</v>
      </c>
      <c r="G53" s="140">
        <f>SUM(G54,G57,G65)</f>
        <v>0</v>
      </c>
      <c r="H53" s="57">
        <f t="shared" si="6"/>
        <v>79282</v>
      </c>
      <c r="I53" s="63">
        <f>SUM(I54,I57,I65)</f>
        <v>68910</v>
      </c>
      <c r="J53" s="63">
        <f>SUM(J54,J57,J65)</f>
        <v>0</v>
      </c>
      <c r="K53" s="63">
        <f>SUM(K54,K57,K65)</f>
        <v>10372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K55" s="68">
        <v>0</v>
      </c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>
        <v>0</v>
      </c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>
        <v>0</v>
      </c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>
        <v>0</v>
      </c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>
        <v>0</v>
      </c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>
        <v>0</v>
      </c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>
        <v>0</v>
      </c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>
        <v>0</v>
      </c>
      <c r="L63" s="149"/>
      <c r="M63" s="253"/>
    </row>
    <row r="64" spans="1:13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>
        <v>0</v>
      </c>
      <c r="L64" s="149"/>
      <c r="M64" s="253"/>
    </row>
    <row r="65" spans="1:13" ht="36" x14ac:dyDescent="0.25">
      <c r="A65" s="142">
        <v>1150</v>
      </c>
      <c r="B65" s="101" t="s">
        <v>76</v>
      </c>
      <c r="C65" s="108">
        <f t="shared" si="5"/>
        <v>90483</v>
      </c>
      <c r="D65" s="154">
        <v>84291</v>
      </c>
      <c r="E65" s="154"/>
      <c r="F65" s="154">
        <v>6192</v>
      </c>
      <c r="G65" s="155"/>
      <c r="H65" s="108">
        <f t="shared" si="6"/>
        <v>79282</v>
      </c>
      <c r="I65" s="154">
        <v>68910</v>
      </c>
      <c r="J65" s="154"/>
      <c r="K65" s="154">
        <v>10372</v>
      </c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159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>
        <v>0</v>
      </c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>
        <v>0</v>
      </c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>
        <v>0</v>
      </c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>
        <v>0</v>
      </c>
      <c r="L71" s="149"/>
      <c r="M71" s="253"/>
    </row>
    <row r="72" spans="1:13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>
        <v>0</v>
      </c>
      <c r="L72" s="149"/>
      <c r="M72" s="253"/>
    </row>
    <row r="73" spans="1:13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>
        <v>0</v>
      </c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453030</v>
      </c>
      <c r="D74" s="136">
        <f>SUM(D75,D82,D129,D163,D164,D171)</f>
        <v>443810</v>
      </c>
      <c r="E74" s="136">
        <f>SUM(E75,E82,E129,E163,E164,E171)</f>
        <v>0</v>
      </c>
      <c r="F74" s="136">
        <f>SUM(F75,F82,F129,F163,F164,F171)</f>
        <v>9220</v>
      </c>
      <c r="G74" s="137">
        <f>SUM(G75,G82,G129,G163,G164,G171)</f>
        <v>0</v>
      </c>
      <c r="H74" s="135">
        <f t="shared" si="6"/>
        <v>381035</v>
      </c>
      <c r="I74" s="136">
        <f>SUM(I75,I82,I129,I163,I164,I171)</f>
        <v>368615</v>
      </c>
      <c r="J74" s="136">
        <f>SUM(J75,J82,J129,J163,J164,J171)</f>
        <v>0</v>
      </c>
      <c r="K74" s="136">
        <f>SUM(K75,K82,K129,K163,K164,K171)</f>
        <v>12420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>
        <v>0</v>
      </c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>
        <v>0</v>
      </c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>
        <v>0</v>
      </c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>
        <v>0</v>
      </c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358314</v>
      </c>
      <c r="D82" s="63">
        <f>SUM(D83,D88,D94,D102,D111,D115,D121,D127)</f>
        <v>353114</v>
      </c>
      <c r="E82" s="63">
        <f>SUM(E83,E88,E94,E102,E111,E115,E121,E127)</f>
        <v>0</v>
      </c>
      <c r="F82" s="63">
        <f>SUM(F83,F88,F94,F102,F111,F115,F121,F127)</f>
        <v>5200</v>
      </c>
      <c r="G82" s="157">
        <f>SUM(G83,G88,G94,G102,G111,G115,G121,G127)</f>
        <v>0</v>
      </c>
      <c r="H82" s="57">
        <f t="shared" si="6"/>
        <v>309642</v>
      </c>
      <c r="I82" s="63">
        <f>SUM(I83,I88,I94,I102,I111,I115,I121,I127)</f>
        <v>301792</v>
      </c>
      <c r="J82" s="63">
        <f>SUM(J83,J88,J94,J102,J111,J115,J121,J127)</f>
        <v>0</v>
      </c>
      <c r="K82" s="63">
        <f>SUM(K83,K88,K94,K102,K111,K115,K121,K127)</f>
        <v>7850</v>
      </c>
      <c r="L82" s="163">
        <f>SUM(L83,L88,L94,L102,L111,L115,L121,L127)</f>
        <v>0</v>
      </c>
    </row>
    <row r="83" spans="1:13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>
        <v>0</v>
      </c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>
        <v>0</v>
      </c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>
        <v>0</v>
      </c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>
        <v>0</v>
      </c>
      <c r="L87" s="149"/>
      <c r="M87" s="253"/>
    </row>
    <row r="88" spans="1:13" ht="24" x14ac:dyDescent="0.25">
      <c r="A88" s="150">
        <v>2220</v>
      </c>
      <c r="B88" s="71" t="s">
        <v>97</v>
      </c>
      <c r="C88" s="72">
        <f t="shared" si="5"/>
        <v>200</v>
      </c>
      <c r="D88" s="151">
        <f>SUM(D89:D93)</f>
        <v>200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200</v>
      </c>
      <c r="I88" s="151">
        <f>SUM(I89:I93)</f>
        <v>200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>
        <v>0</v>
      </c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>
        <v>0</v>
      </c>
      <c r="L90" s="149"/>
      <c r="M90" s="253"/>
    </row>
    <row r="91" spans="1:13" x14ac:dyDescent="0.25">
      <c r="A91" s="44">
        <v>2223</v>
      </c>
      <c r="B91" s="71" t="s">
        <v>100</v>
      </c>
      <c r="C91" s="72">
        <f t="shared" si="5"/>
        <v>200</v>
      </c>
      <c r="D91" s="74">
        <v>200</v>
      </c>
      <c r="E91" s="74"/>
      <c r="F91" s="74"/>
      <c r="G91" s="148"/>
      <c r="H91" s="72">
        <f t="shared" si="6"/>
        <v>200</v>
      </c>
      <c r="I91" s="74">
        <v>200</v>
      </c>
      <c r="J91" s="74"/>
      <c r="K91" s="74">
        <v>0</v>
      </c>
      <c r="L91" s="149"/>
      <c r="M91" s="253"/>
    </row>
    <row r="92" spans="1:13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>
        <v>0</v>
      </c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>
        <v>0</v>
      </c>
      <c r="L93" s="149"/>
      <c r="M93" s="253"/>
    </row>
    <row r="94" spans="1:13" ht="36" x14ac:dyDescent="0.25">
      <c r="A94" s="150">
        <v>2230</v>
      </c>
      <c r="B94" s="71" t="s">
        <v>103</v>
      </c>
      <c r="C94" s="72">
        <f t="shared" si="5"/>
        <v>43550</v>
      </c>
      <c r="D94" s="151">
        <f>SUM(D95:D101)</f>
        <v>43550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43250</v>
      </c>
      <c r="I94" s="151">
        <f>SUM(I95:I101)</f>
        <v>43250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x14ac:dyDescent="0.25">
      <c r="A95" s="44">
        <v>2231</v>
      </c>
      <c r="B95" s="71" t="s">
        <v>104</v>
      </c>
      <c r="C95" s="72">
        <f t="shared" si="5"/>
        <v>5450</v>
      </c>
      <c r="D95" s="74">
        <v>5450</v>
      </c>
      <c r="E95" s="74"/>
      <c r="F95" s="74"/>
      <c r="G95" s="148"/>
      <c r="H95" s="72">
        <f t="shared" si="6"/>
        <v>5150</v>
      </c>
      <c r="I95" s="74">
        <v>5150</v>
      </c>
      <c r="J95" s="74"/>
      <c r="K95" s="74">
        <v>0</v>
      </c>
      <c r="L95" s="149"/>
      <c r="M95" s="253"/>
    </row>
    <row r="96" spans="1:13" ht="36" x14ac:dyDescent="0.25">
      <c r="A96" s="44">
        <v>2232</v>
      </c>
      <c r="B96" s="71" t="s">
        <v>105</v>
      </c>
      <c r="C96" s="72">
        <f t="shared" si="5"/>
        <v>100</v>
      </c>
      <c r="D96" s="74">
        <v>100</v>
      </c>
      <c r="E96" s="74"/>
      <c r="F96" s="74"/>
      <c r="G96" s="148"/>
      <c r="H96" s="72">
        <f t="shared" si="6"/>
        <v>100</v>
      </c>
      <c r="I96" s="74">
        <v>100</v>
      </c>
      <c r="J96" s="74"/>
      <c r="K96" s="74">
        <v>0</v>
      </c>
      <c r="L96" s="149"/>
      <c r="M96" s="253"/>
    </row>
    <row r="97" spans="1:13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>
        <v>0</v>
      </c>
      <c r="L97" s="147"/>
      <c r="M97" s="253"/>
    </row>
    <row r="98" spans="1:13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>
        <v>0</v>
      </c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>
        <v>0</v>
      </c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>
        <v>0</v>
      </c>
      <c r="L100" s="149"/>
      <c r="M100" s="253"/>
    </row>
    <row r="101" spans="1:13" ht="24" x14ac:dyDescent="0.25">
      <c r="A101" s="44">
        <v>2239</v>
      </c>
      <c r="B101" s="71" t="s">
        <v>110</v>
      </c>
      <c r="C101" s="72">
        <f t="shared" si="5"/>
        <v>38000</v>
      </c>
      <c r="D101" s="74">
        <v>38000</v>
      </c>
      <c r="E101" s="74"/>
      <c r="F101" s="74"/>
      <c r="G101" s="148"/>
      <c r="H101" s="72">
        <f t="shared" si="6"/>
        <v>38000</v>
      </c>
      <c r="I101" s="74">
        <v>38000</v>
      </c>
      <c r="J101" s="74"/>
      <c r="K101" s="74">
        <v>0</v>
      </c>
      <c r="L101" s="149"/>
      <c r="M101" s="253"/>
    </row>
    <row r="102" spans="1:13" ht="36" x14ac:dyDescent="0.25">
      <c r="A102" s="150">
        <v>2240</v>
      </c>
      <c r="B102" s="71" t="s">
        <v>111</v>
      </c>
      <c r="C102" s="72">
        <f t="shared" si="5"/>
        <v>500</v>
      </c>
      <c r="D102" s="151">
        <f>SUM(D103:D110)</f>
        <v>500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500</v>
      </c>
      <c r="I102" s="151">
        <f>SUM(I103:I110)</f>
        <v>500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>
        <v>0</v>
      </c>
      <c r="L103" s="149"/>
      <c r="M103" s="253"/>
    </row>
    <row r="104" spans="1:13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>
        <v>0</v>
      </c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>
        <v>0</v>
      </c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>
        <v>0</v>
      </c>
      <c r="L106" s="149"/>
      <c r="M106" s="253"/>
    </row>
    <row r="107" spans="1:13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>
        <v>0</v>
      </c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>
        <v>0</v>
      </c>
      <c r="L108" s="149"/>
      <c r="M108" s="253"/>
    </row>
    <row r="109" spans="1:13" ht="24" x14ac:dyDescent="0.25">
      <c r="A109" s="44">
        <v>2248</v>
      </c>
      <c r="B109" s="71" t="s">
        <v>118</v>
      </c>
      <c r="C109" s="72">
        <f t="shared" si="5"/>
        <v>500</v>
      </c>
      <c r="D109" s="74">
        <v>500</v>
      </c>
      <c r="E109" s="74"/>
      <c r="F109" s="74"/>
      <c r="G109" s="148"/>
      <c r="H109" s="72">
        <f t="shared" si="6"/>
        <v>500</v>
      </c>
      <c r="I109" s="74">
        <v>500</v>
      </c>
      <c r="J109" s="74"/>
      <c r="K109" s="74">
        <v>0</v>
      </c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>
        <v>0</v>
      </c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>
        <v>0</v>
      </c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>
        <v>0</v>
      </c>
      <c r="L113" s="149"/>
      <c r="M113" s="253"/>
    </row>
    <row r="114" spans="1:13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>
        <v>0</v>
      </c>
      <c r="L114" s="149"/>
      <c r="M114" s="253"/>
    </row>
    <row r="115" spans="1:13" x14ac:dyDescent="0.25">
      <c r="A115" s="150">
        <v>2260</v>
      </c>
      <c r="B115" s="71" t="s">
        <v>124</v>
      </c>
      <c r="C115" s="72">
        <f t="shared" ref="C115:C186" si="7">SUM(D115:G115)</f>
        <v>132174</v>
      </c>
      <c r="D115" s="151">
        <f>SUM(D116:D120)</f>
        <v>131874</v>
      </c>
      <c r="E115" s="151">
        <f>SUM(E116:E120)</f>
        <v>0</v>
      </c>
      <c r="F115" s="151">
        <f>SUM(F116:F120)</f>
        <v>300</v>
      </c>
      <c r="G115" s="152">
        <f>SUM(G116:G120)</f>
        <v>0</v>
      </c>
      <c r="H115" s="72">
        <f t="shared" ref="H115:H187" si="8">SUM(I115:L115)</f>
        <v>123344</v>
      </c>
      <c r="I115" s="151">
        <f>SUM(I116:I120)</f>
        <v>123044</v>
      </c>
      <c r="J115" s="151">
        <f>SUM(J116:J120)</f>
        <v>0</v>
      </c>
      <c r="K115" s="151">
        <f>SUM(K116:K120)</f>
        <v>300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3500</v>
      </c>
      <c r="D116" s="74">
        <v>3500</v>
      </c>
      <c r="E116" s="74"/>
      <c r="F116" s="74"/>
      <c r="G116" s="148"/>
      <c r="H116" s="72">
        <f t="shared" si="8"/>
        <v>0</v>
      </c>
      <c r="I116" s="74">
        <v>0</v>
      </c>
      <c r="J116" s="74"/>
      <c r="K116" s="74">
        <v>0</v>
      </c>
      <c r="L116" s="149"/>
      <c r="M116" s="253"/>
    </row>
    <row r="117" spans="1:13" x14ac:dyDescent="0.25">
      <c r="A117" s="44">
        <v>2262</v>
      </c>
      <c r="B117" s="71" t="s">
        <v>126</v>
      </c>
      <c r="C117" s="72">
        <f t="shared" si="7"/>
        <v>12950</v>
      </c>
      <c r="D117" s="74">
        <v>12950</v>
      </c>
      <c r="E117" s="74"/>
      <c r="F117" s="74"/>
      <c r="G117" s="148"/>
      <c r="H117" s="72">
        <f t="shared" si="8"/>
        <v>9450</v>
      </c>
      <c r="I117" s="74">
        <v>9450</v>
      </c>
      <c r="J117" s="74"/>
      <c r="K117" s="74">
        <v>0</v>
      </c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>
        <v>0</v>
      </c>
      <c r="L118" s="149"/>
      <c r="M118" s="253"/>
    </row>
    <row r="119" spans="1:13" ht="24" x14ac:dyDescent="0.25">
      <c r="A119" s="44">
        <v>2264</v>
      </c>
      <c r="B119" s="71" t="s">
        <v>128</v>
      </c>
      <c r="C119" s="72">
        <f t="shared" si="7"/>
        <v>114494</v>
      </c>
      <c r="D119" s="74">
        <v>114494</v>
      </c>
      <c r="E119" s="74"/>
      <c r="F119" s="74"/>
      <c r="G119" s="148"/>
      <c r="H119" s="72">
        <f t="shared" si="8"/>
        <v>112664</v>
      </c>
      <c r="I119" s="74">
        <v>112664</v>
      </c>
      <c r="J119" s="74"/>
      <c r="K119" s="74">
        <v>0</v>
      </c>
      <c r="L119" s="149"/>
      <c r="M119" s="253"/>
    </row>
    <row r="120" spans="1:13" x14ac:dyDescent="0.25">
      <c r="A120" s="44">
        <v>2269</v>
      </c>
      <c r="B120" s="71" t="s">
        <v>129</v>
      </c>
      <c r="C120" s="72">
        <f t="shared" si="7"/>
        <v>1230</v>
      </c>
      <c r="D120" s="74">
        <v>930</v>
      </c>
      <c r="E120" s="74"/>
      <c r="F120" s="74">
        <v>300</v>
      </c>
      <c r="G120" s="148"/>
      <c r="H120" s="72">
        <f t="shared" si="8"/>
        <v>1230</v>
      </c>
      <c r="I120" s="74">
        <v>930</v>
      </c>
      <c r="J120" s="74"/>
      <c r="K120" s="74">
        <v>300</v>
      </c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181890</v>
      </c>
      <c r="D121" s="151">
        <f>SUM(D122:D126)</f>
        <v>176990</v>
      </c>
      <c r="E121" s="151">
        <f>SUM(E122:E126)</f>
        <v>0</v>
      </c>
      <c r="F121" s="151">
        <f>SUM(F122:F126)</f>
        <v>4900</v>
      </c>
      <c r="G121" s="152">
        <f>SUM(G122:G126)</f>
        <v>0</v>
      </c>
      <c r="H121" s="72">
        <f t="shared" si="8"/>
        <v>142348</v>
      </c>
      <c r="I121" s="151">
        <f>SUM(I122:I126)</f>
        <v>134798</v>
      </c>
      <c r="J121" s="151">
        <f>SUM(J122:J126)</f>
        <v>0</v>
      </c>
      <c r="K121" s="151">
        <f>SUM(K122:K126)</f>
        <v>7550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>
        <v>0</v>
      </c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>
        <v>0</v>
      </c>
      <c r="L123" s="149"/>
      <c r="M123" s="253"/>
    </row>
    <row r="124" spans="1:13" ht="24" x14ac:dyDescent="0.25">
      <c r="A124" s="44">
        <v>2275</v>
      </c>
      <c r="B124" s="71" t="s">
        <v>133</v>
      </c>
      <c r="C124" s="72">
        <f t="shared" si="7"/>
        <v>43000</v>
      </c>
      <c r="D124" s="74">
        <v>43000</v>
      </c>
      <c r="E124" s="74"/>
      <c r="F124" s="74"/>
      <c r="G124" s="148"/>
      <c r="H124" s="72">
        <f t="shared" si="8"/>
        <v>25000</v>
      </c>
      <c r="I124" s="74">
        <v>25000</v>
      </c>
      <c r="J124" s="74"/>
      <c r="K124" s="74">
        <v>0</v>
      </c>
      <c r="L124" s="149"/>
      <c r="M124" s="253"/>
    </row>
    <row r="125" spans="1:13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>
        <v>0</v>
      </c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138890</v>
      </c>
      <c r="D126" s="74">
        <v>133990</v>
      </c>
      <c r="E126" s="74"/>
      <c r="F126" s="74">
        <v>4900</v>
      </c>
      <c r="G126" s="148"/>
      <c r="H126" s="72">
        <f t="shared" si="8"/>
        <v>117348</v>
      </c>
      <c r="I126" s="74">
        <v>109798</v>
      </c>
      <c r="J126" s="74"/>
      <c r="K126" s="74">
        <v>7550</v>
      </c>
      <c r="L126" s="149"/>
      <c r="M126" s="253"/>
    </row>
    <row r="127" spans="1:13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>
        <v>0</v>
      </c>
      <c r="L128" s="149"/>
      <c r="M128" s="253"/>
    </row>
    <row r="129" spans="1:13" ht="38.25" customHeight="1" x14ac:dyDescent="0.25">
      <c r="A129" s="56">
        <v>2300</v>
      </c>
      <c r="B129" s="139" t="s">
        <v>138</v>
      </c>
      <c r="C129" s="57">
        <f t="shared" si="7"/>
        <v>94716</v>
      </c>
      <c r="D129" s="63">
        <f>SUM(D130,D135,D139,D140,D143,D150,D158,D159,D162)</f>
        <v>90696</v>
      </c>
      <c r="E129" s="63">
        <f>SUM(E130,E135,E139,E140,E143,E150,E158,E159,E162)</f>
        <v>0</v>
      </c>
      <c r="F129" s="63">
        <f>SUM(F130,F135,F139,F140,F143,F150,F158,F159,F162)</f>
        <v>4020</v>
      </c>
      <c r="G129" s="157">
        <f>SUM(G130,G135,G139,G140,G143,G150,G158,G159,G162)</f>
        <v>0</v>
      </c>
      <c r="H129" s="57">
        <f t="shared" si="8"/>
        <v>71393</v>
      </c>
      <c r="I129" s="63">
        <f>SUM(I130,I135,I139,I140,I143,I150,I158,I159,I162)</f>
        <v>66823</v>
      </c>
      <c r="J129" s="63">
        <f>SUM(J130,J135,J139,J140,J143,J150,J158,J159,J162)</f>
        <v>0</v>
      </c>
      <c r="K129" s="63">
        <f>SUM(K130,K135,K139,K140,K143,K150,K158,K159,K162)</f>
        <v>4570</v>
      </c>
      <c r="L129" s="158">
        <f>SUM(L130,L135,L139,L140,L143,L150,L158,L159,L162)</f>
        <v>0</v>
      </c>
    </row>
    <row r="130" spans="1:13" ht="24" x14ac:dyDescent="0.25">
      <c r="A130" s="159">
        <v>2310</v>
      </c>
      <c r="B130" s="65" t="s">
        <v>139</v>
      </c>
      <c r="C130" s="66">
        <f t="shared" si="7"/>
        <v>51612</v>
      </c>
      <c r="D130" s="160">
        <f>SUM(D131:D134)</f>
        <v>47592</v>
      </c>
      <c r="E130" s="160">
        <f t="shared" ref="E130:L130" si="10">SUM(E131:E134)</f>
        <v>0</v>
      </c>
      <c r="F130" s="160">
        <f t="shared" si="10"/>
        <v>4020</v>
      </c>
      <c r="G130" s="161">
        <f t="shared" si="10"/>
        <v>0</v>
      </c>
      <c r="H130" s="66">
        <f t="shared" si="8"/>
        <v>45887</v>
      </c>
      <c r="I130" s="160">
        <f t="shared" si="10"/>
        <v>41317</v>
      </c>
      <c r="J130" s="160">
        <f t="shared" si="10"/>
        <v>0</v>
      </c>
      <c r="K130" s="160">
        <f t="shared" si="10"/>
        <v>4570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>
        <v>0</v>
      </c>
      <c r="L131" s="149"/>
      <c r="M131" s="253"/>
    </row>
    <row r="132" spans="1:13" x14ac:dyDescent="0.25">
      <c r="A132" s="44">
        <v>2312</v>
      </c>
      <c r="B132" s="71" t="s">
        <v>141</v>
      </c>
      <c r="C132" s="72">
        <f t="shared" si="7"/>
        <v>900</v>
      </c>
      <c r="D132" s="74">
        <v>900</v>
      </c>
      <c r="E132" s="74"/>
      <c r="F132" s="74"/>
      <c r="G132" s="148"/>
      <c r="H132" s="72">
        <f t="shared" si="8"/>
        <v>900</v>
      </c>
      <c r="I132" s="74">
        <v>600</v>
      </c>
      <c r="J132" s="74"/>
      <c r="K132" s="74">
        <v>300</v>
      </c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>
        <v>0</v>
      </c>
      <c r="L133" s="149"/>
      <c r="M133" s="253"/>
    </row>
    <row r="134" spans="1:13" ht="47.25" customHeight="1" x14ac:dyDescent="0.25">
      <c r="A134" s="44">
        <v>2314</v>
      </c>
      <c r="B134" s="71" t="s">
        <v>143</v>
      </c>
      <c r="C134" s="72">
        <f t="shared" si="7"/>
        <v>50712</v>
      </c>
      <c r="D134" s="74">
        <v>46692</v>
      </c>
      <c r="E134" s="74"/>
      <c r="F134" s="74">
        <v>4020</v>
      </c>
      <c r="G134" s="148"/>
      <c r="H134" s="72">
        <f t="shared" si="8"/>
        <v>44987</v>
      </c>
      <c r="I134" s="74">
        <v>40717</v>
      </c>
      <c r="J134" s="74"/>
      <c r="K134" s="74">
        <v>4270</v>
      </c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>
        <v>0</v>
      </c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>
        <v>0</v>
      </c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>
        <v>0</v>
      </c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>
        <v>0</v>
      </c>
      <c r="L139" s="149"/>
      <c r="M139" s="253"/>
    </row>
    <row r="140" spans="1:13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>
        <v>0</v>
      </c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>
        <v>0</v>
      </c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>
        <v>0</v>
      </c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>
        <v>0</v>
      </c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>
        <v>0</v>
      </c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>
        <v>0</v>
      </c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>
        <v>0</v>
      </c>
      <c r="L148" s="149"/>
      <c r="M148" s="253"/>
    </row>
    <row r="149" spans="1:13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>
        <v>0</v>
      </c>
      <c r="L149" s="149"/>
      <c r="M149" s="253"/>
    </row>
    <row r="150" spans="1:13" ht="24.75" customHeight="1" x14ac:dyDescent="0.25">
      <c r="A150" s="150">
        <v>2360</v>
      </c>
      <c r="B150" s="71" t="s">
        <v>159</v>
      </c>
      <c r="C150" s="72">
        <f t="shared" si="7"/>
        <v>43104</v>
      </c>
      <c r="D150" s="151">
        <f>SUM(D151:D157)</f>
        <v>43104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25506</v>
      </c>
      <c r="I150" s="151">
        <f>SUM(I151:I157)</f>
        <v>25506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x14ac:dyDescent="0.25">
      <c r="A151" s="43">
        <v>2361</v>
      </c>
      <c r="B151" s="71" t="s">
        <v>160</v>
      </c>
      <c r="C151" s="72">
        <f t="shared" si="7"/>
        <v>43000</v>
      </c>
      <c r="D151" s="74">
        <v>43000</v>
      </c>
      <c r="E151" s="74"/>
      <c r="F151" s="74"/>
      <c r="G151" s="148"/>
      <c r="H151" s="72">
        <f t="shared" si="8"/>
        <v>25402</v>
      </c>
      <c r="I151" s="74">
        <v>25402</v>
      </c>
      <c r="J151" s="74"/>
      <c r="K151" s="74">
        <v>0</v>
      </c>
      <c r="L151" s="149"/>
      <c r="M151" s="253"/>
    </row>
    <row r="152" spans="1:13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>
        <v>0</v>
      </c>
      <c r="L152" s="149"/>
      <c r="M152" s="253"/>
    </row>
    <row r="153" spans="1:13" x14ac:dyDescent="0.25">
      <c r="A153" s="43">
        <v>2363</v>
      </c>
      <c r="B153" s="71" t="s">
        <v>162</v>
      </c>
      <c r="C153" s="72">
        <f t="shared" si="7"/>
        <v>104</v>
      </c>
      <c r="D153" s="74">
        <v>104</v>
      </c>
      <c r="E153" s="74"/>
      <c r="F153" s="74"/>
      <c r="G153" s="148"/>
      <c r="H153" s="72">
        <f t="shared" si="8"/>
        <v>104</v>
      </c>
      <c r="I153" s="74">
        <v>104</v>
      </c>
      <c r="J153" s="74"/>
      <c r="K153" s="74">
        <v>0</v>
      </c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>
        <v>0</v>
      </c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>
        <v>0</v>
      </c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>
        <v>0</v>
      </c>
      <c r="L156" s="149"/>
      <c r="M156" s="253"/>
    </row>
    <row r="157" spans="1:13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>
        <v>0</v>
      </c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>
        <v>0</v>
      </c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>
        <v>0</v>
      </c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>
        <v>0</v>
      </c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>
        <v>0</v>
      </c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>
        <v>0</v>
      </c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159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>
        <v>0</v>
      </c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>
        <v>0</v>
      </c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>
        <v>0</v>
      </c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>
        <v>0</v>
      </c>
      <c r="L169" s="149"/>
      <c r="M169" s="253"/>
    </row>
    <row r="170" spans="1:13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>
        <v>0</v>
      </c>
      <c r="L170" s="149"/>
      <c r="M170" s="253"/>
    </row>
    <row r="171" spans="1:13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>
        <v>0</v>
      </c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>
        <v>0</v>
      </c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>
        <v>0</v>
      </c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>
        <v>0</v>
      </c>
      <c r="L177" s="149"/>
      <c r="M177" s="253"/>
    </row>
    <row r="178" spans="1:13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>
        <v>0</v>
      </c>
      <c r="L179" s="149"/>
      <c r="M179" s="253"/>
    </row>
    <row r="180" spans="1:13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>
        <v>0</v>
      </c>
      <c r="L180" s="149"/>
      <c r="M180" s="253"/>
    </row>
    <row r="181" spans="1:13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>
        <v>0</v>
      </c>
      <c r="L181" s="149"/>
      <c r="M181" s="253"/>
    </row>
    <row r="182" spans="1:13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>
        <v>0</v>
      </c>
      <c r="L182" s="181"/>
      <c r="M182" s="253"/>
    </row>
    <row r="183" spans="1:13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>
        <v>0</v>
      </c>
      <c r="L184" s="156"/>
      <c r="M184" s="253"/>
    </row>
    <row r="185" spans="1:13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>
        <v>0</v>
      </c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>
        <v>0</v>
      </c>
      <c r="L188" s="147"/>
      <c r="M188" s="253"/>
    </row>
    <row r="189" spans="1:13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>
        <v>0</v>
      </c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>
        <v>0</v>
      </c>
      <c r="L192" s="149"/>
      <c r="M192" s="253"/>
    </row>
    <row r="193" spans="1:13" s="24" customFormat="1" ht="24" x14ac:dyDescent="0.25">
      <c r="A193" s="187"/>
      <c r="B193" s="19" t="s">
        <v>202</v>
      </c>
      <c r="C193" s="130">
        <f t="shared" si="23"/>
        <v>1800</v>
      </c>
      <c r="D193" s="131">
        <f>SUM(D194,D229,D268)</f>
        <v>1800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1800</v>
      </c>
      <c r="I193" s="131">
        <f>SUM(I194,I229,I268)</f>
        <v>1800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>
        <v>0</v>
      </c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>
        <v>0</v>
      </c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>
        <v>0</v>
      </c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>
        <v>0</v>
      </c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>
        <v>0</v>
      </c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>
        <v>0</v>
      </c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>
        <v>0</v>
      </c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>
        <v>0</v>
      </c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>
        <v>0</v>
      </c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>
        <v>0</v>
      </c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>
        <v>0</v>
      </c>
      <c r="L209" s="149"/>
      <c r="M209" s="253"/>
    </row>
    <row r="210" spans="1:13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>
        <v>0</v>
      </c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>
        <v>0</v>
      </c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>
        <v>0</v>
      </c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>
        <v>0</v>
      </c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>
        <v>0</v>
      </c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>
        <v>0</v>
      </c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>
        <v>0</v>
      </c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>
        <v>0</v>
      </c>
      <c r="L218" s="149"/>
      <c r="M218" s="253"/>
    </row>
    <row r="219" spans="1:13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>
        <v>0</v>
      </c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>
        <v>0</v>
      </c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>
        <v>0</v>
      </c>
      <c r="L221" s="149"/>
      <c r="M221" s="253"/>
    </row>
    <row r="222" spans="1:13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>
        <v>0</v>
      </c>
      <c r="L222" s="149"/>
      <c r="M222" s="253"/>
    </row>
    <row r="223" spans="1:13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>
        <v>0</v>
      </c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>
        <v>0</v>
      </c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>
        <v>0</v>
      </c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>
        <v>0</v>
      </c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>
        <v>0</v>
      </c>
      <c r="L228" s="156"/>
      <c r="M228" s="253"/>
    </row>
    <row r="229" spans="1:13" x14ac:dyDescent="0.25">
      <c r="A229" s="134">
        <v>6000</v>
      </c>
      <c r="B229" s="134" t="s">
        <v>238</v>
      </c>
      <c r="C229" s="192">
        <f t="shared" si="23"/>
        <v>1800</v>
      </c>
      <c r="D229" s="136">
        <f>D230+D250+D258</f>
        <v>1800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1800</v>
      </c>
      <c r="I229" s="136">
        <f>I230+I250+I258</f>
        <v>1800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>
        <v>0</v>
      </c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>
        <v>0</v>
      </c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>
        <v>0</v>
      </c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>
        <v>0</v>
      </c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>
        <v>0</v>
      </c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>
        <v>0</v>
      </c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>
        <v>0</v>
      </c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>
        <v>0</v>
      </c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>
        <v>0</v>
      </c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>
        <v>0</v>
      </c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>
        <v>0</v>
      </c>
      <c r="L244" s="149"/>
      <c r="M244" s="253"/>
    </row>
    <row r="245" spans="1:13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>
        <v>0</v>
      </c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>
        <v>0</v>
      </c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>
        <v>0</v>
      </c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>
        <v>0</v>
      </c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>
        <v>0</v>
      </c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>
        <v>0</v>
      </c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>
        <v>0</v>
      </c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>
        <v>0</v>
      </c>
      <c r="L255" s="147"/>
      <c r="M255" s="253"/>
    </row>
    <row r="256" spans="1:13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>
        <v>0</v>
      </c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>
        <v>0</v>
      </c>
      <c r="L257" s="149"/>
      <c r="M257" s="253"/>
    </row>
    <row r="258" spans="1:13" ht="36" x14ac:dyDescent="0.25">
      <c r="A258" s="56">
        <v>6400</v>
      </c>
      <c r="B258" s="139" t="s">
        <v>267</v>
      </c>
      <c r="C258" s="174">
        <f>SUM(D258:G258)</f>
        <v>1800</v>
      </c>
      <c r="D258" s="63">
        <f>SUM(D259,D263)</f>
        <v>1800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1800</v>
      </c>
      <c r="I258" s="63">
        <f>SUM(I259,I263)</f>
        <v>1800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>
        <v>0</v>
      </c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>
        <v>0</v>
      </c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>
        <v>0</v>
      </c>
      <c r="L262" s="149"/>
      <c r="M262" s="253"/>
    </row>
    <row r="263" spans="1:13" ht="36" x14ac:dyDescent="0.25">
      <c r="A263" s="150">
        <v>6420</v>
      </c>
      <c r="B263" s="71" t="s">
        <v>272</v>
      </c>
      <c r="C263" s="190">
        <f t="shared" si="23"/>
        <v>1800</v>
      </c>
      <c r="D263" s="151">
        <f>SUM(D264:D267)</f>
        <v>1800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1800</v>
      </c>
      <c r="I263" s="151">
        <f>SUM(I264:I267)</f>
        <v>1800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>
        <v>0</v>
      </c>
      <c r="L264" s="149"/>
      <c r="M264" s="253"/>
    </row>
    <row r="265" spans="1:13" x14ac:dyDescent="0.25">
      <c r="A265" s="44">
        <v>6422</v>
      </c>
      <c r="B265" s="71" t="s">
        <v>274</v>
      </c>
      <c r="C265" s="190">
        <f t="shared" si="36"/>
        <v>1800</v>
      </c>
      <c r="D265" s="74">
        <v>1800</v>
      </c>
      <c r="E265" s="74"/>
      <c r="F265" s="74"/>
      <c r="G265" s="148"/>
      <c r="H265" s="197">
        <f t="shared" si="37"/>
        <v>1800</v>
      </c>
      <c r="I265" s="74">
        <v>1800</v>
      </c>
      <c r="J265" s="74"/>
      <c r="K265" s="74">
        <v>0</v>
      </c>
      <c r="L265" s="149"/>
      <c r="M265" s="253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>
        <v>0</v>
      </c>
      <c r="L266" s="149"/>
      <c r="M266" s="253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>
        <v>0</v>
      </c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>
        <v>0</v>
      </c>
      <c r="L270" s="147"/>
      <c r="M270" s="253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>
        <v>0</v>
      </c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>
        <v>0</v>
      </c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>
        <v>0</v>
      </c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>
        <v>0</v>
      </c>
      <c r="L276" s="149"/>
      <c r="M276" s="253"/>
    </row>
    <row r="277" spans="1:13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>
        <v>0</v>
      </c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>
        <v>0</v>
      </c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>
        <v>0</v>
      </c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545313</v>
      </c>
      <c r="D284" s="223">
        <f t="shared" si="40"/>
        <v>529901</v>
      </c>
      <c r="E284" s="223">
        <f t="shared" si="40"/>
        <v>0</v>
      </c>
      <c r="F284" s="223">
        <f t="shared" si="40"/>
        <v>15412</v>
      </c>
      <c r="G284" s="224">
        <f t="shared" si="40"/>
        <v>0</v>
      </c>
      <c r="H284" s="225">
        <f t="shared" si="40"/>
        <v>462117</v>
      </c>
      <c r="I284" s="223">
        <f t="shared" si="40"/>
        <v>439325</v>
      </c>
      <c r="J284" s="223">
        <f t="shared" si="40"/>
        <v>0</v>
      </c>
      <c r="K284" s="223">
        <f t="shared" si="40"/>
        <v>22792</v>
      </c>
      <c r="L284" s="226">
        <f t="shared" si="40"/>
        <v>0</v>
      </c>
    </row>
    <row r="285" spans="1:13" s="24" customFormat="1" ht="13.5" thickTop="1" thickBot="1" x14ac:dyDescent="0.3">
      <c r="A285" s="291" t="s">
        <v>296</v>
      </c>
      <c r="B285" s="292"/>
      <c r="C285" s="227">
        <f>SUM(D285:G285)</f>
        <v>-5562</v>
      </c>
      <c r="D285" s="228">
        <f>SUM(D24,D25,D41)-D50</f>
        <v>0</v>
      </c>
      <c r="E285" s="228">
        <f>SUM(E24,E25,E41)-E50</f>
        <v>0</v>
      </c>
      <c r="F285" s="228">
        <f>(F26+F42)-F50</f>
        <v>-5562</v>
      </c>
      <c r="G285" s="229">
        <f>G44-G50</f>
        <v>0</v>
      </c>
      <c r="H285" s="227">
        <f>SUM(I285:L285)</f>
        <v>-5562</v>
      </c>
      <c r="I285" s="228">
        <f>SUM(I24,I25,I41)-I50</f>
        <v>0</v>
      </c>
      <c r="J285" s="228">
        <f>SUM(J24,J25,J41)-J50</f>
        <v>0</v>
      </c>
      <c r="K285" s="228">
        <f>(K26+K42)-K50</f>
        <v>-5562</v>
      </c>
      <c r="L285" s="230">
        <f>L44-L50</f>
        <v>0</v>
      </c>
    </row>
    <row r="286" spans="1:13" s="24" customFormat="1" ht="12.75" thickTop="1" x14ac:dyDescent="0.25">
      <c r="A286" s="310" t="s">
        <v>297</v>
      </c>
      <c r="B286" s="311"/>
      <c r="C286" s="231">
        <f t="shared" ref="C286:L286" si="41">SUM(C287,C288)-C295+C296</f>
        <v>5562</v>
      </c>
      <c r="D286" s="232">
        <f t="shared" si="41"/>
        <v>0</v>
      </c>
      <c r="E286" s="232">
        <f t="shared" si="41"/>
        <v>0</v>
      </c>
      <c r="F286" s="232">
        <f t="shared" si="41"/>
        <v>5562</v>
      </c>
      <c r="G286" s="233">
        <f t="shared" si="41"/>
        <v>0</v>
      </c>
      <c r="H286" s="234">
        <f t="shared" si="41"/>
        <v>5562</v>
      </c>
      <c r="I286" s="232">
        <f t="shared" si="41"/>
        <v>0</v>
      </c>
      <c r="J286" s="232">
        <f t="shared" si="41"/>
        <v>0</v>
      </c>
      <c r="K286" s="232">
        <f t="shared" si="41"/>
        <v>5562</v>
      </c>
      <c r="L286" s="235">
        <f t="shared" si="41"/>
        <v>0</v>
      </c>
    </row>
    <row r="287" spans="1:13" s="24" customFormat="1" ht="12.75" thickBot="1" x14ac:dyDescent="0.3">
      <c r="A287" s="118" t="s">
        <v>298</v>
      </c>
      <c r="B287" s="118" t="s">
        <v>299</v>
      </c>
      <c r="C287" s="236">
        <f t="shared" ref="C287:L287" si="42">C21-C281</f>
        <v>5562</v>
      </c>
      <c r="D287" s="120">
        <f t="shared" si="42"/>
        <v>0</v>
      </c>
      <c r="E287" s="120">
        <f t="shared" si="42"/>
        <v>0</v>
      </c>
      <c r="F287" s="120">
        <f t="shared" si="42"/>
        <v>5562</v>
      </c>
      <c r="G287" s="121">
        <f t="shared" si="42"/>
        <v>0</v>
      </c>
      <c r="H287" s="237">
        <f t="shared" si="42"/>
        <v>5562</v>
      </c>
      <c r="I287" s="120">
        <f t="shared" si="42"/>
        <v>0</v>
      </c>
      <c r="J287" s="120">
        <f t="shared" si="42"/>
        <v>0</v>
      </c>
      <c r="K287" s="120">
        <f t="shared" si="42"/>
        <v>5562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VHfo6OQTDNfNrkWqq5Q1K2TyChLdV0F8xfSPqQ/LcITOpQw4V6eRyLplYaoylLocVciFqp3j5qw8GVbNQx6Wcg==" saltValue="hO+fFqN3wX9izhat/RRlKA==" spinCount="100000" sheet="1" objects="1" scenarios="1" selectLockedCells="1" selectUnlockedCells="1"/>
  <autoFilter ref="A18:M296">
    <filterColumn colId="7">
      <filters blank="1">
        <filter val="1 230"/>
        <filter val="1 800"/>
        <filter val="100"/>
        <filter val="104"/>
        <filter val="112 664"/>
        <filter val="117 348"/>
        <filter val="123 344"/>
        <filter val="142 348"/>
        <filter val="17 230"/>
        <filter val="200"/>
        <filter val="25 000"/>
        <filter val="25 402"/>
        <filter val="25 506"/>
        <filter val="309 642"/>
        <filter val="38 000"/>
        <filter val="381 035"/>
        <filter val="43 250"/>
        <filter val="439 325"/>
        <filter val="44 987"/>
        <filter val="45 887"/>
        <filter val="460 317"/>
        <filter val="462 117"/>
        <filter val="5 150"/>
        <filter val="5 562"/>
        <filter val="-5 562"/>
        <filter val="500"/>
        <filter val="71 393"/>
        <filter val="79 282"/>
        <filter val="9 450"/>
        <filter val="9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O17" sqref="O17"/>
    </sheetView>
  </sheetViews>
  <sheetFormatPr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342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343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344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345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346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347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56"/>
      <c r="D8" s="256"/>
      <c r="E8" s="256"/>
      <c r="F8" s="256"/>
      <c r="G8" s="256"/>
      <c r="H8" s="256"/>
      <c r="I8" s="256"/>
      <c r="J8" s="256"/>
      <c r="K8" s="256"/>
      <c r="L8" s="257"/>
    </row>
    <row r="9" spans="1:12" ht="12.75" customHeight="1" x14ac:dyDescent="0.25">
      <c r="A9" s="4"/>
      <c r="B9" s="5" t="s">
        <v>13</v>
      </c>
      <c r="C9" s="279" t="s">
        <v>348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61"/>
      <c r="D10" s="261"/>
      <c r="E10" s="261"/>
      <c r="F10" s="261"/>
      <c r="G10" s="261"/>
      <c r="H10" s="261"/>
      <c r="I10" s="261"/>
      <c r="J10" s="261"/>
      <c r="K10" s="261"/>
      <c r="L10" s="262"/>
    </row>
    <row r="11" spans="1:12" ht="12.75" customHeight="1" x14ac:dyDescent="0.25">
      <c r="A11" s="4"/>
      <c r="B11" s="5" t="s">
        <v>16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17</v>
      </c>
      <c r="C12" s="279" t="s">
        <v>349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 t="s">
        <v>350</v>
      </c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263"/>
      <c r="D14" s="263"/>
      <c r="E14" s="263"/>
      <c r="F14" s="263"/>
      <c r="G14" s="263"/>
      <c r="H14" s="263"/>
      <c r="I14" s="263"/>
      <c r="J14" s="263"/>
      <c r="K14" s="263"/>
      <c r="L14" s="264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660024</v>
      </c>
      <c r="D20" s="28">
        <f>SUM(D21,D24,D25,D41,D42)</f>
        <v>635179</v>
      </c>
      <c r="E20" s="28">
        <f>SUM(E21,E24,E42)</f>
        <v>0</v>
      </c>
      <c r="F20" s="28">
        <f>SUM(F21,F26,F42)</f>
        <v>24845</v>
      </c>
      <c r="G20" s="29">
        <f>SUM(G21,G44)</f>
        <v>0</v>
      </c>
      <c r="H20" s="27">
        <f>SUM(I20:L20)</f>
        <v>620110</v>
      </c>
      <c r="I20" s="28">
        <f>SUM(I21,I24,I25,I41,I42)</f>
        <v>592745</v>
      </c>
      <c r="J20" s="28">
        <f>SUM(J21,J24,J42)</f>
        <v>0</v>
      </c>
      <c r="K20" s="28">
        <f>SUM(K21,K26,K42)</f>
        <v>27365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635179</v>
      </c>
      <c r="D24" s="51">
        <v>635179</v>
      </c>
      <c r="E24" s="51"/>
      <c r="F24" s="52" t="s">
        <v>36</v>
      </c>
      <c r="G24" s="53" t="s">
        <v>36</v>
      </c>
      <c r="H24" s="50">
        <f t="shared" si="1"/>
        <v>592745</v>
      </c>
      <c r="I24" s="51">
        <f>I50</f>
        <v>592745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24845</v>
      </c>
      <c r="D26" s="59" t="s">
        <v>36</v>
      </c>
      <c r="E26" s="59" t="s">
        <v>36</v>
      </c>
      <c r="F26" s="63">
        <f>SUM(F27,F31,F33,F36)</f>
        <v>24845</v>
      </c>
      <c r="G26" s="60" t="s">
        <v>36</v>
      </c>
      <c r="H26" s="57">
        <f t="shared" si="1"/>
        <v>27365</v>
      </c>
      <c r="I26" s="59" t="s">
        <v>36</v>
      </c>
      <c r="J26" s="59" t="s">
        <v>36</v>
      </c>
      <c r="K26" s="63">
        <f>SUM(K27,K31,K33,K36)</f>
        <v>27365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24845</v>
      </c>
      <c r="D33" s="59" t="s">
        <v>36</v>
      </c>
      <c r="E33" s="59" t="s">
        <v>36</v>
      </c>
      <c r="F33" s="63">
        <f>SUM(F34:F35)</f>
        <v>24845</v>
      </c>
      <c r="G33" s="60" t="s">
        <v>36</v>
      </c>
      <c r="H33" s="57">
        <f t="shared" si="1"/>
        <v>27365</v>
      </c>
      <c r="I33" s="59" t="s">
        <v>36</v>
      </c>
      <c r="J33" s="59" t="s">
        <v>36</v>
      </c>
      <c r="K33" s="63">
        <f>SUM(K34:K35)</f>
        <v>27365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24845</v>
      </c>
      <c r="D34" s="67" t="s">
        <v>36</v>
      </c>
      <c r="E34" s="67" t="s">
        <v>36</v>
      </c>
      <c r="F34" s="68">
        <v>24845</v>
      </c>
      <c r="G34" s="69" t="s">
        <v>36</v>
      </c>
      <c r="H34" s="66">
        <f t="shared" si="1"/>
        <v>27365</v>
      </c>
      <c r="I34" s="67" t="s">
        <v>36</v>
      </c>
      <c r="J34" s="67" t="s">
        <v>36</v>
      </c>
      <c r="K34" s="68">
        <f>1774+7000+8966+5000+4625</f>
        <v>27365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hidden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660024</v>
      </c>
      <c r="D49" s="120">
        <f>SUM(D50,D281)</f>
        <v>635179</v>
      </c>
      <c r="E49" s="120">
        <f>SUM(E50,E281)</f>
        <v>0</v>
      </c>
      <c r="F49" s="120">
        <f>SUM(F50,F281)</f>
        <v>24845</v>
      </c>
      <c r="G49" s="121">
        <f>SUM(G50,G281)</f>
        <v>0</v>
      </c>
      <c r="H49" s="119">
        <f t="shared" ref="H49:H112" si="6">SUM(I49:L49)</f>
        <v>620110</v>
      </c>
      <c r="I49" s="120">
        <f>SUM(I50,I281)</f>
        <v>592745</v>
      </c>
      <c r="J49" s="120">
        <f>SUM(J50,J281)</f>
        <v>0</v>
      </c>
      <c r="K49" s="120">
        <f>SUM(K50,K281)</f>
        <v>27365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660024</v>
      </c>
      <c r="D50" s="126">
        <f>SUM(D51,D193)</f>
        <v>635179</v>
      </c>
      <c r="E50" s="126">
        <f>SUM(E51,E193)</f>
        <v>0</v>
      </c>
      <c r="F50" s="126">
        <f>SUM(F51,F193)</f>
        <v>24845</v>
      </c>
      <c r="G50" s="127">
        <f>SUM(G51,G193)</f>
        <v>0</v>
      </c>
      <c r="H50" s="125">
        <f t="shared" si="6"/>
        <v>620110</v>
      </c>
      <c r="I50" s="126">
        <f>SUM(I51,I193)</f>
        <v>592745</v>
      </c>
      <c r="J50" s="126">
        <f>SUM(J51,J193)</f>
        <v>0</v>
      </c>
      <c r="K50" s="126">
        <f>SUM(K51,K193)</f>
        <v>27365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629524</v>
      </c>
      <c r="D51" s="131">
        <f>SUM(D52,D74,D172,D186)</f>
        <v>604679</v>
      </c>
      <c r="E51" s="131">
        <f>SUM(E52,E74,E172,E186)</f>
        <v>0</v>
      </c>
      <c r="F51" s="131">
        <f>SUM(F52,F74,F172,F186)</f>
        <v>24845</v>
      </c>
      <c r="G51" s="132">
        <f>SUM(G52,G74,G172,G186)</f>
        <v>0</v>
      </c>
      <c r="H51" s="130">
        <f t="shared" si="6"/>
        <v>613810</v>
      </c>
      <c r="I51" s="131">
        <f>SUM(I52,I74,I172,I186)</f>
        <v>586445</v>
      </c>
      <c r="J51" s="131">
        <f>SUM(J52,J74,J172,J186)</f>
        <v>0</v>
      </c>
      <c r="K51" s="131">
        <f>SUM(K52,K74,K172,K186)</f>
        <v>27365</v>
      </c>
      <c r="L51" s="133">
        <f>SUM(L52,L74,L172,L186)</f>
        <v>0</v>
      </c>
    </row>
    <row r="52" spans="1:12" s="24" customFormat="1" x14ac:dyDescent="0.25">
      <c r="A52" s="134">
        <v>1000</v>
      </c>
      <c r="B52" s="134" t="s">
        <v>63</v>
      </c>
      <c r="C52" s="135">
        <f t="shared" si="5"/>
        <v>566622</v>
      </c>
      <c r="D52" s="136">
        <f>SUM(D53,D66)</f>
        <v>565798</v>
      </c>
      <c r="E52" s="136">
        <f>SUM(E53,E66)</f>
        <v>0</v>
      </c>
      <c r="F52" s="136">
        <f>SUM(F53,F66)</f>
        <v>824</v>
      </c>
      <c r="G52" s="137">
        <f>SUM(G53,G66)</f>
        <v>0</v>
      </c>
      <c r="H52" s="135">
        <f t="shared" si="6"/>
        <v>571513</v>
      </c>
      <c r="I52" s="136">
        <f>SUM(I53,I66)</f>
        <v>570861</v>
      </c>
      <c r="J52" s="136">
        <f>SUM(J53,J66)</f>
        <v>0</v>
      </c>
      <c r="K52" s="136">
        <f>SUM(K53,K66)</f>
        <v>652</v>
      </c>
      <c r="L52" s="138">
        <f>SUM(L53,L66)</f>
        <v>0</v>
      </c>
    </row>
    <row r="53" spans="1:12" x14ac:dyDescent="0.25">
      <c r="A53" s="56">
        <v>1100</v>
      </c>
      <c r="B53" s="139" t="s">
        <v>64</v>
      </c>
      <c r="C53" s="57">
        <f t="shared" si="5"/>
        <v>432971</v>
      </c>
      <c r="D53" s="63">
        <f>SUM(D54,D57,D65)</f>
        <v>432971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436558</v>
      </c>
      <c r="I53" s="63">
        <f>SUM(I54,I57,I65)</f>
        <v>436558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x14ac:dyDescent="0.25">
      <c r="A54" s="142">
        <v>1110</v>
      </c>
      <c r="B54" s="101" t="s">
        <v>65</v>
      </c>
      <c r="C54" s="108">
        <f t="shared" si="5"/>
        <v>383833</v>
      </c>
      <c r="D54" s="143">
        <f>SUM(D55:D56)</f>
        <v>383833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394574</v>
      </c>
      <c r="I54" s="143">
        <f>SUM(I55:I56)</f>
        <v>394574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customHeight="1" x14ac:dyDescent="0.25">
      <c r="A56" s="44">
        <v>1119</v>
      </c>
      <c r="B56" s="71" t="s">
        <v>67</v>
      </c>
      <c r="C56" s="72">
        <f t="shared" si="5"/>
        <v>383833</v>
      </c>
      <c r="D56" s="74">
        <v>383833</v>
      </c>
      <c r="E56" s="74"/>
      <c r="F56" s="74"/>
      <c r="G56" s="148"/>
      <c r="H56" s="72">
        <f t="shared" si="6"/>
        <v>394574</v>
      </c>
      <c r="I56" s="74">
        <v>394574</v>
      </c>
      <c r="J56" s="74"/>
      <c r="K56" s="74"/>
      <c r="L56" s="149"/>
    </row>
    <row r="57" spans="1:12" ht="23.25" customHeight="1" x14ac:dyDescent="0.25">
      <c r="A57" s="150">
        <v>1140</v>
      </c>
      <c r="B57" s="71" t="s">
        <v>68</v>
      </c>
      <c r="C57" s="72">
        <f t="shared" si="5"/>
        <v>46588</v>
      </c>
      <c r="D57" s="151">
        <f>SUM(D58:D64)</f>
        <v>46588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39434</v>
      </c>
      <c r="I57" s="151">
        <f>SUM(I58:I64)</f>
        <v>39434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x14ac:dyDescent="0.25">
      <c r="A58" s="44">
        <v>1141</v>
      </c>
      <c r="B58" s="71" t="s">
        <v>69</v>
      </c>
      <c r="C58" s="72">
        <f t="shared" si="5"/>
        <v>3708</v>
      </c>
      <c r="D58" s="74">
        <v>3708</v>
      </c>
      <c r="E58" s="74"/>
      <c r="F58" s="74"/>
      <c r="G58" s="148"/>
      <c r="H58" s="72">
        <f t="shared" si="6"/>
        <v>3709</v>
      </c>
      <c r="I58" s="74">
        <v>3709</v>
      </c>
      <c r="J58" s="74"/>
      <c r="K58" s="74"/>
      <c r="L58" s="149"/>
    </row>
    <row r="59" spans="1:12" ht="24.75" customHeight="1" x14ac:dyDescent="0.25">
      <c r="A59" s="44">
        <v>1142</v>
      </c>
      <c r="B59" s="71" t="s">
        <v>70</v>
      </c>
      <c r="C59" s="72">
        <f t="shared" si="5"/>
        <v>10380</v>
      </c>
      <c r="D59" s="74">
        <v>10380</v>
      </c>
      <c r="E59" s="74"/>
      <c r="F59" s="74"/>
      <c r="G59" s="148"/>
      <c r="H59" s="72">
        <f t="shared" si="6"/>
        <v>9833</v>
      </c>
      <c r="I59" s="74">
        <v>9833</v>
      </c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3974</v>
      </c>
      <c r="D61" s="74">
        <v>3974</v>
      </c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x14ac:dyDescent="0.25">
      <c r="A62" s="44">
        <v>1147</v>
      </c>
      <c r="B62" s="71" t="s">
        <v>73</v>
      </c>
      <c r="C62" s="72">
        <f t="shared" si="5"/>
        <v>5415</v>
      </c>
      <c r="D62" s="74">
        <v>5415</v>
      </c>
      <c r="E62" s="74"/>
      <c r="F62" s="74"/>
      <c r="G62" s="148"/>
      <c r="H62" s="72">
        <f t="shared" si="6"/>
        <v>6866</v>
      </c>
      <c r="I62" s="74">
        <v>6866</v>
      </c>
      <c r="J62" s="74"/>
      <c r="K62" s="74"/>
      <c r="L62" s="149"/>
    </row>
    <row r="63" spans="1:12" x14ac:dyDescent="0.25">
      <c r="A63" s="44">
        <v>1148</v>
      </c>
      <c r="B63" s="71" t="s">
        <v>74</v>
      </c>
      <c r="C63" s="72">
        <f t="shared" si="5"/>
        <v>23111</v>
      </c>
      <c r="D63" s="74">
        <v>23111</v>
      </c>
      <c r="E63" s="74"/>
      <c r="F63" s="74"/>
      <c r="G63" s="148"/>
      <c r="H63" s="72">
        <f t="shared" si="6"/>
        <v>19026</v>
      </c>
      <c r="I63" s="74">
        <v>19026</v>
      </c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x14ac:dyDescent="0.25">
      <c r="A65" s="142">
        <v>1150</v>
      </c>
      <c r="B65" s="101" t="s">
        <v>76</v>
      </c>
      <c r="C65" s="108">
        <f t="shared" si="5"/>
        <v>2550</v>
      </c>
      <c r="D65" s="154">
        <v>2550</v>
      </c>
      <c r="E65" s="154"/>
      <c r="F65" s="154"/>
      <c r="G65" s="155"/>
      <c r="H65" s="108">
        <f t="shared" si="6"/>
        <v>2550</v>
      </c>
      <c r="I65" s="154">
        <v>2550</v>
      </c>
      <c r="J65" s="154"/>
      <c r="K65" s="154"/>
      <c r="L65" s="156"/>
    </row>
    <row r="66" spans="1:12" ht="36" x14ac:dyDescent="0.25">
      <c r="A66" s="56">
        <v>1200</v>
      </c>
      <c r="B66" s="139" t="s">
        <v>77</v>
      </c>
      <c r="C66" s="57">
        <f t="shared" si="5"/>
        <v>133651</v>
      </c>
      <c r="D66" s="63">
        <f>SUM(D67:D68)</f>
        <v>132827</v>
      </c>
      <c r="E66" s="63">
        <f>SUM(E67:E68)</f>
        <v>0</v>
      </c>
      <c r="F66" s="63">
        <f>SUM(F67:F68)</f>
        <v>824</v>
      </c>
      <c r="G66" s="157">
        <f>SUM(G67:G68)</f>
        <v>0</v>
      </c>
      <c r="H66" s="57">
        <f t="shared" si="6"/>
        <v>134955</v>
      </c>
      <c r="I66" s="63">
        <f>SUM(I67:I68)</f>
        <v>134303</v>
      </c>
      <c r="J66" s="63">
        <f>SUM(J67:J68)</f>
        <v>0</v>
      </c>
      <c r="K66" s="63">
        <f>SUM(K67:K68)</f>
        <v>652</v>
      </c>
      <c r="L66" s="158">
        <f>SUM(L67:L68)</f>
        <v>0</v>
      </c>
    </row>
    <row r="67" spans="1:12" ht="24" x14ac:dyDescent="0.25">
      <c r="A67" s="159">
        <v>1210</v>
      </c>
      <c r="B67" s="65" t="s">
        <v>78</v>
      </c>
      <c r="C67" s="66">
        <f t="shared" si="5"/>
        <v>106244</v>
      </c>
      <c r="D67" s="68">
        <v>106244</v>
      </c>
      <c r="E67" s="68"/>
      <c r="F67" s="68"/>
      <c r="G67" s="146"/>
      <c r="H67" s="66">
        <f t="shared" si="6"/>
        <v>107273</v>
      </c>
      <c r="I67" s="68">
        <v>107273</v>
      </c>
      <c r="J67" s="68"/>
      <c r="K67" s="68"/>
      <c r="L67" s="147"/>
    </row>
    <row r="68" spans="1:12" ht="24" x14ac:dyDescent="0.25">
      <c r="A68" s="150">
        <v>1220</v>
      </c>
      <c r="B68" s="71" t="s">
        <v>79</v>
      </c>
      <c r="C68" s="72">
        <f t="shared" si="5"/>
        <v>27407</v>
      </c>
      <c r="D68" s="151">
        <f>SUM(D69:D73)</f>
        <v>26583</v>
      </c>
      <c r="E68" s="151">
        <f>SUM(E69:E73)</f>
        <v>0</v>
      </c>
      <c r="F68" s="151">
        <f>SUM(F69:F73)</f>
        <v>824</v>
      </c>
      <c r="G68" s="152">
        <f>SUM(G69:G73)</f>
        <v>0</v>
      </c>
      <c r="H68" s="72">
        <f t="shared" si="6"/>
        <v>27682</v>
      </c>
      <c r="I68" s="151">
        <f>SUM(I69:I73)</f>
        <v>27030</v>
      </c>
      <c r="J68" s="151">
        <f>SUM(J69:J73)</f>
        <v>0</v>
      </c>
      <c r="K68" s="151">
        <f>SUM(K69:K73)</f>
        <v>652</v>
      </c>
      <c r="L68" s="153">
        <f>SUM(L69:L73)</f>
        <v>0</v>
      </c>
    </row>
    <row r="69" spans="1:12" ht="60" x14ac:dyDescent="0.25">
      <c r="A69" s="44">
        <v>1221</v>
      </c>
      <c r="B69" s="71" t="s">
        <v>80</v>
      </c>
      <c r="C69" s="72">
        <f t="shared" si="5"/>
        <v>17408</v>
      </c>
      <c r="D69" s="74">
        <v>17408</v>
      </c>
      <c r="E69" s="74"/>
      <c r="F69" s="74"/>
      <c r="G69" s="148"/>
      <c r="H69" s="72">
        <f t="shared" si="6"/>
        <v>17855</v>
      </c>
      <c r="I69" s="74">
        <v>17855</v>
      </c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x14ac:dyDescent="0.25">
      <c r="A72" s="44">
        <v>1227</v>
      </c>
      <c r="B72" s="71" t="s">
        <v>83</v>
      </c>
      <c r="C72" s="72">
        <f t="shared" si="5"/>
        <v>8748</v>
      </c>
      <c r="D72" s="74">
        <v>8748</v>
      </c>
      <c r="E72" s="74"/>
      <c r="F72" s="74"/>
      <c r="G72" s="148"/>
      <c r="H72" s="72">
        <f t="shared" si="6"/>
        <v>8748</v>
      </c>
      <c r="I72" s="74">
        <v>8748</v>
      </c>
      <c r="J72" s="74"/>
      <c r="K72" s="74"/>
      <c r="L72" s="149"/>
    </row>
    <row r="73" spans="1:12" ht="60" x14ac:dyDescent="0.25">
      <c r="A73" s="44">
        <v>1228</v>
      </c>
      <c r="B73" s="71" t="s">
        <v>84</v>
      </c>
      <c r="C73" s="72">
        <f t="shared" si="5"/>
        <v>1251</v>
      </c>
      <c r="D73" s="74">
        <v>427</v>
      </c>
      <c r="E73" s="74"/>
      <c r="F73" s="74">
        <v>824</v>
      </c>
      <c r="G73" s="148"/>
      <c r="H73" s="72">
        <f t="shared" si="6"/>
        <v>1079</v>
      </c>
      <c r="I73" s="74">
        <v>427</v>
      </c>
      <c r="J73" s="74"/>
      <c r="K73" s="74">
        <v>652</v>
      </c>
      <c r="L73" s="149"/>
    </row>
    <row r="74" spans="1:12" x14ac:dyDescent="0.25">
      <c r="A74" s="134">
        <v>2000</v>
      </c>
      <c r="B74" s="134" t="s">
        <v>85</v>
      </c>
      <c r="C74" s="135">
        <f t="shared" si="5"/>
        <v>62902</v>
      </c>
      <c r="D74" s="136">
        <f>SUM(D75,D82,D129,D163,D164,D171)</f>
        <v>38881</v>
      </c>
      <c r="E74" s="136">
        <f>SUM(E75,E82,E129,E163,E164,E171)</f>
        <v>0</v>
      </c>
      <c r="F74" s="136">
        <f>SUM(F75,F82,F129,F163,F164,F171)</f>
        <v>24021</v>
      </c>
      <c r="G74" s="137">
        <f>SUM(G75,G82,G129,G163,G164,G171)</f>
        <v>0</v>
      </c>
      <c r="H74" s="135">
        <f t="shared" si="6"/>
        <v>42297</v>
      </c>
      <c r="I74" s="136">
        <f>SUM(I75,I82,I129,I163,I164,I171)</f>
        <v>15584</v>
      </c>
      <c r="J74" s="136">
        <f>SUM(J75,J82,J129,J163,J164,J171)</f>
        <v>0</v>
      </c>
      <c r="K74" s="136">
        <f>SUM(K75,K82,K129,K163,K164,K171)</f>
        <v>26713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2540</v>
      </c>
      <c r="D75" s="63">
        <f>SUM(D76,D79)</f>
        <v>2540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1040</v>
      </c>
      <c r="D76" s="160">
        <f>SUM(D77:D78)</f>
        <v>1040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180</v>
      </c>
      <c r="D77" s="74">
        <v>180</v>
      </c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860</v>
      </c>
      <c r="D78" s="74">
        <v>860</v>
      </c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1500</v>
      </c>
      <c r="D79" s="151">
        <f>SUM(D80:D81)</f>
        <v>1500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160</v>
      </c>
      <c r="D80" s="74">
        <v>160</v>
      </c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1340</v>
      </c>
      <c r="D81" s="74">
        <v>1340</v>
      </c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x14ac:dyDescent="0.25">
      <c r="A82" s="56">
        <v>2200</v>
      </c>
      <c r="B82" s="139" t="s">
        <v>91</v>
      </c>
      <c r="C82" s="57">
        <f t="shared" si="5"/>
        <v>16629</v>
      </c>
      <c r="D82" s="63">
        <f>SUM(D83,D88,D94,D102,D111,D115,D121,D127)</f>
        <v>13939</v>
      </c>
      <c r="E82" s="63">
        <f>SUM(E83,E88,E94,E102,E111,E115,E121,E127)</f>
        <v>0</v>
      </c>
      <c r="F82" s="63">
        <f>SUM(F83,F88,F94,F102,F111,F115,F121,F127)</f>
        <v>2690</v>
      </c>
      <c r="G82" s="157">
        <f>SUM(G83,G88,G94,G102,G111,G115,G121,G127)</f>
        <v>0</v>
      </c>
      <c r="H82" s="57">
        <f t="shared" si="6"/>
        <v>13495</v>
      </c>
      <c r="I82" s="63">
        <f>SUM(I83,I88,I94,I102,I111,I115,I121,I127)</f>
        <v>10524</v>
      </c>
      <c r="J82" s="63">
        <f>SUM(J83,J88,J94,J102,J111,J115,J121,J127)</f>
        <v>0</v>
      </c>
      <c r="K82" s="63">
        <f>SUM(K83,K88,K94,K102,K111,K115,K121,K127)</f>
        <v>2971</v>
      </c>
      <c r="L82" s="163">
        <f>SUM(L83,L88,L94,L102,L111,L115,L121,L127)</f>
        <v>0</v>
      </c>
    </row>
    <row r="83" spans="1:12" ht="24" x14ac:dyDescent="0.25">
      <c r="A83" s="142">
        <v>2210</v>
      </c>
      <c r="B83" s="101" t="s">
        <v>92</v>
      </c>
      <c r="C83" s="108">
        <f t="shared" si="5"/>
        <v>5492</v>
      </c>
      <c r="D83" s="143">
        <f>SUM(D84:D87)</f>
        <v>4029</v>
      </c>
      <c r="E83" s="143">
        <f>SUM(E84:E87)</f>
        <v>0</v>
      </c>
      <c r="F83" s="143">
        <f>SUM(F84:F87)</f>
        <v>1463</v>
      </c>
      <c r="G83" s="143">
        <f>SUM(G84:G87)</f>
        <v>0</v>
      </c>
      <c r="H83" s="108">
        <f t="shared" si="6"/>
        <v>5252</v>
      </c>
      <c r="I83" s="143">
        <f>SUM(I84:I87)</f>
        <v>3789</v>
      </c>
      <c r="J83" s="143">
        <f>SUM(J84:J87)</f>
        <v>0</v>
      </c>
      <c r="K83" s="143">
        <f>SUM(K84:K87)</f>
        <v>1463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x14ac:dyDescent="0.25">
      <c r="A85" s="44">
        <v>2212</v>
      </c>
      <c r="B85" s="71" t="s">
        <v>94</v>
      </c>
      <c r="C85" s="72">
        <f t="shared" si="5"/>
        <v>4388</v>
      </c>
      <c r="D85" s="74">
        <v>3339</v>
      </c>
      <c r="E85" s="74"/>
      <c r="F85" s="74">
        <v>1049</v>
      </c>
      <c r="G85" s="148"/>
      <c r="H85" s="72">
        <f t="shared" si="6"/>
        <v>4346</v>
      </c>
      <c r="I85" s="74">
        <v>3297</v>
      </c>
      <c r="J85" s="74"/>
      <c r="K85" s="74">
        <v>1049</v>
      </c>
      <c r="L85" s="149"/>
    </row>
    <row r="86" spans="1:12" ht="24" x14ac:dyDescent="0.25">
      <c r="A86" s="44">
        <v>2214</v>
      </c>
      <c r="B86" s="71" t="s">
        <v>95</v>
      </c>
      <c r="C86" s="72">
        <f t="shared" si="5"/>
        <v>864</v>
      </c>
      <c r="D86" s="74">
        <v>660</v>
      </c>
      <c r="E86" s="74"/>
      <c r="F86" s="74">
        <v>204</v>
      </c>
      <c r="G86" s="148"/>
      <c r="H86" s="72">
        <f t="shared" si="6"/>
        <v>696</v>
      </c>
      <c r="I86" s="74">
        <v>492</v>
      </c>
      <c r="J86" s="74"/>
      <c r="K86" s="74">
        <v>204</v>
      </c>
      <c r="L86" s="149"/>
    </row>
    <row r="87" spans="1:12" x14ac:dyDescent="0.25">
      <c r="A87" s="44">
        <v>2219</v>
      </c>
      <c r="B87" s="71" t="s">
        <v>96</v>
      </c>
      <c r="C87" s="72">
        <f t="shared" si="5"/>
        <v>240</v>
      </c>
      <c r="D87" s="74">
        <v>30</v>
      </c>
      <c r="E87" s="74"/>
      <c r="F87" s="74">
        <v>210</v>
      </c>
      <c r="G87" s="148"/>
      <c r="H87" s="72">
        <f t="shared" si="6"/>
        <v>210</v>
      </c>
      <c r="I87" s="74">
        <v>0</v>
      </c>
      <c r="J87" s="74"/>
      <c r="K87" s="74">
        <v>210</v>
      </c>
      <c r="L87" s="149"/>
    </row>
    <row r="88" spans="1:12" ht="24" x14ac:dyDescent="0.25">
      <c r="A88" s="150">
        <v>2220</v>
      </c>
      <c r="B88" s="71" t="s">
        <v>97</v>
      </c>
      <c r="C88" s="72">
        <f t="shared" si="5"/>
        <v>6232</v>
      </c>
      <c r="D88" s="151">
        <f>SUM(D89:D93)</f>
        <v>6232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5742</v>
      </c>
      <c r="I88" s="151">
        <f>SUM(I89:I93)</f>
        <v>5742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2" ht="24" x14ac:dyDescent="0.25">
      <c r="A89" s="44">
        <v>2221</v>
      </c>
      <c r="B89" s="71" t="s">
        <v>98</v>
      </c>
      <c r="C89" s="72">
        <f t="shared" si="5"/>
        <v>3169</v>
      </c>
      <c r="D89" s="74">
        <v>3169</v>
      </c>
      <c r="E89" s="74"/>
      <c r="F89" s="74"/>
      <c r="G89" s="148"/>
      <c r="H89" s="72">
        <f t="shared" si="6"/>
        <v>3169</v>
      </c>
      <c r="I89" s="74">
        <v>3169</v>
      </c>
      <c r="J89" s="74"/>
      <c r="K89" s="74"/>
      <c r="L89" s="149"/>
    </row>
    <row r="90" spans="1:12" x14ac:dyDescent="0.25">
      <c r="A90" s="44">
        <v>2222</v>
      </c>
      <c r="B90" s="71" t="s">
        <v>99</v>
      </c>
      <c r="C90" s="72">
        <f t="shared" si="5"/>
        <v>822</v>
      </c>
      <c r="D90" s="74">
        <v>822</v>
      </c>
      <c r="E90" s="74"/>
      <c r="F90" s="74"/>
      <c r="G90" s="148"/>
      <c r="H90" s="72">
        <f t="shared" si="6"/>
        <v>332</v>
      </c>
      <c r="I90" s="74">
        <v>332</v>
      </c>
      <c r="J90" s="74"/>
      <c r="K90" s="74"/>
      <c r="L90" s="149"/>
    </row>
    <row r="91" spans="1:12" x14ac:dyDescent="0.25">
      <c r="A91" s="44">
        <v>2223</v>
      </c>
      <c r="B91" s="71" t="s">
        <v>100</v>
      </c>
      <c r="C91" s="72">
        <f t="shared" si="5"/>
        <v>2136</v>
      </c>
      <c r="D91" s="74">
        <v>2136</v>
      </c>
      <c r="E91" s="74"/>
      <c r="F91" s="74"/>
      <c r="G91" s="148"/>
      <c r="H91" s="72">
        <f t="shared" si="6"/>
        <v>2136</v>
      </c>
      <c r="I91" s="74">
        <v>2136</v>
      </c>
      <c r="J91" s="74"/>
      <c r="K91" s="74"/>
      <c r="L91" s="149"/>
    </row>
    <row r="92" spans="1:12" ht="48" x14ac:dyDescent="0.25">
      <c r="A92" s="44">
        <v>2224</v>
      </c>
      <c r="B92" s="71" t="s">
        <v>101</v>
      </c>
      <c r="C92" s="72">
        <f t="shared" si="5"/>
        <v>105</v>
      </c>
      <c r="D92" s="74">
        <v>105</v>
      </c>
      <c r="E92" s="74"/>
      <c r="F92" s="74"/>
      <c r="G92" s="148"/>
      <c r="H92" s="72">
        <f t="shared" si="6"/>
        <v>105</v>
      </c>
      <c r="I92" s="74">
        <v>105</v>
      </c>
      <c r="J92" s="74"/>
      <c r="K92" s="74"/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x14ac:dyDescent="0.25">
      <c r="A94" s="150">
        <v>2230</v>
      </c>
      <c r="B94" s="71" t="s">
        <v>103</v>
      </c>
      <c r="C94" s="72">
        <f t="shared" si="5"/>
        <v>2796</v>
      </c>
      <c r="D94" s="151">
        <f>SUM(D95:D101)</f>
        <v>1715</v>
      </c>
      <c r="E94" s="151">
        <f>SUM(E95:E101)</f>
        <v>0</v>
      </c>
      <c r="F94" s="151">
        <f>SUM(F95:F101)</f>
        <v>1081</v>
      </c>
      <c r="G94" s="152">
        <f>SUM(G95:G101)</f>
        <v>0</v>
      </c>
      <c r="H94" s="72">
        <f t="shared" si="6"/>
        <v>1802</v>
      </c>
      <c r="I94" s="151">
        <f>SUM(I95:I101)</f>
        <v>494</v>
      </c>
      <c r="J94" s="151">
        <f>SUM(J95:J101)</f>
        <v>0</v>
      </c>
      <c r="K94" s="151">
        <f>SUM(K95:K101)</f>
        <v>1308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x14ac:dyDescent="0.25">
      <c r="A98" s="44">
        <v>2234</v>
      </c>
      <c r="B98" s="71" t="s">
        <v>107</v>
      </c>
      <c r="C98" s="72">
        <f t="shared" si="5"/>
        <v>56</v>
      </c>
      <c r="D98" s="74"/>
      <c r="E98" s="74"/>
      <c r="F98" s="74">
        <v>56</v>
      </c>
      <c r="G98" s="148"/>
      <c r="H98" s="72">
        <f t="shared" si="6"/>
        <v>56</v>
      </c>
      <c r="I98" s="74"/>
      <c r="J98" s="74"/>
      <c r="K98" s="74">
        <v>56</v>
      </c>
      <c r="L98" s="149"/>
    </row>
    <row r="99" spans="1:12" ht="24" x14ac:dyDescent="0.25">
      <c r="A99" s="44">
        <v>2235</v>
      </c>
      <c r="B99" s="71" t="s">
        <v>108</v>
      </c>
      <c r="C99" s="72">
        <f t="shared" si="5"/>
        <v>327</v>
      </c>
      <c r="D99" s="74">
        <v>227</v>
      </c>
      <c r="E99" s="74"/>
      <c r="F99" s="74">
        <v>100</v>
      </c>
      <c r="G99" s="148"/>
      <c r="H99" s="72">
        <f t="shared" si="6"/>
        <v>227</v>
      </c>
      <c r="I99" s="74">
        <v>0</v>
      </c>
      <c r="J99" s="74"/>
      <c r="K99" s="74">
        <v>227</v>
      </c>
      <c r="L99" s="149"/>
    </row>
    <row r="100" spans="1:12" x14ac:dyDescent="0.25">
      <c r="A100" s="44">
        <v>2236</v>
      </c>
      <c r="B100" s="71" t="s">
        <v>109</v>
      </c>
      <c r="C100" s="72">
        <f t="shared" si="5"/>
        <v>488</v>
      </c>
      <c r="D100" s="74">
        <v>78</v>
      </c>
      <c r="E100" s="74"/>
      <c r="F100" s="74">
        <v>410</v>
      </c>
      <c r="G100" s="148"/>
      <c r="H100" s="72">
        <f t="shared" si="6"/>
        <v>488</v>
      </c>
      <c r="I100" s="74">
        <v>78</v>
      </c>
      <c r="J100" s="74"/>
      <c r="K100" s="74">
        <v>410</v>
      </c>
      <c r="L100" s="149"/>
    </row>
    <row r="101" spans="1:12" ht="24" x14ac:dyDescent="0.25">
      <c r="A101" s="44">
        <v>2239</v>
      </c>
      <c r="B101" s="71" t="s">
        <v>110</v>
      </c>
      <c r="C101" s="72">
        <f t="shared" si="5"/>
        <v>1925</v>
      </c>
      <c r="D101" s="74">
        <v>1410</v>
      </c>
      <c r="E101" s="74"/>
      <c r="F101" s="74">
        <v>515</v>
      </c>
      <c r="G101" s="148"/>
      <c r="H101" s="72">
        <f t="shared" si="6"/>
        <v>1031</v>
      </c>
      <c r="I101" s="74">
        <v>416</v>
      </c>
      <c r="J101" s="74"/>
      <c r="K101" s="74">
        <v>615</v>
      </c>
      <c r="L101" s="149"/>
    </row>
    <row r="102" spans="1:12" ht="36" x14ac:dyDescent="0.25">
      <c r="A102" s="150">
        <v>2240</v>
      </c>
      <c r="B102" s="71" t="s">
        <v>111</v>
      </c>
      <c r="C102" s="72">
        <f t="shared" si="5"/>
        <v>1954</v>
      </c>
      <c r="D102" s="151">
        <f>SUM(D103:D110)</f>
        <v>1954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690</v>
      </c>
      <c r="I102" s="151">
        <f>SUM(I103:I110)</f>
        <v>490</v>
      </c>
      <c r="J102" s="151">
        <f>SUM(J103:J110)</f>
        <v>0</v>
      </c>
      <c r="K102" s="151">
        <f>SUM(K103:K110)</f>
        <v>200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535</v>
      </c>
      <c r="D104" s="74">
        <v>535</v>
      </c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</row>
    <row r="105" spans="1:12" ht="24" x14ac:dyDescent="0.25">
      <c r="A105" s="44">
        <v>2243</v>
      </c>
      <c r="B105" s="71" t="s">
        <v>114</v>
      </c>
      <c r="C105" s="72">
        <f t="shared" si="5"/>
        <v>200</v>
      </c>
      <c r="D105" s="74">
        <v>200</v>
      </c>
      <c r="E105" s="74"/>
      <c r="F105" s="74"/>
      <c r="G105" s="148"/>
      <c r="H105" s="72">
        <f t="shared" si="6"/>
        <v>200</v>
      </c>
      <c r="I105" s="74"/>
      <c r="J105" s="74"/>
      <c r="K105" s="74">
        <v>200</v>
      </c>
      <c r="L105" s="149"/>
    </row>
    <row r="106" spans="1:12" x14ac:dyDescent="0.25">
      <c r="A106" s="44">
        <v>2244</v>
      </c>
      <c r="B106" s="71" t="s">
        <v>115</v>
      </c>
      <c r="C106" s="72">
        <f t="shared" si="5"/>
        <v>619</v>
      </c>
      <c r="D106" s="74">
        <v>619</v>
      </c>
      <c r="E106" s="74"/>
      <c r="F106" s="74"/>
      <c r="G106" s="148"/>
      <c r="H106" s="72">
        <f t="shared" si="6"/>
        <v>490</v>
      </c>
      <c r="I106" s="74">
        <v>490</v>
      </c>
      <c r="J106" s="74"/>
      <c r="K106" s="74"/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600</v>
      </c>
      <c r="D108" s="74">
        <v>600</v>
      </c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x14ac:dyDescent="0.25">
      <c r="A115" s="150">
        <v>2260</v>
      </c>
      <c r="B115" s="71" t="s">
        <v>124</v>
      </c>
      <c r="C115" s="72">
        <f t="shared" ref="C115:C186" si="7">SUM(D115:G115)</f>
        <v>155</v>
      </c>
      <c r="D115" s="151">
        <f>SUM(D116:D120)</f>
        <v>9</v>
      </c>
      <c r="E115" s="151">
        <f>SUM(E116:E120)</f>
        <v>0</v>
      </c>
      <c r="F115" s="151">
        <f>SUM(F116:F120)</f>
        <v>146</v>
      </c>
      <c r="G115" s="152">
        <f>SUM(G116:G120)</f>
        <v>0</v>
      </c>
      <c r="H115" s="72">
        <f t="shared" ref="H115:H187" si="8">SUM(I115:L115)</f>
        <v>9</v>
      </c>
      <c r="I115" s="151">
        <f>SUM(I116:I120)</f>
        <v>9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hidden="1" x14ac:dyDescent="0.25">
      <c r="A119" s="44">
        <v>2264</v>
      </c>
      <c r="B119" s="71" t="s">
        <v>128</v>
      </c>
      <c r="C119" s="72">
        <f t="shared" si="7"/>
        <v>146</v>
      </c>
      <c r="D119" s="74"/>
      <c r="E119" s="74"/>
      <c r="F119" s="74">
        <v>146</v>
      </c>
      <c r="G119" s="148"/>
      <c r="H119" s="72">
        <f t="shared" si="8"/>
        <v>0</v>
      </c>
      <c r="I119" s="74"/>
      <c r="J119" s="74"/>
      <c r="K119" s="74">
        <v>0</v>
      </c>
      <c r="L119" s="149"/>
    </row>
    <row r="120" spans="1:12" x14ac:dyDescent="0.25">
      <c r="A120" s="44">
        <v>2269</v>
      </c>
      <c r="B120" s="71" t="s">
        <v>129</v>
      </c>
      <c r="C120" s="72">
        <f t="shared" si="7"/>
        <v>9</v>
      </c>
      <c r="D120" s="74">
        <v>9</v>
      </c>
      <c r="E120" s="74"/>
      <c r="F120" s="74"/>
      <c r="G120" s="148"/>
      <c r="H120" s="72">
        <f t="shared" si="8"/>
        <v>9</v>
      </c>
      <c r="I120" s="74">
        <v>9</v>
      </c>
      <c r="J120" s="74"/>
      <c r="K120" s="74"/>
      <c r="L120" s="149"/>
    </row>
    <row r="121" spans="1:12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/>
      <c r="J124" s="74"/>
      <c r="K124" s="74"/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/>
      <c r="J126" s="74"/>
      <c r="K126" s="74"/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customHeight="1" x14ac:dyDescent="0.25">
      <c r="A129" s="56">
        <v>2300</v>
      </c>
      <c r="B129" s="139" t="s">
        <v>138</v>
      </c>
      <c r="C129" s="57">
        <f t="shared" si="7"/>
        <v>33450</v>
      </c>
      <c r="D129" s="63">
        <f>SUM(D130,D135,D139,D140,D143,D150,D158,D159,D162)</f>
        <v>22119</v>
      </c>
      <c r="E129" s="63">
        <f>SUM(E130,E135,E139,E140,E143,E150,E158,E159,E162)</f>
        <v>0</v>
      </c>
      <c r="F129" s="63">
        <f>SUM(F130,F135,F139,F140,F143,F150,F158,F159,F162)</f>
        <v>11331</v>
      </c>
      <c r="G129" s="157">
        <f>SUM(G130,G135,G139,G140,G143,G150,G158,G159,G162)</f>
        <v>0</v>
      </c>
      <c r="H129" s="57">
        <f t="shared" si="8"/>
        <v>18659</v>
      </c>
      <c r="I129" s="63">
        <f>SUM(I130,I135,I139,I140,I143,I150,I158,I159,I162)</f>
        <v>4917</v>
      </c>
      <c r="J129" s="63">
        <f>SUM(J130,J135,J139,J140,J143,J150,J158,J159,J162)</f>
        <v>0</v>
      </c>
      <c r="K129" s="63">
        <f>SUM(K130,K135,K139,K140,K143,K150,K158,K159,K162)</f>
        <v>13742</v>
      </c>
      <c r="L129" s="158">
        <f>SUM(L130,L135,L139,L140,L143,L150,L158,L159,L162)</f>
        <v>0</v>
      </c>
    </row>
    <row r="130" spans="1:12" ht="24" x14ac:dyDescent="0.25">
      <c r="A130" s="159">
        <v>2310</v>
      </c>
      <c r="B130" s="65" t="s">
        <v>139</v>
      </c>
      <c r="C130" s="66">
        <f t="shared" si="7"/>
        <v>8585</v>
      </c>
      <c r="D130" s="160">
        <f>SUM(D131:D134)</f>
        <v>8075</v>
      </c>
      <c r="E130" s="160">
        <f t="shared" ref="E130:L130" si="10">SUM(E131:E134)</f>
        <v>0</v>
      </c>
      <c r="F130" s="160">
        <f t="shared" si="10"/>
        <v>510</v>
      </c>
      <c r="G130" s="161">
        <f t="shared" si="10"/>
        <v>0</v>
      </c>
      <c r="H130" s="66">
        <f t="shared" si="8"/>
        <v>1525</v>
      </c>
      <c r="I130" s="160">
        <f t="shared" si="10"/>
        <v>860</v>
      </c>
      <c r="J130" s="160">
        <f t="shared" si="10"/>
        <v>0</v>
      </c>
      <c r="K130" s="160">
        <f t="shared" si="10"/>
        <v>665</v>
      </c>
      <c r="L130" s="162">
        <f t="shared" si="10"/>
        <v>0</v>
      </c>
    </row>
    <row r="131" spans="1:12" x14ac:dyDescent="0.25">
      <c r="A131" s="44">
        <v>2311</v>
      </c>
      <c r="B131" s="71" t="s">
        <v>140</v>
      </c>
      <c r="C131" s="72">
        <f t="shared" si="7"/>
        <v>2735</v>
      </c>
      <c r="D131" s="74">
        <v>2225</v>
      </c>
      <c r="E131" s="74"/>
      <c r="F131" s="74">
        <v>510</v>
      </c>
      <c r="G131" s="148"/>
      <c r="H131" s="72">
        <f t="shared" si="8"/>
        <v>1125</v>
      </c>
      <c r="I131" s="74">
        <v>560</v>
      </c>
      <c r="J131" s="74"/>
      <c r="K131" s="74">
        <v>565</v>
      </c>
      <c r="L131" s="149"/>
    </row>
    <row r="132" spans="1:12" x14ac:dyDescent="0.25">
      <c r="A132" s="44">
        <v>2312</v>
      </c>
      <c r="B132" s="71" t="s">
        <v>141</v>
      </c>
      <c r="C132" s="72">
        <f t="shared" si="7"/>
        <v>4350</v>
      </c>
      <c r="D132" s="74">
        <v>4350</v>
      </c>
      <c r="E132" s="74"/>
      <c r="F132" s="74"/>
      <c r="G132" s="148"/>
      <c r="H132" s="72">
        <f t="shared" si="8"/>
        <v>300</v>
      </c>
      <c r="I132" s="74">
        <v>300</v>
      </c>
      <c r="J132" s="74"/>
      <c r="K132" s="74"/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customHeight="1" x14ac:dyDescent="0.25">
      <c r="A134" s="44">
        <v>2314</v>
      </c>
      <c r="B134" s="71" t="s">
        <v>143</v>
      </c>
      <c r="C134" s="72">
        <f t="shared" si="7"/>
        <v>1500</v>
      </c>
      <c r="D134" s="74">
        <v>1500</v>
      </c>
      <c r="E134" s="74"/>
      <c r="F134" s="74"/>
      <c r="G134" s="148"/>
      <c r="H134" s="72">
        <f t="shared" si="8"/>
        <v>100</v>
      </c>
      <c r="I134" s="74"/>
      <c r="J134" s="74"/>
      <c r="K134" s="74">
        <v>100</v>
      </c>
      <c r="L134" s="149"/>
    </row>
    <row r="135" spans="1:12" x14ac:dyDescent="0.25">
      <c r="A135" s="150">
        <v>2320</v>
      </c>
      <c r="B135" s="71" t="s">
        <v>144</v>
      </c>
      <c r="C135" s="72">
        <f t="shared" si="7"/>
        <v>6671</v>
      </c>
      <c r="D135" s="151">
        <f>SUM(D136:D138)</f>
        <v>3918</v>
      </c>
      <c r="E135" s="151">
        <f>SUM(E136:E138)</f>
        <v>0</v>
      </c>
      <c r="F135" s="151">
        <f>SUM(F136:F138)</f>
        <v>2753</v>
      </c>
      <c r="G135" s="152">
        <f>SUM(G136:G138)</f>
        <v>0</v>
      </c>
      <c r="H135" s="72">
        <f t="shared" si="8"/>
        <v>3134</v>
      </c>
      <c r="I135" s="151">
        <f>SUM(I136:I138)</f>
        <v>0</v>
      </c>
      <c r="J135" s="151">
        <f>SUM(J136:J138)</f>
        <v>0</v>
      </c>
      <c r="K135" s="151">
        <f>SUM(K136:K138)</f>
        <v>3134</v>
      </c>
      <c r="L135" s="153">
        <f>SUM(L136:L138)</f>
        <v>0</v>
      </c>
    </row>
    <row r="136" spans="1:12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x14ac:dyDescent="0.25">
      <c r="A137" s="44">
        <v>2322</v>
      </c>
      <c r="B137" s="71" t="s">
        <v>146</v>
      </c>
      <c r="C137" s="72">
        <f t="shared" si="7"/>
        <v>6671</v>
      </c>
      <c r="D137" s="74">
        <v>3918</v>
      </c>
      <c r="E137" s="74"/>
      <c r="F137" s="74">
        <v>2753</v>
      </c>
      <c r="G137" s="148"/>
      <c r="H137" s="72">
        <f t="shared" si="8"/>
        <v>3134</v>
      </c>
      <c r="I137" s="74"/>
      <c r="J137" s="74"/>
      <c r="K137" s="74">
        <v>3134</v>
      </c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x14ac:dyDescent="0.25">
      <c r="A140" s="150">
        <v>2340</v>
      </c>
      <c r="B140" s="71" t="s">
        <v>149</v>
      </c>
      <c r="C140" s="72">
        <f t="shared" si="7"/>
        <v>400</v>
      </c>
      <c r="D140" s="151">
        <f>SUM(D141:D142)</f>
        <v>0</v>
      </c>
      <c r="E140" s="151">
        <f>SUM(E141:E142)</f>
        <v>0</v>
      </c>
      <c r="F140" s="151">
        <f>SUM(F141:F142)</f>
        <v>400</v>
      </c>
      <c r="G140" s="152">
        <f>SUM(G141:G142)</f>
        <v>0</v>
      </c>
      <c r="H140" s="72">
        <f t="shared" si="8"/>
        <v>200</v>
      </c>
      <c r="I140" s="151">
        <f>SUM(I141:I142)</f>
        <v>0</v>
      </c>
      <c r="J140" s="151">
        <f>SUM(J141:J142)</f>
        <v>0</v>
      </c>
      <c r="K140" s="151">
        <f>SUM(K141:K142)</f>
        <v>200</v>
      </c>
      <c r="L140" s="153">
        <f>SUM(L141:L142)</f>
        <v>0</v>
      </c>
    </row>
    <row r="141" spans="1:12" x14ac:dyDescent="0.25">
      <c r="A141" s="44">
        <v>2341</v>
      </c>
      <c r="B141" s="71" t="s">
        <v>150</v>
      </c>
      <c r="C141" s="72">
        <f t="shared" si="7"/>
        <v>400</v>
      </c>
      <c r="D141" s="74"/>
      <c r="E141" s="74"/>
      <c r="F141" s="74">
        <v>400</v>
      </c>
      <c r="G141" s="148"/>
      <c r="H141" s="72">
        <f t="shared" si="8"/>
        <v>200</v>
      </c>
      <c r="I141" s="74"/>
      <c r="J141" s="74"/>
      <c r="K141" s="74">
        <v>200</v>
      </c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x14ac:dyDescent="0.25">
      <c r="A143" s="142">
        <v>2350</v>
      </c>
      <c r="B143" s="101" t="s">
        <v>152</v>
      </c>
      <c r="C143" s="108">
        <f t="shared" si="7"/>
        <v>17794</v>
      </c>
      <c r="D143" s="143">
        <f>SUM(D144:D149)</f>
        <v>10126</v>
      </c>
      <c r="E143" s="143">
        <f>SUM(E144:E149)</f>
        <v>0</v>
      </c>
      <c r="F143" s="143">
        <f>SUM(F144:F149)</f>
        <v>7668</v>
      </c>
      <c r="G143" s="144">
        <f>SUM(G144:G149)</f>
        <v>0</v>
      </c>
      <c r="H143" s="108">
        <f t="shared" si="8"/>
        <v>13800</v>
      </c>
      <c r="I143" s="143">
        <f>SUM(I144:I149)</f>
        <v>4057</v>
      </c>
      <c r="J143" s="143">
        <f>SUM(J144:J149)</f>
        <v>0</v>
      </c>
      <c r="K143" s="143">
        <f>SUM(K144:K149)</f>
        <v>9743</v>
      </c>
      <c r="L143" s="145">
        <f>SUM(L144:L149)</f>
        <v>0</v>
      </c>
    </row>
    <row r="144" spans="1:12" x14ac:dyDescent="0.25">
      <c r="A144" s="38">
        <v>2351</v>
      </c>
      <c r="B144" s="65" t="s">
        <v>153</v>
      </c>
      <c r="C144" s="66">
        <f t="shared" si="7"/>
        <v>2050</v>
      </c>
      <c r="D144" s="68">
        <v>300</v>
      </c>
      <c r="E144" s="68"/>
      <c r="F144" s="68">
        <v>1750</v>
      </c>
      <c r="G144" s="146"/>
      <c r="H144" s="66">
        <f t="shared" si="8"/>
        <v>1365</v>
      </c>
      <c r="I144" s="68">
        <v>100</v>
      </c>
      <c r="J144" s="68"/>
      <c r="K144" s="68">
        <v>1265</v>
      </c>
      <c r="L144" s="147"/>
    </row>
    <row r="145" spans="1:12" x14ac:dyDescent="0.25">
      <c r="A145" s="44">
        <v>2352</v>
      </c>
      <c r="B145" s="71" t="s">
        <v>154</v>
      </c>
      <c r="C145" s="72">
        <f t="shared" si="7"/>
        <v>15494</v>
      </c>
      <c r="D145" s="74">
        <v>9826</v>
      </c>
      <c r="E145" s="74"/>
      <c r="F145" s="74">
        <v>5668</v>
      </c>
      <c r="G145" s="148"/>
      <c r="H145" s="72">
        <f t="shared" si="8"/>
        <v>12335</v>
      </c>
      <c r="I145" s="74">
        <v>3957</v>
      </c>
      <c r="J145" s="74"/>
      <c r="K145" s="74">
        <v>8378</v>
      </c>
      <c r="L145" s="149"/>
    </row>
    <row r="146" spans="1:12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/>
      <c r="J146" s="74"/>
      <c r="K146" s="74"/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x14ac:dyDescent="0.25">
      <c r="A148" s="44">
        <v>2355</v>
      </c>
      <c r="B148" s="71" t="s">
        <v>157</v>
      </c>
      <c r="C148" s="72">
        <f t="shared" si="7"/>
        <v>250</v>
      </c>
      <c r="D148" s="74"/>
      <c r="E148" s="74"/>
      <c r="F148" s="74">
        <v>250</v>
      </c>
      <c r="G148" s="148"/>
      <c r="H148" s="72">
        <f t="shared" si="8"/>
        <v>100</v>
      </c>
      <c r="I148" s="74"/>
      <c r="J148" s="74"/>
      <c r="K148" s="74">
        <v>100</v>
      </c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x14ac:dyDescent="0.25">
      <c r="A164" s="56">
        <v>2500</v>
      </c>
      <c r="B164" s="139" t="s">
        <v>173</v>
      </c>
      <c r="C164" s="57">
        <f t="shared" si="7"/>
        <v>10283</v>
      </c>
      <c r="D164" s="63">
        <f>SUM(D165,D170)</f>
        <v>283</v>
      </c>
      <c r="E164" s="63">
        <f t="shared" ref="E164:G164" si="11">SUM(E165,E170)</f>
        <v>0</v>
      </c>
      <c r="F164" s="63">
        <f t="shared" si="11"/>
        <v>10000</v>
      </c>
      <c r="G164" s="63">
        <f t="shared" si="11"/>
        <v>0</v>
      </c>
      <c r="H164" s="57">
        <f t="shared" si="8"/>
        <v>10143</v>
      </c>
      <c r="I164" s="63">
        <f>SUM(I165,I170)</f>
        <v>143</v>
      </c>
      <c r="J164" s="63">
        <f t="shared" ref="J164:L164" si="12">SUM(J165,J170)</f>
        <v>0</v>
      </c>
      <c r="K164" s="63">
        <f t="shared" si="12"/>
        <v>10000</v>
      </c>
      <c r="L164" s="141">
        <f t="shared" si="12"/>
        <v>0</v>
      </c>
    </row>
    <row r="165" spans="1:12" ht="16.5" customHeight="1" x14ac:dyDescent="0.25">
      <c r="A165" s="159">
        <v>2510</v>
      </c>
      <c r="B165" s="65" t="s">
        <v>174</v>
      </c>
      <c r="C165" s="66">
        <f t="shared" si="7"/>
        <v>10283</v>
      </c>
      <c r="D165" s="160">
        <f>SUM(D166:D169)</f>
        <v>283</v>
      </c>
      <c r="E165" s="160">
        <f t="shared" ref="E165:G165" si="13">SUM(E166:E169)</f>
        <v>0</v>
      </c>
      <c r="F165" s="160">
        <f t="shared" si="13"/>
        <v>10000</v>
      </c>
      <c r="G165" s="160">
        <f t="shared" si="13"/>
        <v>0</v>
      </c>
      <c r="H165" s="66">
        <f t="shared" si="8"/>
        <v>10143</v>
      </c>
      <c r="I165" s="160">
        <f>SUM(I166:I169)</f>
        <v>143</v>
      </c>
      <c r="J165" s="160">
        <f t="shared" ref="J165:L165" si="14">SUM(J166:J169)</f>
        <v>0</v>
      </c>
      <c r="K165" s="160">
        <f t="shared" si="14"/>
        <v>10000</v>
      </c>
      <c r="L165" s="171">
        <f t="shared" si="14"/>
        <v>0</v>
      </c>
    </row>
    <row r="166" spans="1:12" ht="24" x14ac:dyDescent="0.25">
      <c r="A166" s="44">
        <v>2512</v>
      </c>
      <c r="B166" s="71" t="s">
        <v>175</v>
      </c>
      <c r="C166" s="72">
        <f t="shared" si="7"/>
        <v>10000</v>
      </c>
      <c r="D166" s="74"/>
      <c r="E166" s="74"/>
      <c r="F166" s="74">
        <v>10000</v>
      </c>
      <c r="G166" s="148"/>
      <c r="H166" s="72">
        <f t="shared" si="8"/>
        <v>10000</v>
      </c>
      <c r="I166" s="74"/>
      <c r="J166" s="74"/>
      <c r="K166" s="74">
        <v>10000</v>
      </c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x14ac:dyDescent="0.25">
      <c r="A168" s="44">
        <v>2515</v>
      </c>
      <c r="B168" s="71" t="s">
        <v>177</v>
      </c>
      <c r="C168" s="72">
        <f t="shared" si="7"/>
        <v>143</v>
      </c>
      <c r="D168" s="74">
        <v>143</v>
      </c>
      <c r="E168" s="74"/>
      <c r="F168" s="74"/>
      <c r="G168" s="148"/>
      <c r="H168" s="72">
        <f t="shared" si="8"/>
        <v>143</v>
      </c>
      <c r="I168" s="74">
        <v>143</v>
      </c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140</v>
      </c>
      <c r="D169" s="74">
        <v>140</v>
      </c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x14ac:dyDescent="0.25">
      <c r="A193" s="187"/>
      <c r="B193" s="19" t="s">
        <v>202</v>
      </c>
      <c r="C193" s="130">
        <f t="shared" si="23"/>
        <v>30500</v>
      </c>
      <c r="D193" s="131">
        <f>SUM(D194,D229,D268)</f>
        <v>30500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6300</v>
      </c>
      <c r="I193" s="131">
        <f>SUM(I194,I229,I268)</f>
        <v>6300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2" x14ac:dyDescent="0.25">
      <c r="A194" s="134">
        <v>5000</v>
      </c>
      <c r="B194" s="134" t="s">
        <v>203</v>
      </c>
      <c r="C194" s="135">
        <f t="shared" si="23"/>
        <v>30500</v>
      </c>
      <c r="D194" s="136">
        <f>D195+D203</f>
        <v>30500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6300</v>
      </c>
      <c r="I194" s="136">
        <f>I195+I203</f>
        <v>6300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x14ac:dyDescent="0.25">
      <c r="A203" s="56">
        <v>5200</v>
      </c>
      <c r="B203" s="139" t="s">
        <v>212</v>
      </c>
      <c r="C203" s="57">
        <f t="shared" si="23"/>
        <v>30500</v>
      </c>
      <c r="D203" s="63">
        <f>D204+D214+D215+D224+D225+D226+D228</f>
        <v>30500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6300</v>
      </c>
      <c r="I203" s="63">
        <f>I204+I214+I215+I224+I225+I226+I228</f>
        <v>6300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x14ac:dyDescent="0.25">
      <c r="A215" s="150">
        <v>5230</v>
      </c>
      <c r="B215" s="71" t="s">
        <v>224</v>
      </c>
      <c r="C215" s="72">
        <f t="shared" si="23"/>
        <v>30500</v>
      </c>
      <c r="D215" s="151">
        <f>SUM(D216:D223)</f>
        <v>30500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6300</v>
      </c>
      <c r="I215" s="151">
        <f>SUM(I216:I223)</f>
        <v>6300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30000</v>
      </c>
      <c r="D216" s="74">
        <v>30000</v>
      </c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x14ac:dyDescent="0.25">
      <c r="A222" s="44">
        <v>5238</v>
      </c>
      <c r="B222" s="71" t="s">
        <v>231</v>
      </c>
      <c r="C222" s="190">
        <f t="shared" si="23"/>
        <v>500</v>
      </c>
      <c r="D222" s="74">
        <v>500</v>
      </c>
      <c r="E222" s="74"/>
      <c r="F222" s="74"/>
      <c r="G222" s="148"/>
      <c r="H222" s="72">
        <f t="shared" si="24"/>
        <v>6300</v>
      </c>
      <c r="I222" s="74">
        <f>750+5550</f>
        <v>6300</v>
      </c>
      <c r="J222" s="74"/>
      <c r="K222" s="74"/>
      <c r="L222" s="149"/>
    </row>
    <row r="223" spans="1:12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/>
      <c r="J223" s="74"/>
      <c r="K223" s="74"/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660024</v>
      </c>
      <c r="D284" s="223">
        <f t="shared" si="40"/>
        <v>635179</v>
      </c>
      <c r="E284" s="223">
        <f t="shared" si="40"/>
        <v>0</v>
      </c>
      <c r="F284" s="223">
        <f t="shared" si="40"/>
        <v>24845</v>
      </c>
      <c r="G284" s="224">
        <f t="shared" si="40"/>
        <v>0</v>
      </c>
      <c r="H284" s="225">
        <f t="shared" si="40"/>
        <v>620110</v>
      </c>
      <c r="I284" s="223">
        <f t="shared" si="40"/>
        <v>592745</v>
      </c>
      <c r="J284" s="223">
        <f t="shared" si="40"/>
        <v>0</v>
      </c>
      <c r="K284" s="223">
        <f t="shared" si="40"/>
        <v>27365</v>
      </c>
      <c r="L284" s="226">
        <f t="shared" si="40"/>
        <v>0</v>
      </c>
    </row>
    <row r="285" spans="1:12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bYeDaZaxjZUVda8Yh985PEhePQk6pyylWMhKshCmzYsG3xzxFXhnox5+TyvfntHQoLlUlP1/UuzlhBbSKNu1vA==" saltValue="s/SdMT0mC0ZqdQCc5khsMw==" spinCount="100000" sheet="1" objects="1" scenarios="1" selectLockedCells="1" selectUnlockedCells="1"/>
  <autoFilter ref="A18:L296">
    <filterColumn colId="7">
      <filters blank="1">
        <filter val="1 031"/>
        <filter val="1 079"/>
        <filter val="1 125"/>
        <filter val="1 365"/>
        <filter val="1 525"/>
        <filter val="1 802"/>
        <filter val="10 000"/>
        <filter val="10 143"/>
        <filter val="100"/>
        <filter val="105"/>
        <filter val="107 273"/>
        <filter val="12 335"/>
        <filter val="13 495"/>
        <filter val="13 800"/>
        <filter val="134 955"/>
        <filter val="143"/>
        <filter val="17 855"/>
        <filter val="18 659"/>
        <filter val="19 026"/>
        <filter val="2 136"/>
        <filter val="2 550"/>
        <filter val="200"/>
        <filter val="210"/>
        <filter val="227"/>
        <filter val="27 365"/>
        <filter val="27 682"/>
        <filter val="3 134"/>
        <filter val="3 169"/>
        <filter val="3 709"/>
        <filter val="300"/>
        <filter val="332"/>
        <filter val="39 434"/>
        <filter val="394 574"/>
        <filter val="4 346"/>
        <filter val="42 297"/>
        <filter val="436 558"/>
        <filter val="488"/>
        <filter val="490"/>
        <filter val="5 252"/>
        <filter val="5 742"/>
        <filter val="56"/>
        <filter val="571 513"/>
        <filter val="592 745"/>
        <filter val="6 300"/>
        <filter val="6 866"/>
        <filter val="613 810"/>
        <filter val="620 110"/>
        <filter val="690"/>
        <filter val="696"/>
        <filter val="8 748"/>
        <filter val="9"/>
        <filter val="9 833"/>
      </filters>
    </filterColumn>
  </autoFilter>
  <mergeCells count="27">
    <mergeCell ref="C6:L6"/>
    <mergeCell ref="A1:L1"/>
    <mergeCell ref="A2:L2"/>
    <mergeCell ref="C3:L3"/>
    <mergeCell ref="C4:L4"/>
    <mergeCell ref="C5:L5"/>
    <mergeCell ref="C7:L7"/>
    <mergeCell ref="C9:L9"/>
    <mergeCell ref="C11:L11"/>
    <mergeCell ref="C12:L12"/>
    <mergeCell ref="C13:L13"/>
    <mergeCell ref="J16:J17"/>
    <mergeCell ref="K16:K17"/>
    <mergeCell ref="L16:L17"/>
    <mergeCell ref="A285:B285"/>
    <mergeCell ref="A286:B286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351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343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344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352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346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353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56"/>
      <c r="D8" s="256"/>
      <c r="E8" s="256"/>
      <c r="F8" s="256"/>
      <c r="G8" s="256"/>
      <c r="H8" s="256"/>
      <c r="I8" s="256"/>
      <c r="J8" s="256"/>
      <c r="K8" s="256"/>
      <c r="L8" s="257"/>
    </row>
    <row r="9" spans="1:12" ht="12.75" customHeight="1" x14ac:dyDescent="0.25">
      <c r="A9" s="4"/>
      <c r="B9" s="5" t="s">
        <v>13</v>
      </c>
      <c r="C9" s="279" t="s">
        <v>348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61"/>
      <c r="D10" s="261"/>
      <c r="E10" s="261"/>
      <c r="F10" s="261"/>
      <c r="G10" s="261"/>
      <c r="H10" s="261"/>
      <c r="I10" s="261"/>
      <c r="J10" s="261"/>
      <c r="K10" s="261"/>
      <c r="L10" s="262"/>
    </row>
    <row r="11" spans="1:12" ht="12.75" customHeight="1" x14ac:dyDescent="0.25">
      <c r="A11" s="4"/>
      <c r="B11" s="5" t="s">
        <v>16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17</v>
      </c>
      <c r="C12" s="279" t="s">
        <v>349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 t="s">
        <v>350</v>
      </c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263"/>
      <c r="D14" s="263"/>
      <c r="E14" s="263"/>
      <c r="F14" s="263"/>
      <c r="G14" s="263"/>
      <c r="H14" s="263"/>
      <c r="I14" s="263"/>
      <c r="J14" s="263"/>
      <c r="K14" s="263"/>
      <c r="L14" s="264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89094</v>
      </c>
      <c r="D20" s="28">
        <f>SUM(D21,D24,D25,D41,D42)</f>
        <v>55661</v>
      </c>
      <c r="E20" s="28">
        <f>SUM(E21,E24,E42)</f>
        <v>0</v>
      </c>
      <c r="F20" s="28">
        <f>SUM(F21,F26,F42)</f>
        <v>33433</v>
      </c>
      <c r="G20" s="29">
        <f>SUM(G21,G44)</f>
        <v>0</v>
      </c>
      <c r="H20" s="27">
        <f>SUM(I20:L20)</f>
        <v>55469</v>
      </c>
      <c r="I20" s="28">
        <f>SUM(I21,I24,I25,I41,I42)</f>
        <v>27036</v>
      </c>
      <c r="J20" s="28">
        <f>SUM(J21,J24,J42)</f>
        <v>0</v>
      </c>
      <c r="K20" s="28">
        <f>SUM(K21,K26,K42)</f>
        <v>28433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55661</v>
      </c>
      <c r="D24" s="51">
        <v>55661</v>
      </c>
      <c r="E24" s="51"/>
      <c r="F24" s="52" t="s">
        <v>36</v>
      </c>
      <c r="G24" s="53" t="s">
        <v>36</v>
      </c>
      <c r="H24" s="50">
        <f t="shared" si="1"/>
        <v>27036</v>
      </c>
      <c r="I24" s="51">
        <f>I50</f>
        <v>27036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33433</v>
      </c>
      <c r="D26" s="59" t="s">
        <v>36</v>
      </c>
      <c r="E26" s="59" t="s">
        <v>36</v>
      </c>
      <c r="F26" s="63">
        <f>SUM(F27,F31,F33,F36)</f>
        <v>33433</v>
      </c>
      <c r="G26" s="60" t="s">
        <v>36</v>
      </c>
      <c r="H26" s="57">
        <f t="shared" si="1"/>
        <v>28433</v>
      </c>
      <c r="I26" s="59" t="s">
        <v>36</v>
      </c>
      <c r="J26" s="59" t="s">
        <v>36</v>
      </c>
      <c r="K26" s="63">
        <f>SUM(K27,K31,K33,K36)</f>
        <v>28433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33433</v>
      </c>
      <c r="D33" s="59" t="s">
        <v>36</v>
      </c>
      <c r="E33" s="59" t="s">
        <v>36</v>
      </c>
      <c r="F33" s="63">
        <f>SUM(F34:F35)</f>
        <v>33433</v>
      </c>
      <c r="G33" s="60" t="s">
        <v>36</v>
      </c>
      <c r="H33" s="57">
        <f t="shared" si="1"/>
        <v>28433</v>
      </c>
      <c r="I33" s="59" t="s">
        <v>36</v>
      </c>
      <c r="J33" s="59" t="s">
        <v>36</v>
      </c>
      <c r="K33" s="63">
        <f>SUM(K34:K35)</f>
        <v>28433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33433</v>
      </c>
      <c r="D34" s="67" t="s">
        <v>36</v>
      </c>
      <c r="E34" s="67" t="s">
        <v>36</v>
      </c>
      <c r="F34" s="68">
        <v>33433</v>
      </c>
      <c r="G34" s="69" t="s">
        <v>36</v>
      </c>
      <c r="H34" s="66">
        <f t="shared" si="1"/>
        <v>28433</v>
      </c>
      <c r="I34" s="67" t="s">
        <v>36</v>
      </c>
      <c r="J34" s="67" t="s">
        <v>36</v>
      </c>
      <c r="K34" s="68">
        <f>33433-5000</f>
        <v>28433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hidden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89094</v>
      </c>
      <c r="D49" s="120">
        <f>SUM(D50,D281)</f>
        <v>55661</v>
      </c>
      <c r="E49" s="120">
        <f>SUM(E50,E281)</f>
        <v>0</v>
      </c>
      <c r="F49" s="120">
        <f>SUM(F50,F281)</f>
        <v>33433</v>
      </c>
      <c r="G49" s="121">
        <f>SUM(G50,G281)</f>
        <v>0</v>
      </c>
      <c r="H49" s="119">
        <f t="shared" ref="H49:H112" si="6">SUM(I49:L49)</f>
        <v>55469</v>
      </c>
      <c r="I49" s="120">
        <f>SUM(I50,I281)</f>
        <v>27036</v>
      </c>
      <c r="J49" s="120">
        <f>SUM(J50,J281)</f>
        <v>0</v>
      </c>
      <c r="K49" s="120">
        <f>SUM(K50,K281)</f>
        <v>28433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89094</v>
      </c>
      <c r="D50" s="126">
        <f>SUM(D51,D193)</f>
        <v>55661</v>
      </c>
      <c r="E50" s="126">
        <f>SUM(E51,E193)</f>
        <v>0</v>
      </c>
      <c r="F50" s="126">
        <f>SUM(F51,F193)</f>
        <v>33433</v>
      </c>
      <c r="G50" s="127">
        <f>SUM(G51,G193)</f>
        <v>0</v>
      </c>
      <c r="H50" s="125">
        <f t="shared" si="6"/>
        <v>55469</v>
      </c>
      <c r="I50" s="126">
        <f>SUM(I51,I193)</f>
        <v>27036</v>
      </c>
      <c r="J50" s="126">
        <f>SUM(J51,J193)</f>
        <v>0</v>
      </c>
      <c r="K50" s="126">
        <f>SUM(K51,K193)</f>
        <v>28433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54336</v>
      </c>
      <c r="D51" s="131">
        <f>SUM(D52,D74,D172,D186)</f>
        <v>22523</v>
      </c>
      <c r="E51" s="131">
        <f>SUM(E52,E74,E172,E186)</f>
        <v>0</v>
      </c>
      <c r="F51" s="131">
        <f>SUM(F52,F74,F172,F186)</f>
        <v>31813</v>
      </c>
      <c r="G51" s="132">
        <f>SUM(G52,G74,G172,G186)</f>
        <v>0</v>
      </c>
      <c r="H51" s="130">
        <f t="shared" si="6"/>
        <v>55469</v>
      </c>
      <c r="I51" s="131">
        <f>SUM(I52,I74,I172,I186)</f>
        <v>27036</v>
      </c>
      <c r="J51" s="131">
        <f>SUM(J52,J74,J172,J186)</f>
        <v>0</v>
      </c>
      <c r="K51" s="131">
        <f>SUM(K52,K74,K172,K186)</f>
        <v>28433</v>
      </c>
      <c r="L51" s="133">
        <f>SUM(L52,L74,L172,L186)</f>
        <v>0</v>
      </c>
    </row>
    <row r="52" spans="1:12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/>
      <c r="J56" s="74"/>
      <c r="K56" s="74"/>
      <c r="L56" s="149"/>
    </row>
    <row r="57" spans="1:12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/>
      <c r="J62" s="74"/>
      <c r="K62" s="74"/>
      <c r="L62" s="149"/>
    </row>
    <row r="63" spans="1:12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/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/>
      <c r="J65" s="154"/>
      <c r="K65" s="154"/>
      <c r="L65" s="156"/>
    </row>
    <row r="66" spans="1:12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24" hidden="1" x14ac:dyDescent="0.25">
      <c r="A67" s="159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/>
      <c r="J67" s="68"/>
      <c r="K67" s="68"/>
      <c r="L67" s="147"/>
    </row>
    <row r="68" spans="1:12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/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/>
      <c r="J72" s="74"/>
      <c r="K72" s="74"/>
      <c r="L72" s="149"/>
    </row>
    <row r="73" spans="1:12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/>
      <c r="J73" s="74"/>
      <c r="K73" s="74"/>
      <c r="L73" s="149"/>
    </row>
    <row r="74" spans="1:12" x14ac:dyDescent="0.25">
      <c r="A74" s="134">
        <v>2000</v>
      </c>
      <c r="B74" s="134" t="s">
        <v>85</v>
      </c>
      <c r="C74" s="135">
        <f t="shared" si="5"/>
        <v>54336</v>
      </c>
      <c r="D74" s="136">
        <f>SUM(D75,D82,D129,D163,D164,D171)</f>
        <v>22523</v>
      </c>
      <c r="E74" s="136">
        <f>SUM(E75,E82,E129,E163,E164,E171)</f>
        <v>0</v>
      </c>
      <c r="F74" s="136">
        <f>SUM(F75,F82,F129,F163,F164,F171)</f>
        <v>31813</v>
      </c>
      <c r="G74" s="137">
        <f>SUM(G75,G82,G129,G163,G164,G171)</f>
        <v>0</v>
      </c>
      <c r="H74" s="135">
        <f t="shared" si="6"/>
        <v>55469</v>
      </c>
      <c r="I74" s="136">
        <f>SUM(I75,I82,I129,I163,I164,I171)</f>
        <v>27036</v>
      </c>
      <c r="J74" s="136">
        <f>SUM(J75,J82,J129,J163,J164,J171)</f>
        <v>0</v>
      </c>
      <c r="K74" s="136">
        <f>SUM(K75,K82,K129,K163,K164,K171)</f>
        <v>28433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x14ac:dyDescent="0.25">
      <c r="A82" s="56">
        <v>2200</v>
      </c>
      <c r="B82" s="139" t="s">
        <v>91</v>
      </c>
      <c r="C82" s="57">
        <f t="shared" si="5"/>
        <v>49397</v>
      </c>
      <c r="D82" s="63">
        <f>SUM(D83,D88,D94,D102,D111,D115,D121,D127)</f>
        <v>22044</v>
      </c>
      <c r="E82" s="63">
        <f>SUM(E83,E88,E94,E102,E111,E115,E121,E127)</f>
        <v>0</v>
      </c>
      <c r="F82" s="63">
        <f>SUM(F83,F88,F94,F102,F111,F115,F121,F127)</f>
        <v>27353</v>
      </c>
      <c r="G82" s="157">
        <f>SUM(G83,G88,G94,G102,G111,G115,G121,G127)</f>
        <v>0</v>
      </c>
      <c r="H82" s="57">
        <f t="shared" si="6"/>
        <v>53769</v>
      </c>
      <c r="I82" s="63">
        <f>SUM(I83,I88,I94,I102,I111,I115,I121,I127)</f>
        <v>27036</v>
      </c>
      <c r="J82" s="63">
        <f>SUM(J83,J88,J94,J102,J111,J115,J121,J127)</f>
        <v>0</v>
      </c>
      <c r="K82" s="63">
        <f>SUM(K83,K88,K94,K102,K111,K115,K121,K127)</f>
        <v>26733</v>
      </c>
      <c r="L82" s="163">
        <f>SUM(L83,L88,L94,L102,L111,L115,L121,L127)</f>
        <v>0</v>
      </c>
    </row>
    <row r="83" spans="1:12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/>
      <c r="J85" s="74"/>
      <c r="K85" s="74"/>
      <c r="L85" s="149"/>
    </row>
    <row r="86" spans="1:12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/>
      <c r="J86" s="74"/>
      <c r="K86" s="74"/>
      <c r="L86" s="149"/>
    </row>
    <row r="87" spans="1:12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/>
      <c r="J87" s="74"/>
      <c r="K87" s="74"/>
      <c r="L87" s="149"/>
    </row>
    <row r="88" spans="1:12" ht="24" x14ac:dyDescent="0.25">
      <c r="A88" s="150">
        <v>2220</v>
      </c>
      <c r="B88" s="71" t="s">
        <v>97</v>
      </c>
      <c r="C88" s="72">
        <f t="shared" si="5"/>
        <v>28770</v>
      </c>
      <c r="D88" s="151">
        <f>SUM(D89:D93)</f>
        <v>16029</v>
      </c>
      <c r="E88" s="151">
        <f>SUM(E89:E93)</f>
        <v>0</v>
      </c>
      <c r="F88" s="151">
        <f>SUM(F89:F93)</f>
        <v>12741</v>
      </c>
      <c r="G88" s="152">
        <f>SUM(G89:G93)</f>
        <v>0</v>
      </c>
      <c r="H88" s="72">
        <f t="shared" si="6"/>
        <v>36461</v>
      </c>
      <c r="I88" s="151">
        <f>SUM(I89:I93)</f>
        <v>21096</v>
      </c>
      <c r="J88" s="151">
        <f>SUM(J89:J93)</f>
        <v>0</v>
      </c>
      <c r="K88" s="151">
        <f>SUM(K89:K93)</f>
        <v>15365</v>
      </c>
      <c r="L88" s="153">
        <f>SUM(L89:L93)</f>
        <v>0</v>
      </c>
    </row>
    <row r="89" spans="1:12" ht="24" x14ac:dyDescent="0.25">
      <c r="A89" s="44">
        <v>2221</v>
      </c>
      <c r="B89" s="71" t="s">
        <v>98</v>
      </c>
      <c r="C89" s="72">
        <f t="shared" si="5"/>
        <v>11580</v>
      </c>
      <c r="D89" s="74">
        <v>7087</v>
      </c>
      <c r="E89" s="74"/>
      <c r="F89" s="74">
        <v>4493</v>
      </c>
      <c r="G89" s="148"/>
      <c r="H89" s="72">
        <f t="shared" si="6"/>
        <v>10750</v>
      </c>
      <c r="I89" s="74">
        <v>6257</v>
      </c>
      <c r="J89" s="74"/>
      <c r="K89" s="74">
        <v>4493</v>
      </c>
      <c r="L89" s="149"/>
    </row>
    <row r="90" spans="1:12" x14ac:dyDescent="0.25">
      <c r="A90" s="44">
        <v>2222</v>
      </c>
      <c r="B90" s="71" t="s">
        <v>99</v>
      </c>
      <c r="C90" s="72">
        <f t="shared" si="5"/>
        <v>4037</v>
      </c>
      <c r="D90" s="74">
        <v>2318</v>
      </c>
      <c r="E90" s="74"/>
      <c r="F90" s="74">
        <v>1719</v>
      </c>
      <c r="G90" s="148"/>
      <c r="H90" s="72">
        <f t="shared" si="6"/>
        <v>5414</v>
      </c>
      <c r="I90" s="74">
        <v>2006</v>
      </c>
      <c r="J90" s="74"/>
      <c r="K90" s="74">
        <v>3408</v>
      </c>
      <c r="L90" s="149"/>
    </row>
    <row r="91" spans="1:12" x14ac:dyDescent="0.25">
      <c r="A91" s="44">
        <v>2223</v>
      </c>
      <c r="B91" s="71" t="s">
        <v>100</v>
      </c>
      <c r="C91" s="72">
        <f t="shared" si="5"/>
        <v>12597</v>
      </c>
      <c r="D91" s="74">
        <v>6624</v>
      </c>
      <c r="E91" s="74"/>
      <c r="F91" s="74">
        <v>5973</v>
      </c>
      <c r="G91" s="148"/>
      <c r="H91" s="72">
        <f t="shared" si="6"/>
        <v>19833</v>
      </c>
      <c r="I91" s="74">
        <v>12833</v>
      </c>
      <c r="J91" s="74"/>
      <c r="K91" s="74">
        <v>7000</v>
      </c>
      <c r="L91" s="149"/>
    </row>
    <row r="92" spans="1:12" ht="48" x14ac:dyDescent="0.25">
      <c r="A92" s="44">
        <v>2224</v>
      </c>
      <c r="B92" s="71" t="s">
        <v>101</v>
      </c>
      <c r="C92" s="72">
        <f t="shared" si="5"/>
        <v>556</v>
      </c>
      <c r="D92" s="74"/>
      <c r="E92" s="74"/>
      <c r="F92" s="74">
        <v>556</v>
      </c>
      <c r="G92" s="148"/>
      <c r="H92" s="72">
        <f t="shared" si="6"/>
        <v>464</v>
      </c>
      <c r="I92" s="74"/>
      <c r="J92" s="74"/>
      <c r="K92" s="74">
        <v>464</v>
      </c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/>
      <c r="J99" s="74"/>
      <c r="K99" s="74"/>
      <c r="L99" s="149"/>
    </row>
    <row r="100" spans="1:12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/>
      <c r="J100" s="74"/>
      <c r="K100" s="74"/>
      <c r="L100" s="149"/>
    </row>
    <row r="101" spans="1:12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/>
      <c r="J101" s="74"/>
      <c r="K101" s="74"/>
      <c r="L101" s="149"/>
    </row>
    <row r="102" spans="1:12" ht="36" x14ac:dyDescent="0.25">
      <c r="A102" s="150">
        <v>2240</v>
      </c>
      <c r="B102" s="71" t="s">
        <v>111</v>
      </c>
      <c r="C102" s="72">
        <f t="shared" si="5"/>
        <v>19867</v>
      </c>
      <c r="D102" s="151">
        <f>SUM(D103:D110)</f>
        <v>6015</v>
      </c>
      <c r="E102" s="151">
        <f>SUM(E103:E110)</f>
        <v>0</v>
      </c>
      <c r="F102" s="151">
        <f>SUM(F103:F110)</f>
        <v>13852</v>
      </c>
      <c r="G102" s="152">
        <f>SUM(G103:G110)</f>
        <v>0</v>
      </c>
      <c r="H102" s="72">
        <f t="shared" si="6"/>
        <v>14308</v>
      </c>
      <c r="I102" s="151">
        <f>SUM(I103:I110)</f>
        <v>3700</v>
      </c>
      <c r="J102" s="151">
        <f>SUM(J103:J110)</f>
        <v>0</v>
      </c>
      <c r="K102" s="151">
        <f>SUM(K103:K110)</f>
        <v>10608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" x14ac:dyDescent="0.25">
      <c r="A105" s="44">
        <v>2243</v>
      </c>
      <c r="B105" s="71" t="s">
        <v>114</v>
      </c>
      <c r="C105" s="72">
        <f t="shared" si="5"/>
        <v>4055</v>
      </c>
      <c r="D105" s="74">
        <v>1700</v>
      </c>
      <c r="E105" s="74"/>
      <c r="F105" s="74">
        <v>2355</v>
      </c>
      <c r="G105" s="148"/>
      <c r="H105" s="72">
        <f t="shared" si="6"/>
        <v>3325</v>
      </c>
      <c r="I105" s="74">
        <v>1700</v>
      </c>
      <c r="J105" s="74"/>
      <c r="K105" s="74">
        <v>1625</v>
      </c>
      <c r="L105" s="149"/>
    </row>
    <row r="106" spans="1:12" x14ac:dyDescent="0.25">
      <c r="A106" s="44">
        <v>2244</v>
      </c>
      <c r="B106" s="71" t="s">
        <v>115</v>
      </c>
      <c r="C106" s="72">
        <f t="shared" si="5"/>
        <v>15812</v>
      </c>
      <c r="D106" s="74">
        <v>4315</v>
      </c>
      <c r="E106" s="74"/>
      <c r="F106" s="74">
        <v>11497</v>
      </c>
      <c r="G106" s="148"/>
      <c r="H106" s="72">
        <f t="shared" si="6"/>
        <v>10983</v>
      </c>
      <c r="I106" s="74">
        <f>4240-2240</f>
        <v>2000</v>
      </c>
      <c r="J106" s="74"/>
      <c r="K106" s="74">
        <v>8983</v>
      </c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x14ac:dyDescent="0.25">
      <c r="A115" s="150">
        <v>2260</v>
      </c>
      <c r="B115" s="71" t="s">
        <v>124</v>
      </c>
      <c r="C115" s="72">
        <f t="shared" ref="C115:C186" si="7">SUM(D115:G115)</f>
        <v>41</v>
      </c>
      <c r="D115" s="151">
        <f>SUM(D116:D120)</f>
        <v>0</v>
      </c>
      <c r="E115" s="151">
        <f>SUM(E116:E120)</f>
        <v>0</v>
      </c>
      <c r="F115" s="151">
        <f>SUM(F116:F120)</f>
        <v>41</v>
      </c>
      <c r="G115" s="152">
        <f>SUM(G116:G120)</f>
        <v>0</v>
      </c>
      <c r="H115" s="72">
        <f t="shared" ref="H115:H187" si="8">SUM(I115:L115)</f>
        <v>41</v>
      </c>
      <c r="I115" s="151">
        <f>SUM(I116:I120)</f>
        <v>0</v>
      </c>
      <c r="J115" s="151">
        <f>SUM(J116:J120)</f>
        <v>0</v>
      </c>
      <c r="K115" s="151">
        <f>SUM(K116:K120)</f>
        <v>41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/>
      <c r="J119" s="74"/>
      <c r="K119" s="74"/>
      <c r="L119" s="149"/>
    </row>
    <row r="120" spans="1:12" x14ac:dyDescent="0.25">
      <c r="A120" s="44">
        <v>2269</v>
      </c>
      <c r="B120" s="71" t="s">
        <v>129</v>
      </c>
      <c r="C120" s="72">
        <f t="shared" si="7"/>
        <v>41</v>
      </c>
      <c r="D120" s="74"/>
      <c r="E120" s="74"/>
      <c r="F120" s="74">
        <v>41</v>
      </c>
      <c r="G120" s="148"/>
      <c r="H120" s="72">
        <f t="shared" si="8"/>
        <v>41</v>
      </c>
      <c r="I120" s="74"/>
      <c r="J120" s="74"/>
      <c r="K120" s="74">
        <v>41</v>
      </c>
      <c r="L120" s="149"/>
    </row>
    <row r="121" spans="1:12" x14ac:dyDescent="0.25">
      <c r="A121" s="150">
        <v>2270</v>
      </c>
      <c r="B121" s="71" t="s">
        <v>130</v>
      </c>
      <c r="C121" s="72">
        <f t="shared" si="7"/>
        <v>719</v>
      </c>
      <c r="D121" s="151">
        <f>SUM(D122:D126)</f>
        <v>0</v>
      </c>
      <c r="E121" s="151">
        <f>SUM(E122:E126)</f>
        <v>0</v>
      </c>
      <c r="F121" s="151">
        <f>SUM(F122:F126)</f>
        <v>719</v>
      </c>
      <c r="G121" s="152">
        <f>SUM(G122:G126)</f>
        <v>0</v>
      </c>
      <c r="H121" s="72">
        <f t="shared" si="8"/>
        <v>2959</v>
      </c>
      <c r="I121" s="151">
        <f>SUM(I122:I126)</f>
        <v>2240</v>
      </c>
      <c r="J121" s="151">
        <f>SUM(J122:J126)</f>
        <v>0</v>
      </c>
      <c r="K121" s="151">
        <f>SUM(K122:K126)</f>
        <v>719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2240</v>
      </c>
      <c r="I124" s="74">
        <v>2240</v>
      </c>
      <c r="J124" s="74"/>
      <c r="K124" s="74"/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x14ac:dyDescent="0.25">
      <c r="A126" s="44">
        <v>2279</v>
      </c>
      <c r="B126" s="71" t="s">
        <v>135</v>
      </c>
      <c r="C126" s="72">
        <f t="shared" si="7"/>
        <v>719</v>
      </c>
      <c r="D126" s="74"/>
      <c r="E126" s="74"/>
      <c r="F126" s="74">
        <v>719</v>
      </c>
      <c r="G126" s="148"/>
      <c r="H126" s="72">
        <f t="shared" si="8"/>
        <v>719</v>
      </c>
      <c r="I126" s="74"/>
      <c r="J126" s="74"/>
      <c r="K126" s="74">
        <v>719</v>
      </c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customHeight="1" x14ac:dyDescent="0.25">
      <c r="A129" s="56">
        <v>2300</v>
      </c>
      <c r="B129" s="139" t="s">
        <v>138</v>
      </c>
      <c r="C129" s="57">
        <f t="shared" si="7"/>
        <v>4939</v>
      </c>
      <c r="D129" s="63">
        <f>SUM(D130,D135,D139,D140,D143,D150,D158,D159,D162)</f>
        <v>479</v>
      </c>
      <c r="E129" s="63">
        <f>SUM(E130,E135,E139,E140,E143,E150,E158,E159,E162)</f>
        <v>0</v>
      </c>
      <c r="F129" s="63">
        <f>SUM(F130,F135,F139,F140,F143,F150,F158,F159,F162)</f>
        <v>4460</v>
      </c>
      <c r="G129" s="157">
        <f>SUM(G130,G135,G139,G140,G143,G150,G158,G159,G162)</f>
        <v>0</v>
      </c>
      <c r="H129" s="57">
        <f t="shared" si="8"/>
        <v>1700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1700</v>
      </c>
      <c r="L129" s="158">
        <f>SUM(L130,L135,L139,L140,L143,L150,L158,L159,L162)</f>
        <v>0</v>
      </c>
    </row>
    <row r="130" spans="1:12" ht="24" x14ac:dyDescent="0.25">
      <c r="A130" s="159">
        <v>2310</v>
      </c>
      <c r="B130" s="65" t="s">
        <v>139</v>
      </c>
      <c r="C130" s="66">
        <f t="shared" si="7"/>
        <v>3229</v>
      </c>
      <c r="D130" s="160">
        <f>SUM(D131:D134)</f>
        <v>479</v>
      </c>
      <c r="E130" s="160">
        <f t="shared" ref="E130:L130" si="10">SUM(E131:E134)</f>
        <v>0</v>
      </c>
      <c r="F130" s="160">
        <f t="shared" si="10"/>
        <v>2750</v>
      </c>
      <c r="G130" s="161">
        <f t="shared" si="10"/>
        <v>0</v>
      </c>
      <c r="H130" s="66">
        <f t="shared" si="8"/>
        <v>500</v>
      </c>
      <c r="I130" s="160">
        <f t="shared" si="10"/>
        <v>0</v>
      </c>
      <c r="J130" s="160">
        <f t="shared" si="10"/>
        <v>0</v>
      </c>
      <c r="K130" s="160">
        <f t="shared" si="10"/>
        <v>500</v>
      </c>
      <c r="L130" s="162">
        <f t="shared" si="10"/>
        <v>0</v>
      </c>
    </row>
    <row r="131" spans="1:12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/>
      <c r="J131" s="74"/>
      <c r="K131" s="74"/>
      <c r="L131" s="149"/>
    </row>
    <row r="132" spans="1:12" x14ac:dyDescent="0.25">
      <c r="A132" s="44">
        <v>2312</v>
      </c>
      <c r="B132" s="71" t="s">
        <v>141</v>
      </c>
      <c r="C132" s="72">
        <f t="shared" si="7"/>
        <v>3229</v>
      </c>
      <c r="D132" s="74">
        <v>479</v>
      </c>
      <c r="E132" s="74"/>
      <c r="F132" s="74">
        <v>2750</v>
      </c>
      <c r="G132" s="148"/>
      <c r="H132" s="72">
        <f t="shared" si="8"/>
        <v>500</v>
      </c>
      <c r="I132" s="74"/>
      <c r="J132" s="74"/>
      <c r="K132" s="74">
        <v>500</v>
      </c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/>
      <c r="J134" s="74"/>
      <c r="K134" s="74"/>
      <c r="L134" s="149"/>
    </row>
    <row r="135" spans="1:12" x14ac:dyDescent="0.25">
      <c r="A135" s="150">
        <v>2320</v>
      </c>
      <c r="B135" s="71" t="s">
        <v>144</v>
      </c>
      <c r="C135" s="72">
        <f t="shared" si="7"/>
        <v>1210</v>
      </c>
      <c r="D135" s="151">
        <f>SUM(D136:D138)</f>
        <v>0</v>
      </c>
      <c r="E135" s="151">
        <f>SUM(E136:E138)</f>
        <v>0</v>
      </c>
      <c r="F135" s="151">
        <f>SUM(F136:F138)</f>
        <v>1210</v>
      </c>
      <c r="G135" s="152">
        <f>SUM(G136:G138)</f>
        <v>0</v>
      </c>
      <c r="H135" s="72">
        <f t="shared" si="8"/>
        <v>950</v>
      </c>
      <c r="I135" s="151">
        <f>SUM(I136:I138)</f>
        <v>0</v>
      </c>
      <c r="J135" s="151">
        <f>SUM(J136:J138)</f>
        <v>0</v>
      </c>
      <c r="K135" s="151">
        <f>SUM(K136:K138)</f>
        <v>950</v>
      </c>
      <c r="L135" s="153">
        <f>SUM(L136:L138)</f>
        <v>0</v>
      </c>
    </row>
    <row r="136" spans="1:12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x14ac:dyDescent="0.25">
      <c r="A137" s="44">
        <v>2322</v>
      </c>
      <c r="B137" s="71" t="s">
        <v>146</v>
      </c>
      <c r="C137" s="72">
        <f t="shared" si="7"/>
        <v>1210</v>
      </c>
      <c r="D137" s="74"/>
      <c r="E137" s="74"/>
      <c r="F137" s="74">
        <v>1210</v>
      </c>
      <c r="G137" s="148"/>
      <c r="H137" s="72">
        <f t="shared" si="8"/>
        <v>950</v>
      </c>
      <c r="I137" s="74"/>
      <c r="J137" s="74"/>
      <c r="K137" s="74">
        <v>950</v>
      </c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x14ac:dyDescent="0.25">
      <c r="A143" s="142">
        <v>2350</v>
      </c>
      <c r="B143" s="101" t="s">
        <v>152</v>
      </c>
      <c r="C143" s="108">
        <f t="shared" si="7"/>
        <v>500</v>
      </c>
      <c r="D143" s="143">
        <f>SUM(D144:D149)</f>
        <v>0</v>
      </c>
      <c r="E143" s="143">
        <f>SUM(E144:E149)</f>
        <v>0</v>
      </c>
      <c r="F143" s="143">
        <f>SUM(F144:F149)</f>
        <v>500</v>
      </c>
      <c r="G143" s="144">
        <f>SUM(G144:G149)</f>
        <v>0</v>
      </c>
      <c r="H143" s="108">
        <f t="shared" si="8"/>
        <v>250</v>
      </c>
      <c r="I143" s="143">
        <f>SUM(I144:I149)</f>
        <v>0</v>
      </c>
      <c r="J143" s="143">
        <f>SUM(J144:J149)</f>
        <v>0</v>
      </c>
      <c r="K143" s="143">
        <f>SUM(K144:K149)</f>
        <v>250</v>
      </c>
      <c r="L143" s="145">
        <f>SUM(L144:L149)</f>
        <v>0</v>
      </c>
    </row>
    <row r="144" spans="1:12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/>
      <c r="J144" s="68"/>
      <c r="K144" s="68"/>
      <c r="L144" s="147"/>
    </row>
    <row r="145" spans="1:12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/>
      <c r="J145" s="74"/>
      <c r="K145" s="74"/>
      <c r="L145" s="149"/>
    </row>
    <row r="146" spans="1:12" ht="24" x14ac:dyDescent="0.25">
      <c r="A146" s="44">
        <v>2353</v>
      </c>
      <c r="B146" s="71" t="s">
        <v>155</v>
      </c>
      <c r="C146" s="72">
        <f t="shared" si="7"/>
        <v>500</v>
      </c>
      <c r="D146" s="74"/>
      <c r="E146" s="74"/>
      <c r="F146" s="74">
        <v>500</v>
      </c>
      <c r="G146" s="148"/>
      <c r="H146" s="72">
        <f t="shared" si="8"/>
        <v>250</v>
      </c>
      <c r="I146" s="74"/>
      <c r="J146" s="74"/>
      <c r="K146" s="74">
        <v>250</v>
      </c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hidden="1" customHeight="1" x14ac:dyDescent="0.25">
      <c r="A165" s="159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hidden="1" x14ac:dyDescent="0.25">
      <c r="A193" s="187"/>
      <c r="B193" s="19" t="s">
        <v>202</v>
      </c>
      <c r="C193" s="130">
        <f t="shared" si="23"/>
        <v>34758</v>
      </c>
      <c r="D193" s="131">
        <f>SUM(D194,D229,D268)</f>
        <v>33138</v>
      </c>
      <c r="E193" s="131">
        <f>SUM(E194,E229,E268)</f>
        <v>0</v>
      </c>
      <c r="F193" s="131">
        <f>SUM(F194,F229,F268)</f>
        <v>1620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2" hidden="1" x14ac:dyDescent="0.25">
      <c r="A194" s="134">
        <v>5000</v>
      </c>
      <c r="B194" s="134" t="s">
        <v>203</v>
      </c>
      <c r="C194" s="135">
        <f t="shared" si="23"/>
        <v>34758</v>
      </c>
      <c r="D194" s="136">
        <f>D195+D203</f>
        <v>33138</v>
      </c>
      <c r="E194" s="136">
        <f>E195+E203</f>
        <v>0</v>
      </c>
      <c r="F194" s="136">
        <f>F195+F203</f>
        <v>1620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hidden="1" x14ac:dyDescent="0.25">
      <c r="A203" s="56">
        <v>5200</v>
      </c>
      <c r="B203" s="139" t="s">
        <v>212</v>
      </c>
      <c r="C203" s="57">
        <f t="shared" si="23"/>
        <v>34758</v>
      </c>
      <c r="D203" s="63">
        <f>D204+D214+D215+D224+D225+D226+D228</f>
        <v>33138</v>
      </c>
      <c r="E203" s="63">
        <f>E204+E214+E215+E224+E225+E226+E228</f>
        <v>0</v>
      </c>
      <c r="F203" s="63">
        <f>F204+F214+F215+F224+F225+F226+F228</f>
        <v>1620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hidden="1" x14ac:dyDescent="0.25">
      <c r="A215" s="150">
        <v>5230</v>
      </c>
      <c r="B215" s="71" t="s">
        <v>224</v>
      </c>
      <c r="C215" s="72">
        <f t="shared" si="23"/>
        <v>34758</v>
      </c>
      <c r="D215" s="151">
        <f>SUM(D216:D223)</f>
        <v>33138</v>
      </c>
      <c r="E215" s="151">
        <f>SUM(E216:E223)</f>
        <v>0</v>
      </c>
      <c r="F215" s="151">
        <f>SUM(F216:F223)</f>
        <v>1620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" hidden="1" x14ac:dyDescent="0.25">
      <c r="A223" s="44">
        <v>5239</v>
      </c>
      <c r="B223" s="71" t="s">
        <v>232</v>
      </c>
      <c r="C223" s="190">
        <f t="shared" si="23"/>
        <v>34758</v>
      </c>
      <c r="D223" s="74">
        <v>33138</v>
      </c>
      <c r="E223" s="74"/>
      <c r="F223" s="74">
        <v>1620</v>
      </c>
      <c r="G223" s="148"/>
      <c r="H223" s="72">
        <f t="shared" si="24"/>
        <v>0</v>
      </c>
      <c r="I223" s="74"/>
      <c r="J223" s="74"/>
      <c r="K223" s="74"/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89094</v>
      </c>
      <c r="D284" s="223">
        <f t="shared" si="40"/>
        <v>55661</v>
      </c>
      <c r="E284" s="223">
        <f t="shared" si="40"/>
        <v>0</v>
      </c>
      <c r="F284" s="223">
        <f t="shared" si="40"/>
        <v>33433</v>
      </c>
      <c r="G284" s="224">
        <f t="shared" si="40"/>
        <v>0</v>
      </c>
      <c r="H284" s="225">
        <f t="shared" si="40"/>
        <v>55469</v>
      </c>
      <c r="I284" s="223">
        <f t="shared" si="40"/>
        <v>27036</v>
      </c>
      <c r="J284" s="223">
        <f t="shared" si="40"/>
        <v>0</v>
      </c>
      <c r="K284" s="223">
        <f t="shared" si="40"/>
        <v>28433</v>
      </c>
      <c r="L284" s="226">
        <f t="shared" si="40"/>
        <v>0</v>
      </c>
    </row>
    <row r="285" spans="1:12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B2Vzug5HzGkE8+4kNwSLxU3y//Q4fl7RhRVEhMSVbEbfX2C66vfW6Nb+y1e04XQIxklYfMtHfHzEj26zx+v+Og==" saltValue="YUDDUpOjdCTFq/L2cExSXw==" spinCount="100000" sheet="1" objects="1" scenarios="1" selectLockedCells="1" selectUnlockedCells="1"/>
  <autoFilter ref="A18:L296">
    <filterColumn colId="7">
      <filters blank="1">
        <filter val="1 700"/>
        <filter val="10 750"/>
        <filter val="10 983"/>
        <filter val="14 308"/>
        <filter val="19 833"/>
        <filter val="2 240"/>
        <filter val="2 959"/>
        <filter val="250"/>
        <filter val="27 036"/>
        <filter val="28 433"/>
        <filter val="3 325"/>
        <filter val="36 461"/>
        <filter val="41"/>
        <filter val="464"/>
        <filter val="5 414"/>
        <filter val="500"/>
        <filter val="53 769"/>
        <filter val="55 469"/>
        <filter val="719"/>
        <filter val="950"/>
      </filters>
    </filterColumn>
  </autoFilter>
  <mergeCells count="27">
    <mergeCell ref="C6:L6"/>
    <mergeCell ref="A1:L1"/>
    <mergeCell ref="A2:L2"/>
    <mergeCell ref="C3:L3"/>
    <mergeCell ref="C4:L4"/>
    <mergeCell ref="C5:L5"/>
    <mergeCell ref="C7:L7"/>
    <mergeCell ref="C9:L9"/>
    <mergeCell ref="C11:L11"/>
    <mergeCell ref="C12:L12"/>
    <mergeCell ref="C13:L13"/>
    <mergeCell ref="J16:J17"/>
    <mergeCell ref="K16:K17"/>
    <mergeCell ref="L16:L17"/>
    <mergeCell ref="A285:B285"/>
    <mergeCell ref="A286:B286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P17" sqref="P17"/>
    </sheetView>
  </sheetViews>
  <sheetFormatPr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354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343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344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355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346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356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56"/>
      <c r="D8" s="256"/>
      <c r="E8" s="256"/>
      <c r="F8" s="256"/>
      <c r="G8" s="256"/>
      <c r="H8" s="256"/>
      <c r="I8" s="256"/>
      <c r="J8" s="256"/>
      <c r="K8" s="256"/>
      <c r="L8" s="257"/>
    </row>
    <row r="9" spans="1:12" ht="12.75" customHeight="1" x14ac:dyDescent="0.25">
      <c r="A9" s="4"/>
      <c r="B9" s="5" t="s">
        <v>13</v>
      </c>
      <c r="C9" s="279" t="s">
        <v>348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/>
    </row>
    <row r="11" spans="1:12" ht="12.75" customHeight="1" x14ac:dyDescent="0.25">
      <c r="A11" s="4"/>
      <c r="B11" s="5" t="s">
        <v>16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17</v>
      </c>
      <c r="C12" s="279" t="s">
        <v>349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 t="s">
        <v>350</v>
      </c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263"/>
      <c r="D14" s="263"/>
      <c r="E14" s="263"/>
      <c r="F14" s="263"/>
      <c r="G14" s="263"/>
      <c r="H14" s="263"/>
      <c r="I14" s="263"/>
      <c r="J14" s="263"/>
      <c r="K14" s="263"/>
      <c r="L14" s="264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180723</v>
      </c>
      <c r="D20" s="28">
        <f>SUM(D21,D24,D25,D41,D42)</f>
        <v>135723</v>
      </c>
      <c r="E20" s="28">
        <f>SUM(E21,E24,E42)</f>
        <v>0</v>
      </c>
      <c r="F20" s="28">
        <f>SUM(F21,F26,F42)</f>
        <v>45000</v>
      </c>
      <c r="G20" s="29">
        <f>SUM(G21,G44)</f>
        <v>0</v>
      </c>
      <c r="H20" s="27">
        <f>SUM(I20:L20)</f>
        <v>94832</v>
      </c>
      <c r="I20" s="28">
        <f>SUM(I21,I24,I25,I41,I42)</f>
        <v>51832</v>
      </c>
      <c r="J20" s="28">
        <f>SUM(J21,J24,J42)</f>
        <v>0</v>
      </c>
      <c r="K20" s="28">
        <f>SUM(K21,K26,K42)</f>
        <v>43000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135723</v>
      </c>
      <c r="D24" s="51">
        <v>135723</v>
      </c>
      <c r="E24" s="51"/>
      <c r="F24" s="52" t="s">
        <v>36</v>
      </c>
      <c r="G24" s="53" t="s">
        <v>36</v>
      </c>
      <c r="H24" s="50">
        <f t="shared" si="1"/>
        <v>51832</v>
      </c>
      <c r="I24" s="51">
        <f>I50</f>
        <v>51832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45000</v>
      </c>
      <c r="D26" s="59" t="s">
        <v>36</v>
      </c>
      <c r="E26" s="59" t="s">
        <v>36</v>
      </c>
      <c r="F26" s="63">
        <f>SUM(F27,F31,F33,F36)</f>
        <v>45000</v>
      </c>
      <c r="G26" s="60" t="s">
        <v>36</v>
      </c>
      <c r="H26" s="57">
        <f t="shared" si="1"/>
        <v>43000</v>
      </c>
      <c r="I26" s="59" t="s">
        <v>36</v>
      </c>
      <c r="J26" s="59" t="s">
        <v>36</v>
      </c>
      <c r="K26" s="63">
        <f>SUM(K27,K31,K33,K36)</f>
        <v>43000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45000</v>
      </c>
      <c r="D33" s="59" t="s">
        <v>36</v>
      </c>
      <c r="E33" s="59" t="s">
        <v>36</v>
      </c>
      <c r="F33" s="63">
        <f>SUM(F34:F35)</f>
        <v>45000</v>
      </c>
      <c r="G33" s="60" t="s">
        <v>36</v>
      </c>
      <c r="H33" s="57">
        <f t="shared" si="1"/>
        <v>43000</v>
      </c>
      <c r="I33" s="59" t="s">
        <v>36</v>
      </c>
      <c r="J33" s="59" t="s">
        <v>36</v>
      </c>
      <c r="K33" s="63">
        <f>SUM(K34:K35)</f>
        <v>43000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45000</v>
      </c>
      <c r="D34" s="67" t="s">
        <v>36</v>
      </c>
      <c r="E34" s="67" t="s">
        <v>36</v>
      </c>
      <c r="F34" s="68">
        <v>45000</v>
      </c>
      <c r="G34" s="69" t="s">
        <v>36</v>
      </c>
      <c r="H34" s="66">
        <f t="shared" si="1"/>
        <v>43000</v>
      </c>
      <c r="I34" s="67" t="s">
        <v>36</v>
      </c>
      <c r="J34" s="67" t="s">
        <v>36</v>
      </c>
      <c r="K34" s="68">
        <f>50000-7000</f>
        <v>43000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hidden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180723</v>
      </c>
      <c r="D49" s="120">
        <f>SUM(D50,D281)</f>
        <v>135723</v>
      </c>
      <c r="E49" s="120">
        <f>SUM(E50,E281)</f>
        <v>0</v>
      </c>
      <c r="F49" s="120">
        <f>SUM(F50,F281)</f>
        <v>45000</v>
      </c>
      <c r="G49" s="121">
        <f>SUM(G50,G281)</f>
        <v>0</v>
      </c>
      <c r="H49" s="119">
        <f t="shared" ref="H49:H112" si="6">SUM(I49:L49)</f>
        <v>94832</v>
      </c>
      <c r="I49" s="120">
        <f>SUM(I50,I281)</f>
        <v>51832</v>
      </c>
      <c r="J49" s="120">
        <f>SUM(J50,J281)</f>
        <v>0</v>
      </c>
      <c r="K49" s="120">
        <f>SUM(K50,K281)</f>
        <v>43000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180723</v>
      </c>
      <c r="D50" s="126">
        <f>SUM(D51,D193)</f>
        <v>135723</v>
      </c>
      <c r="E50" s="126">
        <f>SUM(E51,E193)</f>
        <v>0</v>
      </c>
      <c r="F50" s="126">
        <f>SUM(F51,F193)</f>
        <v>45000</v>
      </c>
      <c r="G50" s="127">
        <f>SUM(G51,G193)</f>
        <v>0</v>
      </c>
      <c r="H50" s="125">
        <f t="shared" si="6"/>
        <v>94832</v>
      </c>
      <c r="I50" s="126">
        <f>SUM(I51,I193)</f>
        <v>51832</v>
      </c>
      <c r="J50" s="126">
        <f>SUM(J51,J193)</f>
        <v>0</v>
      </c>
      <c r="K50" s="126">
        <f>SUM(K51,K193)</f>
        <v>43000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147120</v>
      </c>
      <c r="D51" s="131">
        <f>SUM(D52,D74,D172,D186)</f>
        <v>102120</v>
      </c>
      <c r="E51" s="131">
        <f>SUM(E52,E74,E172,E186)</f>
        <v>0</v>
      </c>
      <c r="F51" s="131">
        <f>SUM(F52,F74,F172,F186)</f>
        <v>45000</v>
      </c>
      <c r="G51" s="132">
        <f>SUM(G52,G74,G172,G186)</f>
        <v>0</v>
      </c>
      <c r="H51" s="130">
        <f t="shared" si="6"/>
        <v>92429</v>
      </c>
      <c r="I51" s="131">
        <f>SUM(I52,I74,I172,I186)</f>
        <v>51032</v>
      </c>
      <c r="J51" s="131">
        <f>SUM(J52,J74,J172,J186)</f>
        <v>0</v>
      </c>
      <c r="K51" s="131">
        <f>SUM(K52,K74,K172,K186)</f>
        <v>41397</v>
      </c>
      <c r="L51" s="133">
        <f>SUM(L52,L74,L172,L186)</f>
        <v>0</v>
      </c>
    </row>
    <row r="52" spans="1:12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/>
      <c r="J56" s="74"/>
      <c r="K56" s="74"/>
      <c r="L56" s="149"/>
    </row>
    <row r="57" spans="1:12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/>
      <c r="J62" s="74"/>
      <c r="K62" s="74"/>
      <c r="L62" s="149"/>
    </row>
    <row r="63" spans="1:12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/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/>
      <c r="J65" s="154"/>
      <c r="K65" s="154"/>
      <c r="L65" s="156"/>
    </row>
    <row r="66" spans="1:12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24" hidden="1" x14ac:dyDescent="0.25">
      <c r="A67" s="159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/>
      <c r="J67" s="68"/>
      <c r="K67" s="68"/>
      <c r="L67" s="147"/>
    </row>
    <row r="68" spans="1:12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/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/>
      <c r="J72" s="74"/>
      <c r="K72" s="74"/>
      <c r="L72" s="149"/>
    </row>
    <row r="73" spans="1:12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/>
      <c r="J73" s="74"/>
      <c r="K73" s="74"/>
      <c r="L73" s="149"/>
    </row>
    <row r="74" spans="1:12" x14ac:dyDescent="0.25">
      <c r="A74" s="134">
        <v>2000</v>
      </c>
      <c r="B74" s="134" t="s">
        <v>85</v>
      </c>
      <c r="C74" s="135">
        <f t="shared" si="5"/>
        <v>147120</v>
      </c>
      <c r="D74" s="136">
        <f>SUM(D75,D82,D129,D163,D164,D171)</f>
        <v>102120</v>
      </c>
      <c r="E74" s="136">
        <f>SUM(E75,E82,E129,E163,E164,E171)</f>
        <v>0</v>
      </c>
      <c r="F74" s="136">
        <f>SUM(F75,F82,F129,F163,F164,F171)</f>
        <v>45000</v>
      </c>
      <c r="G74" s="137">
        <f>SUM(G75,G82,G129,G163,G164,G171)</f>
        <v>0</v>
      </c>
      <c r="H74" s="135">
        <f t="shared" si="6"/>
        <v>92429</v>
      </c>
      <c r="I74" s="136">
        <f>SUM(I75,I82,I129,I163,I164,I171)</f>
        <v>51032</v>
      </c>
      <c r="J74" s="136">
        <f>SUM(J75,J82,J129,J163,J164,J171)</f>
        <v>0</v>
      </c>
      <c r="K74" s="136">
        <f>SUM(K75,K82,K129,K163,K164,K171)</f>
        <v>41397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x14ac:dyDescent="0.25">
      <c r="A82" s="56">
        <v>2200</v>
      </c>
      <c r="B82" s="139" t="s">
        <v>91</v>
      </c>
      <c r="C82" s="57">
        <f t="shared" si="5"/>
        <v>135479</v>
      </c>
      <c r="D82" s="63">
        <f>SUM(D83,D88,D94,D102,D111,D115,D121,D127)</f>
        <v>93079</v>
      </c>
      <c r="E82" s="63">
        <f>SUM(E83,E88,E94,E102,E111,E115,E121,E127)</f>
        <v>0</v>
      </c>
      <c r="F82" s="63">
        <f>SUM(F83,F88,F94,F102,F111,F115,F121,F127)</f>
        <v>42400</v>
      </c>
      <c r="G82" s="157">
        <f>SUM(G83,G88,G94,G102,G111,G115,G121,G127)</f>
        <v>0</v>
      </c>
      <c r="H82" s="57">
        <f t="shared" si="6"/>
        <v>81694</v>
      </c>
      <c r="I82" s="63">
        <f>SUM(I83,I88,I94,I102,I111,I115,I121,I127)</f>
        <v>49902</v>
      </c>
      <c r="J82" s="63">
        <f>SUM(J83,J88,J94,J102,J111,J115,J121,J127)</f>
        <v>0</v>
      </c>
      <c r="K82" s="63">
        <f>SUM(K83,K88,K94,K102,K111,K115,K121,K127)</f>
        <v>31792</v>
      </c>
      <c r="L82" s="163">
        <f>SUM(L83,L88,L94,L102,L111,L115,L121,L127)</f>
        <v>0</v>
      </c>
    </row>
    <row r="83" spans="1:12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/>
      <c r="J85" s="74"/>
      <c r="K85" s="74"/>
      <c r="L85" s="149"/>
    </row>
    <row r="86" spans="1:12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/>
      <c r="J86" s="74"/>
      <c r="K86" s="74"/>
      <c r="L86" s="149"/>
    </row>
    <row r="87" spans="1:12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/>
      <c r="J87" s="74"/>
      <c r="K87" s="74"/>
      <c r="L87" s="149"/>
    </row>
    <row r="88" spans="1:12" ht="24" x14ac:dyDescent="0.25">
      <c r="A88" s="150">
        <v>2220</v>
      </c>
      <c r="B88" s="71" t="s">
        <v>97</v>
      </c>
      <c r="C88" s="72">
        <f t="shared" si="5"/>
        <v>66505</v>
      </c>
      <c r="D88" s="151">
        <f>SUM(D89:D93)</f>
        <v>57505</v>
      </c>
      <c r="E88" s="151">
        <f>SUM(E89:E93)</f>
        <v>0</v>
      </c>
      <c r="F88" s="151">
        <f>SUM(F89:F93)</f>
        <v>9000</v>
      </c>
      <c r="G88" s="152">
        <f>SUM(G89:G93)</f>
        <v>0</v>
      </c>
      <c r="H88" s="72">
        <f t="shared" si="6"/>
        <v>39020</v>
      </c>
      <c r="I88" s="151">
        <f>SUM(I89:I93)</f>
        <v>19898</v>
      </c>
      <c r="J88" s="151">
        <f>SUM(J89:J93)</f>
        <v>0</v>
      </c>
      <c r="K88" s="151">
        <f>SUM(K89:K93)</f>
        <v>19122</v>
      </c>
      <c r="L88" s="153">
        <f>SUM(L89:L93)</f>
        <v>0</v>
      </c>
    </row>
    <row r="89" spans="1:12" ht="24" x14ac:dyDescent="0.25">
      <c r="A89" s="44">
        <v>2221</v>
      </c>
      <c r="B89" s="71" t="s">
        <v>98</v>
      </c>
      <c r="C89" s="72">
        <f t="shared" si="5"/>
        <v>25498</v>
      </c>
      <c r="D89" s="74">
        <v>23498</v>
      </c>
      <c r="E89" s="74"/>
      <c r="F89" s="74">
        <v>2000</v>
      </c>
      <c r="G89" s="148"/>
      <c r="H89" s="72">
        <f t="shared" si="6"/>
        <v>14245</v>
      </c>
      <c r="I89" s="74">
        <v>7123</v>
      </c>
      <c r="J89" s="74"/>
      <c r="K89" s="74">
        <v>7122</v>
      </c>
      <c r="L89" s="149"/>
    </row>
    <row r="90" spans="1:12" x14ac:dyDescent="0.25">
      <c r="A90" s="44">
        <v>2222</v>
      </c>
      <c r="B90" s="71" t="s">
        <v>99</v>
      </c>
      <c r="C90" s="72">
        <f t="shared" si="5"/>
        <v>10217</v>
      </c>
      <c r="D90" s="74">
        <v>8217</v>
      </c>
      <c r="E90" s="74"/>
      <c r="F90" s="74">
        <v>2000</v>
      </c>
      <c r="G90" s="148"/>
      <c r="H90" s="72">
        <f t="shared" si="6"/>
        <v>3792</v>
      </c>
      <c r="I90" s="74">
        <v>1792</v>
      </c>
      <c r="J90" s="74"/>
      <c r="K90" s="74">
        <v>2000</v>
      </c>
      <c r="L90" s="149"/>
    </row>
    <row r="91" spans="1:12" x14ac:dyDescent="0.25">
      <c r="A91" s="44">
        <v>2223</v>
      </c>
      <c r="B91" s="71" t="s">
        <v>100</v>
      </c>
      <c r="C91" s="72">
        <f t="shared" si="5"/>
        <v>30545</v>
      </c>
      <c r="D91" s="74">
        <v>25545</v>
      </c>
      <c r="E91" s="74"/>
      <c r="F91" s="74">
        <v>5000</v>
      </c>
      <c r="G91" s="148"/>
      <c r="H91" s="72">
        <f t="shared" si="6"/>
        <v>20659</v>
      </c>
      <c r="I91" s="74">
        <v>10659</v>
      </c>
      <c r="J91" s="74"/>
      <c r="K91" s="74">
        <v>10000</v>
      </c>
      <c r="L91" s="149"/>
    </row>
    <row r="92" spans="1:12" ht="48" x14ac:dyDescent="0.25">
      <c r="A92" s="44">
        <v>2224</v>
      </c>
      <c r="B92" s="71" t="s">
        <v>101</v>
      </c>
      <c r="C92" s="72">
        <f t="shared" si="5"/>
        <v>245</v>
      </c>
      <c r="D92" s="74">
        <v>245</v>
      </c>
      <c r="E92" s="74"/>
      <c r="F92" s="74"/>
      <c r="G92" s="148"/>
      <c r="H92" s="72">
        <f t="shared" si="6"/>
        <v>324</v>
      </c>
      <c r="I92" s="74">
        <v>324</v>
      </c>
      <c r="J92" s="74"/>
      <c r="K92" s="74"/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/>
      <c r="J99" s="74"/>
      <c r="K99" s="74"/>
      <c r="L99" s="149"/>
    </row>
    <row r="100" spans="1:12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/>
      <c r="J100" s="74"/>
      <c r="K100" s="74"/>
      <c r="L100" s="149"/>
    </row>
    <row r="101" spans="1:12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/>
      <c r="J101" s="74"/>
      <c r="K101" s="74"/>
      <c r="L101" s="149"/>
    </row>
    <row r="102" spans="1:12" ht="36" x14ac:dyDescent="0.25">
      <c r="A102" s="150">
        <v>2240</v>
      </c>
      <c r="B102" s="71" t="s">
        <v>111</v>
      </c>
      <c r="C102" s="72">
        <f t="shared" si="5"/>
        <v>43398</v>
      </c>
      <c r="D102" s="151">
        <f>SUM(D103:D110)</f>
        <v>35530</v>
      </c>
      <c r="E102" s="151">
        <f>SUM(E103:E110)</f>
        <v>0</v>
      </c>
      <c r="F102" s="151">
        <f>SUM(F103:F110)</f>
        <v>7868</v>
      </c>
      <c r="G102" s="152">
        <f>SUM(G103:G110)</f>
        <v>0</v>
      </c>
      <c r="H102" s="72">
        <f t="shared" si="6"/>
        <v>41460</v>
      </c>
      <c r="I102" s="151">
        <f>SUM(I103:I110)</f>
        <v>28790</v>
      </c>
      <c r="J102" s="151">
        <f>SUM(J103:J110)</f>
        <v>0</v>
      </c>
      <c r="K102" s="151">
        <f>SUM(K103:K110)</f>
        <v>12670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" x14ac:dyDescent="0.25">
      <c r="A105" s="44">
        <v>2243</v>
      </c>
      <c r="B105" s="71" t="s">
        <v>114</v>
      </c>
      <c r="C105" s="72">
        <f t="shared" si="5"/>
        <v>700</v>
      </c>
      <c r="D105" s="74"/>
      <c r="E105" s="74"/>
      <c r="F105" s="74">
        <v>700</v>
      </c>
      <c r="G105" s="148"/>
      <c r="H105" s="72">
        <f t="shared" si="6"/>
        <v>400</v>
      </c>
      <c r="I105" s="74"/>
      <c r="J105" s="74"/>
      <c r="K105" s="74">
        <v>400</v>
      </c>
      <c r="L105" s="149"/>
    </row>
    <row r="106" spans="1:12" x14ac:dyDescent="0.25">
      <c r="A106" s="44">
        <v>2244</v>
      </c>
      <c r="B106" s="71" t="s">
        <v>115</v>
      </c>
      <c r="C106" s="72">
        <f t="shared" si="5"/>
        <v>42698</v>
      </c>
      <c r="D106" s="74">
        <v>35530</v>
      </c>
      <c r="E106" s="74"/>
      <c r="F106" s="74">
        <v>7168</v>
      </c>
      <c r="G106" s="148"/>
      <c r="H106" s="72">
        <f t="shared" si="6"/>
        <v>41060</v>
      </c>
      <c r="I106" s="74">
        <f>29960-1170</f>
        <v>28790</v>
      </c>
      <c r="J106" s="74"/>
      <c r="K106" s="74">
        <v>12270</v>
      </c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x14ac:dyDescent="0.25">
      <c r="A115" s="150">
        <v>2260</v>
      </c>
      <c r="B115" s="71" t="s">
        <v>124</v>
      </c>
      <c r="C115" s="72">
        <f t="shared" ref="C115:C186" si="7">SUM(D115:G115)</f>
        <v>44</v>
      </c>
      <c r="D115" s="151">
        <f>SUM(D116:D120)</f>
        <v>44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44</v>
      </c>
      <c r="I115" s="151">
        <f>SUM(I116:I120)</f>
        <v>44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/>
      <c r="J119" s="74"/>
      <c r="K119" s="74"/>
      <c r="L119" s="149"/>
    </row>
    <row r="120" spans="1:12" x14ac:dyDescent="0.25">
      <c r="A120" s="44">
        <v>2269</v>
      </c>
      <c r="B120" s="71" t="s">
        <v>129</v>
      </c>
      <c r="C120" s="72">
        <f t="shared" si="7"/>
        <v>44</v>
      </c>
      <c r="D120" s="74">
        <v>44</v>
      </c>
      <c r="E120" s="74"/>
      <c r="F120" s="74"/>
      <c r="G120" s="148"/>
      <c r="H120" s="72">
        <f t="shared" si="8"/>
        <v>44</v>
      </c>
      <c r="I120" s="74">
        <v>44</v>
      </c>
      <c r="J120" s="74"/>
      <c r="K120" s="74"/>
      <c r="L120" s="149"/>
    </row>
    <row r="121" spans="1:12" x14ac:dyDescent="0.25">
      <c r="A121" s="150">
        <v>2270</v>
      </c>
      <c r="B121" s="71" t="s">
        <v>130</v>
      </c>
      <c r="C121" s="72">
        <f t="shared" si="7"/>
        <v>25532</v>
      </c>
      <c r="D121" s="151">
        <f>SUM(D122:D126)</f>
        <v>0</v>
      </c>
      <c r="E121" s="151">
        <f>SUM(E122:E126)</f>
        <v>0</v>
      </c>
      <c r="F121" s="151">
        <f>SUM(F122:F126)</f>
        <v>25532</v>
      </c>
      <c r="G121" s="152">
        <f>SUM(G122:G126)</f>
        <v>0</v>
      </c>
      <c r="H121" s="72">
        <f t="shared" si="8"/>
        <v>1170</v>
      </c>
      <c r="I121" s="151">
        <f>SUM(I122:I126)</f>
        <v>1170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x14ac:dyDescent="0.25">
      <c r="A124" s="44">
        <v>2275</v>
      </c>
      <c r="B124" s="71" t="s">
        <v>133</v>
      </c>
      <c r="C124" s="72">
        <f t="shared" si="7"/>
        <v>25532</v>
      </c>
      <c r="D124" s="74"/>
      <c r="E124" s="74"/>
      <c r="F124" s="74">
        <v>25532</v>
      </c>
      <c r="G124" s="148"/>
      <c r="H124" s="72">
        <f t="shared" si="8"/>
        <v>1170</v>
      </c>
      <c r="I124" s="74">
        <v>1170</v>
      </c>
      <c r="J124" s="74"/>
      <c r="K124" s="74"/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/>
      <c r="J126" s="74"/>
      <c r="K126" s="74"/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customHeight="1" x14ac:dyDescent="0.25">
      <c r="A129" s="56">
        <v>2300</v>
      </c>
      <c r="B129" s="139" t="s">
        <v>138</v>
      </c>
      <c r="C129" s="57">
        <f t="shared" si="7"/>
        <v>11641</v>
      </c>
      <c r="D129" s="63">
        <f>SUM(D130,D135,D139,D140,D143,D150,D158,D159,D162)</f>
        <v>9041</v>
      </c>
      <c r="E129" s="63">
        <f>SUM(E130,E135,E139,E140,E143,E150,E158,E159,E162)</f>
        <v>0</v>
      </c>
      <c r="F129" s="63">
        <f>SUM(F130,F135,F139,F140,F143,F150,F158,F159,F162)</f>
        <v>2600</v>
      </c>
      <c r="G129" s="157">
        <f>SUM(G130,G135,G139,G140,G143,G150,G158,G159,G162)</f>
        <v>0</v>
      </c>
      <c r="H129" s="57">
        <f t="shared" si="8"/>
        <v>10735</v>
      </c>
      <c r="I129" s="63">
        <f>SUM(I130,I135,I139,I140,I143,I150,I158,I159,I162)</f>
        <v>1130</v>
      </c>
      <c r="J129" s="63">
        <f>SUM(J130,J135,J139,J140,J143,J150,J158,J159,J162)</f>
        <v>0</v>
      </c>
      <c r="K129" s="63">
        <f>SUM(K130,K135,K139,K140,K143,K150,K158,K159,K162)</f>
        <v>9605</v>
      </c>
      <c r="L129" s="158">
        <f>SUM(L130,L135,L139,L140,L143,L150,L158,L159,L162)</f>
        <v>0</v>
      </c>
    </row>
    <row r="130" spans="1:12" ht="24" x14ac:dyDescent="0.25">
      <c r="A130" s="159">
        <v>2310</v>
      </c>
      <c r="B130" s="65" t="s">
        <v>139</v>
      </c>
      <c r="C130" s="66">
        <f t="shared" si="7"/>
        <v>10541</v>
      </c>
      <c r="D130" s="160">
        <f>SUM(D131:D134)</f>
        <v>9041</v>
      </c>
      <c r="E130" s="160">
        <f t="shared" ref="E130:L130" si="10">SUM(E131:E134)</f>
        <v>0</v>
      </c>
      <c r="F130" s="160">
        <f t="shared" si="10"/>
        <v>1500</v>
      </c>
      <c r="G130" s="161">
        <f t="shared" si="10"/>
        <v>0</v>
      </c>
      <c r="H130" s="66">
        <f t="shared" si="8"/>
        <v>9395</v>
      </c>
      <c r="I130" s="160">
        <f t="shared" si="10"/>
        <v>1130</v>
      </c>
      <c r="J130" s="160">
        <f t="shared" si="10"/>
        <v>0</v>
      </c>
      <c r="K130" s="160">
        <f t="shared" si="10"/>
        <v>8265</v>
      </c>
      <c r="L130" s="162">
        <f t="shared" si="10"/>
        <v>0</v>
      </c>
    </row>
    <row r="131" spans="1:12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/>
      <c r="J131" s="74"/>
      <c r="K131" s="74"/>
      <c r="L131" s="149"/>
    </row>
    <row r="132" spans="1:12" x14ac:dyDescent="0.25">
      <c r="A132" s="44">
        <v>2312</v>
      </c>
      <c r="B132" s="71" t="s">
        <v>141</v>
      </c>
      <c r="C132" s="72">
        <f t="shared" si="7"/>
        <v>10541</v>
      </c>
      <c r="D132" s="74">
        <v>9041</v>
      </c>
      <c r="E132" s="74"/>
      <c r="F132" s="74">
        <v>1500</v>
      </c>
      <c r="G132" s="148"/>
      <c r="H132" s="72">
        <f t="shared" si="8"/>
        <v>9395</v>
      </c>
      <c r="I132" s="74">
        <f>1000+130</f>
        <v>1130</v>
      </c>
      <c r="J132" s="74"/>
      <c r="K132" s="74">
        <f>1500+200+420+150+3817+683+1330+165</f>
        <v>8265</v>
      </c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/>
      <c r="J134" s="74"/>
      <c r="K134" s="74"/>
      <c r="L134" s="149"/>
    </row>
    <row r="135" spans="1:12" hidden="1" x14ac:dyDescent="0.25">
      <c r="A135" s="150">
        <v>2320</v>
      </c>
      <c r="B135" s="71" t="s">
        <v>144</v>
      </c>
      <c r="C135" s="72">
        <f t="shared" si="7"/>
        <v>1100</v>
      </c>
      <c r="D135" s="151">
        <f>SUM(D136:D138)</f>
        <v>0</v>
      </c>
      <c r="E135" s="151">
        <f>SUM(E136:E138)</f>
        <v>0</v>
      </c>
      <c r="F135" s="151">
        <f>SUM(F136:F138)</f>
        <v>1100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2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hidden="1" x14ac:dyDescent="0.25">
      <c r="A137" s="44">
        <v>2322</v>
      </c>
      <c r="B137" s="71" t="s">
        <v>146</v>
      </c>
      <c r="C137" s="72">
        <f t="shared" si="7"/>
        <v>1100</v>
      </c>
      <c r="D137" s="74"/>
      <c r="E137" s="74"/>
      <c r="F137" s="74">
        <v>1100</v>
      </c>
      <c r="G137" s="148"/>
      <c r="H137" s="72">
        <f t="shared" si="8"/>
        <v>0</v>
      </c>
      <c r="I137" s="74"/>
      <c r="J137" s="74"/>
      <c r="K137" s="74">
        <v>0</v>
      </c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2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/>
      <c r="J144" s="68"/>
      <c r="K144" s="68"/>
      <c r="L144" s="147"/>
    </row>
    <row r="145" spans="1:12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/>
      <c r="J145" s="74"/>
      <c r="K145" s="74"/>
      <c r="L145" s="149"/>
    </row>
    <row r="146" spans="1:12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/>
      <c r="J146" s="74"/>
      <c r="K146" s="74"/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1340</v>
      </c>
      <c r="I162" s="154"/>
      <c r="J162" s="154"/>
      <c r="K162" s="154">
        <v>1340</v>
      </c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hidden="1" customHeight="1" x14ac:dyDescent="0.25">
      <c r="A165" s="159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x14ac:dyDescent="0.25">
      <c r="A193" s="187"/>
      <c r="B193" s="19" t="s">
        <v>202</v>
      </c>
      <c r="C193" s="130">
        <f t="shared" si="23"/>
        <v>33603</v>
      </c>
      <c r="D193" s="131">
        <f>SUM(D194,D229,D268)</f>
        <v>33603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2403</v>
      </c>
      <c r="I193" s="131">
        <f>SUM(I194,I229,I268)</f>
        <v>800</v>
      </c>
      <c r="J193" s="131">
        <f>SUM(J194,J229,J268)</f>
        <v>0</v>
      </c>
      <c r="K193" s="131">
        <f>SUM(K194,K229,K268)</f>
        <v>1603</v>
      </c>
      <c r="L193" s="188">
        <f>SUM(L194,L229,L268)</f>
        <v>0</v>
      </c>
    </row>
    <row r="194" spans="1:12" x14ac:dyDescent="0.25">
      <c r="A194" s="134">
        <v>5000</v>
      </c>
      <c r="B194" s="134" t="s">
        <v>203</v>
      </c>
      <c r="C194" s="135">
        <f t="shared" si="23"/>
        <v>33603</v>
      </c>
      <c r="D194" s="136">
        <f>D195+D203</f>
        <v>33603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2403</v>
      </c>
      <c r="I194" s="136">
        <f>I195+I203</f>
        <v>800</v>
      </c>
      <c r="J194" s="136">
        <f>J195+J203</f>
        <v>0</v>
      </c>
      <c r="K194" s="136">
        <f>K195+K203</f>
        <v>1603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x14ac:dyDescent="0.25">
      <c r="A203" s="56">
        <v>5200</v>
      </c>
      <c r="B203" s="139" t="s">
        <v>212</v>
      </c>
      <c r="C203" s="57">
        <f t="shared" si="23"/>
        <v>33603</v>
      </c>
      <c r="D203" s="63">
        <f>D204+D214+D215+D224+D225+D226+D228</f>
        <v>33603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2403</v>
      </c>
      <c r="I203" s="63">
        <f>I204+I214+I215+I224+I225+I226+I228</f>
        <v>800</v>
      </c>
      <c r="J203" s="63">
        <f>J204+J214+J215+J224+J225+J226+J228</f>
        <v>0</v>
      </c>
      <c r="K203" s="63">
        <f>K204+K214+K215+K224+K225+K226+K228</f>
        <v>1603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x14ac:dyDescent="0.25">
      <c r="A215" s="150">
        <v>5230</v>
      </c>
      <c r="B215" s="71" t="s">
        <v>224</v>
      </c>
      <c r="C215" s="72">
        <f t="shared" si="23"/>
        <v>33603</v>
      </c>
      <c r="D215" s="151">
        <f>SUM(D216:D223)</f>
        <v>33603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2403</v>
      </c>
      <c r="I215" s="151">
        <f>SUM(I216:I223)</f>
        <v>800</v>
      </c>
      <c r="J215" s="151">
        <f>SUM(J216:J223)</f>
        <v>0</v>
      </c>
      <c r="K215" s="151">
        <f>SUM(K216:K223)</f>
        <v>1603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" x14ac:dyDescent="0.25">
      <c r="A223" s="44">
        <v>5239</v>
      </c>
      <c r="B223" s="71" t="s">
        <v>232</v>
      </c>
      <c r="C223" s="190">
        <f t="shared" si="23"/>
        <v>33603</v>
      </c>
      <c r="D223" s="74">
        <v>33603</v>
      </c>
      <c r="E223" s="74"/>
      <c r="F223" s="74"/>
      <c r="G223" s="148"/>
      <c r="H223" s="72">
        <f t="shared" si="24"/>
        <v>2403</v>
      </c>
      <c r="I223" s="74">
        <f>800</f>
        <v>800</v>
      </c>
      <c r="J223" s="74"/>
      <c r="K223" s="74">
        <v>1603</v>
      </c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180723</v>
      </c>
      <c r="D284" s="223">
        <f t="shared" si="40"/>
        <v>135723</v>
      </c>
      <c r="E284" s="223">
        <f t="shared" si="40"/>
        <v>0</v>
      </c>
      <c r="F284" s="223">
        <f t="shared" si="40"/>
        <v>45000</v>
      </c>
      <c r="G284" s="224">
        <f t="shared" si="40"/>
        <v>0</v>
      </c>
      <c r="H284" s="225">
        <f t="shared" si="40"/>
        <v>94832</v>
      </c>
      <c r="I284" s="223">
        <f t="shared" si="40"/>
        <v>51832</v>
      </c>
      <c r="J284" s="223">
        <f t="shared" si="40"/>
        <v>0</v>
      </c>
      <c r="K284" s="223">
        <f t="shared" si="40"/>
        <v>43000</v>
      </c>
      <c r="L284" s="226">
        <f t="shared" si="40"/>
        <v>0</v>
      </c>
    </row>
    <row r="285" spans="1:12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pl16JAkbHmtoyU52x5RzLJWR0txCX8G5Ya+4wDEW6jbH+8x2K75Bfsm/LQcYQpbE0Tlkvvnny1nm26bdnK0C1Q==" saltValue="PjzPZY8qXHtoNP9dO+O52Q==" spinCount="100000" sheet="1" objects="1" scenarios="1" selectLockedCells="1" selectUnlockedCells="1"/>
  <autoFilter ref="A18:L296">
    <filterColumn colId="7">
      <filters blank="1">
        <filter val="1 170"/>
        <filter val="1 340"/>
        <filter val="10 735"/>
        <filter val="14 245"/>
        <filter val="2 403"/>
        <filter val="20 659"/>
        <filter val="3 792"/>
        <filter val="324"/>
        <filter val="39 020"/>
        <filter val="400"/>
        <filter val="41 060"/>
        <filter val="41 460"/>
        <filter val="43 000"/>
        <filter val="44"/>
        <filter val="51 832"/>
        <filter val="81 694"/>
        <filter val="9 395"/>
        <filter val="92 429"/>
        <filter val="94 832"/>
      </filters>
    </filterColumn>
  </autoFilter>
  <mergeCells count="27">
    <mergeCell ref="C6:L6"/>
    <mergeCell ref="A1:L1"/>
    <mergeCell ref="A2:L2"/>
    <mergeCell ref="C3:L3"/>
    <mergeCell ref="C4:L4"/>
    <mergeCell ref="C5:L5"/>
    <mergeCell ref="C7:L7"/>
    <mergeCell ref="C9:L9"/>
    <mergeCell ref="C11:L11"/>
    <mergeCell ref="C12:L12"/>
    <mergeCell ref="C13:L13"/>
    <mergeCell ref="J16:J17"/>
    <mergeCell ref="K16:K17"/>
    <mergeCell ref="L16:L17"/>
    <mergeCell ref="A285:B285"/>
    <mergeCell ref="A286:B286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P17" sqref="P17"/>
    </sheetView>
  </sheetViews>
  <sheetFormatPr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357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343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344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358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346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359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56"/>
      <c r="D8" s="256"/>
      <c r="E8" s="256"/>
      <c r="F8" s="256"/>
      <c r="G8" s="256"/>
      <c r="H8" s="256"/>
      <c r="I8" s="256"/>
      <c r="J8" s="256"/>
      <c r="K8" s="256"/>
      <c r="L8" s="257"/>
    </row>
    <row r="9" spans="1:12" ht="12.75" customHeight="1" x14ac:dyDescent="0.25">
      <c r="A9" s="4"/>
      <c r="B9" s="5" t="s">
        <v>13</v>
      </c>
      <c r="C9" s="279" t="s">
        <v>348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/>
    </row>
    <row r="11" spans="1:12" ht="12.75" customHeight="1" x14ac:dyDescent="0.25">
      <c r="A11" s="4"/>
      <c r="B11" s="5" t="s">
        <v>16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17</v>
      </c>
      <c r="C12" s="279" t="s">
        <v>349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 t="s">
        <v>350</v>
      </c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146768</v>
      </c>
      <c r="D20" s="28">
        <f>SUM(D21,D24,D25,D41,D42)</f>
        <v>104656</v>
      </c>
      <c r="E20" s="28">
        <f>SUM(E21,E24,E42)</f>
        <v>0</v>
      </c>
      <c r="F20" s="28">
        <f>SUM(F21,F26,F42)</f>
        <v>42112</v>
      </c>
      <c r="G20" s="29">
        <f>SUM(G21,G44)</f>
        <v>0</v>
      </c>
      <c r="H20" s="27">
        <f>SUM(I20:L20)</f>
        <v>93848</v>
      </c>
      <c r="I20" s="28">
        <f>SUM(I21,I24,I25,I41,I42)</f>
        <v>53847</v>
      </c>
      <c r="J20" s="28">
        <f>SUM(J21,J24,J42)</f>
        <v>0</v>
      </c>
      <c r="K20" s="28">
        <f>SUM(K21,K26,K42)</f>
        <v>40001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104656</v>
      </c>
      <c r="D24" s="51">
        <v>104656</v>
      </c>
      <c r="E24" s="51"/>
      <c r="F24" s="52" t="s">
        <v>36</v>
      </c>
      <c r="G24" s="53" t="s">
        <v>36</v>
      </c>
      <c r="H24" s="50">
        <f t="shared" si="1"/>
        <v>53847</v>
      </c>
      <c r="I24" s="51">
        <f>I50</f>
        <v>53847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42112</v>
      </c>
      <c r="D26" s="59" t="s">
        <v>36</v>
      </c>
      <c r="E26" s="59" t="s">
        <v>36</v>
      </c>
      <c r="F26" s="63">
        <f>SUM(F27,F31,F33,F36)</f>
        <v>42112</v>
      </c>
      <c r="G26" s="60" t="s">
        <v>36</v>
      </c>
      <c r="H26" s="57">
        <f t="shared" si="1"/>
        <v>40001</v>
      </c>
      <c r="I26" s="59" t="s">
        <v>36</v>
      </c>
      <c r="J26" s="59" t="s">
        <v>36</v>
      </c>
      <c r="K26" s="63">
        <f>SUM(K27,K31,K33,K36)</f>
        <v>40001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25945</v>
      </c>
      <c r="D33" s="59" t="s">
        <v>36</v>
      </c>
      <c r="E33" s="59" t="s">
        <v>36</v>
      </c>
      <c r="F33" s="63">
        <f>SUM(F34:F35)</f>
        <v>25945</v>
      </c>
      <c r="G33" s="60" t="s">
        <v>36</v>
      </c>
      <c r="H33" s="57">
        <f t="shared" si="1"/>
        <v>23647</v>
      </c>
      <c r="I33" s="59" t="s">
        <v>36</v>
      </c>
      <c r="J33" s="59" t="s">
        <v>36</v>
      </c>
      <c r="K33" s="63">
        <f>SUM(K34:K35)</f>
        <v>23647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25945</v>
      </c>
      <c r="D34" s="67" t="s">
        <v>36</v>
      </c>
      <c r="E34" s="67" t="s">
        <v>36</v>
      </c>
      <c r="F34" s="68">
        <v>25945</v>
      </c>
      <c r="G34" s="69" t="s">
        <v>36</v>
      </c>
      <c r="H34" s="66">
        <f t="shared" si="1"/>
        <v>23647</v>
      </c>
      <c r="I34" s="67" t="s">
        <v>36</v>
      </c>
      <c r="J34" s="67" t="s">
        <v>36</v>
      </c>
      <c r="K34" s="68">
        <f>32613-8966</f>
        <v>23647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x14ac:dyDescent="0.25">
      <c r="A36" s="64">
        <v>21390</v>
      </c>
      <c r="B36" s="56" t="s">
        <v>48</v>
      </c>
      <c r="C36" s="57">
        <f t="shared" si="0"/>
        <v>16167</v>
      </c>
      <c r="D36" s="59" t="s">
        <v>36</v>
      </c>
      <c r="E36" s="59" t="s">
        <v>36</v>
      </c>
      <c r="F36" s="63">
        <f>SUM(F37:F40)</f>
        <v>16167</v>
      </c>
      <c r="G36" s="60" t="s">
        <v>36</v>
      </c>
      <c r="H36" s="57">
        <f t="shared" si="1"/>
        <v>16354</v>
      </c>
      <c r="I36" s="59" t="s">
        <v>36</v>
      </c>
      <c r="J36" s="59" t="s">
        <v>36</v>
      </c>
      <c r="K36" s="63">
        <f>SUM(K37:K40)</f>
        <v>16354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44">
        <v>21399</v>
      </c>
      <c r="B40" s="71" t="s">
        <v>52</v>
      </c>
      <c r="C40" s="72">
        <f t="shared" si="0"/>
        <v>16167</v>
      </c>
      <c r="D40" s="73" t="s">
        <v>36</v>
      </c>
      <c r="E40" s="73" t="s">
        <v>36</v>
      </c>
      <c r="F40" s="74">
        <v>16167</v>
      </c>
      <c r="G40" s="75" t="s">
        <v>36</v>
      </c>
      <c r="H40" s="72">
        <f t="shared" si="1"/>
        <v>16354</v>
      </c>
      <c r="I40" s="73" t="s">
        <v>36</v>
      </c>
      <c r="J40" s="73" t="s">
        <v>36</v>
      </c>
      <c r="K40" s="74">
        <v>16354</v>
      </c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146768</v>
      </c>
      <c r="D49" s="120">
        <f>SUM(D50,D281)</f>
        <v>104656</v>
      </c>
      <c r="E49" s="120">
        <f>SUM(E50,E281)</f>
        <v>0</v>
      </c>
      <c r="F49" s="120">
        <f>SUM(F50,F281)</f>
        <v>42112</v>
      </c>
      <c r="G49" s="121">
        <f>SUM(G50,G281)</f>
        <v>0</v>
      </c>
      <c r="H49" s="119">
        <f t="shared" ref="H49:H112" si="6">SUM(I49:L49)</f>
        <v>93848</v>
      </c>
      <c r="I49" s="120">
        <f>SUM(I50,I281)</f>
        <v>53847</v>
      </c>
      <c r="J49" s="120">
        <f>SUM(J50,J281)</f>
        <v>0</v>
      </c>
      <c r="K49" s="120">
        <f>SUM(K50,K281)</f>
        <v>40001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146768</v>
      </c>
      <c r="D50" s="126">
        <f>SUM(D51,D193)</f>
        <v>104656</v>
      </c>
      <c r="E50" s="126">
        <f>SUM(E51,E193)</f>
        <v>0</v>
      </c>
      <c r="F50" s="126">
        <f>SUM(F51,F193)</f>
        <v>42112</v>
      </c>
      <c r="G50" s="127">
        <f>SUM(G51,G193)</f>
        <v>0</v>
      </c>
      <c r="H50" s="125">
        <f t="shared" si="6"/>
        <v>93848</v>
      </c>
      <c r="I50" s="126">
        <f>SUM(I51,I193)</f>
        <v>53847</v>
      </c>
      <c r="J50" s="126">
        <f>SUM(J51,J193)</f>
        <v>0</v>
      </c>
      <c r="K50" s="126">
        <f>SUM(K51,K193)</f>
        <v>40001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136383</v>
      </c>
      <c r="D51" s="131">
        <f>SUM(D52,D74,D172,D186)</f>
        <v>94271</v>
      </c>
      <c r="E51" s="131">
        <f>SUM(E52,E74,E172,E186)</f>
        <v>0</v>
      </c>
      <c r="F51" s="131">
        <f>SUM(F52,F74,F172,F186)</f>
        <v>42112</v>
      </c>
      <c r="G51" s="132">
        <f>SUM(G52,G74,G172,G186)</f>
        <v>0</v>
      </c>
      <c r="H51" s="130">
        <f t="shared" si="6"/>
        <v>93848</v>
      </c>
      <c r="I51" s="131">
        <f>SUM(I52,I74,I172,I186)</f>
        <v>53847</v>
      </c>
      <c r="J51" s="131">
        <f>SUM(J52,J74,J172,J186)</f>
        <v>0</v>
      </c>
      <c r="K51" s="131">
        <f>SUM(K52,K74,K172,K186)</f>
        <v>40001</v>
      </c>
      <c r="L51" s="133">
        <f>SUM(L52,L74,L172,L186)</f>
        <v>0</v>
      </c>
    </row>
    <row r="52" spans="1:12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/>
      <c r="J56" s="74"/>
      <c r="K56" s="74"/>
      <c r="L56" s="149"/>
    </row>
    <row r="57" spans="1:12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/>
      <c r="J62" s="74"/>
      <c r="K62" s="74"/>
      <c r="L62" s="149"/>
    </row>
    <row r="63" spans="1:12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/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/>
      <c r="J65" s="154"/>
      <c r="K65" s="154"/>
      <c r="L65" s="156"/>
    </row>
    <row r="66" spans="1:12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24" hidden="1" x14ac:dyDescent="0.25">
      <c r="A67" s="159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/>
      <c r="J67" s="68"/>
      <c r="K67" s="68"/>
      <c r="L67" s="147"/>
    </row>
    <row r="68" spans="1:12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/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/>
      <c r="J72" s="74"/>
      <c r="K72" s="74"/>
      <c r="L72" s="149"/>
    </row>
    <row r="73" spans="1:12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/>
      <c r="J73" s="74"/>
      <c r="K73" s="74"/>
      <c r="L73" s="149"/>
    </row>
    <row r="74" spans="1:12" x14ac:dyDescent="0.25">
      <c r="A74" s="134">
        <v>2000</v>
      </c>
      <c r="B74" s="134" t="s">
        <v>85</v>
      </c>
      <c r="C74" s="135">
        <f t="shared" si="5"/>
        <v>136383</v>
      </c>
      <c r="D74" s="136">
        <f>SUM(D75,D82,D129,D163,D164,D171)</f>
        <v>94271</v>
      </c>
      <c r="E74" s="136">
        <f>SUM(E75,E82,E129,E163,E164,E171)</f>
        <v>0</v>
      </c>
      <c r="F74" s="136">
        <f>SUM(F75,F82,F129,F163,F164,F171)</f>
        <v>42112</v>
      </c>
      <c r="G74" s="137">
        <f>SUM(G75,G82,G129,G163,G164,G171)</f>
        <v>0</v>
      </c>
      <c r="H74" s="135">
        <f t="shared" si="6"/>
        <v>93848</v>
      </c>
      <c r="I74" s="136">
        <f>SUM(I75,I82,I129,I163,I164,I171)</f>
        <v>53847</v>
      </c>
      <c r="J74" s="136">
        <f>SUM(J75,J82,J129,J163,J164,J171)</f>
        <v>0</v>
      </c>
      <c r="K74" s="136">
        <f>SUM(K75,K82,K129,K163,K164,K171)</f>
        <v>40001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x14ac:dyDescent="0.25">
      <c r="A82" s="56">
        <v>2200</v>
      </c>
      <c r="B82" s="139" t="s">
        <v>91</v>
      </c>
      <c r="C82" s="57">
        <f t="shared" si="5"/>
        <v>130283</v>
      </c>
      <c r="D82" s="63">
        <f>SUM(D83,D88,D94,D102,D111,D115,D121,D127)</f>
        <v>94271</v>
      </c>
      <c r="E82" s="63">
        <f>SUM(E83,E88,E94,E102,E111,E115,E121,E127)</f>
        <v>0</v>
      </c>
      <c r="F82" s="63">
        <f>SUM(F83,F88,F94,F102,F111,F115,F121,F127)</f>
        <v>36012</v>
      </c>
      <c r="G82" s="157">
        <f>SUM(G83,G88,G94,G102,G111,G115,G121,G127)</f>
        <v>0</v>
      </c>
      <c r="H82" s="57">
        <f t="shared" si="6"/>
        <v>90023</v>
      </c>
      <c r="I82" s="63">
        <f>SUM(I83,I88,I94,I102,I111,I115,I121,I127)</f>
        <v>53847</v>
      </c>
      <c r="J82" s="63">
        <f>SUM(J83,J88,J94,J102,J111,J115,J121,J127)</f>
        <v>0</v>
      </c>
      <c r="K82" s="63">
        <f>SUM(K83,K88,K94,K102,K111,K115,K121,K127)</f>
        <v>36176</v>
      </c>
      <c r="L82" s="163">
        <f>SUM(L83,L88,L94,L102,L111,L115,L121,L127)</f>
        <v>0</v>
      </c>
    </row>
    <row r="83" spans="1:12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/>
      <c r="J85" s="74"/>
      <c r="K85" s="74"/>
      <c r="L85" s="149"/>
    </row>
    <row r="86" spans="1:12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/>
      <c r="J86" s="74"/>
      <c r="K86" s="74"/>
      <c r="L86" s="149"/>
    </row>
    <row r="87" spans="1:12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/>
      <c r="J87" s="74"/>
      <c r="K87" s="74"/>
      <c r="L87" s="149"/>
    </row>
    <row r="88" spans="1:12" ht="24" x14ac:dyDescent="0.25">
      <c r="A88" s="150">
        <v>2220</v>
      </c>
      <c r="B88" s="71" t="s">
        <v>97</v>
      </c>
      <c r="C88" s="72">
        <f t="shared" si="5"/>
        <v>94241</v>
      </c>
      <c r="D88" s="151">
        <f>SUM(D89:D93)</f>
        <v>63341</v>
      </c>
      <c r="E88" s="151">
        <f>SUM(E89:E93)</f>
        <v>0</v>
      </c>
      <c r="F88" s="151">
        <f>SUM(F89:F93)</f>
        <v>30900</v>
      </c>
      <c r="G88" s="152">
        <f>SUM(G89:G93)</f>
        <v>0</v>
      </c>
      <c r="H88" s="72">
        <f t="shared" si="6"/>
        <v>64213</v>
      </c>
      <c r="I88" s="151">
        <f>SUM(I89:I93)</f>
        <v>33619</v>
      </c>
      <c r="J88" s="151">
        <f>SUM(J89:J93)</f>
        <v>0</v>
      </c>
      <c r="K88" s="151">
        <f>SUM(K89:K93)</f>
        <v>30594</v>
      </c>
      <c r="L88" s="153">
        <f>SUM(L89:L93)</f>
        <v>0</v>
      </c>
    </row>
    <row r="89" spans="1:12" ht="24" x14ac:dyDescent="0.25">
      <c r="A89" s="44">
        <v>2221</v>
      </c>
      <c r="B89" s="71" t="s">
        <v>98</v>
      </c>
      <c r="C89" s="72">
        <f t="shared" si="5"/>
        <v>5400</v>
      </c>
      <c r="D89" s="74">
        <v>3170</v>
      </c>
      <c r="E89" s="74"/>
      <c r="F89" s="74">
        <v>2230</v>
      </c>
      <c r="G89" s="148"/>
      <c r="H89" s="72">
        <f t="shared" si="6"/>
        <v>4632</v>
      </c>
      <c r="I89" s="74">
        <v>2402</v>
      </c>
      <c r="J89" s="74"/>
      <c r="K89" s="74">
        <v>2230</v>
      </c>
      <c r="L89" s="149"/>
    </row>
    <row r="90" spans="1:12" x14ac:dyDescent="0.25">
      <c r="A90" s="44">
        <v>2222</v>
      </c>
      <c r="B90" s="71" t="s">
        <v>99</v>
      </c>
      <c r="C90" s="72">
        <f t="shared" si="5"/>
        <v>5258</v>
      </c>
      <c r="D90" s="74"/>
      <c r="E90" s="74"/>
      <c r="F90" s="74">
        <v>5258</v>
      </c>
      <c r="G90" s="148"/>
      <c r="H90" s="72">
        <f t="shared" si="6"/>
        <v>4895</v>
      </c>
      <c r="I90" s="74"/>
      <c r="J90" s="74"/>
      <c r="K90" s="74">
        <v>4895</v>
      </c>
      <c r="L90" s="149"/>
    </row>
    <row r="91" spans="1:12" x14ac:dyDescent="0.25">
      <c r="A91" s="44">
        <v>2223</v>
      </c>
      <c r="B91" s="71" t="s">
        <v>100</v>
      </c>
      <c r="C91" s="72">
        <f t="shared" si="5"/>
        <v>83020</v>
      </c>
      <c r="D91" s="74">
        <v>60171</v>
      </c>
      <c r="E91" s="74"/>
      <c r="F91" s="74">
        <v>22849</v>
      </c>
      <c r="G91" s="148"/>
      <c r="H91" s="72">
        <f t="shared" si="6"/>
        <v>54066</v>
      </c>
      <c r="I91" s="74">
        <v>31217</v>
      </c>
      <c r="J91" s="74"/>
      <c r="K91" s="74">
        <v>22849</v>
      </c>
      <c r="L91" s="149"/>
    </row>
    <row r="92" spans="1:12" ht="48" x14ac:dyDescent="0.25">
      <c r="A92" s="44">
        <v>2224</v>
      </c>
      <c r="B92" s="71" t="s">
        <v>101</v>
      </c>
      <c r="C92" s="72">
        <f t="shared" si="5"/>
        <v>563</v>
      </c>
      <c r="D92" s="74"/>
      <c r="E92" s="74"/>
      <c r="F92" s="74">
        <v>563</v>
      </c>
      <c r="G92" s="148"/>
      <c r="H92" s="72">
        <f t="shared" si="6"/>
        <v>620</v>
      </c>
      <c r="I92" s="74"/>
      <c r="J92" s="74"/>
      <c r="K92" s="74">
        <v>620</v>
      </c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/>
      <c r="J99" s="74"/>
      <c r="K99" s="74"/>
      <c r="L99" s="149"/>
    </row>
    <row r="100" spans="1:12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/>
      <c r="J100" s="74"/>
      <c r="K100" s="74"/>
      <c r="L100" s="149"/>
    </row>
    <row r="101" spans="1:12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/>
      <c r="J101" s="74"/>
      <c r="K101" s="74"/>
      <c r="L101" s="149"/>
    </row>
    <row r="102" spans="1:12" ht="36" x14ac:dyDescent="0.25">
      <c r="A102" s="150">
        <v>2240</v>
      </c>
      <c r="B102" s="71" t="s">
        <v>111</v>
      </c>
      <c r="C102" s="72">
        <f t="shared" si="5"/>
        <v>21118</v>
      </c>
      <c r="D102" s="151">
        <f>SUM(D103:D110)</f>
        <v>16050</v>
      </c>
      <c r="E102" s="151">
        <f>SUM(E103:E110)</f>
        <v>0</v>
      </c>
      <c r="F102" s="151">
        <f>SUM(F103:F110)</f>
        <v>5068</v>
      </c>
      <c r="G102" s="152">
        <f>SUM(G103:G110)</f>
        <v>0</v>
      </c>
      <c r="H102" s="72">
        <f t="shared" si="6"/>
        <v>15255</v>
      </c>
      <c r="I102" s="151">
        <f>SUM(I103:I110)</f>
        <v>10550</v>
      </c>
      <c r="J102" s="151">
        <f>SUM(J103:J110)</f>
        <v>0</v>
      </c>
      <c r="K102" s="151">
        <f>SUM(K103:K110)</f>
        <v>4705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" x14ac:dyDescent="0.25">
      <c r="A105" s="44">
        <v>2243</v>
      </c>
      <c r="B105" s="71" t="s">
        <v>114</v>
      </c>
      <c r="C105" s="72">
        <f t="shared" si="5"/>
        <v>5392</v>
      </c>
      <c r="D105" s="74">
        <v>2220</v>
      </c>
      <c r="E105" s="74"/>
      <c r="F105" s="74">
        <v>3172</v>
      </c>
      <c r="G105" s="148"/>
      <c r="H105" s="72">
        <f t="shared" si="6"/>
        <v>4801</v>
      </c>
      <c r="I105" s="74">
        <v>1814</v>
      </c>
      <c r="J105" s="74"/>
      <c r="K105" s="74">
        <v>2987</v>
      </c>
      <c r="L105" s="149"/>
    </row>
    <row r="106" spans="1:12" x14ac:dyDescent="0.25">
      <c r="A106" s="44">
        <v>2244</v>
      </c>
      <c r="B106" s="71" t="s">
        <v>115</v>
      </c>
      <c r="C106" s="72">
        <f t="shared" si="5"/>
        <v>15726</v>
      </c>
      <c r="D106" s="74">
        <v>13830</v>
      </c>
      <c r="E106" s="74"/>
      <c r="F106" s="74">
        <v>1896</v>
      </c>
      <c r="G106" s="148"/>
      <c r="H106" s="72">
        <f t="shared" si="6"/>
        <v>10454</v>
      </c>
      <c r="I106" s="74">
        <f>12126-3390</f>
        <v>8736</v>
      </c>
      <c r="J106" s="74"/>
      <c r="K106" s="74">
        <v>1718</v>
      </c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x14ac:dyDescent="0.25">
      <c r="A115" s="150">
        <v>2260</v>
      </c>
      <c r="B115" s="71" t="s">
        <v>124</v>
      </c>
      <c r="C115" s="72">
        <f t="shared" ref="C115:C186" si="7">SUM(D115:G115)</f>
        <v>14924</v>
      </c>
      <c r="D115" s="151">
        <f>SUM(D116:D120)</f>
        <v>14880</v>
      </c>
      <c r="E115" s="151">
        <f>SUM(E116:E120)</f>
        <v>0</v>
      </c>
      <c r="F115" s="151">
        <f>SUM(F116:F120)</f>
        <v>44</v>
      </c>
      <c r="G115" s="152">
        <f>SUM(G116:G120)</f>
        <v>0</v>
      </c>
      <c r="H115" s="72">
        <f t="shared" ref="H115:H187" si="8">SUM(I115:L115)</f>
        <v>6332</v>
      </c>
      <c r="I115" s="151">
        <f>SUM(I116:I120)</f>
        <v>6288</v>
      </c>
      <c r="J115" s="151">
        <f>SUM(J116:J120)</f>
        <v>0</v>
      </c>
      <c r="K115" s="151">
        <f>SUM(K116:K120)</f>
        <v>44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x14ac:dyDescent="0.25">
      <c r="A119" s="44">
        <v>2264</v>
      </c>
      <c r="B119" s="71" t="s">
        <v>128</v>
      </c>
      <c r="C119" s="72">
        <f t="shared" si="7"/>
        <v>14880</v>
      </c>
      <c r="D119" s="74">
        <v>14880</v>
      </c>
      <c r="E119" s="74"/>
      <c r="F119" s="74"/>
      <c r="G119" s="148"/>
      <c r="H119" s="72">
        <f t="shared" si="8"/>
        <v>6288</v>
      </c>
      <c r="I119" s="74">
        <v>6288</v>
      </c>
      <c r="J119" s="74"/>
      <c r="K119" s="74"/>
      <c r="L119" s="149"/>
    </row>
    <row r="120" spans="1:12" x14ac:dyDescent="0.25">
      <c r="A120" s="44">
        <v>2269</v>
      </c>
      <c r="B120" s="71" t="s">
        <v>129</v>
      </c>
      <c r="C120" s="72">
        <f t="shared" si="7"/>
        <v>44</v>
      </c>
      <c r="D120" s="74"/>
      <c r="E120" s="74"/>
      <c r="F120" s="74">
        <v>44</v>
      </c>
      <c r="G120" s="148"/>
      <c r="H120" s="72">
        <f t="shared" si="8"/>
        <v>44</v>
      </c>
      <c r="I120" s="74"/>
      <c r="J120" s="74"/>
      <c r="K120" s="74">
        <v>44</v>
      </c>
      <c r="L120" s="149"/>
    </row>
    <row r="121" spans="1:12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4223</v>
      </c>
      <c r="I121" s="151">
        <f>SUM(I122:I126)</f>
        <v>3390</v>
      </c>
      <c r="J121" s="151">
        <f>SUM(J122:J126)</f>
        <v>0</v>
      </c>
      <c r="K121" s="151">
        <f>SUM(K122:K126)</f>
        <v>833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4223</v>
      </c>
      <c r="I124" s="74">
        <v>3390</v>
      </c>
      <c r="J124" s="74"/>
      <c r="K124" s="74">
        <v>833</v>
      </c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/>
      <c r="J126" s="74"/>
      <c r="K126" s="74"/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customHeight="1" x14ac:dyDescent="0.25">
      <c r="A129" s="56">
        <v>2300</v>
      </c>
      <c r="B129" s="139" t="s">
        <v>138</v>
      </c>
      <c r="C129" s="57">
        <f t="shared" si="7"/>
        <v>6100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6100</v>
      </c>
      <c r="G129" s="157">
        <f>SUM(G130,G135,G139,G140,G143,G150,G158,G159,G162)</f>
        <v>0</v>
      </c>
      <c r="H129" s="57">
        <f t="shared" si="8"/>
        <v>3825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3825</v>
      </c>
      <c r="L129" s="158">
        <f>SUM(L130,L135,L139,L140,L143,L150,L158,L159,L162)</f>
        <v>0</v>
      </c>
    </row>
    <row r="130" spans="1:12" ht="24" x14ac:dyDescent="0.25">
      <c r="A130" s="159">
        <v>2310</v>
      </c>
      <c r="B130" s="65" t="s">
        <v>139</v>
      </c>
      <c r="C130" s="66">
        <f t="shared" si="7"/>
        <v>3600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3600</v>
      </c>
      <c r="G130" s="161">
        <f t="shared" si="10"/>
        <v>0</v>
      </c>
      <c r="H130" s="66">
        <f t="shared" si="8"/>
        <v>1400</v>
      </c>
      <c r="I130" s="160">
        <f t="shared" si="10"/>
        <v>0</v>
      </c>
      <c r="J130" s="160">
        <f t="shared" si="10"/>
        <v>0</v>
      </c>
      <c r="K130" s="160">
        <f t="shared" si="10"/>
        <v>1400</v>
      </c>
      <c r="L130" s="162">
        <f t="shared" si="10"/>
        <v>0</v>
      </c>
    </row>
    <row r="131" spans="1:12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/>
      <c r="J131" s="74"/>
      <c r="K131" s="74"/>
      <c r="L131" s="149"/>
    </row>
    <row r="132" spans="1:12" x14ac:dyDescent="0.25">
      <c r="A132" s="44">
        <v>2312</v>
      </c>
      <c r="B132" s="71" t="s">
        <v>141</v>
      </c>
      <c r="C132" s="72">
        <f t="shared" si="7"/>
        <v>3600</v>
      </c>
      <c r="D132" s="74"/>
      <c r="E132" s="74"/>
      <c r="F132" s="74">
        <v>3600</v>
      </c>
      <c r="G132" s="148"/>
      <c r="H132" s="72">
        <f t="shared" si="8"/>
        <v>1400</v>
      </c>
      <c r="I132" s="74"/>
      <c r="J132" s="74"/>
      <c r="K132" s="74">
        <v>1400</v>
      </c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/>
      <c r="J134" s="74"/>
      <c r="K134" s="74"/>
      <c r="L134" s="149"/>
    </row>
    <row r="135" spans="1:12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2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/>
      <c r="J137" s="74"/>
      <c r="K137" s="74"/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x14ac:dyDescent="0.25">
      <c r="A143" s="142">
        <v>2350</v>
      </c>
      <c r="B143" s="101" t="s">
        <v>152</v>
      </c>
      <c r="C143" s="108">
        <f t="shared" si="7"/>
        <v>2500</v>
      </c>
      <c r="D143" s="143">
        <f>SUM(D144:D149)</f>
        <v>0</v>
      </c>
      <c r="E143" s="143">
        <f>SUM(E144:E149)</f>
        <v>0</v>
      </c>
      <c r="F143" s="143">
        <f>SUM(F144:F149)</f>
        <v>2500</v>
      </c>
      <c r="G143" s="144">
        <f>SUM(G144:G149)</f>
        <v>0</v>
      </c>
      <c r="H143" s="108">
        <f t="shared" si="8"/>
        <v>2425</v>
      </c>
      <c r="I143" s="143">
        <f>SUM(I144:I149)</f>
        <v>0</v>
      </c>
      <c r="J143" s="143">
        <f>SUM(J144:J149)</f>
        <v>0</v>
      </c>
      <c r="K143" s="143">
        <f>SUM(K144:K149)</f>
        <v>2425</v>
      </c>
      <c r="L143" s="145">
        <f>SUM(L144:L149)</f>
        <v>0</v>
      </c>
    </row>
    <row r="144" spans="1:12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/>
      <c r="J144" s="68"/>
      <c r="K144" s="68"/>
      <c r="L144" s="147"/>
    </row>
    <row r="145" spans="1:12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/>
      <c r="J145" s="74"/>
      <c r="K145" s="74"/>
      <c r="L145" s="149"/>
    </row>
    <row r="146" spans="1:12" ht="24" x14ac:dyDescent="0.25">
      <c r="A146" s="44">
        <v>2353</v>
      </c>
      <c r="B146" s="71" t="s">
        <v>155</v>
      </c>
      <c r="C146" s="72">
        <f t="shared" si="7"/>
        <v>2500</v>
      </c>
      <c r="D146" s="74"/>
      <c r="E146" s="74"/>
      <c r="F146" s="74">
        <v>2500</v>
      </c>
      <c r="G146" s="148"/>
      <c r="H146" s="72">
        <f t="shared" si="8"/>
        <v>2425</v>
      </c>
      <c r="I146" s="74"/>
      <c r="J146" s="74"/>
      <c r="K146" s="74">
        <v>2425</v>
      </c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hidden="1" customHeight="1" x14ac:dyDescent="0.25">
      <c r="A165" s="159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hidden="1" x14ac:dyDescent="0.25">
      <c r="A193" s="187"/>
      <c r="B193" s="19" t="s">
        <v>202</v>
      </c>
      <c r="C193" s="130">
        <f t="shared" si="23"/>
        <v>10385</v>
      </c>
      <c r="D193" s="131">
        <f>SUM(D194,D229,D268)</f>
        <v>10385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2" hidden="1" x14ac:dyDescent="0.25">
      <c r="A194" s="134">
        <v>5000</v>
      </c>
      <c r="B194" s="134" t="s">
        <v>203</v>
      </c>
      <c r="C194" s="135">
        <f t="shared" si="23"/>
        <v>10385</v>
      </c>
      <c r="D194" s="136">
        <f>D195+D203</f>
        <v>10385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hidden="1" x14ac:dyDescent="0.25">
      <c r="A203" s="56">
        <v>5200</v>
      </c>
      <c r="B203" s="139" t="s">
        <v>212</v>
      </c>
      <c r="C203" s="57">
        <f t="shared" si="23"/>
        <v>10385</v>
      </c>
      <c r="D203" s="63">
        <f>D204+D214+D215+D224+D225+D226+D228</f>
        <v>10385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hidden="1" x14ac:dyDescent="0.25">
      <c r="A215" s="150">
        <v>5230</v>
      </c>
      <c r="B215" s="71" t="s">
        <v>224</v>
      </c>
      <c r="C215" s="72">
        <f t="shared" si="23"/>
        <v>10385</v>
      </c>
      <c r="D215" s="151">
        <f>SUM(D216:D223)</f>
        <v>10385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" hidden="1" x14ac:dyDescent="0.25">
      <c r="A223" s="44">
        <v>5239</v>
      </c>
      <c r="B223" s="71" t="s">
        <v>232</v>
      </c>
      <c r="C223" s="190">
        <f t="shared" si="23"/>
        <v>10385</v>
      </c>
      <c r="D223" s="74">
        <v>10385</v>
      </c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146768</v>
      </c>
      <c r="D284" s="223">
        <f t="shared" si="40"/>
        <v>104656</v>
      </c>
      <c r="E284" s="223">
        <f t="shared" si="40"/>
        <v>0</v>
      </c>
      <c r="F284" s="223">
        <f t="shared" si="40"/>
        <v>42112</v>
      </c>
      <c r="G284" s="224">
        <f t="shared" si="40"/>
        <v>0</v>
      </c>
      <c r="H284" s="225">
        <f t="shared" si="40"/>
        <v>93848</v>
      </c>
      <c r="I284" s="223">
        <f t="shared" si="40"/>
        <v>53847</v>
      </c>
      <c r="J284" s="223">
        <f t="shared" si="40"/>
        <v>0</v>
      </c>
      <c r="K284" s="223">
        <f t="shared" si="40"/>
        <v>40001</v>
      </c>
      <c r="L284" s="226">
        <f t="shared" si="40"/>
        <v>0</v>
      </c>
    </row>
    <row r="285" spans="1:12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A1LQ1ExiABJtxPC+QYZ0vx7EKGspiD+ZZ5TDMo37LNY1r1uF604Kt8wGm2oiAnioJii6IXsfg3tm9i0sHX9OvA==" saltValue="i2Nu0y9mB+pH8+TzixXQHQ==" spinCount="100000" sheet="1" objects="1" scenarios="1" selectLockedCells="1" selectUnlockedCells="1"/>
  <autoFilter ref="A18:L296">
    <filterColumn colId="7">
      <filters blank="1">
        <filter val="1 400"/>
        <filter val="10 454"/>
        <filter val="15 255"/>
        <filter val="16 354"/>
        <filter val="2 425"/>
        <filter val="23 647"/>
        <filter val="3 825"/>
        <filter val="4 223"/>
        <filter val="4 632"/>
        <filter val="4 801"/>
        <filter val="4 895"/>
        <filter val="40 001"/>
        <filter val="44"/>
        <filter val="53 847"/>
        <filter val="54 066"/>
        <filter val="6 288"/>
        <filter val="6 332"/>
        <filter val="620"/>
        <filter val="64 213"/>
        <filter val="90 023"/>
        <filter val="93 848"/>
      </filters>
    </filterColumn>
  </autoFilter>
  <mergeCells count="27">
    <mergeCell ref="C6:L6"/>
    <mergeCell ref="A1:L1"/>
    <mergeCell ref="A2:L2"/>
    <mergeCell ref="C3:L3"/>
    <mergeCell ref="C4:L4"/>
    <mergeCell ref="C5:L5"/>
    <mergeCell ref="C7:L7"/>
    <mergeCell ref="C9:L9"/>
    <mergeCell ref="C11:L11"/>
    <mergeCell ref="C12:L12"/>
    <mergeCell ref="C13:L13"/>
    <mergeCell ref="J16:J17"/>
    <mergeCell ref="K16:K17"/>
    <mergeCell ref="L16:L17"/>
    <mergeCell ref="A285:B285"/>
    <mergeCell ref="A286:B286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O17" sqref="O17"/>
    </sheetView>
  </sheetViews>
  <sheetFormatPr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360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343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361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362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346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425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56"/>
      <c r="D8" s="256"/>
      <c r="E8" s="256"/>
      <c r="F8" s="256"/>
      <c r="G8" s="256"/>
      <c r="H8" s="256"/>
      <c r="I8" s="256"/>
      <c r="J8" s="256"/>
      <c r="K8" s="256"/>
      <c r="L8" s="257"/>
    </row>
    <row r="9" spans="1:12" ht="12.75" customHeight="1" x14ac:dyDescent="0.25">
      <c r="A9" s="4"/>
      <c r="B9" s="5" t="s">
        <v>13</v>
      </c>
      <c r="C9" s="279" t="s">
        <v>348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/>
    </row>
    <row r="11" spans="1:12" ht="12.75" customHeight="1" x14ac:dyDescent="0.25">
      <c r="A11" s="4"/>
      <c r="B11" s="5" t="s">
        <v>16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17</v>
      </c>
      <c r="C12" s="279" t="s">
        <v>349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 t="s">
        <v>350</v>
      </c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263"/>
      <c r="D14" s="263"/>
      <c r="E14" s="263"/>
      <c r="F14" s="263"/>
      <c r="G14" s="263"/>
      <c r="H14" s="263"/>
      <c r="I14" s="263"/>
      <c r="J14" s="263"/>
      <c r="K14" s="263"/>
      <c r="L14" s="264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30338</v>
      </c>
      <c r="D20" s="28">
        <f>SUM(D21,D24,D25,D41,D42)</f>
        <v>13722</v>
      </c>
      <c r="E20" s="28">
        <f>SUM(E21,E24,E42)</f>
        <v>0</v>
      </c>
      <c r="F20" s="28">
        <f>SUM(F21,F26,F42)</f>
        <v>16616</v>
      </c>
      <c r="G20" s="29">
        <f>SUM(G21,G44)</f>
        <v>0</v>
      </c>
      <c r="H20" s="27">
        <f>SUM(I20:L20)</f>
        <v>26991</v>
      </c>
      <c r="I20" s="28">
        <f>SUM(I21,I24,I25,I41,I42)</f>
        <v>11673</v>
      </c>
      <c r="J20" s="28">
        <f>SUM(J21,J24,J42)</f>
        <v>0</v>
      </c>
      <c r="K20" s="28">
        <f>SUM(K21,K26,K42)</f>
        <v>15318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13722</v>
      </c>
      <c r="D24" s="51">
        <v>13722</v>
      </c>
      <c r="E24" s="51"/>
      <c r="F24" s="52" t="s">
        <v>36</v>
      </c>
      <c r="G24" s="53" t="s">
        <v>36</v>
      </c>
      <c r="H24" s="50">
        <f t="shared" si="1"/>
        <v>11673</v>
      </c>
      <c r="I24" s="51">
        <f>I50</f>
        <v>11673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16616</v>
      </c>
      <c r="D26" s="59" t="s">
        <v>36</v>
      </c>
      <c r="E26" s="59" t="s">
        <v>36</v>
      </c>
      <c r="F26" s="63">
        <f>SUM(F27,F31,F33,F36)</f>
        <v>16616</v>
      </c>
      <c r="G26" s="60" t="s">
        <v>36</v>
      </c>
      <c r="H26" s="57">
        <f t="shared" si="1"/>
        <v>15318</v>
      </c>
      <c r="I26" s="59" t="s">
        <v>36</v>
      </c>
      <c r="J26" s="59" t="s">
        <v>36</v>
      </c>
      <c r="K26" s="63">
        <f>SUM(K27,K31,K33,K36)</f>
        <v>15318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16616</v>
      </c>
      <c r="D33" s="59" t="s">
        <v>36</v>
      </c>
      <c r="E33" s="59" t="s">
        <v>36</v>
      </c>
      <c r="F33" s="63">
        <f>SUM(F34:F35)</f>
        <v>16616</v>
      </c>
      <c r="G33" s="60" t="s">
        <v>36</v>
      </c>
      <c r="H33" s="57">
        <f t="shared" si="1"/>
        <v>15318</v>
      </c>
      <c r="I33" s="59" t="s">
        <v>36</v>
      </c>
      <c r="J33" s="59" t="s">
        <v>36</v>
      </c>
      <c r="K33" s="63">
        <f>SUM(K34:K35)</f>
        <v>15318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16616</v>
      </c>
      <c r="D34" s="67" t="s">
        <v>36</v>
      </c>
      <c r="E34" s="67" t="s">
        <v>36</v>
      </c>
      <c r="F34" s="68">
        <v>16616</v>
      </c>
      <c r="G34" s="69" t="s">
        <v>36</v>
      </c>
      <c r="H34" s="66">
        <f t="shared" si="1"/>
        <v>15318</v>
      </c>
      <c r="I34" s="67" t="s">
        <v>36</v>
      </c>
      <c r="J34" s="67" t="s">
        <v>36</v>
      </c>
      <c r="K34" s="68">
        <f>19943-4625</f>
        <v>15318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hidden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30338</v>
      </c>
      <c r="D49" s="120">
        <f>SUM(D50,D281)</f>
        <v>13722</v>
      </c>
      <c r="E49" s="120">
        <f>SUM(E50,E281)</f>
        <v>0</v>
      </c>
      <c r="F49" s="120">
        <f>SUM(F50,F281)</f>
        <v>16616</v>
      </c>
      <c r="G49" s="121">
        <f>SUM(G50,G281)</f>
        <v>0</v>
      </c>
      <c r="H49" s="119">
        <f t="shared" ref="H49:H112" si="6">SUM(I49:L49)</f>
        <v>26991</v>
      </c>
      <c r="I49" s="120">
        <f>SUM(I50,I281)</f>
        <v>11673</v>
      </c>
      <c r="J49" s="120">
        <f>SUM(J50,J281)</f>
        <v>0</v>
      </c>
      <c r="K49" s="120">
        <f>SUM(K50,K281)</f>
        <v>15318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30338</v>
      </c>
      <c r="D50" s="126">
        <f>SUM(D51,D193)</f>
        <v>13722</v>
      </c>
      <c r="E50" s="126">
        <f>SUM(E51,E193)</f>
        <v>0</v>
      </c>
      <c r="F50" s="126">
        <f>SUM(F51,F193)</f>
        <v>16616</v>
      </c>
      <c r="G50" s="127">
        <f>SUM(G51,G193)</f>
        <v>0</v>
      </c>
      <c r="H50" s="125">
        <f t="shared" si="6"/>
        <v>26991</v>
      </c>
      <c r="I50" s="126">
        <f>SUM(I51,I193)</f>
        <v>11673</v>
      </c>
      <c r="J50" s="126">
        <f>SUM(J51,J193)</f>
        <v>0</v>
      </c>
      <c r="K50" s="126">
        <f>SUM(K51,K193)</f>
        <v>15318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30338</v>
      </c>
      <c r="D51" s="131">
        <f>SUM(D52,D74,D172,D186)</f>
        <v>13722</v>
      </c>
      <c r="E51" s="131">
        <f>SUM(E52,E74,E172,E186)</f>
        <v>0</v>
      </c>
      <c r="F51" s="131">
        <f>SUM(F52,F74,F172,F186)</f>
        <v>16616</v>
      </c>
      <c r="G51" s="132">
        <f>SUM(G52,G74,G172,G186)</f>
        <v>0</v>
      </c>
      <c r="H51" s="130">
        <f t="shared" si="6"/>
        <v>26991</v>
      </c>
      <c r="I51" s="131">
        <f>SUM(I52,I74,I172,I186)</f>
        <v>11673</v>
      </c>
      <c r="J51" s="131">
        <f>SUM(J52,J74,J172,J186)</f>
        <v>0</v>
      </c>
      <c r="K51" s="131">
        <f>SUM(K52,K74,K172,K186)</f>
        <v>15318</v>
      </c>
      <c r="L51" s="133">
        <f>SUM(L52,L74,L172,L186)</f>
        <v>0</v>
      </c>
    </row>
    <row r="52" spans="1:12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/>
      <c r="J56" s="74"/>
      <c r="K56" s="74"/>
      <c r="L56" s="149"/>
    </row>
    <row r="57" spans="1:12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/>
      <c r="J62" s="74"/>
      <c r="K62" s="74"/>
      <c r="L62" s="149"/>
    </row>
    <row r="63" spans="1:12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/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/>
      <c r="J65" s="154"/>
      <c r="K65" s="154"/>
      <c r="L65" s="156"/>
    </row>
    <row r="66" spans="1:12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24" hidden="1" x14ac:dyDescent="0.25">
      <c r="A67" s="159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/>
      <c r="J67" s="68"/>
      <c r="K67" s="68"/>
      <c r="L67" s="147"/>
    </row>
    <row r="68" spans="1:12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/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/>
      <c r="J72" s="74"/>
      <c r="K72" s="74"/>
      <c r="L72" s="149"/>
    </row>
    <row r="73" spans="1:12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/>
      <c r="J73" s="74"/>
      <c r="K73" s="74"/>
      <c r="L73" s="149"/>
    </row>
    <row r="74" spans="1:12" x14ac:dyDescent="0.25">
      <c r="A74" s="134">
        <v>2000</v>
      </c>
      <c r="B74" s="134" t="s">
        <v>85</v>
      </c>
      <c r="C74" s="135">
        <f t="shared" si="5"/>
        <v>30338</v>
      </c>
      <c r="D74" s="136">
        <f>SUM(D75,D82,D129,D163,D164,D171)</f>
        <v>13722</v>
      </c>
      <c r="E74" s="136">
        <f>SUM(E75,E82,E129,E163,E164,E171)</f>
        <v>0</v>
      </c>
      <c r="F74" s="136">
        <f>SUM(F75,F82,F129,F163,F164,F171)</f>
        <v>16616</v>
      </c>
      <c r="G74" s="137">
        <f>SUM(G75,G82,G129,G163,G164,G171)</f>
        <v>0</v>
      </c>
      <c r="H74" s="135">
        <f t="shared" si="6"/>
        <v>26991</v>
      </c>
      <c r="I74" s="136">
        <f>SUM(I75,I82,I129,I163,I164,I171)</f>
        <v>11673</v>
      </c>
      <c r="J74" s="136">
        <f>SUM(J75,J82,J129,J163,J164,J171)</f>
        <v>0</v>
      </c>
      <c r="K74" s="136">
        <f>SUM(K75,K82,K129,K163,K164,K171)</f>
        <v>15318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x14ac:dyDescent="0.25">
      <c r="A82" s="56">
        <v>2200</v>
      </c>
      <c r="B82" s="139" t="s">
        <v>91</v>
      </c>
      <c r="C82" s="57">
        <f t="shared" si="5"/>
        <v>29438</v>
      </c>
      <c r="D82" s="63">
        <f>SUM(D83,D88,D94,D102,D111,D115,D121,D127)</f>
        <v>13322</v>
      </c>
      <c r="E82" s="63">
        <f>SUM(E83,E88,E94,E102,E111,E115,E121,E127)</f>
        <v>0</v>
      </c>
      <c r="F82" s="63">
        <f>SUM(F83,F88,F94,F102,F111,F115,F121,F127)</f>
        <v>16116</v>
      </c>
      <c r="G82" s="157">
        <f>SUM(G83,G88,G94,G102,G111,G115,G121,G127)</f>
        <v>0</v>
      </c>
      <c r="H82" s="57">
        <f t="shared" si="6"/>
        <v>26991</v>
      </c>
      <c r="I82" s="63">
        <f>SUM(I83,I88,I94,I102,I111,I115,I121,I127)</f>
        <v>11673</v>
      </c>
      <c r="J82" s="63">
        <f>SUM(J83,J88,J94,J102,J111,J115,J121,J127)</f>
        <v>0</v>
      </c>
      <c r="K82" s="63">
        <f>SUM(K83,K88,K94,K102,K111,K115,K121,K127)</f>
        <v>15318</v>
      </c>
      <c r="L82" s="163">
        <f>SUM(L83,L88,L94,L102,L111,L115,L121,L127)</f>
        <v>0</v>
      </c>
    </row>
    <row r="83" spans="1:12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/>
      <c r="J85" s="74"/>
      <c r="K85" s="74"/>
      <c r="L85" s="149"/>
    </row>
    <row r="86" spans="1:12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/>
      <c r="J86" s="74"/>
      <c r="K86" s="74"/>
      <c r="L86" s="149"/>
    </row>
    <row r="87" spans="1:12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/>
      <c r="J87" s="74"/>
      <c r="K87" s="74"/>
      <c r="L87" s="149"/>
    </row>
    <row r="88" spans="1:12" ht="24" x14ac:dyDescent="0.25">
      <c r="A88" s="150">
        <v>2220</v>
      </c>
      <c r="B88" s="71" t="s">
        <v>97</v>
      </c>
      <c r="C88" s="72">
        <f t="shared" si="5"/>
        <v>23090</v>
      </c>
      <c r="D88" s="151">
        <f>SUM(D89:D93)</f>
        <v>9622</v>
      </c>
      <c r="E88" s="151">
        <f>SUM(E89:E93)</f>
        <v>0</v>
      </c>
      <c r="F88" s="151">
        <f>SUM(F89:F93)</f>
        <v>13468</v>
      </c>
      <c r="G88" s="152">
        <f>SUM(G89:G93)</f>
        <v>0</v>
      </c>
      <c r="H88" s="72">
        <f t="shared" si="6"/>
        <v>23630</v>
      </c>
      <c r="I88" s="151">
        <f>SUM(I89:I93)</f>
        <v>10866</v>
      </c>
      <c r="J88" s="151">
        <f>SUM(J89:J93)</f>
        <v>0</v>
      </c>
      <c r="K88" s="151">
        <f>SUM(K89:K93)</f>
        <v>12764</v>
      </c>
      <c r="L88" s="153">
        <f>SUM(L89:L93)</f>
        <v>0</v>
      </c>
    </row>
    <row r="89" spans="1:12" ht="24" x14ac:dyDescent="0.25">
      <c r="A89" s="44">
        <v>2221</v>
      </c>
      <c r="B89" s="71" t="s">
        <v>98</v>
      </c>
      <c r="C89" s="72">
        <f t="shared" si="5"/>
        <v>11360</v>
      </c>
      <c r="D89" s="74">
        <v>4541</v>
      </c>
      <c r="E89" s="74"/>
      <c r="F89" s="74">
        <v>6819</v>
      </c>
      <c r="G89" s="148"/>
      <c r="H89" s="72">
        <f t="shared" si="6"/>
        <v>9000</v>
      </c>
      <c r="I89" s="74">
        <v>3181</v>
      </c>
      <c r="J89" s="74"/>
      <c r="K89" s="74">
        <v>5819</v>
      </c>
      <c r="L89" s="149"/>
    </row>
    <row r="90" spans="1:12" x14ac:dyDescent="0.25">
      <c r="A90" s="44">
        <v>2222</v>
      </c>
      <c r="B90" s="71" t="s">
        <v>99</v>
      </c>
      <c r="C90" s="72">
        <f t="shared" si="5"/>
        <v>743</v>
      </c>
      <c r="D90" s="74">
        <v>743</v>
      </c>
      <c r="E90" s="74"/>
      <c r="F90" s="74"/>
      <c r="G90" s="148"/>
      <c r="H90" s="72">
        <f t="shared" si="6"/>
        <v>820</v>
      </c>
      <c r="I90" s="74">
        <v>410</v>
      </c>
      <c r="J90" s="74"/>
      <c r="K90" s="74">
        <v>410</v>
      </c>
      <c r="L90" s="149"/>
    </row>
    <row r="91" spans="1:12" x14ac:dyDescent="0.25">
      <c r="A91" s="44">
        <v>2223</v>
      </c>
      <c r="B91" s="71" t="s">
        <v>100</v>
      </c>
      <c r="C91" s="72">
        <f t="shared" si="5"/>
        <v>10728</v>
      </c>
      <c r="D91" s="74">
        <v>4338</v>
      </c>
      <c r="E91" s="74"/>
      <c r="F91" s="74">
        <v>6390</v>
      </c>
      <c r="G91" s="148"/>
      <c r="H91" s="72">
        <f t="shared" si="6"/>
        <v>13665</v>
      </c>
      <c r="I91" s="74">
        <v>7275</v>
      </c>
      <c r="J91" s="74"/>
      <c r="K91" s="74">
        <v>6390</v>
      </c>
      <c r="L91" s="149"/>
    </row>
    <row r="92" spans="1:12" ht="48" x14ac:dyDescent="0.25">
      <c r="A92" s="44">
        <v>2224</v>
      </c>
      <c r="B92" s="71" t="s">
        <v>101</v>
      </c>
      <c r="C92" s="72">
        <f t="shared" si="5"/>
        <v>259</v>
      </c>
      <c r="D92" s="74"/>
      <c r="E92" s="74"/>
      <c r="F92" s="74">
        <v>259</v>
      </c>
      <c r="G92" s="148"/>
      <c r="H92" s="72">
        <f t="shared" si="6"/>
        <v>145</v>
      </c>
      <c r="I92" s="74"/>
      <c r="J92" s="74"/>
      <c r="K92" s="74">
        <v>145</v>
      </c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/>
      <c r="J99" s="74"/>
      <c r="K99" s="74"/>
      <c r="L99" s="149"/>
    </row>
    <row r="100" spans="1:12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/>
      <c r="J100" s="74"/>
      <c r="K100" s="74"/>
      <c r="L100" s="149"/>
    </row>
    <row r="101" spans="1:12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/>
      <c r="J101" s="74"/>
      <c r="K101" s="74"/>
      <c r="L101" s="149"/>
    </row>
    <row r="102" spans="1:12" ht="36" x14ac:dyDescent="0.25">
      <c r="A102" s="150">
        <v>2240</v>
      </c>
      <c r="B102" s="71" t="s">
        <v>111</v>
      </c>
      <c r="C102" s="72">
        <f t="shared" si="5"/>
        <v>5927</v>
      </c>
      <c r="D102" s="151">
        <f>SUM(D103:D110)</f>
        <v>3300</v>
      </c>
      <c r="E102" s="151">
        <f>SUM(E103:E110)</f>
        <v>0</v>
      </c>
      <c r="F102" s="151">
        <f>SUM(F103:F110)</f>
        <v>2627</v>
      </c>
      <c r="G102" s="152">
        <f>SUM(G103:G110)</f>
        <v>0</v>
      </c>
      <c r="H102" s="72">
        <f t="shared" si="6"/>
        <v>2673</v>
      </c>
      <c r="I102" s="151">
        <f>SUM(I103:I110)</f>
        <v>300</v>
      </c>
      <c r="J102" s="151">
        <f>SUM(J103:J110)</f>
        <v>0</v>
      </c>
      <c r="K102" s="151">
        <f>SUM(K103:K110)</f>
        <v>2373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" x14ac:dyDescent="0.25">
      <c r="A105" s="44">
        <v>2243</v>
      </c>
      <c r="B105" s="71" t="s">
        <v>114</v>
      </c>
      <c r="C105" s="72">
        <f t="shared" si="5"/>
        <v>200</v>
      </c>
      <c r="D105" s="74"/>
      <c r="E105" s="74"/>
      <c r="F105" s="74">
        <v>200</v>
      </c>
      <c r="G105" s="148"/>
      <c r="H105" s="72">
        <f t="shared" si="6"/>
        <v>200</v>
      </c>
      <c r="I105" s="74"/>
      <c r="J105" s="74"/>
      <c r="K105" s="74">
        <v>200</v>
      </c>
      <c r="L105" s="149"/>
    </row>
    <row r="106" spans="1:12" x14ac:dyDescent="0.25">
      <c r="A106" s="44">
        <v>2244</v>
      </c>
      <c r="B106" s="71" t="s">
        <v>115</v>
      </c>
      <c r="C106" s="72">
        <f t="shared" si="5"/>
        <v>5727</v>
      </c>
      <c r="D106" s="74">
        <v>3300</v>
      </c>
      <c r="E106" s="74"/>
      <c r="F106" s="74">
        <v>2427</v>
      </c>
      <c r="G106" s="148"/>
      <c r="H106" s="72">
        <f t="shared" si="6"/>
        <v>2473</v>
      </c>
      <c r="I106" s="74">
        <f>807-507</f>
        <v>300</v>
      </c>
      <c r="J106" s="74"/>
      <c r="K106" s="74">
        <v>2173</v>
      </c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x14ac:dyDescent="0.25">
      <c r="A115" s="150">
        <v>2260</v>
      </c>
      <c r="B115" s="71" t="s">
        <v>124</v>
      </c>
      <c r="C115" s="72">
        <f t="shared" ref="C115:C186" si="7">SUM(D115:G115)</f>
        <v>21</v>
      </c>
      <c r="D115" s="151">
        <f>SUM(D116:D120)</f>
        <v>0</v>
      </c>
      <c r="E115" s="151">
        <f>SUM(E116:E120)</f>
        <v>0</v>
      </c>
      <c r="F115" s="151">
        <f>SUM(F116:F120)</f>
        <v>21</v>
      </c>
      <c r="G115" s="152">
        <f>SUM(G116:G120)</f>
        <v>0</v>
      </c>
      <c r="H115" s="72">
        <f t="shared" ref="H115:H187" si="8">SUM(I115:L115)</f>
        <v>21</v>
      </c>
      <c r="I115" s="151">
        <f>SUM(I116:I120)</f>
        <v>0</v>
      </c>
      <c r="J115" s="151">
        <f>SUM(J116:J120)</f>
        <v>0</v>
      </c>
      <c r="K115" s="151">
        <f>SUM(K116:K120)</f>
        <v>21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/>
      <c r="J119" s="74"/>
      <c r="K119" s="74"/>
      <c r="L119" s="149"/>
    </row>
    <row r="120" spans="1:12" x14ac:dyDescent="0.25">
      <c r="A120" s="44">
        <v>2269</v>
      </c>
      <c r="B120" s="71" t="s">
        <v>129</v>
      </c>
      <c r="C120" s="72">
        <f t="shared" si="7"/>
        <v>21</v>
      </c>
      <c r="D120" s="74"/>
      <c r="E120" s="74"/>
      <c r="F120" s="74">
        <v>21</v>
      </c>
      <c r="G120" s="148"/>
      <c r="H120" s="72">
        <f t="shared" si="8"/>
        <v>21</v>
      </c>
      <c r="I120" s="74"/>
      <c r="J120" s="74"/>
      <c r="K120" s="74">
        <v>21</v>
      </c>
      <c r="L120" s="149"/>
    </row>
    <row r="121" spans="1:12" x14ac:dyDescent="0.25">
      <c r="A121" s="150">
        <v>2270</v>
      </c>
      <c r="B121" s="71" t="s">
        <v>130</v>
      </c>
      <c r="C121" s="72">
        <f t="shared" si="7"/>
        <v>400</v>
      </c>
      <c r="D121" s="151">
        <f>SUM(D122:D126)</f>
        <v>400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667</v>
      </c>
      <c r="I121" s="151">
        <f>SUM(I122:I126)</f>
        <v>507</v>
      </c>
      <c r="J121" s="151">
        <f>SUM(J122:J126)</f>
        <v>0</v>
      </c>
      <c r="K121" s="151">
        <f>SUM(K122:K126)</f>
        <v>160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507</v>
      </c>
      <c r="I124" s="74">
        <v>507</v>
      </c>
      <c r="J124" s="74"/>
      <c r="K124" s="74"/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x14ac:dyDescent="0.25">
      <c r="A126" s="44">
        <v>2279</v>
      </c>
      <c r="B126" s="71" t="s">
        <v>135</v>
      </c>
      <c r="C126" s="72">
        <f t="shared" si="7"/>
        <v>400</v>
      </c>
      <c r="D126" s="74">
        <v>400</v>
      </c>
      <c r="E126" s="74"/>
      <c r="F126" s="74"/>
      <c r="G126" s="148"/>
      <c r="H126" s="72">
        <f t="shared" si="8"/>
        <v>160</v>
      </c>
      <c r="I126" s="74"/>
      <c r="J126" s="74"/>
      <c r="K126" s="74">
        <v>160</v>
      </c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hidden="1" customHeight="1" x14ac:dyDescent="0.25">
      <c r="A129" s="56">
        <v>2300</v>
      </c>
      <c r="B129" s="139" t="s">
        <v>138</v>
      </c>
      <c r="C129" s="57">
        <f t="shared" si="7"/>
        <v>900</v>
      </c>
      <c r="D129" s="63">
        <f>SUM(D130,D135,D139,D140,D143,D150,D158,D159,D162)</f>
        <v>400</v>
      </c>
      <c r="E129" s="63">
        <f>SUM(E130,E135,E139,E140,E143,E150,E158,E159,E162)</f>
        <v>0</v>
      </c>
      <c r="F129" s="63">
        <f>SUM(F130,F135,F139,F140,F143,F150,F158,F159,F162)</f>
        <v>500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2" ht="24" hidden="1" x14ac:dyDescent="0.25">
      <c r="A130" s="159">
        <v>2310</v>
      </c>
      <c r="B130" s="65" t="s">
        <v>139</v>
      </c>
      <c r="C130" s="66">
        <f t="shared" si="7"/>
        <v>900</v>
      </c>
      <c r="D130" s="160">
        <f>SUM(D131:D134)</f>
        <v>400</v>
      </c>
      <c r="E130" s="160">
        <f t="shared" ref="E130:L130" si="10">SUM(E131:E134)</f>
        <v>0</v>
      </c>
      <c r="F130" s="160">
        <f t="shared" si="10"/>
        <v>500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2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/>
      <c r="J131" s="74"/>
      <c r="K131" s="74"/>
      <c r="L131" s="149"/>
    </row>
    <row r="132" spans="1:12" hidden="1" x14ac:dyDescent="0.25">
      <c r="A132" s="44">
        <v>2312</v>
      </c>
      <c r="B132" s="71" t="s">
        <v>141</v>
      </c>
      <c r="C132" s="72">
        <f t="shared" si="7"/>
        <v>900</v>
      </c>
      <c r="D132" s="74">
        <v>400</v>
      </c>
      <c r="E132" s="74"/>
      <c r="F132" s="74">
        <v>500</v>
      </c>
      <c r="G132" s="148"/>
      <c r="H132" s="72">
        <f t="shared" si="8"/>
        <v>0</v>
      </c>
      <c r="I132" s="74">
        <v>0</v>
      </c>
      <c r="J132" s="74"/>
      <c r="K132" s="74"/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/>
      <c r="J134" s="74"/>
      <c r="K134" s="74"/>
      <c r="L134" s="149"/>
    </row>
    <row r="135" spans="1:12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2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/>
      <c r="J137" s="74"/>
      <c r="K137" s="74"/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2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/>
      <c r="J144" s="68"/>
      <c r="K144" s="68"/>
      <c r="L144" s="147"/>
    </row>
    <row r="145" spans="1:12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/>
      <c r="J145" s="74"/>
      <c r="K145" s="74"/>
      <c r="L145" s="149"/>
    </row>
    <row r="146" spans="1:12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/>
      <c r="J146" s="74"/>
      <c r="K146" s="74"/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hidden="1" customHeight="1" x14ac:dyDescent="0.25">
      <c r="A165" s="159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2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/>
      <c r="J223" s="74"/>
      <c r="K223" s="74"/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30338</v>
      </c>
      <c r="D284" s="223">
        <f t="shared" si="40"/>
        <v>13722</v>
      </c>
      <c r="E284" s="223">
        <f t="shared" si="40"/>
        <v>0</v>
      </c>
      <c r="F284" s="223">
        <f t="shared" si="40"/>
        <v>16616</v>
      </c>
      <c r="G284" s="224">
        <f t="shared" si="40"/>
        <v>0</v>
      </c>
      <c r="H284" s="225">
        <f t="shared" si="40"/>
        <v>26991</v>
      </c>
      <c r="I284" s="223">
        <f t="shared" si="40"/>
        <v>11673</v>
      </c>
      <c r="J284" s="223">
        <f t="shared" si="40"/>
        <v>0</v>
      </c>
      <c r="K284" s="223">
        <f t="shared" si="40"/>
        <v>15318</v>
      </c>
      <c r="L284" s="226">
        <f t="shared" si="40"/>
        <v>0</v>
      </c>
    </row>
    <row r="285" spans="1:12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RH6s3Zdzq9RWycVKBKkBnsZuY0QJgo9nITBFO8Epby5vGK5H3V5GVK9NqvhP6TsmJtQlQcayrqL2DmccSg4zyg==" saltValue="nAmjVFNhnSOkNGCMishH+A==" spinCount="100000" sheet="1" objects="1" scenarios="1" selectLockedCells="1" selectUnlockedCells="1"/>
  <autoFilter ref="A18:L296">
    <filterColumn colId="7">
      <filters blank="1">
        <filter val="11 673"/>
        <filter val="13 665"/>
        <filter val="145"/>
        <filter val="15 318"/>
        <filter val="160"/>
        <filter val="2 473"/>
        <filter val="2 673"/>
        <filter val="200"/>
        <filter val="21"/>
        <filter val="23 630"/>
        <filter val="26 991"/>
        <filter val="507"/>
        <filter val="667"/>
        <filter val="820"/>
        <filter val="9 000"/>
      </filters>
    </filterColumn>
  </autoFilter>
  <mergeCells count="27">
    <mergeCell ref="C6:L6"/>
    <mergeCell ref="A1:L1"/>
    <mergeCell ref="A2:L2"/>
    <mergeCell ref="C3:L3"/>
    <mergeCell ref="C4:L4"/>
    <mergeCell ref="C5:L5"/>
    <mergeCell ref="C7:L7"/>
    <mergeCell ref="C9:L9"/>
    <mergeCell ref="C11:L11"/>
    <mergeCell ref="C12:L12"/>
    <mergeCell ref="C13:L13"/>
    <mergeCell ref="J16:J17"/>
    <mergeCell ref="K16:K17"/>
    <mergeCell ref="L16:L17"/>
    <mergeCell ref="A285:B285"/>
    <mergeCell ref="A286:B286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O15" sqref="O15"/>
    </sheetView>
  </sheetViews>
  <sheetFormatPr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363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343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344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364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346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365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">
      <c r="A9" s="4"/>
      <c r="B9" s="5" t="s">
        <v>13</v>
      </c>
      <c r="C9" s="318" t="s">
        <v>348</v>
      </c>
      <c r="D9" s="318"/>
      <c r="E9" s="318"/>
      <c r="F9" s="318"/>
      <c r="G9" s="318"/>
      <c r="H9" s="318"/>
      <c r="I9" s="318"/>
      <c r="J9" s="318"/>
      <c r="K9" s="318"/>
      <c r="L9" s="319"/>
    </row>
    <row r="10" spans="1:12" ht="12.75" customHeight="1" x14ac:dyDescent="0.2">
      <c r="A10" s="4"/>
      <c r="B10" s="5" t="s">
        <v>15</v>
      </c>
      <c r="C10" s="267"/>
      <c r="D10" s="267"/>
      <c r="E10" s="267"/>
      <c r="F10" s="268"/>
      <c r="G10" s="268"/>
      <c r="H10" s="268"/>
      <c r="I10" s="268"/>
      <c r="J10" s="267"/>
      <c r="K10" s="267"/>
      <c r="L10" s="269"/>
    </row>
    <row r="11" spans="1:12" ht="12.75" customHeight="1" x14ac:dyDescent="0.2">
      <c r="A11" s="4"/>
      <c r="B11" s="5" t="s">
        <v>16</v>
      </c>
      <c r="C11" s="270"/>
      <c r="D11" s="270"/>
      <c r="E11" s="270"/>
      <c r="F11" s="271"/>
      <c r="G11" s="271"/>
      <c r="H11" s="271"/>
      <c r="I11" s="271"/>
      <c r="J11" s="270"/>
      <c r="K11" s="270"/>
      <c r="L11" s="272"/>
    </row>
    <row r="12" spans="1:12" ht="12.75" customHeight="1" x14ac:dyDescent="0.25">
      <c r="A12" s="4"/>
      <c r="B12" s="5" t="s">
        <v>17</v>
      </c>
      <c r="C12" s="320" t="s">
        <v>349</v>
      </c>
      <c r="D12" s="320"/>
      <c r="E12" s="320"/>
      <c r="F12" s="320"/>
      <c r="G12" s="320"/>
      <c r="H12" s="320"/>
      <c r="I12" s="320"/>
      <c r="J12" s="320"/>
      <c r="K12" s="320"/>
      <c r="L12" s="321"/>
    </row>
    <row r="13" spans="1:12" ht="12.75" customHeight="1" x14ac:dyDescent="0.25">
      <c r="A13" s="4"/>
      <c r="B13" s="5" t="s">
        <v>19</v>
      </c>
      <c r="C13" s="320" t="s">
        <v>350</v>
      </c>
      <c r="D13" s="320"/>
      <c r="E13" s="320"/>
      <c r="F13" s="320"/>
      <c r="G13" s="320"/>
      <c r="H13" s="320"/>
      <c r="I13" s="320"/>
      <c r="J13" s="320"/>
      <c r="K13" s="320"/>
      <c r="L13" s="321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101806</v>
      </c>
      <c r="D20" s="28">
        <f>SUM(D21,D24,D25,D41,D42)</f>
        <v>87996</v>
      </c>
      <c r="E20" s="28">
        <f>SUM(E21,E24,E42)</f>
        <v>0</v>
      </c>
      <c r="F20" s="28">
        <f>SUM(F21,F26,F42)</f>
        <v>13810</v>
      </c>
      <c r="G20" s="29">
        <f>SUM(G21,G44)</f>
        <v>0</v>
      </c>
      <c r="H20" s="27">
        <f>SUM(I20:L20)</f>
        <v>42867</v>
      </c>
      <c r="I20" s="28">
        <f>SUM(I21,I24,I25,I41,I42)</f>
        <v>22063</v>
      </c>
      <c r="J20" s="28">
        <f>SUM(J21,J24,J42)</f>
        <v>0</v>
      </c>
      <c r="K20" s="28">
        <f>SUM(K21,K26,K42)</f>
        <v>20804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87996</v>
      </c>
      <c r="D24" s="51">
        <v>87996</v>
      </c>
      <c r="E24" s="51"/>
      <c r="F24" s="52" t="s">
        <v>36</v>
      </c>
      <c r="G24" s="53" t="s">
        <v>36</v>
      </c>
      <c r="H24" s="50">
        <f t="shared" si="1"/>
        <v>22063</v>
      </c>
      <c r="I24" s="51">
        <f>I50</f>
        <v>22063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13810</v>
      </c>
      <c r="D26" s="59" t="s">
        <v>36</v>
      </c>
      <c r="E26" s="59" t="s">
        <v>36</v>
      </c>
      <c r="F26" s="63">
        <f>SUM(F27,F31,F33,F36)</f>
        <v>13810</v>
      </c>
      <c r="G26" s="60" t="s">
        <v>36</v>
      </c>
      <c r="H26" s="57">
        <f t="shared" si="1"/>
        <v>20804</v>
      </c>
      <c r="I26" s="59" t="s">
        <v>36</v>
      </c>
      <c r="J26" s="59" t="s">
        <v>36</v>
      </c>
      <c r="K26" s="63">
        <f>SUM(K27,K31,K33,K36)</f>
        <v>20804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9810</v>
      </c>
      <c r="D33" s="59" t="s">
        <v>36</v>
      </c>
      <c r="E33" s="59" t="s">
        <v>36</v>
      </c>
      <c r="F33" s="63">
        <f>SUM(F34:F35)</f>
        <v>9810</v>
      </c>
      <c r="G33" s="60" t="s">
        <v>36</v>
      </c>
      <c r="H33" s="57">
        <f t="shared" si="1"/>
        <v>12855</v>
      </c>
      <c r="I33" s="59" t="s">
        <v>36</v>
      </c>
      <c r="J33" s="59" t="s">
        <v>36</v>
      </c>
      <c r="K33" s="63">
        <f>SUM(K34:K35)</f>
        <v>12855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9810</v>
      </c>
      <c r="D34" s="67" t="s">
        <v>36</v>
      </c>
      <c r="E34" s="67" t="s">
        <v>36</v>
      </c>
      <c r="F34" s="68">
        <v>9810</v>
      </c>
      <c r="G34" s="69" t="s">
        <v>36</v>
      </c>
      <c r="H34" s="66">
        <f t="shared" si="1"/>
        <v>12855</v>
      </c>
      <c r="I34" s="67" t="s">
        <v>36</v>
      </c>
      <c r="J34" s="67" t="s">
        <v>36</v>
      </c>
      <c r="K34" s="68">
        <f>9810+1500+167+1952+1200-1774</f>
        <v>12855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x14ac:dyDescent="0.25">
      <c r="A36" s="64">
        <v>21390</v>
      </c>
      <c r="B36" s="56" t="s">
        <v>48</v>
      </c>
      <c r="C36" s="57">
        <f t="shared" si="0"/>
        <v>4000</v>
      </c>
      <c r="D36" s="59" t="s">
        <v>36</v>
      </c>
      <c r="E36" s="59" t="s">
        <v>36</v>
      </c>
      <c r="F36" s="63">
        <f>SUM(F37:F40)</f>
        <v>4000</v>
      </c>
      <c r="G36" s="60" t="s">
        <v>36</v>
      </c>
      <c r="H36" s="57">
        <f t="shared" si="1"/>
        <v>7949</v>
      </c>
      <c r="I36" s="59" t="s">
        <v>36</v>
      </c>
      <c r="J36" s="59" t="s">
        <v>36</v>
      </c>
      <c r="K36" s="63">
        <f>SUM(K37:K40)</f>
        <v>7949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44">
        <v>21399</v>
      </c>
      <c r="B40" s="71" t="s">
        <v>52</v>
      </c>
      <c r="C40" s="72">
        <f t="shared" si="0"/>
        <v>4000</v>
      </c>
      <c r="D40" s="73" t="s">
        <v>36</v>
      </c>
      <c r="E40" s="73" t="s">
        <v>36</v>
      </c>
      <c r="F40" s="74">
        <v>4000</v>
      </c>
      <c r="G40" s="75" t="s">
        <v>36</v>
      </c>
      <c r="H40" s="72">
        <f t="shared" si="1"/>
        <v>7949</v>
      </c>
      <c r="I40" s="73" t="s">
        <v>36</v>
      </c>
      <c r="J40" s="73" t="s">
        <v>36</v>
      </c>
      <c r="K40" s="74">
        <f>1881+6068</f>
        <v>7949</v>
      </c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101806</v>
      </c>
      <c r="D49" s="120">
        <f>SUM(D50,D281)</f>
        <v>87996</v>
      </c>
      <c r="E49" s="120">
        <f>SUM(E50,E281)</f>
        <v>0</v>
      </c>
      <c r="F49" s="120">
        <f>SUM(F50,F281)</f>
        <v>13810</v>
      </c>
      <c r="G49" s="121">
        <f>SUM(G50,G281)</f>
        <v>0</v>
      </c>
      <c r="H49" s="119">
        <f t="shared" ref="H49:H112" si="6">SUM(I49:L49)</f>
        <v>42867</v>
      </c>
      <c r="I49" s="120">
        <f>SUM(I50,I281)</f>
        <v>22063</v>
      </c>
      <c r="J49" s="120">
        <f>SUM(J50,J281)</f>
        <v>0</v>
      </c>
      <c r="K49" s="120">
        <f>SUM(K50,K281)</f>
        <v>20804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101806</v>
      </c>
      <c r="D50" s="126">
        <f>SUM(D51,D193)</f>
        <v>87996</v>
      </c>
      <c r="E50" s="126">
        <f>SUM(E51,E193)</f>
        <v>0</v>
      </c>
      <c r="F50" s="126">
        <f>SUM(F51,F193)</f>
        <v>13810</v>
      </c>
      <c r="G50" s="127">
        <f>SUM(G51,G193)</f>
        <v>0</v>
      </c>
      <c r="H50" s="125">
        <f t="shared" si="6"/>
        <v>42867</v>
      </c>
      <c r="I50" s="126">
        <f>SUM(I51,I193)</f>
        <v>22063</v>
      </c>
      <c r="J50" s="126">
        <f>SUM(J51,J193)</f>
        <v>0</v>
      </c>
      <c r="K50" s="126">
        <f>SUM(K51,K193)</f>
        <v>20804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42987</v>
      </c>
      <c r="D51" s="131">
        <f>SUM(D52,D74,D172,D186)</f>
        <v>29827</v>
      </c>
      <c r="E51" s="131">
        <f>SUM(E52,E74,E172,E186)</f>
        <v>0</v>
      </c>
      <c r="F51" s="131">
        <f>SUM(F52,F74,F172,F186)</f>
        <v>13160</v>
      </c>
      <c r="G51" s="132">
        <f>SUM(G52,G74,G172,G186)</f>
        <v>0</v>
      </c>
      <c r="H51" s="130">
        <f t="shared" si="6"/>
        <v>42517</v>
      </c>
      <c r="I51" s="131">
        <f>SUM(I52,I74,I172,I186)</f>
        <v>22063</v>
      </c>
      <c r="J51" s="131">
        <f>SUM(J52,J74,J172,J186)</f>
        <v>0</v>
      </c>
      <c r="K51" s="131">
        <f>SUM(K52,K74,K172,K186)</f>
        <v>20454</v>
      </c>
      <c r="L51" s="133">
        <f>SUM(L52,L74,L172,L186)</f>
        <v>0</v>
      </c>
    </row>
    <row r="52" spans="1:12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/>
      <c r="J56" s="74"/>
      <c r="K56" s="74"/>
      <c r="L56" s="149"/>
    </row>
    <row r="57" spans="1:12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/>
      <c r="J62" s="74"/>
      <c r="K62" s="74"/>
      <c r="L62" s="149"/>
    </row>
    <row r="63" spans="1:12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/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/>
      <c r="J65" s="154"/>
      <c r="K65" s="154"/>
      <c r="L65" s="156"/>
    </row>
    <row r="66" spans="1:12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24" hidden="1" x14ac:dyDescent="0.25">
      <c r="A67" s="159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/>
      <c r="J67" s="68"/>
      <c r="K67" s="68"/>
      <c r="L67" s="147"/>
    </row>
    <row r="68" spans="1:12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/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/>
      <c r="J72" s="74"/>
      <c r="K72" s="74"/>
      <c r="L72" s="149"/>
    </row>
    <row r="73" spans="1:12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/>
      <c r="J73" s="74"/>
      <c r="K73" s="74"/>
      <c r="L73" s="149"/>
    </row>
    <row r="74" spans="1:12" x14ac:dyDescent="0.25">
      <c r="A74" s="134">
        <v>2000</v>
      </c>
      <c r="B74" s="134" t="s">
        <v>85</v>
      </c>
      <c r="C74" s="135">
        <f t="shared" si="5"/>
        <v>42987</v>
      </c>
      <c r="D74" s="136">
        <f>SUM(D75,D82,D129,D163,D164,D171)</f>
        <v>29827</v>
      </c>
      <c r="E74" s="136">
        <f>SUM(E75,E82,E129,E163,E164,E171)</f>
        <v>0</v>
      </c>
      <c r="F74" s="136">
        <f>SUM(F75,F82,F129,F163,F164,F171)</f>
        <v>13160</v>
      </c>
      <c r="G74" s="137">
        <f>SUM(G75,G82,G129,G163,G164,G171)</f>
        <v>0</v>
      </c>
      <c r="H74" s="135">
        <f t="shared" si="6"/>
        <v>42517</v>
      </c>
      <c r="I74" s="136">
        <f>SUM(I75,I82,I129,I163,I164,I171)</f>
        <v>22063</v>
      </c>
      <c r="J74" s="136">
        <f>SUM(J75,J82,J129,J163,J164,J171)</f>
        <v>0</v>
      </c>
      <c r="K74" s="136">
        <f>SUM(K75,K82,K129,K163,K164,K171)</f>
        <v>20454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x14ac:dyDescent="0.25">
      <c r="A82" s="56">
        <v>2200</v>
      </c>
      <c r="B82" s="139" t="s">
        <v>91</v>
      </c>
      <c r="C82" s="57">
        <f t="shared" si="5"/>
        <v>41569</v>
      </c>
      <c r="D82" s="63">
        <f>SUM(D83,D88,D94,D102,D111,D115,D121,D127)</f>
        <v>29109</v>
      </c>
      <c r="E82" s="63">
        <f>SUM(E83,E88,E94,E102,E111,E115,E121,E127)</f>
        <v>0</v>
      </c>
      <c r="F82" s="63">
        <f>SUM(F83,F88,F94,F102,F111,F115,F121,F127)</f>
        <v>12460</v>
      </c>
      <c r="G82" s="157">
        <f>SUM(G83,G88,G94,G102,G111,G115,G121,G127)</f>
        <v>0</v>
      </c>
      <c r="H82" s="57">
        <f t="shared" si="6"/>
        <v>41317</v>
      </c>
      <c r="I82" s="63">
        <f>SUM(I83,I88,I94,I102,I111,I115,I121,I127)</f>
        <v>22063</v>
      </c>
      <c r="J82" s="63">
        <f>SUM(J83,J88,J94,J102,J111,J115,J121,J127)</f>
        <v>0</v>
      </c>
      <c r="K82" s="63">
        <f>SUM(K83,K88,K94,K102,K111,K115,K121,K127)</f>
        <v>19254</v>
      </c>
      <c r="L82" s="163">
        <f>SUM(L83,L88,L94,L102,L111,L115,L121,L127)</f>
        <v>0</v>
      </c>
    </row>
    <row r="83" spans="1:12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/>
      <c r="J85" s="74"/>
      <c r="K85" s="74"/>
      <c r="L85" s="149"/>
    </row>
    <row r="86" spans="1:12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/>
      <c r="J86" s="74"/>
      <c r="K86" s="74"/>
      <c r="L86" s="149"/>
    </row>
    <row r="87" spans="1:12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/>
      <c r="J87" s="74"/>
      <c r="K87" s="74"/>
      <c r="L87" s="149"/>
    </row>
    <row r="88" spans="1:12" ht="24" x14ac:dyDescent="0.25">
      <c r="A88" s="150">
        <v>2220</v>
      </c>
      <c r="B88" s="71" t="s">
        <v>97</v>
      </c>
      <c r="C88" s="72">
        <f t="shared" si="5"/>
        <v>13036</v>
      </c>
      <c r="D88" s="151">
        <f>SUM(D89:D93)</f>
        <v>9536</v>
      </c>
      <c r="E88" s="151">
        <f>SUM(E89:E93)</f>
        <v>0</v>
      </c>
      <c r="F88" s="151">
        <f>SUM(F89:F93)</f>
        <v>3500</v>
      </c>
      <c r="G88" s="152">
        <f>SUM(G89:G93)</f>
        <v>0</v>
      </c>
      <c r="H88" s="72">
        <f t="shared" si="6"/>
        <v>10826</v>
      </c>
      <c r="I88" s="151">
        <f>SUM(I89:I93)</f>
        <v>2500</v>
      </c>
      <c r="J88" s="151">
        <f>SUM(J89:J93)</f>
        <v>0</v>
      </c>
      <c r="K88" s="151">
        <f>SUM(K89:K93)</f>
        <v>8326</v>
      </c>
      <c r="L88" s="153">
        <f>SUM(L89:L93)</f>
        <v>0</v>
      </c>
    </row>
    <row r="89" spans="1:12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/>
      <c r="J89" s="74"/>
      <c r="K89" s="74"/>
      <c r="L89" s="149"/>
    </row>
    <row r="90" spans="1:12" x14ac:dyDescent="0.25">
      <c r="A90" s="44">
        <v>2222</v>
      </c>
      <c r="B90" s="71" t="s">
        <v>99</v>
      </c>
      <c r="C90" s="72">
        <f t="shared" si="5"/>
        <v>3278</v>
      </c>
      <c r="D90" s="74">
        <v>2278</v>
      </c>
      <c r="E90" s="74"/>
      <c r="F90" s="74">
        <v>1000</v>
      </c>
      <c r="G90" s="148"/>
      <c r="H90" s="72">
        <f t="shared" si="6"/>
        <v>1068</v>
      </c>
      <c r="I90" s="74"/>
      <c r="J90" s="74"/>
      <c r="K90" s="74">
        <v>1068</v>
      </c>
      <c r="L90" s="149"/>
    </row>
    <row r="91" spans="1:12" x14ac:dyDescent="0.25">
      <c r="A91" s="44">
        <v>2223</v>
      </c>
      <c r="B91" s="71" t="s">
        <v>100</v>
      </c>
      <c r="C91" s="72">
        <f t="shared" si="5"/>
        <v>9758</v>
      </c>
      <c r="D91" s="74">
        <v>7258</v>
      </c>
      <c r="E91" s="74"/>
      <c r="F91" s="74">
        <v>2500</v>
      </c>
      <c r="G91" s="148"/>
      <c r="H91" s="72">
        <f t="shared" si="6"/>
        <v>9758</v>
      </c>
      <c r="I91" s="74">
        <v>2500</v>
      </c>
      <c r="J91" s="74"/>
      <c r="K91" s="74">
        <v>7258</v>
      </c>
      <c r="L91" s="149"/>
    </row>
    <row r="92" spans="1:12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/>
      <c r="J92" s="74"/>
      <c r="K92" s="74"/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/>
      <c r="J99" s="74"/>
      <c r="K99" s="74"/>
      <c r="L99" s="149"/>
    </row>
    <row r="100" spans="1:12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/>
      <c r="J100" s="74"/>
      <c r="K100" s="74"/>
      <c r="L100" s="149"/>
    </row>
    <row r="101" spans="1:12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/>
      <c r="J101" s="74"/>
      <c r="K101" s="74"/>
      <c r="L101" s="149"/>
    </row>
    <row r="102" spans="1:12" ht="36" x14ac:dyDescent="0.25">
      <c r="A102" s="150">
        <v>2240</v>
      </c>
      <c r="B102" s="71" t="s">
        <v>111</v>
      </c>
      <c r="C102" s="72">
        <f t="shared" si="5"/>
        <v>20588</v>
      </c>
      <c r="D102" s="151">
        <f>SUM(D103:D110)</f>
        <v>13628</v>
      </c>
      <c r="E102" s="151">
        <f>SUM(E103:E110)</f>
        <v>0</v>
      </c>
      <c r="F102" s="151">
        <f>SUM(F103:F110)</f>
        <v>6960</v>
      </c>
      <c r="G102" s="152">
        <f>SUM(G103:G110)</f>
        <v>0</v>
      </c>
      <c r="H102" s="72">
        <f t="shared" si="6"/>
        <v>26091</v>
      </c>
      <c r="I102" s="151">
        <f>SUM(I103:I110)</f>
        <v>17163</v>
      </c>
      <c r="J102" s="151">
        <f>SUM(J103:J110)</f>
        <v>0</v>
      </c>
      <c r="K102" s="151">
        <f>SUM(K103:K110)</f>
        <v>8928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" x14ac:dyDescent="0.25">
      <c r="A105" s="44">
        <v>2243</v>
      </c>
      <c r="B105" s="71" t="s">
        <v>114</v>
      </c>
      <c r="C105" s="72">
        <f t="shared" si="5"/>
        <v>150</v>
      </c>
      <c r="D105" s="74"/>
      <c r="E105" s="74"/>
      <c r="F105" s="74">
        <v>150</v>
      </c>
      <c r="G105" s="148"/>
      <c r="H105" s="72">
        <f t="shared" si="6"/>
        <v>150</v>
      </c>
      <c r="I105" s="74"/>
      <c r="J105" s="74"/>
      <c r="K105" s="74">
        <v>150</v>
      </c>
      <c r="L105" s="149"/>
    </row>
    <row r="106" spans="1:12" x14ac:dyDescent="0.25">
      <c r="A106" s="44">
        <v>2244</v>
      </c>
      <c r="B106" s="71" t="s">
        <v>115</v>
      </c>
      <c r="C106" s="72">
        <f t="shared" si="5"/>
        <v>20438</v>
      </c>
      <c r="D106" s="74">
        <v>13628</v>
      </c>
      <c r="E106" s="74"/>
      <c r="F106" s="74">
        <v>6810</v>
      </c>
      <c r="G106" s="148"/>
      <c r="H106" s="72">
        <f t="shared" si="6"/>
        <v>25941</v>
      </c>
      <c r="I106" s="74">
        <f>7200+2200+4318+3445</f>
        <v>17163</v>
      </c>
      <c r="J106" s="74"/>
      <c r="K106" s="74">
        <v>8778</v>
      </c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x14ac:dyDescent="0.25">
      <c r="A115" s="150">
        <v>2260</v>
      </c>
      <c r="B115" s="71" t="s">
        <v>124</v>
      </c>
      <c r="C115" s="72">
        <f t="shared" ref="C115:C186" si="7">SUM(D115:G115)</f>
        <v>7945</v>
      </c>
      <c r="D115" s="151">
        <f>SUM(D116:D120)</f>
        <v>5945</v>
      </c>
      <c r="E115" s="151">
        <f>SUM(E116:E120)</f>
        <v>0</v>
      </c>
      <c r="F115" s="151">
        <f>SUM(F116:F120)</f>
        <v>2000</v>
      </c>
      <c r="G115" s="152">
        <f>SUM(G116:G120)</f>
        <v>0</v>
      </c>
      <c r="H115" s="72">
        <f t="shared" ref="H115:H187" si="8">SUM(I115:L115)</f>
        <v>4400</v>
      </c>
      <c r="I115" s="151">
        <f>SUM(I116:I120)</f>
        <v>2400</v>
      </c>
      <c r="J115" s="151">
        <f>SUM(J116:J120)</f>
        <v>0</v>
      </c>
      <c r="K115" s="151">
        <f>SUM(K116:K120)</f>
        <v>2000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3445</v>
      </c>
      <c r="D117" s="74">
        <v>3445</v>
      </c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x14ac:dyDescent="0.25">
      <c r="A119" s="44">
        <v>2264</v>
      </c>
      <c r="B119" s="71" t="s">
        <v>128</v>
      </c>
      <c r="C119" s="72">
        <f t="shared" si="7"/>
        <v>4500</v>
      </c>
      <c r="D119" s="74">
        <v>2500</v>
      </c>
      <c r="E119" s="74"/>
      <c r="F119" s="74">
        <v>2000</v>
      </c>
      <c r="G119" s="148"/>
      <c r="H119" s="72">
        <f t="shared" si="8"/>
        <v>4400</v>
      </c>
      <c r="I119" s="74">
        <v>2400</v>
      </c>
      <c r="J119" s="74"/>
      <c r="K119" s="74">
        <v>2000</v>
      </c>
      <c r="L119" s="149"/>
    </row>
    <row r="120" spans="1:12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/>
      <c r="J120" s="74"/>
      <c r="K120" s="74"/>
      <c r="L120" s="149"/>
    </row>
    <row r="121" spans="1:12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/>
      <c r="J124" s="74"/>
      <c r="K124" s="74"/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/>
      <c r="J126" s="74"/>
      <c r="K126" s="74"/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customHeight="1" x14ac:dyDescent="0.25">
      <c r="A129" s="56">
        <v>2300</v>
      </c>
      <c r="B129" s="139" t="s">
        <v>138</v>
      </c>
      <c r="C129" s="57">
        <f t="shared" si="7"/>
        <v>1418</v>
      </c>
      <c r="D129" s="63">
        <f>SUM(D130,D135,D139,D140,D143,D150,D158,D159,D162)</f>
        <v>718</v>
      </c>
      <c r="E129" s="63">
        <f>SUM(E130,E135,E139,E140,E143,E150,E158,E159,E162)</f>
        <v>0</v>
      </c>
      <c r="F129" s="63">
        <f>SUM(F130,F135,F139,F140,F143,F150,F158,F159,F162)</f>
        <v>700</v>
      </c>
      <c r="G129" s="157">
        <f>SUM(G130,G135,G139,G140,G143,G150,G158,G159,G162)</f>
        <v>0</v>
      </c>
      <c r="H129" s="57">
        <f t="shared" si="8"/>
        <v>1200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1200</v>
      </c>
      <c r="L129" s="158">
        <f>SUM(L130,L135,L139,L140,L143,L150,L158,L159,L162)</f>
        <v>0</v>
      </c>
    </row>
    <row r="130" spans="1:12" ht="24" x14ac:dyDescent="0.25">
      <c r="A130" s="159">
        <v>2310</v>
      </c>
      <c r="B130" s="65" t="s">
        <v>139</v>
      </c>
      <c r="C130" s="66">
        <f t="shared" si="7"/>
        <v>1418</v>
      </c>
      <c r="D130" s="160">
        <f>SUM(D131:D134)</f>
        <v>718</v>
      </c>
      <c r="E130" s="160">
        <f t="shared" ref="E130:L130" si="10">SUM(E131:E134)</f>
        <v>0</v>
      </c>
      <c r="F130" s="160">
        <f t="shared" si="10"/>
        <v>700</v>
      </c>
      <c r="G130" s="161">
        <f t="shared" si="10"/>
        <v>0</v>
      </c>
      <c r="H130" s="66">
        <f t="shared" si="8"/>
        <v>1200</v>
      </c>
      <c r="I130" s="160">
        <f t="shared" si="10"/>
        <v>0</v>
      </c>
      <c r="J130" s="160">
        <f t="shared" si="10"/>
        <v>0</v>
      </c>
      <c r="K130" s="160">
        <f t="shared" si="10"/>
        <v>1200</v>
      </c>
      <c r="L130" s="162">
        <f t="shared" si="10"/>
        <v>0</v>
      </c>
    </row>
    <row r="131" spans="1:12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/>
      <c r="J131" s="74"/>
      <c r="K131" s="74"/>
      <c r="L131" s="149"/>
    </row>
    <row r="132" spans="1:12" x14ac:dyDescent="0.25">
      <c r="A132" s="44">
        <v>2312</v>
      </c>
      <c r="B132" s="71" t="s">
        <v>141</v>
      </c>
      <c r="C132" s="72">
        <f t="shared" si="7"/>
        <v>1218</v>
      </c>
      <c r="D132" s="74">
        <v>718</v>
      </c>
      <c r="E132" s="74"/>
      <c r="F132" s="74">
        <v>500</v>
      </c>
      <c r="G132" s="148"/>
      <c r="H132" s="72">
        <f t="shared" si="8"/>
        <v>1000</v>
      </c>
      <c r="I132" s="74"/>
      <c r="J132" s="74"/>
      <c r="K132" s="74">
        <f>100+500+400</f>
        <v>1000</v>
      </c>
      <c r="L132" s="149"/>
    </row>
    <row r="133" spans="1:12" x14ac:dyDescent="0.25">
      <c r="A133" s="44">
        <v>2313</v>
      </c>
      <c r="B133" s="71" t="s">
        <v>142</v>
      </c>
      <c r="C133" s="72">
        <f t="shared" si="7"/>
        <v>200</v>
      </c>
      <c r="D133" s="74"/>
      <c r="E133" s="74"/>
      <c r="F133" s="74">
        <v>200</v>
      </c>
      <c r="G133" s="148"/>
      <c r="H133" s="72">
        <f t="shared" si="8"/>
        <v>200</v>
      </c>
      <c r="I133" s="74"/>
      <c r="J133" s="74"/>
      <c r="K133" s="74">
        <v>200</v>
      </c>
      <c r="L133" s="149"/>
    </row>
    <row r="134" spans="1:12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/>
      <c r="J134" s="74"/>
      <c r="K134" s="74"/>
      <c r="L134" s="149"/>
    </row>
    <row r="135" spans="1:12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2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/>
      <c r="J137" s="74"/>
      <c r="K137" s="74"/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2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/>
      <c r="J144" s="68"/>
      <c r="K144" s="68"/>
      <c r="L144" s="147"/>
    </row>
    <row r="145" spans="1:12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/>
      <c r="J145" s="74"/>
      <c r="K145" s="74"/>
      <c r="L145" s="149"/>
    </row>
    <row r="146" spans="1:12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/>
      <c r="J146" s="74"/>
      <c r="K146" s="74"/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hidden="1" customHeight="1" x14ac:dyDescent="0.25">
      <c r="A165" s="159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x14ac:dyDescent="0.25">
      <c r="A193" s="187"/>
      <c r="B193" s="19" t="s">
        <v>202</v>
      </c>
      <c r="C193" s="130">
        <f t="shared" si="23"/>
        <v>58819</v>
      </c>
      <c r="D193" s="131">
        <f>SUM(D194,D229,D268)</f>
        <v>58169</v>
      </c>
      <c r="E193" s="131">
        <f>SUM(E194,E229,E268)</f>
        <v>0</v>
      </c>
      <c r="F193" s="131">
        <f>SUM(F194,F229,F268)</f>
        <v>650</v>
      </c>
      <c r="G193" s="131">
        <f>SUM(G194,G229,G268)</f>
        <v>0</v>
      </c>
      <c r="H193" s="130">
        <f t="shared" si="24"/>
        <v>350</v>
      </c>
      <c r="I193" s="131">
        <f>SUM(I194,I229,I268)</f>
        <v>0</v>
      </c>
      <c r="J193" s="131">
        <f>SUM(J194,J229,J268)</f>
        <v>0</v>
      </c>
      <c r="K193" s="131">
        <f>SUM(K194,K229,K268)</f>
        <v>350</v>
      </c>
      <c r="L193" s="188">
        <f>SUM(L194,L229,L268)</f>
        <v>0</v>
      </c>
    </row>
    <row r="194" spans="1:12" x14ac:dyDescent="0.25">
      <c r="A194" s="134">
        <v>5000</v>
      </c>
      <c r="B194" s="134" t="s">
        <v>203</v>
      </c>
      <c r="C194" s="135">
        <f t="shared" si="23"/>
        <v>58819</v>
      </c>
      <c r="D194" s="136">
        <f>D195+D203</f>
        <v>58169</v>
      </c>
      <c r="E194" s="136">
        <f>E195+E203</f>
        <v>0</v>
      </c>
      <c r="F194" s="136">
        <f>F195+F203</f>
        <v>650</v>
      </c>
      <c r="G194" s="136">
        <f>G195+G203</f>
        <v>0</v>
      </c>
      <c r="H194" s="135">
        <f t="shared" si="24"/>
        <v>350</v>
      </c>
      <c r="I194" s="136">
        <f>I195+I203</f>
        <v>0</v>
      </c>
      <c r="J194" s="136">
        <f>J195+J203</f>
        <v>0</v>
      </c>
      <c r="K194" s="136">
        <f>K195+K203</f>
        <v>350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x14ac:dyDescent="0.25">
      <c r="A203" s="56">
        <v>5200</v>
      </c>
      <c r="B203" s="139" t="s">
        <v>212</v>
      </c>
      <c r="C203" s="57">
        <f t="shared" si="23"/>
        <v>58819</v>
      </c>
      <c r="D203" s="63">
        <f>D204+D214+D215+D224+D225+D226+D228</f>
        <v>58169</v>
      </c>
      <c r="E203" s="63">
        <f>E204+E214+E215+E224+E225+E226+E228</f>
        <v>0</v>
      </c>
      <c r="F203" s="63">
        <f>F204+F214+F215+F224+F225+F226+F228</f>
        <v>650</v>
      </c>
      <c r="G203" s="157">
        <f>G204+G214+G215+G224+G225+G226+G228</f>
        <v>0</v>
      </c>
      <c r="H203" s="57">
        <f t="shared" si="24"/>
        <v>350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350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x14ac:dyDescent="0.25">
      <c r="A215" s="150">
        <v>5230</v>
      </c>
      <c r="B215" s="71" t="s">
        <v>224</v>
      </c>
      <c r="C215" s="72">
        <f t="shared" si="23"/>
        <v>58819</v>
      </c>
      <c r="D215" s="151">
        <f>SUM(D216:D223)</f>
        <v>58169</v>
      </c>
      <c r="E215" s="151">
        <f>SUM(E216:E223)</f>
        <v>0</v>
      </c>
      <c r="F215" s="151">
        <f>SUM(F216:F223)</f>
        <v>650</v>
      </c>
      <c r="G215" s="152">
        <f>SUM(G216:G223)</f>
        <v>0</v>
      </c>
      <c r="H215" s="72">
        <f t="shared" si="24"/>
        <v>350</v>
      </c>
      <c r="I215" s="151">
        <f>SUM(I216:I223)</f>
        <v>0</v>
      </c>
      <c r="J215" s="151">
        <f>SUM(J216:J223)</f>
        <v>0</v>
      </c>
      <c r="K215" s="151">
        <f>SUM(K216:K223)</f>
        <v>350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" x14ac:dyDescent="0.25">
      <c r="A223" s="44">
        <v>5239</v>
      </c>
      <c r="B223" s="71" t="s">
        <v>232</v>
      </c>
      <c r="C223" s="190">
        <f t="shared" si="23"/>
        <v>58819</v>
      </c>
      <c r="D223" s="74">
        <v>58169</v>
      </c>
      <c r="E223" s="74"/>
      <c r="F223" s="74">
        <v>650</v>
      </c>
      <c r="G223" s="148"/>
      <c r="H223" s="72">
        <f t="shared" si="24"/>
        <v>350</v>
      </c>
      <c r="I223" s="74"/>
      <c r="J223" s="74"/>
      <c r="K223" s="74">
        <v>350</v>
      </c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101806</v>
      </c>
      <c r="D284" s="223">
        <f t="shared" si="40"/>
        <v>87996</v>
      </c>
      <c r="E284" s="223">
        <f t="shared" si="40"/>
        <v>0</v>
      </c>
      <c r="F284" s="223">
        <f t="shared" si="40"/>
        <v>13810</v>
      </c>
      <c r="G284" s="224">
        <f t="shared" si="40"/>
        <v>0</v>
      </c>
      <c r="H284" s="225">
        <f t="shared" si="40"/>
        <v>42867</v>
      </c>
      <c r="I284" s="223">
        <f t="shared" si="40"/>
        <v>22063</v>
      </c>
      <c r="J284" s="223">
        <f t="shared" si="40"/>
        <v>0</v>
      </c>
      <c r="K284" s="223">
        <f t="shared" si="40"/>
        <v>20804</v>
      </c>
      <c r="L284" s="226">
        <f t="shared" si="40"/>
        <v>0</v>
      </c>
    </row>
    <row r="285" spans="1:12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i0T1FvUvUZPibmMtCwv2eZzmoBq6IGlUtTEt/3RkcfbPbsu5eGuQz7Pu6mI3u1X65jmGqAuoCacR0yKe9JYOQw==" saltValue="Po3QeD/s863Obca2eYO6/g==" spinCount="100000" sheet="1" objects="1" scenarios="1" selectLockedCells="1" selectUnlockedCells="1"/>
  <autoFilter ref="A18:L296">
    <filterColumn colId="7">
      <filters blank="1">
        <filter val="1 000"/>
        <filter val="1 068"/>
        <filter val="1 200"/>
        <filter val="10 826"/>
        <filter val="12 855"/>
        <filter val="150"/>
        <filter val="20 804"/>
        <filter val="200"/>
        <filter val="22 063"/>
        <filter val="25 941"/>
        <filter val="26 091"/>
        <filter val="350"/>
        <filter val="4 400"/>
        <filter val="41 317"/>
        <filter val="42 517"/>
        <filter val="42 867"/>
        <filter val="7 949"/>
        <filter val="9 758"/>
      </filters>
    </filterColumn>
  </autoFilter>
  <mergeCells count="27">
    <mergeCell ref="C6:L6"/>
    <mergeCell ref="A1:L1"/>
    <mergeCell ref="A2:L2"/>
    <mergeCell ref="C3:L3"/>
    <mergeCell ref="C4:L4"/>
    <mergeCell ref="C5:L5"/>
    <mergeCell ref="J16:J17"/>
    <mergeCell ref="K16:K17"/>
    <mergeCell ref="L16:L17"/>
    <mergeCell ref="C7:L7"/>
    <mergeCell ref="C8:L8"/>
    <mergeCell ref="C15:G15"/>
    <mergeCell ref="H15:L15"/>
    <mergeCell ref="C16:C17"/>
    <mergeCell ref="D16:D17"/>
    <mergeCell ref="E16:E17"/>
    <mergeCell ref="F16:F17"/>
    <mergeCell ref="C9:L9"/>
    <mergeCell ref="C12:L12"/>
    <mergeCell ref="C13:L13"/>
    <mergeCell ref="A285:B285"/>
    <mergeCell ref="A286:B286"/>
    <mergeCell ref="G16:G17"/>
    <mergeCell ref="H16:H17"/>
    <mergeCell ref="I16:I17"/>
    <mergeCell ref="A15:A17"/>
    <mergeCell ref="B15:B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2"/>
  <sheetViews>
    <sheetView showGridLines="0" view="pageLayout" zoomScaleNormal="100" workbookViewId="0">
      <selection activeCell="O17" sqref="O17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401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346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ht="26.25" customHeight="1" x14ac:dyDescent="0.25">
      <c r="A7" s="4" t="s">
        <v>10</v>
      </c>
      <c r="B7" s="5"/>
      <c r="C7" s="285" t="s">
        <v>402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2607177</v>
      </c>
      <c r="D20" s="28">
        <f>SUM(D21,D24,D25,D41,D42)</f>
        <v>2607177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484000</v>
      </c>
      <c r="I20" s="28">
        <f>SUM(I21,I24,I25,I41,I42)</f>
        <v>484000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2607177</v>
      </c>
      <c r="D24" s="51">
        <v>2607177</v>
      </c>
      <c r="E24" s="51"/>
      <c r="F24" s="52" t="s">
        <v>36</v>
      </c>
      <c r="G24" s="53" t="s">
        <v>36</v>
      </c>
      <c r="H24" s="50">
        <f t="shared" si="1"/>
        <v>484000</v>
      </c>
      <c r="I24" s="51">
        <f>I50</f>
        <v>484000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2607177</v>
      </c>
      <c r="D49" s="120">
        <f>SUM(D50,D281)</f>
        <v>2607177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484000</v>
      </c>
      <c r="I49" s="120">
        <f>SUM(I50,I281)</f>
        <v>484000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2607177</v>
      </c>
      <c r="D50" s="126">
        <f>SUM(D51,D193)</f>
        <v>2607177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484000</v>
      </c>
      <c r="I50" s="126">
        <f>SUM(I51,I193)</f>
        <v>484000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92019</v>
      </c>
      <c r="D51" s="131">
        <f>SUM(D52,D74,D172,D186)</f>
        <v>92019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49200</v>
      </c>
      <c r="I51" s="131">
        <f>SUM(I52,I74,I172,I186)</f>
        <v>49200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5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92019</v>
      </c>
      <c r="D74" s="136">
        <f>SUM(D75,D82,D129,D163,D164,D171)</f>
        <v>92019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49200</v>
      </c>
      <c r="I74" s="136">
        <f>SUM(I75,I82,I129,I163,I164,I171)</f>
        <v>49200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5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44000</v>
      </c>
      <c r="D82" s="63">
        <f>SUM(D83,D88,D94,D102,D111,D115,D121,D127)</f>
        <v>44000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34000</v>
      </c>
      <c r="I82" s="63">
        <f>SUM(I83,I88,I94,I102,I111,I115,I121,I127)</f>
        <v>34000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x14ac:dyDescent="0.25">
      <c r="A102" s="150">
        <v>2240</v>
      </c>
      <c r="B102" s="71" t="s">
        <v>111</v>
      </c>
      <c r="C102" s="72">
        <f t="shared" si="5"/>
        <v>44000</v>
      </c>
      <c r="D102" s="151">
        <f>SUM(D103:D110)</f>
        <v>44000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34000</v>
      </c>
      <c r="I102" s="151">
        <f>SUM(I103:I110)</f>
        <v>34000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x14ac:dyDescent="0.25">
      <c r="A105" s="44">
        <v>2243</v>
      </c>
      <c r="B105" s="71" t="s">
        <v>114</v>
      </c>
      <c r="C105" s="72">
        <f t="shared" si="5"/>
        <v>15000</v>
      </c>
      <c r="D105" s="74">
        <f>15000</f>
        <v>15000</v>
      </c>
      <c r="E105" s="74"/>
      <c r="F105" s="74"/>
      <c r="G105" s="148"/>
      <c r="H105" s="72">
        <f t="shared" si="6"/>
        <v>5000</v>
      </c>
      <c r="I105" s="74">
        <v>5000</v>
      </c>
      <c r="J105" s="74"/>
      <c r="K105" s="74"/>
      <c r="L105" s="149"/>
      <c r="M105" s="253"/>
    </row>
    <row r="106" spans="1:13" x14ac:dyDescent="0.25">
      <c r="A106" s="44">
        <v>2244</v>
      </c>
      <c r="B106" s="71" t="s">
        <v>115</v>
      </c>
      <c r="C106" s="72">
        <f t="shared" si="5"/>
        <v>29000</v>
      </c>
      <c r="D106" s="74">
        <f>11000+18000</f>
        <v>29000</v>
      </c>
      <c r="E106" s="74"/>
      <c r="F106" s="74"/>
      <c r="G106" s="148"/>
      <c r="H106" s="72">
        <f t="shared" si="6"/>
        <v>29000</v>
      </c>
      <c r="I106" s="74">
        <v>29000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>
        <v>0</v>
      </c>
      <c r="J126" s="74"/>
      <c r="K126" s="74"/>
      <c r="L126" s="149"/>
      <c r="M126" s="253"/>
    </row>
    <row r="127" spans="1:13" ht="24" hidden="1" x14ac:dyDescent="0.25">
      <c r="A127" s="275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customHeight="1" x14ac:dyDescent="0.25">
      <c r="A129" s="56">
        <v>2300</v>
      </c>
      <c r="B129" s="139" t="s">
        <v>138</v>
      </c>
      <c r="C129" s="57">
        <f t="shared" si="7"/>
        <v>48019</v>
      </c>
      <c r="D129" s="63">
        <f>SUM(D130,D135,D139,D140,D143,D150,D158,D159,D162)</f>
        <v>48019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15200</v>
      </c>
      <c r="I129" s="63">
        <f>SUM(I130,I135,I139,I140,I143,I150,I158,I159,I162)</f>
        <v>15200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x14ac:dyDescent="0.25">
      <c r="A130" s="275">
        <v>2310</v>
      </c>
      <c r="B130" s="65" t="s">
        <v>139</v>
      </c>
      <c r="C130" s="66">
        <f t="shared" si="7"/>
        <v>47819</v>
      </c>
      <c r="D130" s="160">
        <f>SUM(D131:D134)</f>
        <v>47819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15000</v>
      </c>
      <c r="I130" s="160">
        <f t="shared" si="10"/>
        <v>15000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x14ac:dyDescent="0.25">
      <c r="A132" s="44">
        <v>2312</v>
      </c>
      <c r="B132" s="71" t="s">
        <v>141</v>
      </c>
      <c r="C132" s="72">
        <f t="shared" si="7"/>
        <v>47819</v>
      </c>
      <c r="D132" s="74">
        <f>15000+32819</f>
        <v>47819</v>
      </c>
      <c r="E132" s="74"/>
      <c r="F132" s="74"/>
      <c r="G132" s="148"/>
      <c r="H132" s="72">
        <f t="shared" si="8"/>
        <v>15000</v>
      </c>
      <c r="I132" s="74">
        <v>15000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x14ac:dyDescent="0.25">
      <c r="A162" s="142">
        <v>2390</v>
      </c>
      <c r="B162" s="101" t="s">
        <v>171</v>
      </c>
      <c r="C162" s="108">
        <f t="shared" si="7"/>
        <v>200</v>
      </c>
      <c r="D162" s="154">
        <f>200</f>
        <v>200</v>
      </c>
      <c r="E162" s="154"/>
      <c r="F162" s="154"/>
      <c r="G162" s="155"/>
      <c r="H162" s="108">
        <f t="shared" si="8"/>
        <v>200</v>
      </c>
      <c r="I162" s="154">
        <v>200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5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5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5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5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5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x14ac:dyDescent="0.25">
      <c r="A193" s="187"/>
      <c r="B193" s="19" t="s">
        <v>202</v>
      </c>
      <c r="C193" s="130">
        <f t="shared" si="23"/>
        <v>2515158</v>
      </c>
      <c r="D193" s="131">
        <f>SUM(D194,D229,D268)</f>
        <v>2515158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434800</v>
      </c>
      <c r="I193" s="131">
        <f>SUM(I194,I229,I268)</f>
        <v>434800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x14ac:dyDescent="0.25">
      <c r="A194" s="134">
        <v>5000</v>
      </c>
      <c r="B194" s="134" t="s">
        <v>203</v>
      </c>
      <c r="C194" s="135">
        <f t="shared" si="23"/>
        <v>2515158</v>
      </c>
      <c r="D194" s="136">
        <f>D195+D203</f>
        <v>2515158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434800</v>
      </c>
      <c r="I194" s="136">
        <f>I195+I203</f>
        <v>434800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5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x14ac:dyDescent="0.25">
      <c r="A203" s="56">
        <v>5200</v>
      </c>
      <c r="B203" s="139" t="s">
        <v>212</v>
      </c>
      <c r="C203" s="57">
        <f t="shared" si="23"/>
        <v>2515158</v>
      </c>
      <c r="D203" s="63">
        <f>D204+D214+D215+D224+D225+D226+D228</f>
        <v>2515158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434800</v>
      </c>
      <c r="I203" s="63">
        <f>I204+I214+I215+I224+I225+I226+I228</f>
        <v>434800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x14ac:dyDescent="0.25">
      <c r="A215" s="150">
        <v>5230</v>
      </c>
      <c r="B215" s="71" t="s">
        <v>224</v>
      </c>
      <c r="C215" s="72">
        <f t="shared" si="23"/>
        <v>168962</v>
      </c>
      <c r="D215" s="151">
        <f>SUM(D216:D223)</f>
        <v>168962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60000</v>
      </c>
      <c r="I215" s="151">
        <f>SUM(I216:I223)</f>
        <v>60000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x14ac:dyDescent="0.25">
      <c r="A223" s="44">
        <v>5239</v>
      </c>
      <c r="B223" s="71" t="s">
        <v>232</v>
      </c>
      <c r="C223" s="190">
        <f t="shared" si="23"/>
        <v>168962</v>
      </c>
      <c r="D223" s="74">
        <f>132500+30000+6462</f>
        <v>168962</v>
      </c>
      <c r="E223" s="74"/>
      <c r="F223" s="74"/>
      <c r="G223" s="148"/>
      <c r="H223" s="72">
        <f t="shared" si="24"/>
        <v>60000</v>
      </c>
      <c r="I223" s="74">
        <v>60000</v>
      </c>
      <c r="J223" s="74"/>
      <c r="K223" s="74"/>
      <c r="L223" s="149"/>
      <c r="M223" s="253"/>
    </row>
    <row r="224" spans="1:13" ht="24" x14ac:dyDescent="0.25">
      <c r="A224" s="150">
        <v>5240</v>
      </c>
      <c r="B224" s="71" t="s">
        <v>233</v>
      </c>
      <c r="C224" s="190">
        <f t="shared" si="23"/>
        <v>1882358</v>
      </c>
      <c r="D224" s="74">
        <v>1882358</v>
      </c>
      <c r="E224" s="74"/>
      <c r="F224" s="74"/>
      <c r="G224" s="148"/>
      <c r="H224" s="72">
        <f t="shared" si="24"/>
        <v>265900</v>
      </c>
      <c r="I224" s="74">
        <v>265900</v>
      </c>
      <c r="J224" s="74"/>
      <c r="K224" s="74"/>
      <c r="L224" s="149"/>
      <c r="M224" s="253"/>
    </row>
    <row r="225" spans="1:13" x14ac:dyDescent="0.25">
      <c r="A225" s="150">
        <v>5250</v>
      </c>
      <c r="B225" s="71" t="s">
        <v>234</v>
      </c>
      <c r="C225" s="190">
        <f t="shared" si="23"/>
        <v>463838</v>
      </c>
      <c r="D225" s="74">
        <v>463838</v>
      </c>
      <c r="E225" s="74"/>
      <c r="F225" s="74"/>
      <c r="G225" s="148"/>
      <c r="H225" s="72">
        <f t="shared" si="24"/>
        <v>108900</v>
      </c>
      <c r="I225" s="74">
        <v>108900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5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5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5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5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5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2607177</v>
      </c>
      <c r="D284" s="223">
        <f t="shared" si="40"/>
        <v>2607177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484000</v>
      </c>
      <c r="I284" s="223">
        <f t="shared" si="40"/>
        <v>484000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</sheetData>
  <sheetProtection algorithmName="SHA-512" hashValue="tVchbo9cG/fN9mTyT/IyIeQ1sI9OBlcQwJFoh0mm+Aft+ihwn3IUheMnY/SazLQEGseM9ucaV+ywNNFBNdqnxA==" saltValue="HPtxm1KT2pFYCEan2yhm5g==" spinCount="100000" sheet="1" objects="1" scenarios="1" selectLockedCells="1" selectUnlockedCells="1"/>
  <autoFilter ref="A18:M296">
    <filterColumn colId="7">
      <filters blank="1">
        <filter val="108 900"/>
        <filter val="15 000"/>
        <filter val="15 200"/>
        <filter val="200"/>
        <filter val="265 900"/>
        <filter val="29 000"/>
        <filter val="34 000"/>
        <filter val="434 800"/>
        <filter val="484 000"/>
        <filter val="49 200"/>
        <filter val="5 000"/>
        <filter val="60 0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O11" sqref="O11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329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330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331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332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333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ht="27" customHeight="1" x14ac:dyDescent="0.25">
      <c r="A7" s="4" t="s">
        <v>10</v>
      </c>
      <c r="B7" s="5"/>
      <c r="C7" s="285" t="s">
        <v>424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x14ac:dyDescent="0.25">
      <c r="A8" s="6" t="s">
        <v>12</v>
      </c>
      <c r="B8" s="5"/>
      <c r="C8" s="256"/>
      <c r="D8" s="256"/>
      <c r="E8" s="256"/>
      <c r="F8" s="256"/>
      <c r="G8" s="256"/>
      <c r="H8" s="256"/>
      <c r="I8" s="256"/>
      <c r="J8" s="256"/>
      <c r="K8" s="256"/>
      <c r="L8" s="257"/>
    </row>
    <row r="9" spans="1:12" ht="12.75" customHeight="1" x14ac:dyDescent="0.25">
      <c r="A9" s="4"/>
      <c r="B9" s="5" t="s">
        <v>13</v>
      </c>
      <c r="C9" s="279" t="s">
        <v>334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 t="s">
        <v>335</v>
      </c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17</v>
      </c>
      <c r="C12" s="279" t="s">
        <v>336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 t="s">
        <v>337</v>
      </c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415198</v>
      </c>
      <c r="D20" s="28">
        <f>SUM(D21,D24,D25,D41,D42)</f>
        <v>397471</v>
      </c>
      <c r="E20" s="28">
        <f>SUM(E21,E24,E42)</f>
        <v>0</v>
      </c>
      <c r="F20" s="28">
        <f>SUM(F21,F26,F42)</f>
        <v>17727</v>
      </c>
      <c r="G20" s="29">
        <f>SUM(G21,G44)</f>
        <v>0</v>
      </c>
      <c r="H20" s="27">
        <f>SUM(I20:L20)</f>
        <v>427772</v>
      </c>
      <c r="I20" s="28">
        <f>SUM(I21,I24,I25,I41,I42)</f>
        <v>410045</v>
      </c>
      <c r="J20" s="28">
        <f>SUM(J21,J24,J42)</f>
        <v>0</v>
      </c>
      <c r="K20" s="28">
        <f>SUM(K21,K26,K42)</f>
        <v>17727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397471</v>
      </c>
      <c r="D24" s="51">
        <v>397471</v>
      </c>
      <c r="E24" s="51"/>
      <c r="F24" s="52" t="s">
        <v>36</v>
      </c>
      <c r="G24" s="53" t="s">
        <v>36</v>
      </c>
      <c r="H24" s="50">
        <f t="shared" si="1"/>
        <v>410045</v>
      </c>
      <c r="I24" s="51">
        <f>I49</f>
        <v>410045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17727</v>
      </c>
      <c r="D26" s="59" t="s">
        <v>36</v>
      </c>
      <c r="E26" s="59" t="s">
        <v>36</v>
      </c>
      <c r="F26" s="63">
        <f>SUM(F27,F31,F33,F36)</f>
        <v>17727</v>
      </c>
      <c r="G26" s="60" t="s">
        <v>36</v>
      </c>
      <c r="H26" s="57">
        <f t="shared" si="1"/>
        <v>17727</v>
      </c>
      <c r="I26" s="59" t="s">
        <v>36</v>
      </c>
      <c r="J26" s="59" t="s">
        <v>36</v>
      </c>
      <c r="K26" s="63">
        <f>SUM(K27,K31,K33,K36)</f>
        <v>17727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x14ac:dyDescent="0.25">
      <c r="A33" s="64">
        <v>21380</v>
      </c>
      <c r="B33" s="56" t="s">
        <v>45</v>
      </c>
      <c r="C33" s="57">
        <f t="shared" si="0"/>
        <v>8190</v>
      </c>
      <c r="D33" s="59" t="s">
        <v>36</v>
      </c>
      <c r="E33" s="59" t="s">
        <v>36</v>
      </c>
      <c r="F33" s="63">
        <f>SUM(F34:F35)</f>
        <v>8190</v>
      </c>
      <c r="G33" s="60" t="s">
        <v>36</v>
      </c>
      <c r="H33" s="57">
        <f t="shared" si="1"/>
        <v>8190</v>
      </c>
      <c r="I33" s="59" t="s">
        <v>36</v>
      </c>
      <c r="J33" s="59" t="s">
        <v>36</v>
      </c>
      <c r="K33" s="63">
        <f>SUM(K34:K35)</f>
        <v>8190</v>
      </c>
      <c r="L33" s="62" t="s">
        <v>36</v>
      </c>
    </row>
    <row r="34" spans="1:12" x14ac:dyDescent="0.25">
      <c r="A34" s="38">
        <v>21381</v>
      </c>
      <c r="B34" s="65" t="s">
        <v>46</v>
      </c>
      <c r="C34" s="66">
        <f t="shared" si="0"/>
        <v>8190</v>
      </c>
      <c r="D34" s="67" t="s">
        <v>36</v>
      </c>
      <c r="E34" s="67" t="s">
        <v>36</v>
      </c>
      <c r="F34" s="68">
        <v>8190</v>
      </c>
      <c r="G34" s="69" t="s">
        <v>36</v>
      </c>
      <c r="H34" s="66">
        <f t="shared" si="1"/>
        <v>8190</v>
      </c>
      <c r="I34" s="67" t="s">
        <v>36</v>
      </c>
      <c r="J34" s="67" t="s">
        <v>36</v>
      </c>
      <c r="K34" s="68">
        <v>8190</v>
      </c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x14ac:dyDescent="0.25">
      <c r="A36" s="64">
        <v>21390</v>
      </c>
      <c r="B36" s="56" t="s">
        <v>48</v>
      </c>
      <c r="C36" s="57">
        <f t="shared" si="0"/>
        <v>9537</v>
      </c>
      <c r="D36" s="59" t="s">
        <v>36</v>
      </c>
      <c r="E36" s="59" t="s">
        <v>36</v>
      </c>
      <c r="F36" s="63">
        <f>SUM(F37:F40)</f>
        <v>9537</v>
      </c>
      <c r="G36" s="60" t="s">
        <v>36</v>
      </c>
      <c r="H36" s="57">
        <f t="shared" si="1"/>
        <v>9537</v>
      </c>
      <c r="I36" s="59" t="s">
        <v>36</v>
      </c>
      <c r="J36" s="59" t="s">
        <v>36</v>
      </c>
      <c r="K36" s="63">
        <f>SUM(K37:K40)</f>
        <v>9537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idden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x14ac:dyDescent="0.25">
      <c r="A40" s="44">
        <v>21399</v>
      </c>
      <c r="B40" s="71" t="s">
        <v>52</v>
      </c>
      <c r="C40" s="72">
        <f t="shared" si="0"/>
        <v>9537</v>
      </c>
      <c r="D40" s="73" t="s">
        <v>36</v>
      </c>
      <c r="E40" s="73" t="s">
        <v>36</v>
      </c>
      <c r="F40" s="74">
        <v>9537</v>
      </c>
      <c r="G40" s="75" t="s">
        <v>36</v>
      </c>
      <c r="H40" s="72">
        <f t="shared" si="1"/>
        <v>9537</v>
      </c>
      <c r="I40" s="73" t="s">
        <v>36</v>
      </c>
      <c r="J40" s="73" t="s">
        <v>36</v>
      </c>
      <c r="K40" s="74">
        <v>9537</v>
      </c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415198</v>
      </c>
      <c r="D49" s="120">
        <f>SUM(D50,D281)</f>
        <v>397471</v>
      </c>
      <c r="E49" s="120">
        <f>SUM(E50,E281)</f>
        <v>0</v>
      </c>
      <c r="F49" s="120">
        <f>SUM(F50,F281)</f>
        <v>17727</v>
      </c>
      <c r="G49" s="121">
        <f>SUM(G50,G281)</f>
        <v>0</v>
      </c>
      <c r="H49" s="119">
        <f t="shared" ref="H49:H112" si="6">SUM(I49:L49)</f>
        <v>427772</v>
      </c>
      <c r="I49" s="120">
        <f>SUM(I50,I281)</f>
        <v>410045</v>
      </c>
      <c r="J49" s="120">
        <f>SUM(J50,J281)</f>
        <v>0</v>
      </c>
      <c r="K49" s="120">
        <f>SUM(K50,K281)</f>
        <v>17727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415198</v>
      </c>
      <c r="D50" s="126">
        <f>SUM(D51,D193)</f>
        <v>397471</v>
      </c>
      <c r="E50" s="126">
        <f>SUM(E51,E193)</f>
        <v>0</v>
      </c>
      <c r="F50" s="126">
        <f>SUM(F51,F193)</f>
        <v>17727</v>
      </c>
      <c r="G50" s="127">
        <f>SUM(G51,G193)</f>
        <v>0</v>
      </c>
      <c r="H50" s="125">
        <f t="shared" si="6"/>
        <v>427772</v>
      </c>
      <c r="I50" s="126">
        <f>SUM(I51,I193)</f>
        <v>410045</v>
      </c>
      <c r="J50" s="126">
        <f>SUM(J51,J193)</f>
        <v>0</v>
      </c>
      <c r="K50" s="126">
        <f>SUM(K51,K193)</f>
        <v>17727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413283</v>
      </c>
      <c r="D51" s="131">
        <f>SUM(D52,D74,D172,D186)</f>
        <v>395906</v>
      </c>
      <c r="E51" s="131">
        <f>SUM(E52,E74,E172,E186)</f>
        <v>0</v>
      </c>
      <c r="F51" s="131">
        <f>SUM(F52,F74,F172,F186)</f>
        <v>17377</v>
      </c>
      <c r="G51" s="132">
        <f>SUM(G52,G74,G172,G186)</f>
        <v>0</v>
      </c>
      <c r="H51" s="130">
        <f t="shared" si="6"/>
        <v>425102</v>
      </c>
      <c r="I51" s="131">
        <f>SUM(I52,I74,I172,I186)</f>
        <v>407725</v>
      </c>
      <c r="J51" s="131">
        <f>SUM(J52,J74,J172,J186)</f>
        <v>0</v>
      </c>
      <c r="K51" s="131">
        <f>SUM(K52,K74,K172,K186)</f>
        <v>17377</v>
      </c>
      <c r="L51" s="133">
        <f>SUM(L52,L74,L172,L186)</f>
        <v>0</v>
      </c>
    </row>
    <row r="52" spans="1:12" s="24" customFormat="1" x14ac:dyDescent="0.25">
      <c r="A52" s="134">
        <v>1000</v>
      </c>
      <c r="B52" s="134" t="s">
        <v>63</v>
      </c>
      <c r="C52" s="135">
        <f t="shared" si="5"/>
        <v>343339</v>
      </c>
      <c r="D52" s="136">
        <f>SUM(D53,D66)</f>
        <v>343339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360011</v>
      </c>
      <c r="I52" s="136">
        <f>SUM(I53,I66)</f>
        <v>360011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x14ac:dyDescent="0.25">
      <c r="A53" s="56">
        <v>1100</v>
      </c>
      <c r="B53" s="139" t="s">
        <v>64</v>
      </c>
      <c r="C53" s="57">
        <f t="shared" si="5"/>
        <v>260329</v>
      </c>
      <c r="D53" s="63">
        <f>SUM(D54,D57,D65)</f>
        <v>260329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273019</v>
      </c>
      <c r="I53" s="63">
        <f>SUM(I54,I57,I65)</f>
        <v>273019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x14ac:dyDescent="0.25">
      <c r="A54" s="142">
        <v>1110</v>
      </c>
      <c r="B54" s="101" t="s">
        <v>65</v>
      </c>
      <c r="C54" s="108">
        <f t="shared" si="5"/>
        <v>248555</v>
      </c>
      <c r="D54" s="143">
        <f>SUM(D55:D56)</f>
        <v>248555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245298</v>
      </c>
      <c r="I54" s="143">
        <f>SUM(I55:I56)</f>
        <v>245298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customHeight="1" x14ac:dyDescent="0.25">
      <c r="A56" s="44">
        <v>1119</v>
      </c>
      <c r="B56" s="71" t="s">
        <v>67</v>
      </c>
      <c r="C56" s="72">
        <f t="shared" si="5"/>
        <v>248555</v>
      </c>
      <c r="D56" s="74">
        <v>248555</v>
      </c>
      <c r="E56" s="74"/>
      <c r="F56" s="74"/>
      <c r="G56" s="148"/>
      <c r="H56" s="72">
        <f t="shared" si="6"/>
        <v>245298</v>
      </c>
      <c r="I56" s="74">
        <v>245298</v>
      </c>
      <c r="J56" s="74"/>
      <c r="K56" s="74"/>
      <c r="L56" s="149"/>
    </row>
    <row r="57" spans="1:12" ht="23.25" customHeight="1" x14ac:dyDescent="0.25">
      <c r="A57" s="150">
        <v>1140</v>
      </c>
      <c r="B57" s="71" t="s">
        <v>68</v>
      </c>
      <c r="C57" s="72">
        <f t="shared" si="5"/>
        <v>11774</v>
      </c>
      <c r="D57" s="151">
        <f>SUM(D58:D64)</f>
        <v>11774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26021</v>
      </c>
      <c r="I57" s="151">
        <f>SUM(I58:I64)</f>
        <v>26021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x14ac:dyDescent="0.25">
      <c r="A58" s="44">
        <v>1141</v>
      </c>
      <c r="B58" s="71" t="s">
        <v>69</v>
      </c>
      <c r="C58" s="72">
        <f t="shared" si="5"/>
        <v>3703</v>
      </c>
      <c r="D58" s="74">
        <v>3703</v>
      </c>
      <c r="E58" s="74"/>
      <c r="F58" s="74"/>
      <c r="G58" s="148"/>
      <c r="H58" s="72">
        <f t="shared" si="6"/>
        <v>3709</v>
      </c>
      <c r="I58" s="74">
        <v>3709</v>
      </c>
      <c r="J58" s="74"/>
      <c r="K58" s="74"/>
      <c r="L58" s="149"/>
    </row>
    <row r="59" spans="1:12" ht="24.75" customHeight="1" x14ac:dyDescent="0.25">
      <c r="A59" s="44">
        <v>1142</v>
      </c>
      <c r="B59" s="71" t="s">
        <v>70</v>
      </c>
      <c r="C59" s="72">
        <f t="shared" si="5"/>
        <v>913</v>
      </c>
      <c r="D59" s="74">
        <v>913</v>
      </c>
      <c r="E59" s="74"/>
      <c r="F59" s="74"/>
      <c r="G59" s="148"/>
      <c r="H59" s="72">
        <f t="shared" si="6"/>
        <v>976</v>
      </c>
      <c r="I59" s="74">
        <v>976</v>
      </c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3883</v>
      </c>
      <c r="D61" s="74">
        <v>3883</v>
      </c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5778</v>
      </c>
      <c r="I62" s="74">
        <v>5778</v>
      </c>
      <c r="J62" s="74"/>
      <c r="K62" s="74"/>
      <c r="L62" s="149"/>
    </row>
    <row r="63" spans="1:12" x14ac:dyDescent="0.25">
      <c r="A63" s="44">
        <v>1148</v>
      </c>
      <c r="B63" s="71" t="s">
        <v>74</v>
      </c>
      <c r="C63" s="72">
        <f t="shared" si="5"/>
        <v>3275</v>
      </c>
      <c r="D63" s="74">
        <v>3275</v>
      </c>
      <c r="E63" s="74"/>
      <c r="F63" s="74"/>
      <c r="G63" s="148"/>
      <c r="H63" s="72">
        <f t="shared" si="6"/>
        <v>15558</v>
      </c>
      <c r="I63" s="74">
        <v>15558</v>
      </c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1700</v>
      </c>
      <c r="I65" s="154">
        <v>1700</v>
      </c>
      <c r="J65" s="154"/>
      <c r="K65" s="154"/>
      <c r="L65" s="156"/>
    </row>
    <row r="66" spans="1:12" ht="36" x14ac:dyDescent="0.25">
      <c r="A66" s="56">
        <v>1200</v>
      </c>
      <c r="B66" s="139" t="s">
        <v>77</v>
      </c>
      <c r="C66" s="57">
        <f t="shared" si="5"/>
        <v>83010</v>
      </c>
      <c r="D66" s="63">
        <f>SUM(D67:D68)</f>
        <v>83010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86992</v>
      </c>
      <c r="I66" s="63">
        <f>SUM(I67:I68)</f>
        <v>86992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16.899999999999999" customHeight="1" x14ac:dyDescent="0.25">
      <c r="A67" s="159">
        <v>1210</v>
      </c>
      <c r="B67" s="65" t="s">
        <v>78</v>
      </c>
      <c r="C67" s="66">
        <f t="shared" si="5"/>
        <v>64068</v>
      </c>
      <c r="D67" s="68">
        <v>64068</v>
      </c>
      <c r="E67" s="68"/>
      <c r="F67" s="68"/>
      <c r="G67" s="146"/>
      <c r="H67" s="66">
        <f t="shared" si="6"/>
        <v>67834</v>
      </c>
      <c r="I67" s="68">
        <v>67834</v>
      </c>
      <c r="J67" s="68"/>
      <c r="K67" s="68"/>
      <c r="L67" s="147"/>
    </row>
    <row r="68" spans="1:12" ht="24" x14ac:dyDescent="0.25">
      <c r="A68" s="150">
        <v>1220</v>
      </c>
      <c r="B68" s="71" t="s">
        <v>79</v>
      </c>
      <c r="C68" s="72">
        <f t="shared" si="5"/>
        <v>18942</v>
      </c>
      <c r="D68" s="151">
        <f>SUM(D69:D73)</f>
        <v>18942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19158</v>
      </c>
      <c r="I68" s="151">
        <f>SUM(I69:I73)</f>
        <v>19158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x14ac:dyDescent="0.25">
      <c r="A69" s="44">
        <v>1221</v>
      </c>
      <c r="B69" s="71" t="s">
        <v>80</v>
      </c>
      <c r="C69" s="72">
        <f t="shared" si="5"/>
        <v>11261</v>
      </c>
      <c r="D69" s="74">
        <v>11261</v>
      </c>
      <c r="E69" s="74"/>
      <c r="F69" s="74"/>
      <c r="G69" s="148"/>
      <c r="H69" s="72">
        <f t="shared" si="6"/>
        <v>11261</v>
      </c>
      <c r="I69" s="74">
        <v>11261</v>
      </c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x14ac:dyDescent="0.25">
      <c r="A72" s="44">
        <v>1227</v>
      </c>
      <c r="B72" s="71" t="s">
        <v>83</v>
      </c>
      <c r="C72" s="72">
        <f t="shared" si="5"/>
        <v>7254</v>
      </c>
      <c r="D72" s="74">
        <v>7254</v>
      </c>
      <c r="E72" s="74"/>
      <c r="F72" s="74"/>
      <c r="G72" s="148"/>
      <c r="H72" s="72">
        <f t="shared" si="6"/>
        <v>7254</v>
      </c>
      <c r="I72" s="74">
        <v>7254</v>
      </c>
      <c r="J72" s="74"/>
      <c r="K72" s="74"/>
      <c r="L72" s="149"/>
    </row>
    <row r="73" spans="1:12" ht="60" x14ac:dyDescent="0.25">
      <c r="A73" s="44">
        <v>1228</v>
      </c>
      <c r="B73" s="71" t="s">
        <v>84</v>
      </c>
      <c r="C73" s="72">
        <f t="shared" si="5"/>
        <v>427</v>
      </c>
      <c r="D73" s="74">
        <v>427</v>
      </c>
      <c r="E73" s="74"/>
      <c r="F73" s="74"/>
      <c r="G73" s="148"/>
      <c r="H73" s="72">
        <f t="shared" si="6"/>
        <v>643</v>
      </c>
      <c r="I73" s="74">
        <f>216+427</f>
        <v>643</v>
      </c>
      <c r="J73" s="74"/>
      <c r="K73" s="74"/>
      <c r="L73" s="149"/>
    </row>
    <row r="74" spans="1:12" x14ac:dyDescent="0.25">
      <c r="A74" s="134">
        <v>2000</v>
      </c>
      <c r="B74" s="134" t="s">
        <v>85</v>
      </c>
      <c r="C74" s="135">
        <f t="shared" si="5"/>
        <v>69944</v>
      </c>
      <c r="D74" s="136">
        <f>SUM(D75,D82,D129,D163,D164,D171)</f>
        <v>52567</v>
      </c>
      <c r="E74" s="136">
        <f>SUM(E75,E82,E129,E163,E164,E171)</f>
        <v>0</v>
      </c>
      <c r="F74" s="136">
        <f>SUM(F75,F82,F129,F163,F164,F171)</f>
        <v>17377</v>
      </c>
      <c r="G74" s="137">
        <f>SUM(G75,G82,G129,G163,G164,G171)</f>
        <v>0</v>
      </c>
      <c r="H74" s="135">
        <f t="shared" si="6"/>
        <v>65091</v>
      </c>
      <c r="I74" s="136">
        <f>SUM(I75,I82,I129,I163,I164,I171)</f>
        <v>47714</v>
      </c>
      <c r="J74" s="136">
        <f>SUM(J75,J82,J129,J163,J164,J171)</f>
        <v>0</v>
      </c>
      <c r="K74" s="136">
        <f>SUM(K75,K82,K129,K163,K164,K171)</f>
        <v>17377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x14ac:dyDescent="0.25">
      <c r="A82" s="56">
        <v>2200</v>
      </c>
      <c r="B82" s="139" t="s">
        <v>91</v>
      </c>
      <c r="C82" s="57">
        <f t="shared" si="5"/>
        <v>50214</v>
      </c>
      <c r="D82" s="63">
        <f>SUM(D83,D88,D94,D102,D111,D115,D121,D127)</f>
        <v>39839</v>
      </c>
      <c r="E82" s="63">
        <f>SUM(E83,E88,E94,E102,E111,E115,E121,E127)</f>
        <v>0</v>
      </c>
      <c r="F82" s="63">
        <f>SUM(F83,F88,F94,F102,F111,F115,F121,F127)</f>
        <v>10375</v>
      </c>
      <c r="G82" s="157">
        <f>SUM(G83,G88,G94,G102,G111,G115,G121,G127)</f>
        <v>0</v>
      </c>
      <c r="H82" s="57">
        <f t="shared" si="6"/>
        <v>46627</v>
      </c>
      <c r="I82" s="63">
        <f>SUM(I83,I88,I94,I102,I111,I115,I121,I127)</f>
        <v>36252</v>
      </c>
      <c r="J82" s="63">
        <f>SUM(J83,J88,J94,J102,J111,J115,J121,J127)</f>
        <v>0</v>
      </c>
      <c r="K82" s="63">
        <f>SUM(K83,K88,K94,K102,K111,K115,K121,K127)</f>
        <v>10375</v>
      </c>
      <c r="L82" s="163">
        <f>SUM(L83,L88,L94,L102,L111,L115,L121,L127)</f>
        <v>0</v>
      </c>
    </row>
    <row r="83" spans="1:12" ht="24" x14ac:dyDescent="0.25">
      <c r="A83" s="142">
        <v>2210</v>
      </c>
      <c r="B83" s="101" t="s">
        <v>92</v>
      </c>
      <c r="C83" s="108">
        <f t="shared" si="5"/>
        <v>3242</v>
      </c>
      <c r="D83" s="143">
        <f>SUM(D84:D87)</f>
        <v>1859</v>
      </c>
      <c r="E83" s="143">
        <f>SUM(E84:E87)</f>
        <v>0</v>
      </c>
      <c r="F83" s="143">
        <f>SUM(F84:F87)</f>
        <v>1383</v>
      </c>
      <c r="G83" s="143">
        <f>SUM(G84:G87)</f>
        <v>0</v>
      </c>
      <c r="H83" s="108">
        <f t="shared" si="6"/>
        <v>3050</v>
      </c>
      <c r="I83" s="143">
        <f>SUM(I84:I87)</f>
        <v>1667</v>
      </c>
      <c r="J83" s="143">
        <f>SUM(J84:J87)</f>
        <v>0</v>
      </c>
      <c r="K83" s="143">
        <f>SUM(K84:K87)</f>
        <v>1383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x14ac:dyDescent="0.25">
      <c r="A85" s="44">
        <v>2212</v>
      </c>
      <c r="B85" s="71" t="s">
        <v>94</v>
      </c>
      <c r="C85" s="72">
        <f t="shared" si="5"/>
        <v>1900</v>
      </c>
      <c r="D85" s="74">
        <v>1050</v>
      </c>
      <c r="E85" s="74"/>
      <c r="F85" s="74">
        <v>850</v>
      </c>
      <c r="G85" s="148"/>
      <c r="H85" s="72">
        <f t="shared" si="6"/>
        <v>1708</v>
      </c>
      <c r="I85" s="74">
        <v>858</v>
      </c>
      <c r="J85" s="74"/>
      <c r="K85" s="74">
        <v>850</v>
      </c>
      <c r="L85" s="149"/>
    </row>
    <row r="86" spans="1:12" ht="24" x14ac:dyDescent="0.25">
      <c r="A86" s="44">
        <v>2214</v>
      </c>
      <c r="B86" s="71" t="s">
        <v>95</v>
      </c>
      <c r="C86" s="72">
        <f t="shared" si="5"/>
        <v>1322</v>
      </c>
      <c r="D86" s="74">
        <v>809</v>
      </c>
      <c r="E86" s="74"/>
      <c r="F86" s="74">
        <v>513</v>
      </c>
      <c r="G86" s="148"/>
      <c r="H86" s="72">
        <f t="shared" si="6"/>
        <v>1322</v>
      </c>
      <c r="I86" s="74">
        <v>809</v>
      </c>
      <c r="J86" s="74"/>
      <c r="K86" s="74">
        <v>513</v>
      </c>
      <c r="L86" s="149"/>
    </row>
    <row r="87" spans="1:12" x14ac:dyDescent="0.25">
      <c r="A87" s="44">
        <v>2219</v>
      </c>
      <c r="B87" s="71" t="s">
        <v>96</v>
      </c>
      <c r="C87" s="72">
        <f t="shared" si="5"/>
        <v>20</v>
      </c>
      <c r="D87" s="74"/>
      <c r="E87" s="74"/>
      <c r="F87" s="74">
        <v>20</v>
      </c>
      <c r="G87" s="148"/>
      <c r="H87" s="72">
        <f t="shared" si="6"/>
        <v>20</v>
      </c>
      <c r="I87" s="74"/>
      <c r="J87" s="74"/>
      <c r="K87" s="74">
        <v>20</v>
      </c>
      <c r="L87" s="149"/>
    </row>
    <row r="88" spans="1:12" ht="24" x14ac:dyDescent="0.25">
      <c r="A88" s="150">
        <v>2220</v>
      </c>
      <c r="B88" s="71" t="s">
        <v>97</v>
      </c>
      <c r="C88" s="72">
        <f t="shared" si="5"/>
        <v>33995</v>
      </c>
      <c r="D88" s="151">
        <f>SUM(D89:D93)</f>
        <v>26290</v>
      </c>
      <c r="E88" s="151">
        <f>SUM(E89:E93)</f>
        <v>0</v>
      </c>
      <c r="F88" s="151">
        <f>SUM(F89:F93)</f>
        <v>7705</v>
      </c>
      <c r="G88" s="152">
        <f>SUM(G89:G93)</f>
        <v>0</v>
      </c>
      <c r="H88" s="72">
        <f t="shared" si="6"/>
        <v>31260</v>
      </c>
      <c r="I88" s="151">
        <f>SUM(I89:I93)</f>
        <v>23555</v>
      </c>
      <c r="J88" s="151">
        <f>SUM(J89:J93)</f>
        <v>0</v>
      </c>
      <c r="K88" s="151">
        <f>SUM(K89:K93)</f>
        <v>7705</v>
      </c>
      <c r="L88" s="153">
        <f>SUM(L89:L93)</f>
        <v>0</v>
      </c>
    </row>
    <row r="89" spans="1:12" ht="24" x14ac:dyDescent="0.25">
      <c r="A89" s="44">
        <v>2221</v>
      </c>
      <c r="B89" s="71" t="s">
        <v>98</v>
      </c>
      <c r="C89" s="72">
        <f t="shared" si="5"/>
        <v>14074</v>
      </c>
      <c r="D89" s="74">
        <v>10737</v>
      </c>
      <c r="E89" s="74"/>
      <c r="F89" s="74">
        <v>3337</v>
      </c>
      <c r="G89" s="148"/>
      <c r="H89" s="72">
        <f t="shared" si="6"/>
        <v>11680</v>
      </c>
      <c r="I89" s="74">
        <v>8343</v>
      </c>
      <c r="J89" s="74"/>
      <c r="K89" s="74">
        <v>3337</v>
      </c>
      <c r="L89" s="149"/>
    </row>
    <row r="90" spans="1:12" x14ac:dyDescent="0.25">
      <c r="A90" s="44">
        <v>2222</v>
      </c>
      <c r="B90" s="71" t="s">
        <v>99</v>
      </c>
      <c r="C90" s="72">
        <f t="shared" si="5"/>
        <v>1467</v>
      </c>
      <c r="D90" s="74">
        <v>467</v>
      </c>
      <c r="E90" s="74"/>
      <c r="F90" s="74">
        <v>1000</v>
      </c>
      <c r="G90" s="148"/>
      <c r="H90" s="72">
        <f t="shared" si="6"/>
        <v>1400</v>
      </c>
      <c r="I90" s="74">
        <v>400</v>
      </c>
      <c r="J90" s="74"/>
      <c r="K90" s="74">
        <v>1000</v>
      </c>
      <c r="L90" s="149"/>
    </row>
    <row r="91" spans="1:12" x14ac:dyDescent="0.25">
      <c r="A91" s="44">
        <v>2223</v>
      </c>
      <c r="B91" s="71" t="s">
        <v>100</v>
      </c>
      <c r="C91" s="72">
        <f t="shared" si="5"/>
        <v>18118</v>
      </c>
      <c r="D91" s="74">
        <v>14918</v>
      </c>
      <c r="E91" s="74"/>
      <c r="F91" s="74">
        <v>3200</v>
      </c>
      <c r="G91" s="148"/>
      <c r="H91" s="72">
        <f t="shared" si="6"/>
        <v>17900</v>
      </c>
      <c r="I91" s="74">
        <v>14700</v>
      </c>
      <c r="J91" s="74"/>
      <c r="K91" s="74">
        <v>3200</v>
      </c>
      <c r="L91" s="149"/>
    </row>
    <row r="92" spans="1:12" ht="48" x14ac:dyDescent="0.25">
      <c r="A92" s="44">
        <v>2224</v>
      </c>
      <c r="B92" s="71" t="s">
        <v>101</v>
      </c>
      <c r="C92" s="72">
        <f t="shared" si="5"/>
        <v>336</v>
      </c>
      <c r="D92" s="74">
        <v>168</v>
      </c>
      <c r="E92" s="74"/>
      <c r="F92" s="74">
        <v>168</v>
      </c>
      <c r="G92" s="148"/>
      <c r="H92" s="72">
        <f t="shared" si="6"/>
        <v>280</v>
      </c>
      <c r="I92" s="74">
        <v>112</v>
      </c>
      <c r="J92" s="74"/>
      <c r="K92" s="74">
        <v>168</v>
      </c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x14ac:dyDescent="0.25">
      <c r="A94" s="150">
        <v>2230</v>
      </c>
      <c r="B94" s="71" t="s">
        <v>103</v>
      </c>
      <c r="C94" s="72">
        <f t="shared" si="5"/>
        <v>756</v>
      </c>
      <c r="D94" s="151">
        <f>SUM(D95:D101)</f>
        <v>230</v>
      </c>
      <c r="E94" s="151">
        <f>SUM(E95:E101)</f>
        <v>0</v>
      </c>
      <c r="F94" s="151">
        <f>SUM(F95:F101)</f>
        <v>526</v>
      </c>
      <c r="G94" s="152">
        <f>SUM(G95:G101)</f>
        <v>0</v>
      </c>
      <c r="H94" s="72">
        <f t="shared" si="6"/>
        <v>756</v>
      </c>
      <c r="I94" s="151">
        <f>SUM(I95:I101)</f>
        <v>230</v>
      </c>
      <c r="J94" s="151">
        <f>SUM(J95:J101)</f>
        <v>0</v>
      </c>
      <c r="K94" s="151">
        <f>SUM(K95:K101)</f>
        <v>526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x14ac:dyDescent="0.25">
      <c r="A99" s="44">
        <v>2235</v>
      </c>
      <c r="B99" s="71" t="s">
        <v>108</v>
      </c>
      <c r="C99" s="72">
        <f t="shared" si="5"/>
        <v>260</v>
      </c>
      <c r="D99" s="74"/>
      <c r="E99" s="74"/>
      <c r="F99" s="74">
        <v>260</v>
      </c>
      <c r="G99" s="148"/>
      <c r="H99" s="72">
        <f t="shared" si="6"/>
        <v>260</v>
      </c>
      <c r="I99" s="74"/>
      <c r="J99" s="74"/>
      <c r="K99" s="74">
        <v>260</v>
      </c>
      <c r="L99" s="149"/>
    </row>
    <row r="100" spans="1:12" x14ac:dyDescent="0.25">
      <c r="A100" s="44">
        <v>2236</v>
      </c>
      <c r="B100" s="71" t="s">
        <v>109</v>
      </c>
      <c r="C100" s="72">
        <f t="shared" si="5"/>
        <v>164</v>
      </c>
      <c r="D100" s="74"/>
      <c r="E100" s="74"/>
      <c r="F100" s="74">
        <v>164</v>
      </c>
      <c r="G100" s="148"/>
      <c r="H100" s="72">
        <f t="shared" si="6"/>
        <v>164</v>
      </c>
      <c r="I100" s="74"/>
      <c r="J100" s="74"/>
      <c r="K100" s="74">
        <v>164</v>
      </c>
      <c r="L100" s="149"/>
    </row>
    <row r="101" spans="1:12" ht="24" x14ac:dyDescent="0.25">
      <c r="A101" s="44">
        <v>2239</v>
      </c>
      <c r="B101" s="71" t="s">
        <v>110</v>
      </c>
      <c r="C101" s="72">
        <f t="shared" si="5"/>
        <v>332</v>
      </c>
      <c r="D101" s="74">
        <v>230</v>
      </c>
      <c r="E101" s="74"/>
      <c r="F101" s="74">
        <v>102</v>
      </c>
      <c r="G101" s="148"/>
      <c r="H101" s="72">
        <f t="shared" si="6"/>
        <v>332</v>
      </c>
      <c r="I101" s="74">
        <v>230</v>
      </c>
      <c r="J101" s="74"/>
      <c r="K101" s="74">
        <v>102</v>
      </c>
      <c r="L101" s="149"/>
    </row>
    <row r="102" spans="1:12" ht="36" x14ac:dyDescent="0.25">
      <c r="A102" s="150">
        <v>2240</v>
      </c>
      <c r="B102" s="71" t="s">
        <v>111</v>
      </c>
      <c r="C102" s="72">
        <f t="shared" si="5"/>
        <v>9667</v>
      </c>
      <c r="D102" s="151">
        <f>SUM(D103:D110)</f>
        <v>9386</v>
      </c>
      <c r="E102" s="151">
        <f>SUM(E103:E110)</f>
        <v>0</v>
      </c>
      <c r="F102" s="151">
        <f>SUM(F103:F110)</f>
        <v>281</v>
      </c>
      <c r="G102" s="152">
        <f>SUM(G103:G110)</f>
        <v>0</v>
      </c>
      <c r="H102" s="72">
        <f t="shared" si="6"/>
        <v>8892</v>
      </c>
      <c r="I102" s="151">
        <f>SUM(I103:I110)</f>
        <v>8611</v>
      </c>
      <c r="J102" s="151">
        <f>SUM(J103:J110)</f>
        <v>0</v>
      </c>
      <c r="K102" s="151">
        <f>SUM(K103:K110)</f>
        <v>281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" x14ac:dyDescent="0.25">
      <c r="A105" s="44">
        <v>2243</v>
      </c>
      <c r="B105" s="71" t="s">
        <v>114</v>
      </c>
      <c r="C105" s="72">
        <f t="shared" si="5"/>
        <v>341</v>
      </c>
      <c r="D105" s="74">
        <v>100</v>
      </c>
      <c r="E105" s="74"/>
      <c r="F105" s="74">
        <v>241</v>
      </c>
      <c r="G105" s="148"/>
      <c r="H105" s="72">
        <f t="shared" si="6"/>
        <v>341</v>
      </c>
      <c r="I105" s="74">
        <v>100</v>
      </c>
      <c r="J105" s="74"/>
      <c r="K105" s="74">
        <v>241</v>
      </c>
      <c r="L105" s="149"/>
    </row>
    <row r="106" spans="1:12" x14ac:dyDescent="0.25">
      <c r="A106" s="44">
        <v>2244</v>
      </c>
      <c r="B106" s="71" t="s">
        <v>115</v>
      </c>
      <c r="C106" s="72">
        <f t="shared" si="5"/>
        <v>9286</v>
      </c>
      <c r="D106" s="74">
        <v>9286</v>
      </c>
      <c r="E106" s="74"/>
      <c r="F106" s="74"/>
      <c r="G106" s="148"/>
      <c r="H106" s="72">
        <f t="shared" si="6"/>
        <v>8511</v>
      </c>
      <c r="I106" s="74">
        <f>8711-200</f>
        <v>8511</v>
      </c>
      <c r="J106" s="74"/>
      <c r="K106" s="74"/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x14ac:dyDescent="0.25">
      <c r="A110" s="44">
        <v>2249</v>
      </c>
      <c r="B110" s="71" t="s">
        <v>119</v>
      </c>
      <c r="C110" s="72">
        <f t="shared" si="5"/>
        <v>40</v>
      </c>
      <c r="D110" s="74"/>
      <c r="E110" s="74"/>
      <c r="F110" s="74">
        <v>40</v>
      </c>
      <c r="G110" s="148"/>
      <c r="H110" s="72">
        <f t="shared" si="6"/>
        <v>40</v>
      </c>
      <c r="I110" s="74"/>
      <c r="J110" s="74"/>
      <c r="K110" s="74">
        <v>40</v>
      </c>
      <c r="L110" s="149"/>
    </row>
    <row r="111" spans="1:12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x14ac:dyDescent="0.25">
      <c r="A115" s="150">
        <v>2260</v>
      </c>
      <c r="B115" s="71" t="s">
        <v>124</v>
      </c>
      <c r="C115" s="72">
        <f t="shared" ref="C115:C186" si="7">SUM(D115:G115)</f>
        <v>1686</v>
      </c>
      <c r="D115" s="151">
        <f>SUM(D116:D120)</f>
        <v>1486</v>
      </c>
      <c r="E115" s="151">
        <f>SUM(E116:E120)</f>
        <v>0</v>
      </c>
      <c r="F115" s="151">
        <f>SUM(F116:F120)</f>
        <v>200</v>
      </c>
      <c r="G115" s="152">
        <f>SUM(G116:G120)</f>
        <v>0</v>
      </c>
      <c r="H115" s="72">
        <f t="shared" ref="H115:H187" si="8">SUM(I115:L115)</f>
        <v>1601</v>
      </c>
      <c r="I115" s="151">
        <f>SUM(I116:I120)</f>
        <v>1401</v>
      </c>
      <c r="J115" s="151">
        <f>SUM(J116:J120)</f>
        <v>0</v>
      </c>
      <c r="K115" s="151">
        <f>SUM(K116:K120)</f>
        <v>200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x14ac:dyDescent="0.25">
      <c r="A117" s="44">
        <v>2262</v>
      </c>
      <c r="B117" s="71" t="s">
        <v>126</v>
      </c>
      <c r="C117" s="72">
        <f t="shared" si="7"/>
        <v>485</v>
      </c>
      <c r="D117" s="74">
        <v>285</v>
      </c>
      <c r="E117" s="74"/>
      <c r="F117" s="74">
        <v>200</v>
      </c>
      <c r="G117" s="148"/>
      <c r="H117" s="72">
        <f t="shared" si="8"/>
        <v>400</v>
      </c>
      <c r="I117" s="74">
        <v>200</v>
      </c>
      <c r="J117" s="74"/>
      <c r="K117" s="74">
        <v>200</v>
      </c>
      <c r="L117" s="149"/>
    </row>
    <row r="118" spans="1:12" x14ac:dyDescent="0.25">
      <c r="A118" s="44">
        <v>2263</v>
      </c>
      <c r="B118" s="71" t="s">
        <v>127</v>
      </c>
      <c r="C118" s="72">
        <f t="shared" si="7"/>
        <v>1187</v>
      </c>
      <c r="D118" s="74">
        <v>1187</v>
      </c>
      <c r="E118" s="74"/>
      <c r="F118" s="74"/>
      <c r="G118" s="148"/>
      <c r="H118" s="72">
        <f t="shared" si="8"/>
        <v>1187</v>
      </c>
      <c r="I118" s="74">
        <v>1187</v>
      </c>
      <c r="J118" s="74"/>
      <c r="K118" s="74"/>
      <c r="L118" s="149"/>
    </row>
    <row r="119" spans="1:12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/>
      <c r="J119" s="74"/>
      <c r="K119" s="74"/>
      <c r="L119" s="149"/>
    </row>
    <row r="120" spans="1:12" x14ac:dyDescent="0.25">
      <c r="A120" s="44">
        <v>2269</v>
      </c>
      <c r="B120" s="71" t="s">
        <v>129</v>
      </c>
      <c r="C120" s="72">
        <f t="shared" si="7"/>
        <v>14</v>
      </c>
      <c r="D120" s="74">
        <v>14</v>
      </c>
      <c r="E120" s="74"/>
      <c r="F120" s="74"/>
      <c r="G120" s="148"/>
      <c r="H120" s="72">
        <f t="shared" si="8"/>
        <v>14</v>
      </c>
      <c r="I120" s="74">
        <v>14</v>
      </c>
      <c r="J120" s="74"/>
      <c r="K120" s="74"/>
      <c r="L120" s="149"/>
    </row>
    <row r="121" spans="1:12" x14ac:dyDescent="0.25">
      <c r="A121" s="150">
        <v>2270</v>
      </c>
      <c r="B121" s="71" t="s">
        <v>130</v>
      </c>
      <c r="C121" s="72">
        <f t="shared" si="7"/>
        <v>868</v>
      </c>
      <c r="D121" s="151">
        <f>SUM(D122:D126)</f>
        <v>588</v>
      </c>
      <c r="E121" s="151">
        <f>SUM(E122:E126)</f>
        <v>0</v>
      </c>
      <c r="F121" s="151">
        <f>SUM(F122:F126)</f>
        <v>280</v>
      </c>
      <c r="G121" s="152">
        <f>SUM(G122:G126)</f>
        <v>0</v>
      </c>
      <c r="H121" s="72">
        <f t="shared" si="8"/>
        <v>1068</v>
      </c>
      <c r="I121" s="151">
        <f>SUM(I122:I126)</f>
        <v>788</v>
      </c>
      <c r="J121" s="151">
        <f>SUM(J122:J126)</f>
        <v>0</v>
      </c>
      <c r="K121" s="151">
        <f>SUM(K122:K126)</f>
        <v>280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200</v>
      </c>
      <c r="I124" s="74">
        <v>200</v>
      </c>
      <c r="J124" s="74"/>
      <c r="K124" s="74"/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x14ac:dyDescent="0.25">
      <c r="A126" s="44">
        <v>2279</v>
      </c>
      <c r="B126" s="71" t="s">
        <v>135</v>
      </c>
      <c r="C126" s="72">
        <f t="shared" si="7"/>
        <v>868</v>
      </c>
      <c r="D126" s="74">
        <v>588</v>
      </c>
      <c r="E126" s="74"/>
      <c r="F126" s="74">
        <v>280</v>
      </c>
      <c r="G126" s="148"/>
      <c r="H126" s="72">
        <f t="shared" si="8"/>
        <v>868</v>
      </c>
      <c r="I126" s="74">
        <v>588</v>
      </c>
      <c r="J126" s="74"/>
      <c r="K126" s="74">
        <v>280</v>
      </c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customHeight="1" x14ac:dyDescent="0.25">
      <c r="A129" s="56">
        <v>2300</v>
      </c>
      <c r="B129" s="139" t="s">
        <v>138</v>
      </c>
      <c r="C129" s="57">
        <f t="shared" si="7"/>
        <v>19694</v>
      </c>
      <c r="D129" s="63">
        <f>SUM(D130,D135,D139,D140,D143,D150,D158,D159,D162)</f>
        <v>12728</v>
      </c>
      <c r="E129" s="63">
        <f>SUM(E130,E135,E139,E140,E143,E150,E158,E159,E162)</f>
        <v>0</v>
      </c>
      <c r="F129" s="63">
        <f>SUM(F130,F135,F139,F140,F143,F150,F158,F159,F162)</f>
        <v>6966</v>
      </c>
      <c r="G129" s="157">
        <f>SUM(G130,G135,G139,G140,G143,G150,G158,G159,G162)</f>
        <v>0</v>
      </c>
      <c r="H129" s="57">
        <f t="shared" si="8"/>
        <v>18428</v>
      </c>
      <c r="I129" s="63">
        <f>SUM(I130,I135,I139,I140,I143,I150,I158,I159,I162)</f>
        <v>11462</v>
      </c>
      <c r="J129" s="63">
        <f>SUM(J130,J135,J139,J140,J143,J150,J158,J159,J162)</f>
        <v>0</v>
      </c>
      <c r="K129" s="63">
        <f>SUM(K130,K135,K139,K140,K143,K150,K158,K159,K162)</f>
        <v>6966</v>
      </c>
      <c r="L129" s="158">
        <f>SUM(L130,L135,L139,L140,L143,L150,L158,L159,L162)</f>
        <v>0</v>
      </c>
    </row>
    <row r="130" spans="1:12" ht="24" x14ac:dyDescent="0.25">
      <c r="A130" s="159">
        <v>2310</v>
      </c>
      <c r="B130" s="65" t="s">
        <v>139</v>
      </c>
      <c r="C130" s="66">
        <f t="shared" si="7"/>
        <v>5841</v>
      </c>
      <c r="D130" s="160">
        <f>SUM(D131:D134)</f>
        <v>5691</v>
      </c>
      <c r="E130" s="160">
        <f t="shared" ref="E130:L130" si="10">SUM(E131:E134)</f>
        <v>0</v>
      </c>
      <c r="F130" s="160">
        <f t="shared" si="10"/>
        <v>150</v>
      </c>
      <c r="G130" s="161">
        <f t="shared" si="10"/>
        <v>0</v>
      </c>
      <c r="H130" s="66">
        <f t="shared" si="8"/>
        <v>5044</v>
      </c>
      <c r="I130" s="160">
        <f t="shared" si="10"/>
        <v>4894</v>
      </c>
      <c r="J130" s="160">
        <f t="shared" si="10"/>
        <v>0</v>
      </c>
      <c r="K130" s="160">
        <f t="shared" si="10"/>
        <v>150</v>
      </c>
      <c r="L130" s="162">
        <f t="shared" si="10"/>
        <v>0</v>
      </c>
    </row>
    <row r="131" spans="1:12" x14ac:dyDescent="0.25">
      <c r="A131" s="44">
        <v>2311</v>
      </c>
      <c r="B131" s="71" t="s">
        <v>140</v>
      </c>
      <c r="C131" s="72">
        <f t="shared" si="7"/>
        <v>1800</v>
      </c>
      <c r="D131" s="74">
        <v>1800</v>
      </c>
      <c r="E131" s="74"/>
      <c r="F131" s="74"/>
      <c r="G131" s="148"/>
      <c r="H131" s="72">
        <f t="shared" si="8"/>
        <v>1750</v>
      </c>
      <c r="I131" s="74">
        <v>1750</v>
      </c>
      <c r="J131" s="74"/>
      <c r="K131" s="74"/>
      <c r="L131" s="149"/>
    </row>
    <row r="132" spans="1:12" x14ac:dyDescent="0.25">
      <c r="A132" s="44">
        <v>2312</v>
      </c>
      <c r="B132" s="71" t="s">
        <v>141</v>
      </c>
      <c r="C132" s="72">
        <f t="shared" si="7"/>
        <v>3544</v>
      </c>
      <c r="D132" s="74">
        <v>3394</v>
      </c>
      <c r="E132" s="74"/>
      <c r="F132" s="74">
        <v>150</v>
      </c>
      <c r="G132" s="148"/>
      <c r="H132" s="72">
        <f t="shared" si="8"/>
        <v>2797</v>
      </c>
      <c r="I132" s="74">
        <v>2647</v>
      </c>
      <c r="J132" s="74"/>
      <c r="K132" s="74">
        <v>150</v>
      </c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customHeight="1" x14ac:dyDescent="0.25">
      <c r="A134" s="44">
        <v>2314</v>
      </c>
      <c r="B134" s="71" t="s">
        <v>143</v>
      </c>
      <c r="C134" s="72">
        <f t="shared" si="7"/>
        <v>497</v>
      </c>
      <c r="D134" s="74">
        <v>497</v>
      </c>
      <c r="E134" s="74"/>
      <c r="F134" s="74"/>
      <c r="G134" s="148"/>
      <c r="H134" s="72">
        <f t="shared" si="8"/>
        <v>497</v>
      </c>
      <c r="I134" s="74">
        <v>497</v>
      </c>
      <c r="J134" s="74"/>
      <c r="K134" s="74"/>
      <c r="L134" s="149"/>
    </row>
    <row r="135" spans="1:12" x14ac:dyDescent="0.25">
      <c r="A135" s="150">
        <v>2320</v>
      </c>
      <c r="B135" s="71" t="s">
        <v>144</v>
      </c>
      <c r="C135" s="72">
        <f t="shared" si="7"/>
        <v>3359</v>
      </c>
      <c r="D135" s="151">
        <f>SUM(D136:D138)</f>
        <v>2859</v>
      </c>
      <c r="E135" s="151">
        <f>SUM(E136:E138)</f>
        <v>0</v>
      </c>
      <c r="F135" s="151">
        <f>SUM(F136:F138)</f>
        <v>500</v>
      </c>
      <c r="G135" s="152">
        <f>SUM(G136:G138)</f>
        <v>0</v>
      </c>
      <c r="H135" s="72">
        <f t="shared" si="8"/>
        <v>2890</v>
      </c>
      <c r="I135" s="151">
        <f>SUM(I136:I138)</f>
        <v>2390</v>
      </c>
      <c r="J135" s="151">
        <f>SUM(J136:J138)</f>
        <v>0</v>
      </c>
      <c r="K135" s="151">
        <f>SUM(K136:K138)</f>
        <v>500</v>
      </c>
      <c r="L135" s="153">
        <f>SUM(L136:L138)</f>
        <v>0</v>
      </c>
    </row>
    <row r="136" spans="1:12" x14ac:dyDescent="0.25">
      <c r="A136" s="44">
        <v>2321</v>
      </c>
      <c r="B136" s="71" t="s">
        <v>145</v>
      </c>
      <c r="C136" s="72">
        <f t="shared" si="7"/>
        <v>2669</v>
      </c>
      <c r="D136" s="74">
        <v>2169</v>
      </c>
      <c r="E136" s="74"/>
      <c r="F136" s="74">
        <v>500</v>
      </c>
      <c r="G136" s="148"/>
      <c r="H136" s="72">
        <f t="shared" si="8"/>
        <v>2200</v>
      </c>
      <c r="I136" s="74">
        <f>1450+250</f>
        <v>1700</v>
      </c>
      <c r="J136" s="74"/>
      <c r="K136" s="74">
        <v>500</v>
      </c>
      <c r="L136" s="149"/>
    </row>
    <row r="137" spans="1:12" x14ac:dyDescent="0.25">
      <c r="A137" s="44">
        <v>2322</v>
      </c>
      <c r="B137" s="71" t="s">
        <v>146</v>
      </c>
      <c r="C137" s="72">
        <f t="shared" si="7"/>
        <v>690</v>
      </c>
      <c r="D137" s="74">
        <v>690</v>
      </c>
      <c r="E137" s="74"/>
      <c r="F137" s="74"/>
      <c r="G137" s="148"/>
      <c r="H137" s="72">
        <f t="shared" si="8"/>
        <v>690</v>
      </c>
      <c r="I137" s="74">
        <v>690</v>
      </c>
      <c r="J137" s="74"/>
      <c r="K137" s="74"/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x14ac:dyDescent="0.25">
      <c r="A139" s="150">
        <v>2330</v>
      </c>
      <c r="B139" s="71" t="s">
        <v>148</v>
      </c>
      <c r="C139" s="72">
        <f t="shared" si="7"/>
        <v>4830</v>
      </c>
      <c r="D139" s="74"/>
      <c r="E139" s="74"/>
      <c r="F139" s="74">
        <v>4830</v>
      </c>
      <c r="G139" s="148"/>
      <c r="H139" s="72">
        <f t="shared" si="8"/>
        <v>4830</v>
      </c>
      <c r="I139" s="74"/>
      <c r="J139" s="74"/>
      <c r="K139" s="74">
        <v>4830</v>
      </c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x14ac:dyDescent="0.25">
      <c r="A143" s="142">
        <v>2350</v>
      </c>
      <c r="B143" s="101" t="s">
        <v>152</v>
      </c>
      <c r="C143" s="108">
        <f t="shared" si="7"/>
        <v>5064</v>
      </c>
      <c r="D143" s="143">
        <f>SUM(D144:D149)</f>
        <v>3578</v>
      </c>
      <c r="E143" s="143">
        <f>SUM(E144:E149)</f>
        <v>0</v>
      </c>
      <c r="F143" s="143">
        <f>SUM(F144:F149)</f>
        <v>1486</v>
      </c>
      <c r="G143" s="144">
        <f>SUM(G144:G149)</f>
        <v>0</v>
      </c>
      <c r="H143" s="108">
        <f t="shared" si="8"/>
        <v>5064</v>
      </c>
      <c r="I143" s="143">
        <f>SUM(I144:I149)</f>
        <v>3578</v>
      </c>
      <c r="J143" s="143">
        <f>SUM(J144:J149)</f>
        <v>0</v>
      </c>
      <c r="K143" s="143">
        <f>SUM(K144:K149)</f>
        <v>1486</v>
      </c>
      <c r="L143" s="145">
        <f>SUM(L144:L149)</f>
        <v>0</v>
      </c>
    </row>
    <row r="144" spans="1:12" x14ac:dyDescent="0.25">
      <c r="A144" s="38">
        <v>2351</v>
      </c>
      <c r="B144" s="65" t="s">
        <v>153</v>
      </c>
      <c r="C144" s="66">
        <f t="shared" si="7"/>
        <v>1809</v>
      </c>
      <c r="D144" s="68">
        <v>1709</v>
      </c>
      <c r="E144" s="68"/>
      <c r="F144" s="68">
        <v>100</v>
      </c>
      <c r="G144" s="146"/>
      <c r="H144" s="66">
        <f t="shared" si="8"/>
        <v>1809</v>
      </c>
      <c r="I144" s="68">
        <v>1709</v>
      </c>
      <c r="J144" s="68"/>
      <c r="K144" s="68">
        <v>100</v>
      </c>
      <c r="L144" s="147"/>
    </row>
    <row r="145" spans="1:12" x14ac:dyDescent="0.25">
      <c r="A145" s="44">
        <v>2352</v>
      </c>
      <c r="B145" s="71" t="s">
        <v>154</v>
      </c>
      <c r="C145" s="72">
        <f t="shared" si="7"/>
        <v>3255</v>
      </c>
      <c r="D145" s="74">
        <v>1869</v>
      </c>
      <c r="E145" s="74"/>
      <c r="F145" s="74">
        <v>1386</v>
      </c>
      <c r="G145" s="148"/>
      <c r="H145" s="72">
        <f t="shared" si="8"/>
        <v>3255</v>
      </c>
      <c r="I145" s="74">
        <v>1869</v>
      </c>
      <c r="J145" s="74"/>
      <c r="K145" s="74">
        <v>1386</v>
      </c>
      <c r="L145" s="149"/>
    </row>
    <row r="146" spans="1:12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/>
      <c r="J146" s="74"/>
      <c r="K146" s="74"/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x14ac:dyDescent="0.25">
      <c r="A159" s="142">
        <v>2380</v>
      </c>
      <c r="B159" s="101" t="s">
        <v>168</v>
      </c>
      <c r="C159" s="108">
        <f t="shared" si="7"/>
        <v>600</v>
      </c>
      <c r="D159" s="143">
        <f>SUM(D160:D161)</f>
        <v>600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600</v>
      </c>
      <c r="I159" s="143">
        <f>SUM(I160:I161)</f>
        <v>600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x14ac:dyDescent="0.25">
      <c r="A161" s="43">
        <v>2389</v>
      </c>
      <c r="B161" s="71" t="s">
        <v>170</v>
      </c>
      <c r="C161" s="72">
        <f t="shared" si="7"/>
        <v>600</v>
      </c>
      <c r="D161" s="74">
        <v>600</v>
      </c>
      <c r="E161" s="74"/>
      <c r="F161" s="74"/>
      <c r="G161" s="148"/>
      <c r="H161" s="72">
        <f t="shared" si="8"/>
        <v>600</v>
      </c>
      <c r="I161" s="74">
        <v>600</v>
      </c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x14ac:dyDescent="0.25">
      <c r="A164" s="56">
        <v>2500</v>
      </c>
      <c r="B164" s="139" t="s">
        <v>173</v>
      </c>
      <c r="C164" s="57">
        <f t="shared" si="7"/>
        <v>36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36</v>
      </c>
      <c r="G164" s="63">
        <f t="shared" si="11"/>
        <v>0</v>
      </c>
      <c r="H164" s="57">
        <f t="shared" si="8"/>
        <v>36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36</v>
      </c>
      <c r="L164" s="141">
        <f t="shared" si="12"/>
        <v>0</v>
      </c>
    </row>
    <row r="165" spans="1:12" ht="16.5" customHeight="1" x14ac:dyDescent="0.25">
      <c r="A165" s="159">
        <v>2510</v>
      </c>
      <c r="B165" s="65" t="s">
        <v>174</v>
      </c>
      <c r="C165" s="66">
        <f t="shared" si="7"/>
        <v>36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36</v>
      </c>
      <c r="G165" s="160">
        <f t="shared" si="13"/>
        <v>0</v>
      </c>
      <c r="H165" s="66">
        <f t="shared" si="8"/>
        <v>36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36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x14ac:dyDescent="0.25">
      <c r="A167" s="44">
        <v>2513</v>
      </c>
      <c r="B167" s="71" t="s">
        <v>176</v>
      </c>
      <c r="C167" s="72">
        <f t="shared" si="7"/>
        <v>36</v>
      </c>
      <c r="D167" s="74"/>
      <c r="E167" s="74"/>
      <c r="F167" s="74">
        <v>36</v>
      </c>
      <c r="G167" s="148"/>
      <c r="H167" s="72">
        <f t="shared" si="8"/>
        <v>36</v>
      </c>
      <c r="I167" s="74"/>
      <c r="J167" s="74"/>
      <c r="K167" s="74">
        <v>36</v>
      </c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x14ac:dyDescent="0.25">
      <c r="A193" s="187"/>
      <c r="B193" s="19" t="s">
        <v>202</v>
      </c>
      <c r="C193" s="130">
        <f t="shared" si="23"/>
        <v>1915</v>
      </c>
      <c r="D193" s="131">
        <f>SUM(D194,D229,D268)</f>
        <v>1565</v>
      </c>
      <c r="E193" s="131">
        <f>SUM(E194,E229,E268)</f>
        <v>0</v>
      </c>
      <c r="F193" s="131">
        <f>SUM(F194,F229,F268)</f>
        <v>350</v>
      </c>
      <c r="G193" s="131">
        <f>SUM(G194,G229,G268)</f>
        <v>0</v>
      </c>
      <c r="H193" s="130">
        <f t="shared" si="24"/>
        <v>2670</v>
      </c>
      <c r="I193" s="131">
        <f>SUM(I194,I229,I268)</f>
        <v>2320</v>
      </c>
      <c r="J193" s="131">
        <f>SUM(J194,J229,J268)</f>
        <v>0</v>
      </c>
      <c r="K193" s="131">
        <f>SUM(K194,K229,K268)</f>
        <v>350</v>
      </c>
      <c r="L193" s="188">
        <f>SUM(L194,L229,L268)</f>
        <v>0</v>
      </c>
    </row>
    <row r="194" spans="1:12" x14ac:dyDescent="0.25">
      <c r="A194" s="134">
        <v>5000</v>
      </c>
      <c r="B194" s="134" t="s">
        <v>203</v>
      </c>
      <c r="C194" s="135">
        <f t="shared" si="23"/>
        <v>1915</v>
      </c>
      <c r="D194" s="136">
        <f>D195+D203</f>
        <v>1565</v>
      </c>
      <c r="E194" s="136">
        <f>E195+E203</f>
        <v>0</v>
      </c>
      <c r="F194" s="136">
        <f>F195+F203</f>
        <v>350</v>
      </c>
      <c r="G194" s="136">
        <f>G195+G203</f>
        <v>0</v>
      </c>
      <c r="H194" s="135">
        <f t="shared" si="24"/>
        <v>2670</v>
      </c>
      <c r="I194" s="136">
        <f>I195+I203</f>
        <v>2320</v>
      </c>
      <c r="J194" s="136">
        <f>J195+J203</f>
        <v>0</v>
      </c>
      <c r="K194" s="136">
        <f>K195+K203</f>
        <v>350</v>
      </c>
      <c r="L194" s="189">
        <f>L195+L203</f>
        <v>0</v>
      </c>
    </row>
    <row r="195" spans="1:12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170</v>
      </c>
      <c r="I195" s="63">
        <f>I196+I197+I200+I201+I202</f>
        <v>170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170</v>
      </c>
      <c r="I197" s="151">
        <f>I198+I199</f>
        <v>170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170</v>
      </c>
      <c r="I198" s="74">
        <v>170</v>
      </c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x14ac:dyDescent="0.25">
      <c r="A203" s="56">
        <v>5200</v>
      </c>
      <c r="B203" s="139" t="s">
        <v>212</v>
      </c>
      <c r="C203" s="57">
        <f t="shared" si="23"/>
        <v>1915</v>
      </c>
      <c r="D203" s="63">
        <f>D204+D214+D215+D224+D225+D226+D228</f>
        <v>1565</v>
      </c>
      <c r="E203" s="63">
        <f>E204+E214+E215+E224+E225+E226+E228</f>
        <v>0</v>
      </c>
      <c r="F203" s="63">
        <f>F204+F214+F215+F224+F225+F226+F228</f>
        <v>350</v>
      </c>
      <c r="G203" s="157">
        <f>G204+G214+G215+G224+G225+G226+G228</f>
        <v>0</v>
      </c>
      <c r="H203" s="57">
        <f t="shared" si="24"/>
        <v>2500</v>
      </c>
      <c r="I203" s="63">
        <f>I204+I214+I215+I224+I225+I226+I228</f>
        <v>2150</v>
      </c>
      <c r="J203" s="63">
        <f>J204+J214+J215+J224+J225+J226+J228</f>
        <v>0</v>
      </c>
      <c r="K203" s="63">
        <f>K204+K214+K215+K224+K225+K226+K228</f>
        <v>350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x14ac:dyDescent="0.25">
      <c r="A215" s="150">
        <v>5230</v>
      </c>
      <c r="B215" s="71" t="s">
        <v>224</v>
      </c>
      <c r="C215" s="72">
        <f t="shared" si="23"/>
        <v>1915</v>
      </c>
      <c r="D215" s="151">
        <f>SUM(D216:D223)</f>
        <v>1565</v>
      </c>
      <c r="E215" s="151">
        <f>SUM(E216:E223)</f>
        <v>0</v>
      </c>
      <c r="F215" s="151">
        <f>SUM(F216:F223)</f>
        <v>350</v>
      </c>
      <c r="G215" s="152">
        <f>SUM(G216:G223)</f>
        <v>0</v>
      </c>
      <c r="H215" s="72">
        <f t="shared" si="24"/>
        <v>2500</v>
      </c>
      <c r="I215" s="151">
        <f>SUM(I216:I223)</f>
        <v>2150</v>
      </c>
      <c r="J215" s="151">
        <f>SUM(J216:J223)</f>
        <v>0</v>
      </c>
      <c r="K215" s="151">
        <f>SUM(K216:K223)</f>
        <v>350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2150</v>
      </c>
      <c r="I222" s="74">
        <f>1850+300</f>
        <v>2150</v>
      </c>
      <c r="J222" s="74"/>
      <c r="K222" s="74"/>
      <c r="L222" s="149"/>
    </row>
    <row r="223" spans="1:12" ht="24" x14ac:dyDescent="0.25">
      <c r="A223" s="44">
        <v>5239</v>
      </c>
      <c r="B223" s="71" t="s">
        <v>232</v>
      </c>
      <c r="C223" s="190">
        <f t="shared" si="23"/>
        <v>1915</v>
      </c>
      <c r="D223" s="74">
        <v>1565</v>
      </c>
      <c r="E223" s="74"/>
      <c r="F223" s="74">
        <v>350</v>
      </c>
      <c r="G223" s="148"/>
      <c r="H223" s="72">
        <f t="shared" si="24"/>
        <v>350</v>
      </c>
      <c r="I223" s="74">
        <v>0</v>
      </c>
      <c r="J223" s="74"/>
      <c r="K223" s="74">
        <v>350</v>
      </c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415198</v>
      </c>
      <c r="D284" s="223">
        <f t="shared" si="40"/>
        <v>397471</v>
      </c>
      <c r="E284" s="223">
        <f t="shared" si="40"/>
        <v>0</v>
      </c>
      <c r="F284" s="223">
        <f t="shared" si="40"/>
        <v>17727</v>
      </c>
      <c r="G284" s="224">
        <f t="shared" si="40"/>
        <v>0</v>
      </c>
      <c r="H284" s="225">
        <f t="shared" si="40"/>
        <v>427772</v>
      </c>
      <c r="I284" s="223">
        <f t="shared" si="40"/>
        <v>410045</v>
      </c>
      <c r="J284" s="223">
        <f t="shared" si="40"/>
        <v>0</v>
      </c>
      <c r="K284" s="223">
        <f t="shared" si="40"/>
        <v>17727</v>
      </c>
      <c r="L284" s="226">
        <f t="shared" si="40"/>
        <v>0</v>
      </c>
    </row>
    <row r="285" spans="1:12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oI5Dr0l0e4/UNcSNsI6tkCwKCq+xIFwsbmWQekLskqV5ruyt4GpLQUJacnQvhHzH+eeMhjXzzkwCEhcc9uWQVQ==" saltValue="WJvhN33r/CnggQpKeQ3zKA==" spinCount="100000" sheet="1" objects="1" scenarios="1" selectLockedCells="1" selectUnlockedCells="1"/>
  <autoFilter ref="A18:L296">
    <filterColumn colId="7">
      <filters blank="1">
        <filter val="1 068"/>
        <filter val="1 187"/>
        <filter val="1 322"/>
        <filter val="1 400"/>
        <filter val="1 601"/>
        <filter val="1 700"/>
        <filter val="1 708"/>
        <filter val="1 750"/>
        <filter val="1 809"/>
        <filter val="11 261"/>
        <filter val="11 680"/>
        <filter val="14"/>
        <filter val="15 558"/>
        <filter val="164"/>
        <filter val="17 727"/>
        <filter val="17 900"/>
        <filter val="170"/>
        <filter val="18 428"/>
        <filter val="19 158"/>
        <filter val="2 150"/>
        <filter val="2 200"/>
        <filter val="2 500"/>
        <filter val="2 670"/>
        <filter val="2 797"/>
        <filter val="2 890"/>
        <filter val="20"/>
        <filter val="200"/>
        <filter val="245 298"/>
        <filter val="26 021"/>
        <filter val="260"/>
        <filter val="273 019"/>
        <filter val="280"/>
        <filter val="3 050"/>
        <filter val="3 255"/>
        <filter val="3 709"/>
        <filter val="31 260"/>
        <filter val="332"/>
        <filter val="341"/>
        <filter val="350"/>
        <filter val="36"/>
        <filter val="360 011"/>
        <filter val="4 830"/>
        <filter val="40"/>
        <filter val="400"/>
        <filter val="410 045"/>
        <filter val="425 102"/>
        <filter val="427 772"/>
        <filter val="46 627"/>
        <filter val="497"/>
        <filter val="5 044"/>
        <filter val="5 064"/>
        <filter val="5 778"/>
        <filter val="600"/>
        <filter val="643"/>
        <filter val="65 091"/>
        <filter val="67 834"/>
        <filter val="690"/>
        <filter val="7 254"/>
        <filter val="756"/>
        <filter val="8 190"/>
        <filter val="8 511"/>
        <filter val="8 892"/>
        <filter val="86 992"/>
        <filter val="868"/>
        <filter val="9 537"/>
        <filter val="976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86:B286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85:B285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P47" sqref="P47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338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330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331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332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333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ht="23.25" customHeight="1" x14ac:dyDescent="0.25">
      <c r="A7" s="4" t="s">
        <v>10</v>
      </c>
      <c r="B7" s="5"/>
      <c r="C7" s="285" t="s">
        <v>339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x14ac:dyDescent="0.25">
      <c r="A8" s="6" t="s">
        <v>12</v>
      </c>
      <c r="B8" s="5"/>
      <c r="C8" s="258"/>
      <c r="D8" s="256"/>
      <c r="E8" s="256"/>
      <c r="F8" s="256"/>
      <c r="G8" s="259"/>
      <c r="H8" s="259"/>
      <c r="I8" s="256"/>
      <c r="J8" s="256"/>
      <c r="K8" s="256"/>
      <c r="L8" s="257"/>
    </row>
    <row r="9" spans="1:12" ht="12.75" customHeight="1" x14ac:dyDescent="0.25">
      <c r="A9" s="4"/>
      <c r="B9" s="5" t="s">
        <v>13</v>
      </c>
      <c r="C9" s="279" t="s">
        <v>340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25950</v>
      </c>
      <c r="D20" s="28">
        <f>SUM(D21,D24,D25,D41,D42)</f>
        <v>25950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37071</v>
      </c>
      <c r="I20" s="28">
        <f>SUM(I21,I24,I25,I41,I42)</f>
        <v>37071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25950</v>
      </c>
      <c r="D24" s="51">
        <v>25950</v>
      </c>
      <c r="E24" s="51"/>
      <c r="F24" s="52" t="s">
        <v>36</v>
      </c>
      <c r="G24" s="53" t="s">
        <v>36</v>
      </c>
      <c r="H24" s="50">
        <f t="shared" si="1"/>
        <v>37071</v>
      </c>
      <c r="I24" s="51">
        <f>I50</f>
        <v>37071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25950</v>
      </c>
      <c r="D49" s="120">
        <f>SUM(D50,D281)</f>
        <v>25950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37071</v>
      </c>
      <c r="I49" s="120">
        <f>SUM(I50,I281)</f>
        <v>37071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25950</v>
      </c>
      <c r="D50" s="126">
        <f>SUM(D51,D193)</f>
        <v>25950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37071</v>
      </c>
      <c r="I50" s="126">
        <f>SUM(I51,I193)</f>
        <v>37071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2" s="24" customFormat="1" ht="24" hidden="1" x14ac:dyDescent="0.25">
      <c r="A51" s="129"/>
      <c r="B51" s="18" t="s">
        <v>62</v>
      </c>
      <c r="C51" s="130">
        <f t="shared" si="5"/>
        <v>0</v>
      </c>
      <c r="D51" s="131">
        <f>SUM(D52,D74,D172,D186)</f>
        <v>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0</v>
      </c>
      <c r="I51" s="131">
        <f>SUM(I52,I74,I172,I186)</f>
        <v>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2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/>
      <c r="J56" s="74"/>
      <c r="K56" s="74"/>
      <c r="L56" s="149"/>
    </row>
    <row r="57" spans="1:12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/>
      <c r="J62" s="74"/>
      <c r="K62" s="74"/>
      <c r="L62" s="149"/>
    </row>
    <row r="63" spans="1:12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/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/>
      <c r="J65" s="154"/>
      <c r="K65" s="154"/>
      <c r="L65" s="156"/>
    </row>
    <row r="66" spans="1:12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24" hidden="1" x14ac:dyDescent="0.25">
      <c r="A67" s="159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/>
      <c r="J67" s="68"/>
      <c r="K67" s="68"/>
      <c r="L67" s="147"/>
    </row>
    <row r="68" spans="1:12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/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/>
      <c r="J72" s="74"/>
      <c r="K72" s="74"/>
      <c r="L72" s="149"/>
    </row>
    <row r="73" spans="1:12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/>
      <c r="J73" s="74"/>
      <c r="K73" s="74"/>
      <c r="L73" s="149"/>
    </row>
    <row r="74" spans="1:12" hidden="1" x14ac:dyDescent="0.25">
      <c r="A74" s="134">
        <v>2000</v>
      </c>
      <c r="B74" s="134" t="s">
        <v>85</v>
      </c>
      <c r="C74" s="135">
        <f t="shared" si="5"/>
        <v>0</v>
      </c>
      <c r="D74" s="136">
        <f>SUM(D75,D82,D129,D163,D164,D171)</f>
        <v>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hidden="1" x14ac:dyDescent="0.25">
      <c r="A82" s="56">
        <v>2200</v>
      </c>
      <c r="B82" s="139" t="s">
        <v>91</v>
      </c>
      <c r="C82" s="57">
        <f t="shared" si="5"/>
        <v>0</v>
      </c>
      <c r="D82" s="63">
        <f>SUM(D83,D88,D94,D102,D111,D115,D121,D127)</f>
        <v>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2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/>
      <c r="J85" s="74"/>
      <c r="K85" s="74"/>
      <c r="L85" s="149"/>
    </row>
    <row r="86" spans="1:12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/>
      <c r="J86" s="74"/>
      <c r="K86" s="74"/>
      <c r="L86" s="149"/>
    </row>
    <row r="87" spans="1:12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/>
      <c r="J87" s="74"/>
      <c r="K87" s="74"/>
      <c r="L87" s="149"/>
    </row>
    <row r="88" spans="1:12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2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/>
      <c r="J89" s="74"/>
      <c r="K89" s="74"/>
      <c r="L89" s="149"/>
    </row>
    <row r="90" spans="1:12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/>
      <c r="J90" s="74"/>
      <c r="K90" s="74"/>
      <c r="L90" s="149"/>
    </row>
    <row r="91" spans="1:12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/>
      <c r="J91" s="74"/>
      <c r="K91" s="74"/>
      <c r="L91" s="149"/>
    </row>
    <row r="92" spans="1:12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/>
      <c r="J92" s="74"/>
      <c r="K92" s="74"/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/>
      <c r="J99" s="74"/>
      <c r="K99" s="74"/>
      <c r="L99" s="149"/>
    </row>
    <row r="100" spans="1:12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/>
      <c r="J100" s="74"/>
      <c r="K100" s="74"/>
      <c r="L100" s="149"/>
    </row>
    <row r="101" spans="1:12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/>
      <c r="J101" s="74"/>
      <c r="K101" s="74"/>
      <c r="L101" s="149"/>
    </row>
    <row r="102" spans="1:12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/>
      <c r="J105" s="74"/>
      <c r="K105" s="74"/>
      <c r="L105" s="149"/>
    </row>
    <row r="106" spans="1:12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/>
      <c r="J106" s="74"/>
      <c r="K106" s="74"/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/>
      <c r="J119" s="74"/>
      <c r="K119" s="74"/>
      <c r="L119" s="149"/>
    </row>
    <row r="120" spans="1:12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/>
      <c r="J120" s="74"/>
      <c r="K120" s="74"/>
      <c r="L120" s="149"/>
    </row>
    <row r="121" spans="1:12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/>
      <c r="J124" s="74"/>
      <c r="K124" s="74"/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/>
      <c r="J126" s="74"/>
      <c r="K126" s="74"/>
      <c r="L126" s="149"/>
    </row>
    <row r="127" spans="1:12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2" ht="24" hidden="1" x14ac:dyDescent="0.25">
      <c r="A130" s="159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2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/>
      <c r="J131" s="74"/>
      <c r="K131" s="74"/>
      <c r="L131" s="149"/>
    </row>
    <row r="132" spans="1:12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/>
      <c r="J132" s="74"/>
      <c r="K132" s="74"/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/>
      <c r="J134" s="74"/>
      <c r="K134" s="74"/>
      <c r="L134" s="149"/>
    </row>
    <row r="135" spans="1:12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2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/>
      <c r="J137" s="74"/>
      <c r="K137" s="74"/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2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/>
      <c r="J144" s="68"/>
      <c r="K144" s="68"/>
      <c r="L144" s="147"/>
    </row>
    <row r="145" spans="1:12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/>
      <c r="J145" s="74"/>
      <c r="K145" s="74"/>
      <c r="L145" s="149"/>
    </row>
    <row r="146" spans="1:12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/>
      <c r="J146" s="74"/>
      <c r="K146" s="74"/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hidden="1" customHeight="1" x14ac:dyDescent="0.25">
      <c r="A165" s="159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x14ac:dyDescent="0.25">
      <c r="A193" s="187"/>
      <c r="B193" s="19" t="s">
        <v>202</v>
      </c>
      <c r="C193" s="130">
        <f t="shared" si="23"/>
        <v>25950</v>
      </c>
      <c r="D193" s="131">
        <f>SUM(D194,D229,D268)</f>
        <v>25950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37071</v>
      </c>
      <c r="I193" s="131">
        <f>SUM(I194,I229,I268)</f>
        <v>37071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2" x14ac:dyDescent="0.25">
      <c r="A194" s="134">
        <v>5000</v>
      </c>
      <c r="B194" s="134" t="s">
        <v>203</v>
      </c>
      <c r="C194" s="135">
        <f t="shared" si="23"/>
        <v>25950</v>
      </c>
      <c r="D194" s="136">
        <f>D195+D203</f>
        <v>25950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37071</v>
      </c>
      <c r="I194" s="136">
        <f>I195+I203</f>
        <v>37071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x14ac:dyDescent="0.25">
      <c r="A203" s="56">
        <v>5200</v>
      </c>
      <c r="B203" s="139" t="s">
        <v>212</v>
      </c>
      <c r="C203" s="57">
        <f t="shared" si="23"/>
        <v>25950</v>
      </c>
      <c r="D203" s="63">
        <f>D204+D214+D215+D224+D225+D226+D228</f>
        <v>25950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37071</v>
      </c>
      <c r="I203" s="63">
        <f>I204+I214+I215+I224+I225+I226+I228</f>
        <v>37071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/>
      <c r="J223" s="74"/>
      <c r="K223" s="74"/>
      <c r="L223" s="149"/>
    </row>
    <row r="224" spans="1:12" ht="24" x14ac:dyDescent="0.25">
      <c r="A224" s="150">
        <v>5240</v>
      </c>
      <c r="B224" s="71" t="s">
        <v>233</v>
      </c>
      <c r="C224" s="190">
        <f t="shared" si="23"/>
        <v>25950</v>
      </c>
      <c r="D224" s="74">
        <v>25950</v>
      </c>
      <c r="E224" s="74"/>
      <c r="F224" s="74"/>
      <c r="G224" s="148"/>
      <c r="H224" s="72">
        <f t="shared" si="24"/>
        <v>37071</v>
      </c>
      <c r="I224" s="74">
        <v>37071</v>
      </c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25950</v>
      </c>
      <c r="D284" s="223">
        <f t="shared" si="40"/>
        <v>25950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37071</v>
      </c>
      <c r="I284" s="223">
        <f t="shared" si="40"/>
        <v>37071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2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pwyrQXPZGO6+TwGbagL0iL4A1rZeLHgm2IXtZRfuwuyI1DtX1w/e8hlkH02XBNkaRqpXN/drnL4XWDDnGoBLrg==" saltValue="GekK6EOMW5QHEd+gXdGU7A==" spinCount="100000" sheet="1" objects="1" scenarios="1" selectLockedCells="1" selectUnlockedCells="1"/>
  <autoFilter ref="A18:L296">
    <filterColumn colId="7">
      <filters>
        <filter val="37 071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86:B286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85:B285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0"/>
  <sheetViews>
    <sheetView showGridLines="0" view="pageLayout" zoomScaleNormal="100" workbookViewId="0">
      <selection activeCell="P19" sqref="P19"/>
    </sheetView>
  </sheetViews>
  <sheetFormatPr defaultColWidth="9.140625"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9.140625" style="1" hidden="1" customWidth="1"/>
    <col min="14" max="16384" width="9.140625" style="1"/>
  </cols>
  <sheetData>
    <row r="1" spans="1:12" x14ac:dyDescent="0.25">
      <c r="A1" s="281" t="s">
        <v>341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330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331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332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ht="12" customHeight="1" x14ac:dyDescent="0.25">
      <c r="A7" s="4" t="s">
        <v>10</v>
      </c>
      <c r="B7" s="5"/>
      <c r="C7" s="285" t="s">
        <v>328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x14ac:dyDescent="0.25">
      <c r="A8" s="6" t="s">
        <v>12</v>
      </c>
      <c r="B8" s="5"/>
      <c r="C8" s="256"/>
      <c r="D8" s="256"/>
      <c r="E8" s="256"/>
      <c r="F8" s="256"/>
      <c r="G8" s="260"/>
      <c r="H8" s="260"/>
      <c r="I8" s="256"/>
      <c r="J8" s="256"/>
      <c r="K8" s="256"/>
      <c r="L8" s="257"/>
    </row>
    <row r="9" spans="1:12" ht="12.75" customHeight="1" x14ac:dyDescent="0.25">
      <c r="A9" s="4"/>
      <c r="B9" s="5" t="s">
        <v>13</v>
      </c>
      <c r="C9" s="279" t="s">
        <v>334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 t="s">
        <v>335</v>
      </c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80"/>
    </row>
    <row r="12" spans="1:12" ht="12.75" customHeight="1" x14ac:dyDescent="0.25">
      <c r="A12" s="4"/>
      <c r="B12" s="5" t="s">
        <v>17</v>
      </c>
      <c r="C12" s="279" t="s">
        <v>336</v>
      </c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 t="s">
        <v>337</v>
      </c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26616</v>
      </c>
      <c r="D20" s="28">
        <f>SUM(D21,D24,D25,D41,D42)</f>
        <v>24236</v>
      </c>
      <c r="E20" s="28">
        <f>SUM(E21,E24,E42)</f>
        <v>0</v>
      </c>
      <c r="F20" s="28">
        <f>SUM(F21,F26,F42)</f>
        <v>2380</v>
      </c>
      <c r="G20" s="29">
        <f>SUM(G21,G44)</f>
        <v>0</v>
      </c>
      <c r="H20" s="27">
        <f>SUM(I20:L20)</f>
        <v>24866</v>
      </c>
      <c r="I20" s="28">
        <f>SUM(I21,I24,I25,I41,I42)</f>
        <v>22486</v>
      </c>
      <c r="J20" s="28">
        <f>SUM(J21,J24,J42)</f>
        <v>0</v>
      </c>
      <c r="K20" s="28">
        <f>SUM(K21,K26,K42)</f>
        <v>2380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24236</v>
      </c>
      <c r="D24" s="51">
        <v>24236</v>
      </c>
      <c r="E24" s="51"/>
      <c r="F24" s="52" t="s">
        <v>36</v>
      </c>
      <c r="G24" s="53" t="s">
        <v>36</v>
      </c>
      <c r="H24" s="50">
        <f t="shared" si="1"/>
        <v>22486</v>
      </c>
      <c r="I24" s="51">
        <f>I50</f>
        <v>22486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thickTop="1" x14ac:dyDescent="0.25">
      <c r="A26" s="56">
        <v>21300</v>
      </c>
      <c r="B26" s="56" t="s">
        <v>38</v>
      </c>
      <c r="C26" s="57">
        <f t="shared" si="0"/>
        <v>2380</v>
      </c>
      <c r="D26" s="59" t="s">
        <v>36</v>
      </c>
      <c r="E26" s="59" t="s">
        <v>36</v>
      </c>
      <c r="F26" s="63">
        <f>SUM(F27,F31,F33,F36)</f>
        <v>2380</v>
      </c>
      <c r="G26" s="60" t="s">
        <v>36</v>
      </c>
      <c r="H26" s="57">
        <f t="shared" si="1"/>
        <v>2380</v>
      </c>
      <c r="I26" s="59" t="s">
        <v>36</v>
      </c>
      <c r="J26" s="59" t="s">
        <v>36</v>
      </c>
      <c r="K26" s="63">
        <f>SUM(K27,K31,K33,K36)</f>
        <v>2380</v>
      </c>
      <c r="L26" s="62" t="s">
        <v>36</v>
      </c>
    </row>
    <row r="27" spans="1:12" s="24" customFormat="1" ht="24" hidden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idden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idden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" hidden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" hidden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" hidden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idden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idden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" hidden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" x14ac:dyDescent="0.25">
      <c r="A36" s="64">
        <v>21390</v>
      </c>
      <c r="B36" s="56" t="s">
        <v>48</v>
      </c>
      <c r="C36" s="57">
        <f t="shared" si="0"/>
        <v>2380</v>
      </c>
      <c r="D36" s="59" t="s">
        <v>36</v>
      </c>
      <c r="E36" s="59" t="s">
        <v>36</v>
      </c>
      <c r="F36" s="63">
        <f>SUM(F37:F40)</f>
        <v>2380</v>
      </c>
      <c r="G36" s="60" t="s">
        <v>36</v>
      </c>
      <c r="H36" s="57">
        <f t="shared" si="1"/>
        <v>2380</v>
      </c>
      <c r="I36" s="59" t="s">
        <v>36</v>
      </c>
      <c r="J36" s="59" t="s">
        <v>36</v>
      </c>
      <c r="K36" s="63">
        <f>SUM(K37:K40)</f>
        <v>2380</v>
      </c>
      <c r="L36" s="62" t="s">
        <v>36</v>
      </c>
    </row>
    <row r="37" spans="1:12" ht="24" hidden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x14ac:dyDescent="0.25">
      <c r="A38" s="44">
        <v>21393</v>
      </c>
      <c r="B38" s="71" t="s">
        <v>50</v>
      </c>
      <c r="C38" s="72">
        <f t="shared" si="0"/>
        <v>2380</v>
      </c>
      <c r="D38" s="73" t="s">
        <v>36</v>
      </c>
      <c r="E38" s="73" t="s">
        <v>36</v>
      </c>
      <c r="F38" s="74">
        <v>2380</v>
      </c>
      <c r="G38" s="75" t="s">
        <v>36</v>
      </c>
      <c r="H38" s="72">
        <f t="shared" si="1"/>
        <v>2380</v>
      </c>
      <c r="I38" s="73" t="s">
        <v>36</v>
      </c>
      <c r="J38" s="73" t="s">
        <v>36</v>
      </c>
      <c r="K38" s="74">
        <v>2380</v>
      </c>
      <c r="L38" s="76" t="s">
        <v>36</v>
      </c>
    </row>
    <row r="39" spans="1:12" hidden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" hidden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" hidden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" hidden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" hidden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" hidden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" hidden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26616</v>
      </c>
      <c r="D49" s="120">
        <f>SUM(D50,D281)</f>
        <v>24236</v>
      </c>
      <c r="E49" s="120">
        <f>SUM(E50,E281)</f>
        <v>0</v>
      </c>
      <c r="F49" s="120">
        <f>SUM(F50,F281)</f>
        <v>2380</v>
      </c>
      <c r="G49" s="121">
        <f>SUM(G50,G281)</f>
        <v>0</v>
      </c>
      <c r="H49" s="119">
        <f t="shared" ref="H49:H112" si="6">SUM(I49:L49)</f>
        <v>24866</v>
      </c>
      <c r="I49" s="120">
        <f>SUM(I50,I281)</f>
        <v>22486</v>
      </c>
      <c r="J49" s="120">
        <f>SUM(J50,J281)</f>
        <v>0</v>
      </c>
      <c r="K49" s="120">
        <f>SUM(K50,K281)</f>
        <v>2380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26616</v>
      </c>
      <c r="D50" s="126">
        <f>SUM(D51,D193)</f>
        <v>24236</v>
      </c>
      <c r="E50" s="126">
        <f>SUM(E51,E193)</f>
        <v>0</v>
      </c>
      <c r="F50" s="126">
        <f>SUM(F51,F193)</f>
        <v>2380</v>
      </c>
      <c r="G50" s="127">
        <f>SUM(G51,G193)</f>
        <v>0</v>
      </c>
      <c r="H50" s="125">
        <f t="shared" si="6"/>
        <v>24866</v>
      </c>
      <c r="I50" s="126">
        <f>SUM(I51,I193)</f>
        <v>22486</v>
      </c>
      <c r="J50" s="126">
        <f>SUM(J51,J193)</f>
        <v>0</v>
      </c>
      <c r="K50" s="126">
        <f>SUM(K51,K193)</f>
        <v>2380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24616</v>
      </c>
      <c r="D51" s="131">
        <f>SUM(D52,D74,D172,D186)</f>
        <v>22236</v>
      </c>
      <c r="E51" s="131">
        <f>SUM(E52,E74,E172,E186)</f>
        <v>0</v>
      </c>
      <c r="F51" s="131">
        <f>SUM(F52,F74,F172,F186)</f>
        <v>2380</v>
      </c>
      <c r="G51" s="132">
        <f>SUM(G52,G74,G172,G186)</f>
        <v>0</v>
      </c>
      <c r="H51" s="130">
        <f t="shared" si="6"/>
        <v>23416</v>
      </c>
      <c r="I51" s="131">
        <f>SUM(I52,I74,I172,I186)</f>
        <v>21036</v>
      </c>
      <c r="J51" s="131">
        <f>SUM(J52,J74,J172,J186)</f>
        <v>0</v>
      </c>
      <c r="K51" s="131">
        <f>SUM(K52,K74,K172,K186)</f>
        <v>2380</v>
      </c>
      <c r="L51" s="133">
        <f>SUM(L52,L74,L172,L186)</f>
        <v>0</v>
      </c>
    </row>
    <row r="52" spans="1:13" s="24" customFormat="1" x14ac:dyDescent="0.25">
      <c r="A52" s="134">
        <v>1000</v>
      </c>
      <c r="B52" s="134" t="s">
        <v>63</v>
      </c>
      <c r="C52" s="135">
        <f t="shared" si="5"/>
        <v>11958</v>
      </c>
      <c r="D52" s="136">
        <f>SUM(D53,D66)</f>
        <v>9858</v>
      </c>
      <c r="E52" s="136">
        <f>SUM(E53,E66)</f>
        <v>0</v>
      </c>
      <c r="F52" s="136">
        <f>SUM(F53,F66)</f>
        <v>2100</v>
      </c>
      <c r="G52" s="137">
        <f>SUM(G53,G66)</f>
        <v>0</v>
      </c>
      <c r="H52" s="135">
        <f t="shared" si="6"/>
        <v>11820</v>
      </c>
      <c r="I52" s="136">
        <f>SUM(I53,I66)</f>
        <v>9720</v>
      </c>
      <c r="J52" s="136">
        <f>SUM(J53,J66)</f>
        <v>0</v>
      </c>
      <c r="K52" s="136">
        <f>SUM(K53,K66)</f>
        <v>2100</v>
      </c>
      <c r="L52" s="138">
        <f>SUM(L53,L66)</f>
        <v>0</v>
      </c>
    </row>
    <row r="53" spans="1:13" x14ac:dyDescent="0.25">
      <c r="A53" s="56">
        <v>1100</v>
      </c>
      <c r="B53" s="139" t="s">
        <v>64</v>
      </c>
      <c r="C53" s="57">
        <f t="shared" si="5"/>
        <v>11958</v>
      </c>
      <c r="D53" s="63">
        <f>SUM(D54,D57,D65)</f>
        <v>9858</v>
      </c>
      <c r="E53" s="63">
        <f>SUM(E54,E57,E65)</f>
        <v>0</v>
      </c>
      <c r="F53" s="63">
        <f>SUM(F54,F57,F65)</f>
        <v>2100</v>
      </c>
      <c r="G53" s="140">
        <f>SUM(G54,G57,G65)</f>
        <v>0</v>
      </c>
      <c r="H53" s="57">
        <f t="shared" si="6"/>
        <v>11820</v>
      </c>
      <c r="I53" s="63">
        <f>SUM(I54,I57,I65)</f>
        <v>9720</v>
      </c>
      <c r="J53" s="63">
        <f>SUM(J54,J57,J65)</f>
        <v>0</v>
      </c>
      <c r="K53" s="63">
        <f>SUM(K54,K57,K65)</f>
        <v>2100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>
        <v>0</v>
      </c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>
        <v>0</v>
      </c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>
        <v>0</v>
      </c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>
        <v>0</v>
      </c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>
        <v>0</v>
      </c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>
        <v>0</v>
      </c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>
        <v>0</v>
      </c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>
        <v>0</v>
      </c>
      <c r="L63" s="149"/>
      <c r="M63" s="253"/>
    </row>
    <row r="64" spans="1:13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>
        <v>0</v>
      </c>
      <c r="L64" s="149"/>
      <c r="M64" s="253"/>
    </row>
    <row r="65" spans="1:13" ht="36" x14ac:dyDescent="0.25">
      <c r="A65" s="142">
        <v>1150</v>
      </c>
      <c r="B65" s="101" t="s">
        <v>76</v>
      </c>
      <c r="C65" s="108">
        <f t="shared" si="5"/>
        <v>11958</v>
      </c>
      <c r="D65" s="154">
        <v>9858</v>
      </c>
      <c r="E65" s="154"/>
      <c r="F65" s="154">
        <v>2100</v>
      </c>
      <c r="G65" s="155"/>
      <c r="H65" s="108">
        <f t="shared" si="6"/>
        <v>11820</v>
      </c>
      <c r="I65" s="154">
        <v>9720</v>
      </c>
      <c r="J65" s="154"/>
      <c r="K65" s="154">
        <v>2100</v>
      </c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159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>
        <v>0</v>
      </c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>
        <v>0</v>
      </c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>
        <v>0</v>
      </c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>
        <v>0</v>
      </c>
      <c r="L71" s="149"/>
      <c r="M71" s="253"/>
    </row>
    <row r="72" spans="1:13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>
        <v>0</v>
      </c>
      <c r="L72" s="149"/>
      <c r="M72" s="253"/>
    </row>
    <row r="73" spans="1:13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>
        <v>0</v>
      </c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12658</v>
      </c>
      <c r="D74" s="136">
        <f>SUM(D75,D82,D129,D163,D164,D171)</f>
        <v>12378</v>
      </c>
      <c r="E74" s="136">
        <f>SUM(E75,E82,E129,E163,E164,E171)</f>
        <v>0</v>
      </c>
      <c r="F74" s="136">
        <f>SUM(F75,F82,F129,F163,F164,F171)</f>
        <v>280</v>
      </c>
      <c r="G74" s="137">
        <f>SUM(G75,G82,G129,G163,G164,G171)</f>
        <v>0</v>
      </c>
      <c r="H74" s="135">
        <f t="shared" si="6"/>
        <v>11596</v>
      </c>
      <c r="I74" s="136">
        <f>SUM(I75,I82,I129,I163,I164,I171)</f>
        <v>11316</v>
      </c>
      <c r="J74" s="136">
        <f>SUM(J75,J82,J129,J163,J164,J171)</f>
        <v>0</v>
      </c>
      <c r="K74" s="136">
        <f>SUM(K75,K82,K129,K163,K164,K171)</f>
        <v>280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159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>
        <v>0</v>
      </c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>
        <v>0</v>
      </c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>
        <v>0</v>
      </c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>
        <v>0</v>
      </c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5753</v>
      </c>
      <c r="D82" s="63">
        <f>SUM(D83,D88,D94,D102,D111,D115,D121,D127)</f>
        <v>5613</v>
      </c>
      <c r="E82" s="63">
        <f>SUM(E83,E88,E94,E102,E111,E115,E121,E127)</f>
        <v>0</v>
      </c>
      <c r="F82" s="63">
        <f>SUM(F83,F88,F94,F102,F111,F115,F121,F127)</f>
        <v>140</v>
      </c>
      <c r="G82" s="157">
        <f>SUM(G83,G88,G94,G102,G111,G115,G121,G127)</f>
        <v>0</v>
      </c>
      <c r="H82" s="57">
        <f t="shared" si="6"/>
        <v>4916</v>
      </c>
      <c r="I82" s="63">
        <f>SUM(I83,I88,I94,I102,I111,I115,I121,I127)</f>
        <v>4846</v>
      </c>
      <c r="J82" s="63">
        <f>SUM(J83,J88,J94,J102,J111,J115,J121,J127)</f>
        <v>0</v>
      </c>
      <c r="K82" s="63">
        <f>SUM(K83,K88,K94,K102,K111,K115,K121,K127)</f>
        <v>70</v>
      </c>
      <c r="L82" s="163">
        <f>SUM(L83,L88,L94,L102,L111,L115,L121,L127)</f>
        <v>0</v>
      </c>
    </row>
    <row r="83" spans="1:13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>
        <v>0</v>
      </c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>
        <v>0</v>
      </c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>
        <v>0</v>
      </c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>
        <v>0</v>
      </c>
      <c r="L87" s="149"/>
      <c r="M87" s="253"/>
    </row>
    <row r="88" spans="1:13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>
        <v>0</v>
      </c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>
        <v>0</v>
      </c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>
        <v>0</v>
      </c>
      <c r="L91" s="149"/>
      <c r="M91" s="253"/>
    </row>
    <row r="92" spans="1:13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>
        <v>0</v>
      </c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>
        <v>0</v>
      </c>
      <c r="L93" s="149"/>
      <c r="M93" s="253"/>
    </row>
    <row r="94" spans="1:13" ht="36" x14ac:dyDescent="0.25">
      <c r="A94" s="150">
        <v>2230</v>
      </c>
      <c r="B94" s="71" t="s">
        <v>103</v>
      </c>
      <c r="C94" s="72">
        <f t="shared" si="5"/>
        <v>690</v>
      </c>
      <c r="D94" s="151">
        <f>SUM(D95:D101)</f>
        <v>550</v>
      </c>
      <c r="E94" s="151">
        <f>SUM(E95:E101)</f>
        <v>0</v>
      </c>
      <c r="F94" s="151">
        <f>SUM(F95:F101)</f>
        <v>140</v>
      </c>
      <c r="G94" s="152">
        <f>SUM(G95:G101)</f>
        <v>0</v>
      </c>
      <c r="H94" s="72">
        <f t="shared" si="6"/>
        <v>620</v>
      </c>
      <c r="I94" s="151">
        <f>SUM(I95:I101)</f>
        <v>550</v>
      </c>
      <c r="J94" s="151">
        <f>SUM(J95:J101)</f>
        <v>0</v>
      </c>
      <c r="K94" s="151">
        <f>SUM(K95:K101)</f>
        <v>70</v>
      </c>
      <c r="L94" s="153">
        <f>SUM(L95:L101)</f>
        <v>0</v>
      </c>
    </row>
    <row r="95" spans="1:13" ht="24" x14ac:dyDescent="0.25">
      <c r="A95" s="44">
        <v>2231</v>
      </c>
      <c r="B95" s="71" t="s">
        <v>104</v>
      </c>
      <c r="C95" s="72">
        <f t="shared" si="5"/>
        <v>550</v>
      </c>
      <c r="D95" s="74">
        <v>550</v>
      </c>
      <c r="E95" s="74"/>
      <c r="F95" s="74"/>
      <c r="G95" s="148"/>
      <c r="H95" s="72">
        <f t="shared" si="6"/>
        <v>550</v>
      </c>
      <c r="I95" s="74">
        <v>550</v>
      </c>
      <c r="J95" s="74"/>
      <c r="K95" s="74">
        <v>0</v>
      </c>
      <c r="L95" s="149"/>
      <c r="M95" s="253"/>
    </row>
    <row r="96" spans="1:13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>
        <v>0</v>
      </c>
      <c r="L96" s="149"/>
      <c r="M96" s="253"/>
    </row>
    <row r="97" spans="1:13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>
        <v>0</v>
      </c>
      <c r="L97" s="147"/>
      <c r="M97" s="253"/>
    </row>
    <row r="98" spans="1:13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>
        <v>0</v>
      </c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>
        <v>0</v>
      </c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>
        <v>0</v>
      </c>
      <c r="L100" s="149"/>
      <c r="M100" s="253"/>
    </row>
    <row r="101" spans="1:13" ht="24" x14ac:dyDescent="0.25">
      <c r="A101" s="44">
        <v>2239</v>
      </c>
      <c r="B101" s="71" t="s">
        <v>110</v>
      </c>
      <c r="C101" s="72">
        <f t="shared" si="5"/>
        <v>140</v>
      </c>
      <c r="D101" s="74"/>
      <c r="E101" s="74"/>
      <c r="F101" s="74">
        <v>140</v>
      </c>
      <c r="G101" s="148"/>
      <c r="H101" s="72">
        <f t="shared" si="6"/>
        <v>70</v>
      </c>
      <c r="I101" s="74">
        <v>0</v>
      </c>
      <c r="J101" s="74"/>
      <c r="K101" s="74">
        <v>70</v>
      </c>
      <c r="L101" s="149"/>
      <c r="M101" s="253"/>
    </row>
    <row r="102" spans="1:13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>
        <v>0</v>
      </c>
      <c r="L103" s="149"/>
      <c r="M103" s="253"/>
    </row>
    <row r="104" spans="1:13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>
        <v>0</v>
      </c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>
        <v>0</v>
      </c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>
        <v>0</v>
      </c>
      <c r="L106" s="149"/>
      <c r="M106" s="253"/>
    </row>
    <row r="107" spans="1:13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>
        <v>0</v>
      </c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>
        <v>0</v>
      </c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>
        <v>0</v>
      </c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>
        <v>0</v>
      </c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>
        <v>0</v>
      </c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>
        <v>0</v>
      </c>
      <c r="L113" s="149"/>
      <c r="M113" s="253"/>
    </row>
    <row r="114" spans="1:13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>
        <v>0</v>
      </c>
      <c r="L114" s="149"/>
      <c r="M114" s="253"/>
    </row>
    <row r="115" spans="1:13" x14ac:dyDescent="0.25">
      <c r="A115" s="150">
        <v>2260</v>
      </c>
      <c r="B115" s="71" t="s">
        <v>124</v>
      </c>
      <c r="C115" s="72">
        <f t="shared" ref="C115:C186" si="7">SUM(D115:G115)</f>
        <v>1770</v>
      </c>
      <c r="D115" s="151">
        <f>SUM(D116:D120)</f>
        <v>1770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1530</v>
      </c>
      <c r="I115" s="151">
        <f>SUM(I116:I120)</f>
        <v>1530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>
        <v>0</v>
      </c>
      <c r="L116" s="149"/>
      <c r="M116" s="253"/>
    </row>
    <row r="117" spans="1:13" x14ac:dyDescent="0.25">
      <c r="A117" s="44">
        <v>2262</v>
      </c>
      <c r="B117" s="71" t="s">
        <v>126</v>
      </c>
      <c r="C117" s="72">
        <f t="shared" si="7"/>
        <v>620</v>
      </c>
      <c r="D117" s="74">
        <v>620</v>
      </c>
      <c r="E117" s="74"/>
      <c r="F117" s="74"/>
      <c r="G117" s="148"/>
      <c r="H117" s="72">
        <f t="shared" si="8"/>
        <v>470</v>
      </c>
      <c r="I117" s="74">
        <v>470</v>
      </c>
      <c r="J117" s="74"/>
      <c r="K117" s="74">
        <v>0</v>
      </c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>
        <v>0</v>
      </c>
      <c r="L118" s="149"/>
      <c r="M118" s="253"/>
    </row>
    <row r="119" spans="1:13" ht="24" x14ac:dyDescent="0.25">
      <c r="A119" s="44">
        <v>2264</v>
      </c>
      <c r="B119" s="71" t="s">
        <v>128</v>
      </c>
      <c r="C119" s="72">
        <f t="shared" si="7"/>
        <v>900</v>
      </c>
      <c r="D119" s="74">
        <v>900</v>
      </c>
      <c r="E119" s="74"/>
      <c r="F119" s="74"/>
      <c r="G119" s="148"/>
      <c r="H119" s="72">
        <f t="shared" si="8"/>
        <v>810</v>
      </c>
      <c r="I119" s="74">
        <v>810</v>
      </c>
      <c r="J119" s="74"/>
      <c r="K119" s="74">
        <v>0</v>
      </c>
      <c r="L119" s="149"/>
      <c r="M119" s="253"/>
    </row>
    <row r="120" spans="1:13" x14ac:dyDescent="0.25">
      <c r="A120" s="44">
        <v>2269</v>
      </c>
      <c r="B120" s="71" t="s">
        <v>129</v>
      </c>
      <c r="C120" s="72">
        <f t="shared" si="7"/>
        <v>250</v>
      </c>
      <c r="D120" s="74">
        <v>250</v>
      </c>
      <c r="E120" s="74"/>
      <c r="F120" s="74"/>
      <c r="G120" s="148"/>
      <c r="H120" s="72">
        <f t="shared" si="8"/>
        <v>250</v>
      </c>
      <c r="I120" s="74">
        <v>250</v>
      </c>
      <c r="J120" s="74"/>
      <c r="K120" s="74">
        <v>0</v>
      </c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3293</v>
      </c>
      <c r="D121" s="151">
        <f>SUM(D122:D126)</f>
        <v>3293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2766</v>
      </c>
      <c r="I121" s="151">
        <f>SUM(I122:I126)</f>
        <v>2766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>
        <v>0</v>
      </c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>
        <v>0</v>
      </c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>
        <v>0</v>
      </c>
      <c r="L124" s="149"/>
      <c r="M124" s="253"/>
    </row>
    <row r="125" spans="1:13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>
        <v>0</v>
      </c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3293</v>
      </c>
      <c r="D126" s="74">
        <v>3293</v>
      </c>
      <c r="E126" s="74"/>
      <c r="F126" s="74"/>
      <c r="G126" s="148"/>
      <c r="H126" s="72">
        <f t="shared" si="8"/>
        <v>2766</v>
      </c>
      <c r="I126" s="74">
        <v>2766</v>
      </c>
      <c r="J126" s="74"/>
      <c r="K126" s="74">
        <v>0</v>
      </c>
      <c r="L126" s="149"/>
      <c r="M126" s="253"/>
    </row>
    <row r="127" spans="1:13" ht="24" hidden="1" x14ac:dyDescent="0.25">
      <c r="A127" s="159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>
        <v>0</v>
      </c>
      <c r="L128" s="149"/>
      <c r="M128" s="253"/>
    </row>
    <row r="129" spans="1:13" ht="38.25" customHeight="1" x14ac:dyDescent="0.25">
      <c r="A129" s="56">
        <v>2300</v>
      </c>
      <c r="B129" s="139" t="s">
        <v>138</v>
      </c>
      <c r="C129" s="57">
        <f t="shared" si="7"/>
        <v>6905</v>
      </c>
      <c r="D129" s="63">
        <f>SUM(D130,D135,D139,D140,D143,D150,D158,D159,D162)</f>
        <v>6765</v>
      </c>
      <c r="E129" s="63">
        <f>SUM(E130,E135,E139,E140,E143,E150,E158,E159,E162)</f>
        <v>0</v>
      </c>
      <c r="F129" s="63">
        <f>SUM(F130,F135,F139,F140,F143,F150,F158,F159,F162)</f>
        <v>140</v>
      </c>
      <c r="G129" s="157">
        <f>SUM(G130,G135,G139,G140,G143,G150,G158,G159,G162)</f>
        <v>0</v>
      </c>
      <c r="H129" s="57">
        <f t="shared" si="8"/>
        <v>6680</v>
      </c>
      <c r="I129" s="63">
        <f>SUM(I130,I135,I139,I140,I143,I150,I158,I159,I162)</f>
        <v>6470</v>
      </c>
      <c r="J129" s="63">
        <f>SUM(J130,J135,J139,J140,J143,J150,J158,J159,J162)</f>
        <v>0</v>
      </c>
      <c r="K129" s="63">
        <f>SUM(K130,K135,K139,K140,K143,K150,K158,K159,K162)</f>
        <v>210</v>
      </c>
      <c r="L129" s="158">
        <f>SUM(L130,L135,L139,L140,L143,L150,L158,L159,L162)</f>
        <v>0</v>
      </c>
    </row>
    <row r="130" spans="1:13" ht="24" x14ac:dyDescent="0.25">
      <c r="A130" s="159">
        <v>2310</v>
      </c>
      <c r="B130" s="65" t="s">
        <v>139</v>
      </c>
      <c r="C130" s="66">
        <f t="shared" si="7"/>
        <v>6420</v>
      </c>
      <c r="D130" s="160">
        <f>SUM(D131:D134)</f>
        <v>6360</v>
      </c>
      <c r="E130" s="160">
        <f t="shared" ref="E130:L130" si="10">SUM(E131:E134)</f>
        <v>0</v>
      </c>
      <c r="F130" s="160">
        <f t="shared" si="10"/>
        <v>60</v>
      </c>
      <c r="G130" s="161">
        <f t="shared" si="10"/>
        <v>0</v>
      </c>
      <c r="H130" s="66">
        <f t="shared" si="8"/>
        <v>6310</v>
      </c>
      <c r="I130" s="160">
        <f t="shared" si="10"/>
        <v>6220</v>
      </c>
      <c r="J130" s="160">
        <f t="shared" si="10"/>
        <v>0</v>
      </c>
      <c r="K130" s="160">
        <f t="shared" si="10"/>
        <v>90</v>
      </c>
      <c r="L130" s="162">
        <f t="shared" si="10"/>
        <v>0</v>
      </c>
    </row>
    <row r="131" spans="1:13" x14ac:dyDescent="0.25">
      <c r="A131" s="44">
        <v>2311</v>
      </c>
      <c r="B131" s="71" t="s">
        <v>140</v>
      </c>
      <c r="C131" s="72">
        <f t="shared" si="7"/>
        <v>20</v>
      </c>
      <c r="D131" s="74">
        <v>20</v>
      </c>
      <c r="E131" s="74"/>
      <c r="F131" s="74"/>
      <c r="G131" s="148"/>
      <c r="H131" s="72">
        <f t="shared" si="8"/>
        <v>20</v>
      </c>
      <c r="I131" s="74">
        <v>20</v>
      </c>
      <c r="J131" s="74"/>
      <c r="K131" s="74">
        <v>0</v>
      </c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>
        <v>0</v>
      </c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>
        <v>0</v>
      </c>
      <c r="L133" s="149"/>
      <c r="M133" s="253"/>
    </row>
    <row r="134" spans="1:13" ht="47.25" customHeight="1" x14ac:dyDescent="0.25">
      <c r="A134" s="44">
        <v>2314</v>
      </c>
      <c r="B134" s="71" t="s">
        <v>143</v>
      </c>
      <c r="C134" s="72">
        <f t="shared" si="7"/>
        <v>6400</v>
      </c>
      <c r="D134" s="74">
        <v>6340</v>
      </c>
      <c r="E134" s="74"/>
      <c r="F134" s="74">
        <v>60</v>
      </c>
      <c r="G134" s="148"/>
      <c r="H134" s="72">
        <f t="shared" si="8"/>
        <v>6290</v>
      </c>
      <c r="I134" s="74">
        <v>6200</v>
      </c>
      <c r="J134" s="74"/>
      <c r="K134" s="74">
        <v>90</v>
      </c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100</v>
      </c>
      <c r="D135" s="151">
        <f>SUM(D136:D138)</f>
        <v>100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>
        <v>0</v>
      </c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100</v>
      </c>
      <c r="D137" s="74">
        <v>100</v>
      </c>
      <c r="E137" s="74"/>
      <c r="F137" s="74"/>
      <c r="G137" s="148"/>
      <c r="H137" s="72">
        <f t="shared" si="8"/>
        <v>0</v>
      </c>
      <c r="I137" s="74">
        <v>0</v>
      </c>
      <c r="J137" s="74"/>
      <c r="K137" s="74">
        <v>0</v>
      </c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>
        <v>0</v>
      </c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>
        <v>0</v>
      </c>
      <c r="L139" s="149"/>
      <c r="M139" s="253"/>
    </row>
    <row r="140" spans="1:13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>
        <v>0</v>
      </c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>
        <v>0</v>
      </c>
      <c r="L142" s="149"/>
      <c r="M142" s="253"/>
    </row>
    <row r="143" spans="1:13" ht="24" x14ac:dyDescent="0.25">
      <c r="A143" s="142">
        <v>2350</v>
      </c>
      <c r="B143" s="101" t="s">
        <v>152</v>
      </c>
      <c r="C143" s="108">
        <f t="shared" si="7"/>
        <v>385</v>
      </c>
      <c r="D143" s="143">
        <f>SUM(D144:D149)</f>
        <v>305</v>
      </c>
      <c r="E143" s="143">
        <f>SUM(E144:E149)</f>
        <v>0</v>
      </c>
      <c r="F143" s="143">
        <f>SUM(F144:F149)</f>
        <v>80</v>
      </c>
      <c r="G143" s="144">
        <f>SUM(G144:G149)</f>
        <v>0</v>
      </c>
      <c r="H143" s="108">
        <f t="shared" si="8"/>
        <v>370</v>
      </c>
      <c r="I143" s="143">
        <f>SUM(I144:I149)</f>
        <v>250</v>
      </c>
      <c r="J143" s="143">
        <f>SUM(J144:J149)</f>
        <v>0</v>
      </c>
      <c r="K143" s="143">
        <f>SUM(K144:K149)</f>
        <v>120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>
        <v>0</v>
      </c>
      <c r="L144" s="147"/>
      <c r="M144" s="253"/>
    </row>
    <row r="145" spans="1:13" x14ac:dyDescent="0.25">
      <c r="A145" s="44">
        <v>2352</v>
      </c>
      <c r="B145" s="71" t="s">
        <v>154</v>
      </c>
      <c r="C145" s="72">
        <f t="shared" si="7"/>
        <v>385</v>
      </c>
      <c r="D145" s="74">
        <v>305</v>
      </c>
      <c r="E145" s="74"/>
      <c r="F145" s="74">
        <v>80</v>
      </c>
      <c r="G145" s="148"/>
      <c r="H145" s="72">
        <f t="shared" si="8"/>
        <v>370</v>
      </c>
      <c r="I145" s="74">
        <v>250</v>
      </c>
      <c r="J145" s="74"/>
      <c r="K145" s="74">
        <v>120</v>
      </c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>
        <v>0</v>
      </c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>
        <v>0</v>
      </c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>
        <v>0</v>
      </c>
      <c r="L148" s="149"/>
      <c r="M148" s="253"/>
    </row>
    <row r="149" spans="1:13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>
        <v>0</v>
      </c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>
        <v>0</v>
      </c>
      <c r="L151" s="149"/>
      <c r="M151" s="253"/>
    </row>
    <row r="152" spans="1:13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>
        <v>0</v>
      </c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>
        <v>0</v>
      </c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>
        <v>0</v>
      </c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>
        <v>0</v>
      </c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>
        <v>0</v>
      </c>
      <c r="L156" s="149"/>
      <c r="M156" s="253"/>
    </row>
    <row r="157" spans="1:13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>
        <v>0</v>
      </c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>
        <v>0</v>
      </c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>
        <v>0</v>
      </c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>
        <v>0</v>
      </c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>
        <v>0</v>
      </c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>
        <v>0</v>
      </c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159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>
        <v>0</v>
      </c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>
        <v>0</v>
      </c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>
        <v>0</v>
      </c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>
        <v>0</v>
      </c>
      <c r="L169" s="149"/>
      <c r="M169" s="253"/>
    </row>
    <row r="170" spans="1:13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>
        <v>0</v>
      </c>
      <c r="L170" s="149"/>
      <c r="M170" s="253"/>
    </row>
    <row r="171" spans="1:13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>
        <v>0</v>
      </c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159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>
        <v>0</v>
      </c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>
        <v>0</v>
      </c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>
        <v>0</v>
      </c>
      <c r="L177" s="149"/>
      <c r="M177" s="253"/>
    </row>
    <row r="178" spans="1:13" ht="84" hidden="1" x14ac:dyDescent="0.25">
      <c r="A178" s="159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>
        <v>0</v>
      </c>
      <c r="L179" s="149"/>
      <c r="M179" s="253"/>
    </row>
    <row r="180" spans="1:13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>
        <v>0</v>
      </c>
      <c r="L180" s="149"/>
      <c r="M180" s="253"/>
    </row>
    <row r="181" spans="1:13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>
        <v>0</v>
      </c>
      <c r="L181" s="149"/>
      <c r="M181" s="253"/>
    </row>
    <row r="182" spans="1:13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>
        <v>0</v>
      </c>
      <c r="L182" s="181"/>
      <c r="M182" s="253"/>
    </row>
    <row r="183" spans="1:13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>
        <v>0</v>
      </c>
      <c r="L184" s="156"/>
      <c r="M184" s="253"/>
    </row>
    <row r="185" spans="1:13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>
        <v>0</v>
      </c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159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>
        <v>0</v>
      </c>
      <c r="L188" s="147"/>
      <c r="M188" s="253"/>
    </row>
    <row r="189" spans="1:13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>
        <v>0</v>
      </c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159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>
        <v>0</v>
      </c>
      <c r="L192" s="149"/>
      <c r="M192" s="253"/>
    </row>
    <row r="193" spans="1:13" s="24" customFormat="1" ht="24" x14ac:dyDescent="0.25">
      <c r="A193" s="187"/>
      <c r="B193" s="19" t="s">
        <v>202</v>
      </c>
      <c r="C193" s="130">
        <f t="shared" si="23"/>
        <v>2000</v>
      </c>
      <c r="D193" s="131">
        <f>SUM(D194,D229,D268)</f>
        <v>2000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1450</v>
      </c>
      <c r="I193" s="131">
        <f>SUM(I194,I229,I268)</f>
        <v>1450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x14ac:dyDescent="0.25">
      <c r="A194" s="134">
        <v>5000</v>
      </c>
      <c r="B194" s="134" t="s">
        <v>203</v>
      </c>
      <c r="C194" s="135">
        <f t="shared" si="23"/>
        <v>2000</v>
      </c>
      <c r="D194" s="136">
        <f>D195+D203</f>
        <v>2000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1450</v>
      </c>
      <c r="I194" s="136">
        <f>I195+I203</f>
        <v>1450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159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>
        <v>0</v>
      </c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>
        <v>0</v>
      </c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>
        <v>0</v>
      </c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>
        <v>0</v>
      </c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>
        <v>0</v>
      </c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>
        <v>0</v>
      </c>
      <c r="L202" s="149"/>
      <c r="M202" s="253"/>
    </row>
    <row r="203" spans="1:13" x14ac:dyDescent="0.25">
      <c r="A203" s="56">
        <v>5200</v>
      </c>
      <c r="B203" s="139" t="s">
        <v>212</v>
      </c>
      <c r="C203" s="57">
        <f t="shared" si="23"/>
        <v>2000</v>
      </c>
      <c r="D203" s="63">
        <f>D204+D214+D215+D224+D225+D226+D228</f>
        <v>2000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1450</v>
      </c>
      <c r="I203" s="63">
        <f>I204+I214+I215+I224+I225+I226+I228</f>
        <v>1450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>
        <v>0</v>
      </c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>
        <v>0</v>
      </c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>
        <v>0</v>
      </c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>
        <v>0</v>
      </c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>
        <v>0</v>
      </c>
      <c r="L209" s="149"/>
      <c r="M209" s="253"/>
    </row>
    <row r="210" spans="1:13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>
        <v>0</v>
      </c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>
        <v>0</v>
      </c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>
        <v>0</v>
      </c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>
        <v>0</v>
      </c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>
        <v>0</v>
      </c>
      <c r="L214" s="149"/>
      <c r="M214" s="253"/>
    </row>
    <row r="215" spans="1:13" x14ac:dyDescent="0.25">
      <c r="A215" s="150">
        <v>5230</v>
      </c>
      <c r="B215" s="71" t="s">
        <v>224</v>
      </c>
      <c r="C215" s="72">
        <f t="shared" si="23"/>
        <v>2000</v>
      </c>
      <c r="D215" s="151">
        <f>SUM(D216:D223)</f>
        <v>2000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1450</v>
      </c>
      <c r="I215" s="151">
        <f>SUM(I216:I223)</f>
        <v>1450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>
        <v>0</v>
      </c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>
        <v>0</v>
      </c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>
        <v>0</v>
      </c>
      <c r="L218" s="149"/>
      <c r="M218" s="253"/>
    </row>
    <row r="219" spans="1:13" ht="24" x14ac:dyDescent="0.25">
      <c r="A219" s="44">
        <v>5234</v>
      </c>
      <c r="B219" s="71" t="s">
        <v>228</v>
      </c>
      <c r="C219" s="190">
        <f t="shared" si="23"/>
        <v>1000</v>
      </c>
      <c r="D219" s="74">
        <v>1000</v>
      </c>
      <c r="E219" s="74"/>
      <c r="F219" s="74"/>
      <c r="G219" s="148"/>
      <c r="H219" s="72">
        <f t="shared" si="24"/>
        <v>550</v>
      </c>
      <c r="I219" s="74">
        <v>550</v>
      </c>
      <c r="J219" s="74"/>
      <c r="K219" s="74">
        <v>0</v>
      </c>
      <c r="L219" s="149"/>
      <c r="M219" s="253"/>
    </row>
    <row r="220" spans="1:13" ht="14.25" customHeight="1" x14ac:dyDescent="0.25">
      <c r="A220" s="44">
        <v>5236</v>
      </c>
      <c r="B220" s="71" t="s">
        <v>229</v>
      </c>
      <c r="C220" s="190">
        <f t="shared" si="23"/>
        <v>1000</v>
      </c>
      <c r="D220" s="74">
        <v>1000</v>
      </c>
      <c r="E220" s="74"/>
      <c r="F220" s="74"/>
      <c r="G220" s="148"/>
      <c r="H220" s="72">
        <f t="shared" si="24"/>
        <v>900</v>
      </c>
      <c r="I220" s="74">
        <v>900</v>
      </c>
      <c r="J220" s="74"/>
      <c r="K220" s="74">
        <v>0</v>
      </c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>
        <v>0</v>
      </c>
      <c r="L221" s="149"/>
      <c r="M221" s="253"/>
    </row>
    <row r="222" spans="1:13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>
        <v>0</v>
      </c>
      <c r="L222" s="149"/>
      <c r="M222" s="253"/>
    </row>
    <row r="223" spans="1:13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>
        <v>0</v>
      </c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>
        <v>0</v>
      </c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>
        <v>0</v>
      </c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>
        <v>0</v>
      </c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>
        <v>0</v>
      </c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159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>
        <v>0</v>
      </c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>
        <v>0</v>
      </c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>
        <v>0</v>
      </c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>
        <v>0</v>
      </c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>
        <v>0</v>
      </c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>
        <v>0</v>
      </c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>
        <v>0</v>
      </c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>
        <v>0</v>
      </c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>
        <v>0</v>
      </c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>
        <v>0</v>
      </c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>
        <v>0</v>
      </c>
      <c r="L244" s="149"/>
      <c r="M244" s="253"/>
    </row>
    <row r="245" spans="1:13" ht="24" hidden="1" x14ac:dyDescent="0.25">
      <c r="A245" s="159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>
        <v>0</v>
      </c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>
        <v>0</v>
      </c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>
        <v>0</v>
      </c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>
        <v>0</v>
      </c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159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>
        <v>0</v>
      </c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>
        <v>0</v>
      </c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>
        <v>0</v>
      </c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>
        <v>0</v>
      </c>
      <c r="L255" s="147"/>
      <c r="M255" s="253"/>
    </row>
    <row r="256" spans="1:13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>
        <v>0</v>
      </c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>
        <v>0</v>
      </c>
      <c r="L257" s="149"/>
      <c r="M257" s="253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159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>
        <v>0</v>
      </c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>
        <v>0</v>
      </c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>
        <v>0</v>
      </c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>
        <v>0</v>
      </c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>
        <v>0</v>
      </c>
      <c r="L265" s="149"/>
      <c r="M265" s="253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>
        <v>0</v>
      </c>
      <c r="L266" s="149"/>
      <c r="M266" s="253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>
        <v>0</v>
      </c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159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>
        <v>0</v>
      </c>
      <c r="L270" s="147"/>
      <c r="M270" s="253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>
        <v>0</v>
      </c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>
        <v>0</v>
      </c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>
        <v>0</v>
      </c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>
        <v>0</v>
      </c>
      <c r="L276" s="149"/>
      <c r="M276" s="253"/>
    </row>
    <row r="277" spans="1:13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>
        <v>0</v>
      </c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>
        <v>0</v>
      </c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>
        <v>0</v>
      </c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26616</v>
      </c>
      <c r="D284" s="223">
        <f t="shared" si="40"/>
        <v>24236</v>
      </c>
      <c r="E284" s="223">
        <f t="shared" si="40"/>
        <v>0</v>
      </c>
      <c r="F284" s="223">
        <f t="shared" si="40"/>
        <v>2380</v>
      </c>
      <c r="G284" s="224">
        <f t="shared" si="40"/>
        <v>0</v>
      </c>
      <c r="H284" s="225">
        <f t="shared" si="40"/>
        <v>24866</v>
      </c>
      <c r="I284" s="223">
        <f t="shared" si="40"/>
        <v>22486</v>
      </c>
      <c r="J284" s="223">
        <f t="shared" si="40"/>
        <v>0</v>
      </c>
      <c r="K284" s="223">
        <f t="shared" si="40"/>
        <v>2380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">
      <c r="A299" s="1"/>
      <c r="B299" s="1"/>
      <c r="C299" s="25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">
      <c r="A300" s="1"/>
      <c r="B300" s="1"/>
      <c r="C300" s="25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</sheetData>
  <sheetProtection algorithmName="SHA-512" hashValue="t7mqA/3AkcOKOHVfl7YoZw+Hs0KkFY91gbE6DBksj3VE8xVbU4tV5uT7cI6OdDz4wwk1X3xLZu8EOf4JqlRL+A==" saltValue="gaEFOhUFfi/UPHQ36v3XRQ==" spinCount="100000" sheet="1" objects="1" scenarios="1" selectLockedCells="1" selectUnlockedCells="1"/>
  <autoFilter ref="A18:M296">
    <filterColumn colId="7">
      <filters blank="1">
        <filter val="1 450"/>
        <filter val="1 530"/>
        <filter val="11 596"/>
        <filter val="11 820"/>
        <filter val="2 380"/>
        <filter val="2 766"/>
        <filter val="20"/>
        <filter val="22 486"/>
        <filter val="23 416"/>
        <filter val="24 866"/>
        <filter val="250"/>
        <filter val="370"/>
        <filter val="4 916"/>
        <filter val="470"/>
        <filter val="550"/>
        <filter val="6 290"/>
        <filter val="6 310"/>
        <filter val="6 680"/>
        <filter val="620"/>
        <filter val="70"/>
        <filter val="810"/>
        <filter val="900"/>
      </filters>
    </filterColumn>
  </autoFilter>
  <mergeCells count="28">
    <mergeCell ref="C13:L13"/>
    <mergeCell ref="A1:L1"/>
    <mergeCell ref="A2:L2"/>
    <mergeCell ref="C3:L3"/>
    <mergeCell ref="C4:L4"/>
    <mergeCell ref="C5:L5"/>
    <mergeCell ref="C6:L6"/>
    <mergeCell ref="C7:L7"/>
    <mergeCell ref="C9:L9"/>
    <mergeCell ref="C10:L10"/>
    <mergeCell ref="C11:L11"/>
    <mergeCell ref="C12:L12"/>
    <mergeCell ref="A286:B286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85:B285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3"/>
  <sheetViews>
    <sheetView showGridLines="0" view="pageLayout" zoomScaleNormal="100" workbookViewId="0">
      <selection activeCell="O15" sqref="O15"/>
    </sheetView>
  </sheetViews>
  <sheetFormatPr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6384" width="9.140625" style="1"/>
  </cols>
  <sheetData>
    <row r="1" spans="1:12" x14ac:dyDescent="0.25">
      <c r="A1" s="281" t="s">
        <v>384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385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386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322" t="s">
        <v>387</v>
      </c>
      <c r="D5" s="322"/>
      <c r="E5" s="322"/>
      <c r="F5" s="322"/>
      <c r="G5" s="322"/>
      <c r="H5" s="322"/>
      <c r="I5" s="322"/>
      <c r="J5" s="322"/>
      <c r="K5" s="322"/>
      <c r="L5" s="323"/>
    </row>
    <row r="6" spans="1:12" ht="12.75" customHeight="1" x14ac:dyDescent="0.25">
      <c r="A6" s="4" t="s">
        <v>8</v>
      </c>
      <c r="B6" s="5"/>
      <c r="C6" s="322" t="s">
        <v>327</v>
      </c>
      <c r="D6" s="322"/>
      <c r="E6" s="322"/>
      <c r="F6" s="322"/>
      <c r="G6" s="322"/>
      <c r="H6" s="322"/>
      <c r="I6" s="322"/>
      <c r="J6" s="322"/>
      <c r="K6" s="322"/>
      <c r="L6" s="323"/>
    </row>
    <row r="7" spans="1:12" ht="24.75" customHeight="1" x14ac:dyDescent="0.25">
      <c r="A7" s="4" t="s">
        <v>10</v>
      </c>
      <c r="B7" s="5"/>
      <c r="C7" s="285" t="s">
        <v>388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324"/>
      <c r="D8" s="324"/>
      <c r="E8" s="324"/>
      <c r="F8" s="324"/>
      <c r="G8" s="324"/>
      <c r="H8" s="324"/>
      <c r="I8" s="324"/>
      <c r="J8" s="324"/>
      <c r="K8" s="324"/>
      <c r="L8" s="325"/>
    </row>
    <row r="9" spans="1:12" ht="12.75" customHeight="1" x14ac:dyDescent="0.25">
      <c r="A9" s="4"/>
      <c r="B9" s="5" t="s">
        <v>13</v>
      </c>
      <c r="C9" s="322" t="s">
        <v>389</v>
      </c>
      <c r="D9" s="322"/>
      <c r="E9" s="322"/>
      <c r="F9" s="322"/>
      <c r="G9" s="322"/>
      <c r="H9" s="322"/>
      <c r="I9" s="322"/>
      <c r="J9" s="322"/>
      <c r="K9" s="322"/>
      <c r="L9" s="323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664865</v>
      </c>
      <c r="D20" s="28">
        <f>SUM(D21,D24,D25,D41,D42)</f>
        <v>664865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500000</v>
      </c>
      <c r="I20" s="28">
        <f>SUM(I21,I24,I25,I41,I42)</f>
        <v>500000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664865</v>
      </c>
      <c r="D24" s="51">
        <f>D50</f>
        <v>664865</v>
      </c>
      <c r="E24" s="51"/>
      <c r="F24" s="52" t="s">
        <v>36</v>
      </c>
      <c r="G24" s="53" t="s">
        <v>36</v>
      </c>
      <c r="H24" s="50">
        <f t="shared" si="1"/>
        <v>500000</v>
      </c>
      <c r="I24" s="51">
        <f>I50</f>
        <v>500000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thickBot="1" x14ac:dyDescent="0.3">
      <c r="A49" s="118"/>
      <c r="B49" s="25" t="s">
        <v>60</v>
      </c>
      <c r="C49" s="119">
        <f t="shared" ref="C49:C112" si="5">SUM(D49:G49)</f>
        <v>664865</v>
      </c>
      <c r="D49" s="120">
        <f>SUM(D50,D281)</f>
        <v>664865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500000</v>
      </c>
      <c r="I49" s="120">
        <f>SUM(I50,I281)</f>
        <v>500000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2" s="24" customFormat="1" ht="36.75" thickTop="1" x14ac:dyDescent="0.25">
      <c r="A50" s="123"/>
      <c r="B50" s="124" t="s">
        <v>61</v>
      </c>
      <c r="C50" s="125">
        <f t="shared" si="5"/>
        <v>664865</v>
      </c>
      <c r="D50" s="126">
        <f>SUM(D51,D193)</f>
        <v>664865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500000</v>
      </c>
      <c r="I50" s="126">
        <f>SUM(I51,I193)</f>
        <v>500000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2" s="24" customFormat="1" ht="24" x14ac:dyDescent="0.25">
      <c r="A51" s="129"/>
      <c r="B51" s="18" t="s">
        <v>62</v>
      </c>
      <c r="C51" s="130">
        <f t="shared" si="5"/>
        <v>664865</v>
      </c>
      <c r="D51" s="131">
        <f>SUM(D52,D74,D172,D186)</f>
        <v>664865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500000</v>
      </c>
      <c r="I51" s="131">
        <f>SUM(I52,I74,I172,I186)</f>
        <v>500000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2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/>
      <c r="J56" s="74"/>
      <c r="K56" s="74"/>
      <c r="L56" s="149"/>
    </row>
    <row r="57" spans="1:12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/>
      <c r="J62" s="74"/>
      <c r="K62" s="74"/>
      <c r="L62" s="149"/>
    </row>
    <row r="63" spans="1:12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/>
      <c r="J63" s="74"/>
      <c r="K63" s="74"/>
      <c r="L63" s="149"/>
    </row>
    <row r="64" spans="1:12" ht="36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/>
      <c r="J65" s="154"/>
      <c r="K65" s="154"/>
      <c r="L65" s="156"/>
    </row>
    <row r="66" spans="1:12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24" hidden="1" x14ac:dyDescent="0.25">
      <c r="A67" s="273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/>
      <c r="J67" s="68"/>
      <c r="K67" s="68"/>
      <c r="L67" s="147"/>
    </row>
    <row r="68" spans="1:12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/>
      <c r="J69" s="74"/>
      <c r="K69" s="74"/>
      <c r="L69" s="149"/>
    </row>
    <row r="70" spans="1:12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/>
      <c r="J72" s="74"/>
      <c r="K72" s="74"/>
      <c r="L72" s="149"/>
    </row>
    <row r="73" spans="1:12" ht="60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/>
      <c r="J73" s="74"/>
      <c r="K73" s="74"/>
      <c r="L73" s="149"/>
    </row>
    <row r="74" spans="1:12" hidden="1" x14ac:dyDescent="0.25">
      <c r="A74" s="134">
        <v>2000</v>
      </c>
      <c r="B74" s="134" t="s">
        <v>85</v>
      </c>
      <c r="C74" s="135">
        <f t="shared" si="5"/>
        <v>0</v>
      </c>
      <c r="D74" s="136">
        <f>SUM(D75,D82,D129,D163,D164,D171)</f>
        <v>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2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" hidden="1" x14ac:dyDescent="0.25">
      <c r="A76" s="273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hidden="1" x14ac:dyDescent="0.25">
      <c r="A82" s="56">
        <v>2200</v>
      </c>
      <c r="B82" s="139" t="s">
        <v>91</v>
      </c>
      <c r="C82" s="57">
        <f t="shared" si="5"/>
        <v>0</v>
      </c>
      <c r="D82" s="63">
        <f>SUM(D83,D88,D94,D102,D111,D115,D121,D127)</f>
        <v>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2" ht="24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2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/>
      <c r="J85" s="74"/>
      <c r="K85" s="74"/>
      <c r="L85" s="149"/>
    </row>
    <row r="86" spans="1:12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/>
      <c r="J86" s="74"/>
      <c r="K86" s="74"/>
      <c r="L86" s="149"/>
    </row>
    <row r="87" spans="1:12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/>
      <c r="J87" s="74"/>
      <c r="K87" s="74"/>
      <c r="L87" s="149"/>
    </row>
    <row r="88" spans="1:12" ht="24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2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/>
      <c r="J89" s="74"/>
      <c r="K89" s="74"/>
      <c r="L89" s="149"/>
    </row>
    <row r="90" spans="1:12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/>
      <c r="J90" s="74"/>
      <c r="K90" s="74"/>
      <c r="L90" s="149"/>
    </row>
    <row r="91" spans="1:12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/>
      <c r="J91" s="74"/>
      <c r="K91" s="74"/>
      <c r="L91" s="149"/>
    </row>
    <row r="92" spans="1:12" ht="48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/>
      <c r="J92" s="74"/>
      <c r="K92" s="74"/>
      <c r="L92" s="149"/>
    </row>
    <row r="93" spans="1:12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2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/>
      <c r="J99" s="74"/>
      <c r="K99" s="74"/>
      <c r="L99" s="149"/>
    </row>
    <row r="100" spans="1:12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/>
      <c r="J100" s="74"/>
      <c r="K100" s="74"/>
      <c r="L100" s="149"/>
    </row>
    <row r="101" spans="1:12" ht="24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/>
      <c r="J101" s="74"/>
      <c r="K101" s="74"/>
      <c r="L101" s="149"/>
    </row>
    <row r="102" spans="1:12" ht="36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2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/>
      <c r="J105" s="74"/>
      <c r="K105" s="74"/>
      <c r="L105" s="149"/>
    </row>
    <row r="106" spans="1:12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/>
      <c r="J106" s="74"/>
      <c r="K106" s="74"/>
      <c r="L106" s="149"/>
    </row>
    <row r="107" spans="1:12" ht="24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2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/>
      <c r="J119" s="74"/>
      <c r="K119" s="74"/>
      <c r="L119" s="149"/>
    </row>
    <row r="120" spans="1:12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/>
      <c r="J120" s="74"/>
      <c r="K120" s="74"/>
      <c r="L120" s="149"/>
    </row>
    <row r="121" spans="1:12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2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/>
      <c r="J124" s="74"/>
      <c r="K124" s="74"/>
      <c r="L124" s="149"/>
    </row>
    <row r="125" spans="1:12" ht="36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/>
      <c r="J126" s="74"/>
      <c r="K126" s="74"/>
      <c r="L126" s="149"/>
    </row>
    <row r="127" spans="1:12" ht="24" hidden="1" x14ac:dyDescent="0.25">
      <c r="A127" s="273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2" ht="24" hidden="1" x14ac:dyDescent="0.25">
      <c r="A130" s="273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2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/>
      <c r="J131" s="74"/>
      <c r="K131" s="74"/>
      <c r="L131" s="149"/>
    </row>
    <row r="132" spans="1:12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/>
      <c r="J132" s="74"/>
      <c r="K132" s="74"/>
      <c r="L132" s="149"/>
    </row>
    <row r="133" spans="1:12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/>
      <c r="J134" s="74"/>
      <c r="K134" s="74"/>
      <c r="L134" s="149"/>
    </row>
    <row r="135" spans="1:12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2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/>
      <c r="J137" s="74"/>
      <c r="K137" s="74"/>
      <c r="L137" s="149"/>
    </row>
    <row r="138" spans="1:12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2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/>
      <c r="J144" s="68"/>
      <c r="K144" s="68"/>
      <c r="L144" s="147"/>
    </row>
    <row r="145" spans="1:12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/>
      <c r="J145" s="74"/>
      <c r="K145" s="74"/>
      <c r="L145" s="149"/>
    </row>
    <row r="146" spans="1:12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/>
      <c r="J146" s="74"/>
      <c r="K146" s="74"/>
      <c r="L146" s="149"/>
    </row>
    <row r="147" spans="1:12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hidden="1" customHeight="1" x14ac:dyDescent="0.25">
      <c r="A165" s="273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x14ac:dyDescent="0.25">
      <c r="A172" s="134">
        <v>3000</v>
      </c>
      <c r="B172" s="134" t="s">
        <v>181</v>
      </c>
      <c r="C172" s="135">
        <f t="shared" si="7"/>
        <v>664865</v>
      </c>
      <c r="D172" s="136">
        <f>SUM(D173,D183)</f>
        <v>664865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500000</v>
      </c>
      <c r="I172" s="136">
        <f>SUM(I173,I183)</f>
        <v>500000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" x14ac:dyDescent="0.25">
      <c r="A173" s="56">
        <v>3200</v>
      </c>
      <c r="B173" s="173" t="s">
        <v>182</v>
      </c>
      <c r="C173" s="174">
        <f t="shared" si="7"/>
        <v>664865</v>
      </c>
      <c r="D173" s="63">
        <f>SUM(D174,D178)</f>
        <v>664865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500000</v>
      </c>
      <c r="I173" s="63">
        <f>SUM(I174,I178)</f>
        <v>500000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" x14ac:dyDescent="0.25">
      <c r="A174" s="273">
        <v>3260</v>
      </c>
      <c r="B174" s="65" t="s">
        <v>183</v>
      </c>
      <c r="C174" s="66">
        <f t="shared" si="7"/>
        <v>664865</v>
      </c>
      <c r="D174" s="160">
        <f>SUM(D175:D177)</f>
        <v>664865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500000</v>
      </c>
      <c r="I174" s="160">
        <f>SUM(I175:I177)</f>
        <v>500000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" x14ac:dyDescent="0.25">
      <c r="A175" s="44">
        <v>3261</v>
      </c>
      <c r="B175" s="71" t="s">
        <v>184</v>
      </c>
      <c r="C175" s="72">
        <f>SUM(D175:G175)</f>
        <v>664865</v>
      </c>
      <c r="D175" s="74">
        <v>664865</v>
      </c>
      <c r="E175" s="74"/>
      <c r="F175" s="74"/>
      <c r="G175" s="148"/>
      <c r="H175" s="72">
        <f>SUM(I175:L175)</f>
        <v>500000</v>
      </c>
      <c r="I175" s="74">
        <v>500000</v>
      </c>
      <c r="J175" s="74"/>
      <c r="K175" s="74"/>
      <c r="L175" s="149"/>
    </row>
    <row r="176" spans="1:12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" hidden="1" x14ac:dyDescent="0.25">
      <c r="A178" s="273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" hidden="1" x14ac:dyDescent="0.25">
      <c r="A188" s="273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" hidden="1" x14ac:dyDescent="0.25">
      <c r="A191" s="273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2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2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idden="1" x14ac:dyDescent="0.25">
      <c r="A196" s="273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2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2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/>
      <c r="J223" s="74"/>
      <c r="K223" s="74"/>
      <c r="L223" s="149"/>
    </row>
    <row r="224" spans="1:12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" hidden="1" x14ac:dyDescent="0.25">
      <c r="A231" s="273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" hidden="1" x14ac:dyDescent="0.25">
      <c r="A245" s="273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" hidden="1" x14ac:dyDescent="0.25">
      <c r="A251" s="273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3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3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thickBot="1" x14ac:dyDescent="0.3">
      <c r="A284" s="222"/>
      <c r="B284" s="222" t="s">
        <v>295</v>
      </c>
      <c r="C284" s="223">
        <f t="shared" ref="C284:L284" si="40">SUM(C281,C268,C229,C194,C186,C172,C74,C52)</f>
        <v>664865</v>
      </c>
      <c r="D284" s="223">
        <f t="shared" si="40"/>
        <v>664865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500000</v>
      </c>
      <c r="I284" s="223">
        <f t="shared" si="40"/>
        <v>500000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2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5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</sheetData>
  <sheetProtection algorithmName="SHA-512" hashValue="E0dl7ScqOhboze1sbVgDXttHlyqoPgMLL551ioThc3JfVlCdqoXEQdotlWsqfQKkKnfkiBGTBwPb2YAnQylsgQ==" saltValue="GBl67l3yYFADCrCM1yc9Fw==" spinCount="100000" sheet="1" objects="1" scenarios="1" selectLockedCells="1" selectUnlockedCells="1"/>
  <autoFilter ref="A18:L296">
    <filterColumn colId="7">
      <filters>
        <filter val="500 0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3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52" customWidth="1"/>
    <col min="2" max="2" width="28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6384" width="9.140625" style="1"/>
  </cols>
  <sheetData>
    <row r="1" spans="1:12" x14ac:dyDescent="0.25">
      <c r="A1" s="281" t="s">
        <v>390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385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386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322" t="s">
        <v>387</v>
      </c>
      <c r="D5" s="322"/>
      <c r="E5" s="322"/>
      <c r="F5" s="322"/>
      <c r="G5" s="322"/>
      <c r="H5" s="322"/>
      <c r="I5" s="322"/>
      <c r="J5" s="322"/>
      <c r="K5" s="322"/>
      <c r="L5" s="323"/>
    </row>
    <row r="6" spans="1:12" ht="12.75" customHeight="1" x14ac:dyDescent="0.25">
      <c r="A6" s="4" t="s">
        <v>8</v>
      </c>
      <c r="B6" s="5"/>
      <c r="C6" s="322" t="s">
        <v>327</v>
      </c>
      <c r="D6" s="322"/>
      <c r="E6" s="322"/>
      <c r="F6" s="322"/>
      <c r="G6" s="322"/>
      <c r="H6" s="322"/>
      <c r="I6" s="322"/>
      <c r="J6" s="322"/>
      <c r="K6" s="322"/>
      <c r="L6" s="323"/>
    </row>
    <row r="7" spans="1:12" x14ac:dyDescent="0.25">
      <c r="A7" s="4" t="s">
        <v>10</v>
      </c>
      <c r="B7" s="5"/>
      <c r="C7" s="285" t="s">
        <v>391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324"/>
      <c r="D8" s="324"/>
      <c r="E8" s="324"/>
      <c r="F8" s="324"/>
      <c r="G8" s="324"/>
      <c r="H8" s="324"/>
      <c r="I8" s="324"/>
      <c r="J8" s="324"/>
      <c r="K8" s="324"/>
      <c r="L8" s="325"/>
    </row>
    <row r="9" spans="1:12" ht="12.75" customHeight="1" x14ac:dyDescent="0.25">
      <c r="A9" s="4"/>
      <c r="B9" s="5" t="s">
        <v>13</v>
      </c>
      <c r="C9" s="322" t="s">
        <v>392</v>
      </c>
      <c r="D9" s="322"/>
      <c r="E9" s="322"/>
      <c r="F9" s="322"/>
      <c r="G9" s="322"/>
      <c r="H9" s="322"/>
      <c r="I9" s="322"/>
      <c r="J9" s="322"/>
      <c r="K9" s="322"/>
      <c r="L9" s="323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88100</v>
      </c>
      <c r="D20" s="28">
        <f>SUM(D21,D24,D25,D41,D42)</f>
        <v>88100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88100</v>
      </c>
      <c r="I20" s="28">
        <f>SUM(I21,I24,I25,I41,I42)</f>
        <v>88100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88100</v>
      </c>
      <c r="D24" s="51">
        <f>-(D296)</f>
        <v>88100</v>
      </c>
      <c r="E24" s="51"/>
      <c r="F24" s="52" t="s">
        <v>36</v>
      </c>
      <c r="G24" s="53" t="s">
        <v>36</v>
      </c>
      <c r="H24" s="50">
        <f t="shared" si="1"/>
        <v>88100</v>
      </c>
      <c r="I24" s="51">
        <f>-(I296)</f>
        <v>88100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36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24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36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36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24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24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24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24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ht="12.75" thickBot="1" x14ac:dyDescent="0.3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2" s="24" customFormat="1" ht="12.75" hidden="1" thickBot="1" x14ac:dyDescent="0.3">
      <c r="A49" s="118"/>
      <c r="B49" s="25" t="s">
        <v>60</v>
      </c>
      <c r="C49" s="119">
        <f t="shared" ref="C49:C112" si="5">SUM(D49:G49)</f>
        <v>0</v>
      </c>
      <c r="D49" s="120">
        <f>SUM(D50,D281)</f>
        <v>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0</v>
      </c>
      <c r="I49" s="120">
        <f>SUM(I50,I281)</f>
        <v>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2" s="24" customFormat="1" ht="37.5" hidden="1" thickTop="1" thickBot="1" x14ac:dyDescent="0.3">
      <c r="A50" s="123"/>
      <c r="B50" s="124" t="s">
        <v>61</v>
      </c>
      <c r="C50" s="125">
        <f t="shared" si="5"/>
        <v>0</v>
      </c>
      <c r="D50" s="126">
        <f>SUM(D51,D193)</f>
        <v>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0</v>
      </c>
      <c r="I50" s="126">
        <f>SUM(I51,I193)</f>
        <v>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2" s="24" customFormat="1" ht="24.75" hidden="1" thickBot="1" x14ac:dyDescent="0.3">
      <c r="A51" s="129"/>
      <c r="B51" s="18" t="s">
        <v>62</v>
      </c>
      <c r="C51" s="130">
        <f t="shared" si="5"/>
        <v>0</v>
      </c>
      <c r="D51" s="131">
        <f>SUM(D52,D74,D172,D186)</f>
        <v>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0</v>
      </c>
      <c r="I51" s="131">
        <f>SUM(I52,I74,I172,I186)</f>
        <v>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2" s="24" customFormat="1" ht="12.75" hidden="1" thickBot="1" x14ac:dyDescent="0.3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2" ht="12.75" hidden="1" thickBot="1" x14ac:dyDescent="0.3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2" ht="12.75" hidden="1" thickBot="1" x14ac:dyDescent="0.3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2" ht="12.75" hidden="1" thickBot="1" x14ac:dyDescent="0.3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/>
      <c r="J55" s="68"/>
      <c r="K55" s="68"/>
      <c r="L55" s="147"/>
    </row>
    <row r="56" spans="1:12" ht="24" hidden="1" customHeight="1" x14ac:dyDescent="0.3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/>
      <c r="J56" s="74"/>
      <c r="K56" s="74"/>
      <c r="L56" s="149"/>
    </row>
    <row r="57" spans="1:12" ht="23.25" hidden="1" customHeight="1" x14ac:dyDescent="0.3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2" ht="12.75" hidden="1" thickBot="1" x14ac:dyDescent="0.3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/>
      <c r="J58" s="74"/>
      <c r="K58" s="74"/>
      <c r="L58" s="149"/>
    </row>
    <row r="59" spans="1:12" ht="24.75" hidden="1" customHeight="1" x14ac:dyDescent="0.3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/>
      <c r="J59" s="74"/>
      <c r="K59" s="74"/>
      <c r="L59" s="149"/>
    </row>
    <row r="60" spans="1:12" ht="24.75" hidden="1" thickBot="1" x14ac:dyDescent="0.3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/>
      <c r="J60" s="74"/>
      <c r="K60" s="74"/>
      <c r="L60" s="149"/>
    </row>
    <row r="61" spans="1:12" ht="27.75" hidden="1" customHeight="1" x14ac:dyDescent="0.3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/>
      <c r="J61" s="74"/>
      <c r="K61" s="74"/>
      <c r="L61" s="149"/>
    </row>
    <row r="62" spans="1:12" ht="12.75" hidden="1" thickBot="1" x14ac:dyDescent="0.3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/>
      <c r="J62" s="74"/>
      <c r="K62" s="74"/>
      <c r="L62" s="149"/>
    </row>
    <row r="63" spans="1:12" ht="12.75" hidden="1" thickBot="1" x14ac:dyDescent="0.3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/>
      <c r="J63" s="74"/>
      <c r="K63" s="74"/>
      <c r="L63" s="149"/>
    </row>
    <row r="64" spans="1:12" ht="36.75" hidden="1" thickBot="1" x14ac:dyDescent="0.3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/>
      <c r="J64" s="74"/>
      <c r="K64" s="74"/>
      <c r="L64" s="149"/>
    </row>
    <row r="65" spans="1:12" ht="36.75" hidden="1" thickBot="1" x14ac:dyDescent="0.3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/>
      <c r="J65" s="154"/>
      <c r="K65" s="154"/>
      <c r="L65" s="156"/>
    </row>
    <row r="66" spans="1:12" ht="36.75" hidden="1" thickBot="1" x14ac:dyDescent="0.3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2" ht="24.75" hidden="1" thickBot="1" x14ac:dyDescent="0.3">
      <c r="A67" s="273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/>
      <c r="J67" s="68"/>
      <c r="K67" s="68"/>
      <c r="L67" s="147"/>
    </row>
    <row r="68" spans="1:12" ht="24.75" hidden="1" thickBot="1" x14ac:dyDescent="0.3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2" ht="60.75" hidden="1" thickBot="1" x14ac:dyDescent="0.3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/>
      <c r="J69" s="74"/>
      <c r="K69" s="74"/>
      <c r="L69" s="149"/>
    </row>
    <row r="70" spans="1:12" ht="12.75" hidden="1" thickBot="1" x14ac:dyDescent="0.3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/>
      <c r="J70" s="74"/>
      <c r="K70" s="74"/>
      <c r="L70" s="149"/>
    </row>
    <row r="71" spans="1:12" ht="12.75" hidden="1" thickBot="1" x14ac:dyDescent="0.3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/>
      <c r="J71" s="74"/>
      <c r="K71" s="74"/>
      <c r="L71" s="149"/>
    </row>
    <row r="72" spans="1:12" ht="36.75" hidden="1" thickBot="1" x14ac:dyDescent="0.3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/>
      <c r="J72" s="74"/>
      <c r="K72" s="74"/>
      <c r="L72" s="149"/>
    </row>
    <row r="73" spans="1:12" ht="60.75" hidden="1" thickBot="1" x14ac:dyDescent="0.3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/>
      <c r="J73" s="74"/>
      <c r="K73" s="74"/>
      <c r="L73" s="149"/>
    </row>
    <row r="74" spans="1:12" ht="12.75" hidden="1" thickBot="1" x14ac:dyDescent="0.3">
      <c r="A74" s="134">
        <v>2000</v>
      </c>
      <c r="B74" s="134" t="s">
        <v>85</v>
      </c>
      <c r="C74" s="135">
        <f t="shared" si="5"/>
        <v>0</v>
      </c>
      <c r="D74" s="136">
        <f>SUM(D75,D82,D129,D163,D164,D171)</f>
        <v>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2" ht="24.75" hidden="1" thickBot="1" x14ac:dyDescent="0.3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2" ht="24.75" hidden="1" thickBot="1" x14ac:dyDescent="0.3">
      <c r="A76" s="273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2" ht="12.75" hidden="1" thickBot="1" x14ac:dyDescent="0.3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/>
      <c r="J77" s="74"/>
      <c r="K77" s="74"/>
      <c r="L77" s="149"/>
    </row>
    <row r="78" spans="1:12" ht="24.75" hidden="1" thickBot="1" x14ac:dyDescent="0.3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/>
      <c r="J78" s="74"/>
      <c r="K78" s="74"/>
      <c r="L78" s="149"/>
    </row>
    <row r="79" spans="1:12" ht="24.75" hidden="1" thickBot="1" x14ac:dyDescent="0.3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2" ht="12.75" hidden="1" thickBot="1" x14ac:dyDescent="0.3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/>
      <c r="J80" s="74"/>
      <c r="K80" s="74"/>
      <c r="L80" s="149"/>
    </row>
    <row r="81" spans="1:12" ht="24.75" hidden="1" thickBot="1" x14ac:dyDescent="0.3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/>
      <c r="J81" s="74"/>
      <c r="K81" s="74"/>
      <c r="L81" s="149"/>
    </row>
    <row r="82" spans="1:12" ht="12.75" hidden="1" thickBot="1" x14ac:dyDescent="0.3">
      <c r="A82" s="56">
        <v>2200</v>
      </c>
      <c r="B82" s="139" t="s">
        <v>91</v>
      </c>
      <c r="C82" s="57">
        <f t="shared" si="5"/>
        <v>0</v>
      </c>
      <c r="D82" s="63">
        <f>SUM(D83,D88,D94,D102,D111,D115,D121,D127)</f>
        <v>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2" ht="24.75" hidden="1" thickBot="1" x14ac:dyDescent="0.3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2" ht="24.75" hidden="1" thickBot="1" x14ac:dyDescent="0.3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/>
      <c r="J84" s="68"/>
      <c r="K84" s="68"/>
      <c r="L84" s="147"/>
    </row>
    <row r="85" spans="1:12" ht="36.75" hidden="1" thickBot="1" x14ac:dyDescent="0.3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/>
      <c r="J85" s="74"/>
      <c r="K85" s="74"/>
      <c r="L85" s="149"/>
    </row>
    <row r="86" spans="1:12" ht="24.75" hidden="1" thickBot="1" x14ac:dyDescent="0.3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/>
      <c r="J86" s="74"/>
      <c r="K86" s="74"/>
      <c r="L86" s="149"/>
    </row>
    <row r="87" spans="1:12" ht="12.75" hidden="1" thickBot="1" x14ac:dyDescent="0.3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/>
      <c r="J87" s="74"/>
      <c r="K87" s="74"/>
      <c r="L87" s="149"/>
    </row>
    <row r="88" spans="1:12" ht="24.75" hidden="1" thickBot="1" x14ac:dyDescent="0.3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2" ht="24.75" hidden="1" thickBot="1" x14ac:dyDescent="0.3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/>
      <c r="J89" s="74"/>
      <c r="K89" s="74"/>
      <c r="L89" s="149"/>
    </row>
    <row r="90" spans="1:12" ht="12.75" hidden="1" thickBot="1" x14ac:dyDescent="0.3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/>
      <c r="J90" s="74"/>
      <c r="K90" s="74"/>
      <c r="L90" s="149"/>
    </row>
    <row r="91" spans="1:12" ht="12.75" hidden="1" thickBot="1" x14ac:dyDescent="0.3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/>
      <c r="J91" s="74"/>
      <c r="K91" s="74"/>
      <c r="L91" s="149"/>
    </row>
    <row r="92" spans="1:12" ht="48.75" hidden="1" thickBot="1" x14ac:dyDescent="0.3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/>
      <c r="J92" s="74"/>
      <c r="K92" s="74"/>
      <c r="L92" s="149"/>
    </row>
    <row r="93" spans="1:12" ht="24.75" hidden="1" thickBot="1" x14ac:dyDescent="0.3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/>
      <c r="J93" s="74"/>
      <c r="K93" s="74"/>
      <c r="L93" s="149"/>
    </row>
    <row r="94" spans="1:12" ht="36.75" hidden="1" thickBot="1" x14ac:dyDescent="0.3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2" ht="24.75" hidden="1" thickBot="1" x14ac:dyDescent="0.3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/>
      <c r="J95" s="74"/>
      <c r="K95" s="74"/>
      <c r="L95" s="149"/>
    </row>
    <row r="96" spans="1:12" ht="36.75" hidden="1" thickBot="1" x14ac:dyDescent="0.3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/>
      <c r="J96" s="74"/>
      <c r="K96" s="74"/>
      <c r="L96" s="149"/>
    </row>
    <row r="97" spans="1:12" ht="24.75" hidden="1" thickBot="1" x14ac:dyDescent="0.3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/>
      <c r="J97" s="68"/>
      <c r="K97" s="68"/>
      <c r="L97" s="147"/>
    </row>
    <row r="98" spans="1:12" ht="36.75" hidden="1" thickBot="1" x14ac:dyDescent="0.3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/>
      <c r="J98" s="74"/>
      <c r="K98" s="74"/>
      <c r="L98" s="149"/>
    </row>
    <row r="99" spans="1:12" ht="24.75" hidden="1" thickBot="1" x14ac:dyDescent="0.3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/>
      <c r="J99" s="74"/>
      <c r="K99" s="74"/>
      <c r="L99" s="149"/>
    </row>
    <row r="100" spans="1:12" ht="12.75" hidden="1" thickBot="1" x14ac:dyDescent="0.3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/>
      <c r="J100" s="74"/>
      <c r="K100" s="74"/>
      <c r="L100" s="149"/>
    </row>
    <row r="101" spans="1:12" ht="24.75" hidden="1" thickBot="1" x14ac:dyDescent="0.3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/>
      <c r="J101" s="74"/>
      <c r="K101" s="74"/>
      <c r="L101" s="149"/>
    </row>
    <row r="102" spans="1:12" ht="36.75" hidden="1" thickBot="1" x14ac:dyDescent="0.3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2" ht="12.75" hidden="1" thickBot="1" x14ac:dyDescent="0.3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/>
      <c r="J103" s="74"/>
      <c r="K103" s="74"/>
      <c r="L103" s="149"/>
    </row>
    <row r="104" spans="1:12" ht="24.75" hidden="1" thickBot="1" x14ac:dyDescent="0.3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/>
      <c r="J104" s="74"/>
      <c r="K104" s="74"/>
      <c r="L104" s="149"/>
    </row>
    <row r="105" spans="1:12" ht="24.75" hidden="1" thickBot="1" x14ac:dyDescent="0.3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/>
      <c r="J105" s="74"/>
      <c r="K105" s="74"/>
      <c r="L105" s="149"/>
    </row>
    <row r="106" spans="1:12" ht="12.75" hidden="1" thickBot="1" x14ac:dyDescent="0.3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/>
      <c r="J106" s="74"/>
      <c r="K106" s="74"/>
      <c r="L106" s="149"/>
    </row>
    <row r="107" spans="1:12" ht="24.75" hidden="1" thickBot="1" x14ac:dyDescent="0.3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/>
      <c r="J107" s="74"/>
      <c r="K107" s="74"/>
      <c r="L107" s="149"/>
    </row>
    <row r="108" spans="1:12" ht="12.75" hidden="1" thickBot="1" x14ac:dyDescent="0.3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/>
      <c r="J108" s="74"/>
      <c r="K108" s="74"/>
      <c r="L108" s="149"/>
    </row>
    <row r="109" spans="1:12" ht="24.75" hidden="1" thickBot="1" x14ac:dyDescent="0.3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/>
      <c r="J109" s="74"/>
      <c r="K109" s="74"/>
      <c r="L109" s="149"/>
    </row>
    <row r="110" spans="1:12" ht="24.75" hidden="1" thickBot="1" x14ac:dyDescent="0.3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/>
      <c r="J110" s="74"/>
      <c r="K110" s="74"/>
      <c r="L110" s="149"/>
    </row>
    <row r="111" spans="1:12" ht="12.75" hidden="1" thickBot="1" x14ac:dyDescent="0.3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2" ht="12.75" hidden="1" thickBot="1" x14ac:dyDescent="0.3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/>
      <c r="J112" s="74"/>
      <c r="K112" s="74"/>
      <c r="L112" s="149"/>
    </row>
    <row r="113" spans="1:12" ht="24.75" hidden="1" thickBot="1" x14ac:dyDescent="0.3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/>
      <c r="J113" s="74"/>
      <c r="K113" s="74"/>
      <c r="L113" s="149"/>
    </row>
    <row r="114" spans="1:12" ht="24.75" hidden="1" thickBot="1" x14ac:dyDescent="0.3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/>
      <c r="J114" s="74"/>
      <c r="K114" s="74"/>
      <c r="L114" s="149"/>
    </row>
    <row r="115" spans="1:12" ht="12.75" hidden="1" thickBot="1" x14ac:dyDescent="0.3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2" ht="12.75" hidden="1" thickBot="1" x14ac:dyDescent="0.3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/>
      <c r="J116" s="74"/>
      <c r="K116" s="74"/>
      <c r="L116" s="149"/>
    </row>
    <row r="117" spans="1:12" ht="12.75" hidden="1" thickBot="1" x14ac:dyDescent="0.3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/>
      <c r="J117" s="74"/>
      <c r="K117" s="74"/>
      <c r="L117" s="149"/>
    </row>
    <row r="118" spans="1:12" ht="12.75" hidden="1" thickBot="1" x14ac:dyDescent="0.3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/>
      <c r="J118" s="74"/>
      <c r="K118" s="74"/>
      <c r="L118" s="149"/>
    </row>
    <row r="119" spans="1:12" ht="24.75" hidden="1" thickBot="1" x14ac:dyDescent="0.3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/>
      <c r="J119" s="74"/>
      <c r="K119" s="74"/>
      <c r="L119" s="149"/>
    </row>
    <row r="120" spans="1:12" ht="12.75" hidden="1" thickBot="1" x14ac:dyDescent="0.3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/>
      <c r="J120" s="74"/>
      <c r="K120" s="74"/>
      <c r="L120" s="149"/>
    </row>
    <row r="121" spans="1:12" ht="12.75" hidden="1" thickBot="1" x14ac:dyDescent="0.3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2" ht="12.75" hidden="1" thickBot="1" x14ac:dyDescent="0.3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/>
      <c r="J122" s="74"/>
      <c r="K122" s="74"/>
      <c r="L122" s="149"/>
    </row>
    <row r="123" spans="1:12" ht="24.75" hidden="1" thickBot="1" x14ac:dyDescent="0.3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/>
      <c r="J123" s="74"/>
      <c r="K123" s="74"/>
      <c r="L123" s="149"/>
    </row>
    <row r="124" spans="1:12" ht="24.75" hidden="1" thickBot="1" x14ac:dyDescent="0.3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/>
      <c r="J124" s="74"/>
      <c r="K124" s="74"/>
      <c r="L124" s="149"/>
    </row>
    <row r="125" spans="1:12" ht="36.75" hidden="1" thickBot="1" x14ac:dyDescent="0.3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/>
      <c r="J125" s="74"/>
      <c r="K125" s="74"/>
      <c r="L125" s="149"/>
    </row>
    <row r="126" spans="1:12" ht="24.75" hidden="1" thickBot="1" x14ac:dyDescent="0.3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/>
      <c r="J126" s="74"/>
      <c r="K126" s="74"/>
      <c r="L126" s="149"/>
    </row>
    <row r="127" spans="1:12" ht="24.75" hidden="1" thickBot="1" x14ac:dyDescent="0.3">
      <c r="A127" s="273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2" ht="24.75" hidden="1" thickBot="1" x14ac:dyDescent="0.3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/>
      <c r="J128" s="74"/>
      <c r="K128" s="74"/>
      <c r="L128" s="149"/>
    </row>
    <row r="129" spans="1:12" ht="38.25" hidden="1" customHeight="1" x14ac:dyDescent="0.3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2" ht="24.75" hidden="1" thickBot="1" x14ac:dyDescent="0.3">
      <c r="A130" s="273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2" ht="12.75" hidden="1" thickBot="1" x14ac:dyDescent="0.3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/>
      <c r="J131" s="74"/>
      <c r="K131" s="74"/>
      <c r="L131" s="149"/>
    </row>
    <row r="132" spans="1:12" ht="12.75" hidden="1" thickBot="1" x14ac:dyDescent="0.3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/>
      <c r="J132" s="74"/>
      <c r="K132" s="74"/>
      <c r="L132" s="149"/>
    </row>
    <row r="133" spans="1:12" ht="12.75" hidden="1" thickBot="1" x14ac:dyDescent="0.3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/>
      <c r="J133" s="74"/>
      <c r="K133" s="74"/>
      <c r="L133" s="149"/>
    </row>
    <row r="134" spans="1:12" ht="47.25" hidden="1" customHeight="1" x14ac:dyDescent="0.3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/>
      <c r="J134" s="74"/>
      <c r="K134" s="74"/>
      <c r="L134" s="149"/>
    </row>
    <row r="135" spans="1:12" ht="12.75" hidden="1" thickBot="1" x14ac:dyDescent="0.3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2" ht="12.75" hidden="1" thickBot="1" x14ac:dyDescent="0.3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/>
      <c r="J136" s="74"/>
      <c r="K136" s="74"/>
      <c r="L136" s="149"/>
    </row>
    <row r="137" spans="1:12" ht="12.75" hidden="1" thickBot="1" x14ac:dyDescent="0.3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/>
      <c r="J137" s="74"/>
      <c r="K137" s="74"/>
      <c r="L137" s="149"/>
    </row>
    <row r="138" spans="1:12" ht="10.5" hidden="1" customHeight="1" x14ac:dyDescent="0.3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/>
      <c r="J138" s="74"/>
      <c r="K138" s="74"/>
      <c r="L138" s="149"/>
    </row>
    <row r="139" spans="1:12" ht="12.75" hidden="1" thickBot="1" x14ac:dyDescent="0.3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/>
      <c r="J139" s="74"/>
      <c r="K139" s="74"/>
      <c r="L139" s="149"/>
    </row>
    <row r="140" spans="1:12" ht="48.75" hidden="1" thickBot="1" x14ac:dyDescent="0.3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2" ht="12.75" hidden="1" thickBot="1" x14ac:dyDescent="0.3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/>
      <c r="J141" s="74"/>
      <c r="K141" s="74"/>
      <c r="L141" s="149"/>
    </row>
    <row r="142" spans="1:12" ht="24.75" hidden="1" thickBot="1" x14ac:dyDescent="0.3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/>
      <c r="J142" s="74"/>
      <c r="K142" s="74"/>
      <c r="L142" s="149"/>
    </row>
    <row r="143" spans="1:12" ht="24.75" hidden="1" thickBot="1" x14ac:dyDescent="0.3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2" ht="12.75" hidden="1" thickBot="1" x14ac:dyDescent="0.3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/>
      <c r="J144" s="68"/>
      <c r="K144" s="68"/>
      <c r="L144" s="147"/>
    </row>
    <row r="145" spans="1:12" ht="12.75" hidden="1" thickBot="1" x14ac:dyDescent="0.3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/>
      <c r="J145" s="74"/>
      <c r="K145" s="74"/>
      <c r="L145" s="149"/>
    </row>
    <row r="146" spans="1:12" ht="24.75" hidden="1" thickBot="1" x14ac:dyDescent="0.3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/>
      <c r="J146" s="74"/>
      <c r="K146" s="74"/>
      <c r="L146" s="149"/>
    </row>
    <row r="147" spans="1:12" ht="24.75" hidden="1" thickBot="1" x14ac:dyDescent="0.3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/>
      <c r="J147" s="74"/>
      <c r="K147" s="74"/>
      <c r="L147" s="149"/>
    </row>
    <row r="148" spans="1:12" ht="24.75" hidden="1" thickBot="1" x14ac:dyDescent="0.3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/>
      <c r="J148" s="74"/>
      <c r="K148" s="74"/>
      <c r="L148" s="149"/>
    </row>
    <row r="149" spans="1:12" ht="24.75" hidden="1" thickBot="1" x14ac:dyDescent="0.3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/>
      <c r="J149" s="74"/>
      <c r="K149" s="74"/>
      <c r="L149" s="149"/>
    </row>
    <row r="150" spans="1:12" ht="24.75" hidden="1" customHeight="1" x14ac:dyDescent="0.3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2" ht="12.75" hidden="1" thickBot="1" x14ac:dyDescent="0.3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/>
      <c r="J151" s="74"/>
      <c r="K151" s="74"/>
      <c r="L151" s="149"/>
    </row>
    <row r="152" spans="1:12" ht="24.75" hidden="1" thickBot="1" x14ac:dyDescent="0.3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/>
      <c r="J152" s="74"/>
      <c r="K152" s="74"/>
      <c r="L152" s="149"/>
    </row>
    <row r="153" spans="1:12" ht="12.75" hidden="1" thickBot="1" x14ac:dyDescent="0.3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/>
      <c r="J153" s="74"/>
      <c r="K153" s="74"/>
      <c r="L153" s="149"/>
    </row>
    <row r="154" spans="1:12" ht="12.75" hidden="1" thickBot="1" x14ac:dyDescent="0.3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/>
      <c r="J154" s="74"/>
      <c r="K154" s="74"/>
      <c r="L154" s="149"/>
    </row>
    <row r="155" spans="1:12" ht="12.75" hidden="1" customHeight="1" x14ac:dyDescent="0.3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/>
      <c r="J155" s="74"/>
      <c r="K155" s="74"/>
      <c r="L155" s="149"/>
    </row>
    <row r="156" spans="1:12" ht="36.75" hidden="1" thickBot="1" x14ac:dyDescent="0.3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/>
      <c r="J156" s="74"/>
      <c r="K156" s="74"/>
      <c r="L156" s="149"/>
    </row>
    <row r="157" spans="1:12" ht="48.75" hidden="1" thickBot="1" x14ac:dyDescent="0.3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/>
      <c r="J157" s="74"/>
      <c r="K157" s="74"/>
      <c r="L157" s="149"/>
    </row>
    <row r="158" spans="1:12" ht="12.75" hidden="1" thickBot="1" x14ac:dyDescent="0.3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/>
      <c r="J158" s="154"/>
      <c r="K158" s="154"/>
      <c r="L158" s="156"/>
    </row>
    <row r="159" spans="1:12" ht="12.75" hidden="1" thickBot="1" x14ac:dyDescent="0.3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2" ht="12.75" hidden="1" thickBot="1" x14ac:dyDescent="0.3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/>
      <c r="J160" s="68"/>
      <c r="K160" s="68"/>
      <c r="L160" s="147"/>
    </row>
    <row r="161" spans="1:12" ht="24.75" hidden="1" thickBot="1" x14ac:dyDescent="0.3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/>
      <c r="J161" s="74"/>
      <c r="K161" s="74"/>
      <c r="L161" s="149"/>
    </row>
    <row r="162" spans="1:12" ht="12.75" hidden="1" thickBot="1" x14ac:dyDescent="0.3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/>
      <c r="J162" s="154"/>
      <c r="K162" s="154"/>
      <c r="L162" s="156"/>
    </row>
    <row r="163" spans="1:12" ht="12.75" hidden="1" thickBot="1" x14ac:dyDescent="0.3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/>
      <c r="J163" s="168"/>
      <c r="K163" s="168"/>
      <c r="L163" s="170"/>
    </row>
    <row r="164" spans="1:12" ht="24.75" hidden="1" thickBot="1" x14ac:dyDescent="0.3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2" ht="16.5" hidden="1" customHeight="1" x14ac:dyDescent="0.3">
      <c r="A165" s="273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2" ht="24.75" hidden="1" thickBot="1" x14ac:dyDescent="0.3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/>
      <c r="J166" s="74"/>
      <c r="K166" s="74"/>
      <c r="L166" s="149"/>
    </row>
    <row r="167" spans="1:12" ht="36.75" hidden="1" thickBot="1" x14ac:dyDescent="0.3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/>
      <c r="J167" s="74"/>
      <c r="K167" s="74"/>
      <c r="L167" s="149"/>
    </row>
    <row r="168" spans="1:12" ht="24.75" hidden="1" thickBot="1" x14ac:dyDescent="0.3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/>
      <c r="J168" s="74"/>
      <c r="K168" s="74"/>
      <c r="L168" s="149"/>
    </row>
    <row r="169" spans="1:12" ht="24.75" hidden="1" thickBot="1" x14ac:dyDescent="0.3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/>
      <c r="J169" s="74"/>
      <c r="K169" s="74"/>
      <c r="L169" s="149"/>
    </row>
    <row r="170" spans="1:12" ht="24.75" hidden="1" thickBot="1" x14ac:dyDescent="0.3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/>
      <c r="J170" s="74"/>
      <c r="K170" s="74"/>
      <c r="L170" s="149"/>
    </row>
    <row r="171" spans="1:12" s="172" customFormat="1" ht="48.75" hidden="1" thickBot="1" x14ac:dyDescent="0.3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/>
      <c r="J171" s="40"/>
      <c r="K171" s="40"/>
      <c r="L171" s="42"/>
    </row>
    <row r="172" spans="1:12" ht="12.75" hidden="1" thickBot="1" x14ac:dyDescent="0.3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2" ht="24.75" hidden="1" thickBot="1" x14ac:dyDescent="0.3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2" ht="36.75" hidden="1" thickBot="1" x14ac:dyDescent="0.3">
      <c r="A174" s="273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2" ht="24.75" hidden="1" thickBot="1" x14ac:dyDescent="0.3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/>
      <c r="J175" s="74"/>
      <c r="K175" s="74"/>
      <c r="L175" s="149"/>
    </row>
    <row r="176" spans="1:12" ht="36.75" hidden="1" thickBot="1" x14ac:dyDescent="0.3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/>
      <c r="J176" s="74"/>
      <c r="K176" s="74"/>
      <c r="L176" s="149"/>
    </row>
    <row r="177" spans="1:12" ht="24.75" hidden="1" thickBot="1" x14ac:dyDescent="0.3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/>
      <c r="J177" s="74"/>
      <c r="K177" s="74"/>
      <c r="L177" s="149"/>
    </row>
    <row r="178" spans="1:12" ht="84.75" hidden="1" thickBot="1" x14ac:dyDescent="0.3">
      <c r="A178" s="273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2" ht="72.75" hidden="1" thickBot="1" x14ac:dyDescent="0.3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/>
      <c r="J179" s="74"/>
      <c r="K179" s="74"/>
      <c r="L179" s="149"/>
    </row>
    <row r="180" spans="1:12" ht="72.75" hidden="1" thickBot="1" x14ac:dyDescent="0.3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/>
      <c r="J180" s="74"/>
      <c r="K180" s="74"/>
      <c r="L180" s="149"/>
    </row>
    <row r="181" spans="1:12" ht="72.75" hidden="1" thickBot="1" x14ac:dyDescent="0.3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/>
      <c r="J181" s="74"/>
      <c r="K181" s="74"/>
      <c r="L181" s="149"/>
    </row>
    <row r="182" spans="1:12" ht="60.75" hidden="1" thickBot="1" x14ac:dyDescent="0.3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/>
      <c r="J182" s="179"/>
      <c r="K182" s="179"/>
      <c r="L182" s="181"/>
    </row>
    <row r="183" spans="1:12" ht="48.75" hidden="1" thickBot="1" x14ac:dyDescent="0.3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2" ht="48.75" hidden="1" thickBot="1" x14ac:dyDescent="0.3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/>
      <c r="J184" s="154"/>
      <c r="K184" s="154"/>
      <c r="L184" s="156"/>
    </row>
    <row r="185" spans="1:12" ht="60.75" hidden="1" thickBot="1" x14ac:dyDescent="0.3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/>
      <c r="J185" s="68"/>
      <c r="K185" s="68"/>
      <c r="L185" s="147"/>
    </row>
    <row r="186" spans="1:12" ht="12.75" hidden="1" thickBot="1" x14ac:dyDescent="0.3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2" ht="24.75" hidden="1" thickBot="1" x14ac:dyDescent="0.3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2" ht="36.75" hidden="1" thickBot="1" x14ac:dyDescent="0.3">
      <c r="A188" s="273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/>
      <c r="J188" s="68"/>
      <c r="K188" s="68"/>
      <c r="L188" s="147"/>
    </row>
    <row r="189" spans="1:12" ht="24.75" hidden="1" thickBot="1" x14ac:dyDescent="0.3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/>
      <c r="J189" s="74"/>
      <c r="K189" s="74"/>
      <c r="L189" s="149"/>
    </row>
    <row r="190" spans="1:12" ht="12.75" hidden="1" thickBot="1" x14ac:dyDescent="0.3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2" ht="24.75" hidden="1" thickBot="1" x14ac:dyDescent="0.3">
      <c r="A191" s="273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2" ht="36.75" hidden="1" thickBot="1" x14ac:dyDescent="0.3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/>
      <c r="J192" s="74"/>
      <c r="K192" s="74"/>
      <c r="L192" s="149"/>
    </row>
    <row r="193" spans="1:12" s="24" customFormat="1" ht="24.75" hidden="1" thickBot="1" x14ac:dyDescent="0.3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2" ht="12.75" hidden="1" thickBot="1" x14ac:dyDescent="0.3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2" ht="12.75" hidden="1" thickBot="1" x14ac:dyDescent="0.3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2" ht="12.75" hidden="1" thickBot="1" x14ac:dyDescent="0.3">
      <c r="A196" s="273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/>
      <c r="J196" s="68"/>
      <c r="K196" s="68"/>
      <c r="L196" s="147"/>
    </row>
    <row r="197" spans="1:12" ht="24.75" hidden="1" thickBot="1" x14ac:dyDescent="0.3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2" ht="12.75" hidden="1" thickBot="1" x14ac:dyDescent="0.3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/>
      <c r="J198" s="74"/>
      <c r="K198" s="74"/>
      <c r="L198" s="149"/>
    </row>
    <row r="199" spans="1:12" ht="24.75" hidden="1" thickBot="1" x14ac:dyDescent="0.3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/>
      <c r="J199" s="74"/>
      <c r="K199" s="74"/>
      <c r="L199" s="149"/>
    </row>
    <row r="200" spans="1:12" ht="12.75" hidden="1" thickBot="1" x14ac:dyDescent="0.3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/>
      <c r="J200" s="74"/>
      <c r="K200" s="74"/>
      <c r="L200" s="149"/>
    </row>
    <row r="201" spans="1:12" ht="12.75" hidden="1" thickBot="1" x14ac:dyDescent="0.3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/>
      <c r="J201" s="74"/>
      <c r="K201" s="74"/>
      <c r="L201" s="149"/>
    </row>
    <row r="202" spans="1:12" ht="24.75" hidden="1" thickBot="1" x14ac:dyDescent="0.3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/>
      <c r="J202" s="74"/>
      <c r="K202" s="74"/>
      <c r="L202" s="149"/>
    </row>
    <row r="203" spans="1:12" ht="12.75" hidden="1" thickBot="1" x14ac:dyDescent="0.3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2" ht="12.75" hidden="1" thickBot="1" x14ac:dyDescent="0.3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2" ht="12.75" hidden="1" thickBot="1" x14ac:dyDescent="0.3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/>
      <c r="J205" s="68"/>
      <c r="K205" s="68"/>
      <c r="L205" s="147"/>
    </row>
    <row r="206" spans="1:12" ht="12.75" hidden="1" thickBot="1" x14ac:dyDescent="0.3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/>
      <c r="J206" s="74"/>
      <c r="K206" s="74"/>
      <c r="L206" s="149"/>
    </row>
    <row r="207" spans="1:12" ht="12.75" hidden="1" thickBot="1" x14ac:dyDescent="0.3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/>
      <c r="J207" s="74"/>
      <c r="K207" s="74"/>
      <c r="L207" s="149"/>
    </row>
    <row r="208" spans="1:12" ht="12.75" hidden="1" thickBot="1" x14ac:dyDescent="0.3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/>
      <c r="J208" s="74"/>
      <c r="K208" s="74"/>
      <c r="L208" s="149"/>
    </row>
    <row r="209" spans="1:12" ht="12.75" hidden="1" thickBot="1" x14ac:dyDescent="0.3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/>
      <c r="J209" s="74"/>
      <c r="K209" s="74"/>
      <c r="L209" s="149"/>
    </row>
    <row r="210" spans="1:12" ht="24.75" hidden="1" thickBot="1" x14ac:dyDescent="0.3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/>
      <c r="J210" s="74"/>
      <c r="K210" s="74"/>
      <c r="L210" s="149"/>
    </row>
    <row r="211" spans="1:12" ht="12.75" hidden="1" thickBot="1" x14ac:dyDescent="0.3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/>
      <c r="J211" s="74"/>
      <c r="K211" s="74"/>
      <c r="L211" s="149"/>
    </row>
    <row r="212" spans="1:12" ht="12.75" hidden="1" thickBot="1" x14ac:dyDescent="0.3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/>
      <c r="J212" s="74"/>
      <c r="K212" s="74"/>
      <c r="L212" s="149"/>
    </row>
    <row r="213" spans="1:12" ht="12.75" hidden="1" thickBot="1" x14ac:dyDescent="0.3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/>
      <c r="J213" s="74"/>
      <c r="K213" s="74"/>
      <c r="L213" s="149"/>
    </row>
    <row r="214" spans="1:12" ht="13.5" hidden="1" customHeight="1" x14ac:dyDescent="0.3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/>
      <c r="J214" s="74"/>
      <c r="K214" s="74"/>
      <c r="L214" s="149"/>
    </row>
    <row r="215" spans="1:12" ht="12.75" hidden="1" thickBot="1" x14ac:dyDescent="0.3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2" ht="12.75" hidden="1" thickBot="1" x14ac:dyDescent="0.3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/>
      <c r="J216" s="74"/>
      <c r="K216" s="74"/>
      <c r="L216" s="149"/>
    </row>
    <row r="217" spans="1:12" ht="12.75" hidden="1" thickBot="1" x14ac:dyDescent="0.3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/>
      <c r="J217" s="74"/>
      <c r="K217" s="74"/>
      <c r="L217" s="149"/>
    </row>
    <row r="218" spans="1:12" ht="12.75" hidden="1" thickBot="1" x14ac:dyDescent="0.3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/>
      <c r="J218" s="74"/>
      <c r="K218" s="74"/>
      <c r="L218" s="149"/>
    </row>
    <row r="219" spans="1:12" ht="24.75" hidden="1" thickBot="1" x14ac:dyDescent="0.3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/>
      <c r="J219" s="74"/>
      <c r="K219" s="74"/>
      <c r="L219" s="149"/>
    </row>
    <row r="220" spans="1:12" ht="14.25" hidden="1" customHeight="1" x14ac:dyDescent="0.3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/>
      <c r="J220" s="74"/>
      <c r="K220" s="74"/>
      <c r="L220" s="149"/>
    </row>
    <row r="221" spans="1:12" ht="14.25" hidden="1" customHeight="1" x14ac:dyDescent="0.3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/>
      <c r="J221" s="74"/>
      <c r="K221" s="74"/>
      <c r="L221" s="149"/>
    </row>
    <row r="222" spans="1:12" ht="24.75" hidden="1" thickBot="1" x14ac:dyDescent="0.3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/>
      <c r="J222" s="74"/>
      <c r="K222" s="74"/>
      <c r="L222" s="149"/>
    </row>
    <row r="223" spans="1:12" ht="24.75" hidden="1" thickBot="1" x14ac:dyDescent="0.3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/>
      <c r="J223" s="74"/>
      <c r="K223" s="74"/>
      <c r="L223" s="149"/>
    </row>
    <row r="224" spans="1:12" ht="24.75" hidden="1" thickBot="1" x14ac:dyDescent="0.3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/>
      <c r="J224" s="74"/>
      <c r="K224" s="74"/>
      <c r="L224" s="149"/>
    </row>
    <row r="225" spans="1:12" ht="12.75" hidden="1" thickBot="1" x14ac:dyDescent="0.3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/>
      <c r="J225" s="74"/>
      <c r="K225" s="74"/>
      <c r="L225" s="149"/>
    </row>
    <row r="226" spans="1:12" ht="12.75" hidden="1" thickBot="1" x14ac:dyDescent="0.3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2" ht="24.75" hidden="1" thickBot="1" x14ac:dyDescent="0.3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/>
      <c r="J227" s="74"/>
      <c r="K227" s="74"/>
      <c r="L227" s="149"/>
    </row>
    <row r="228" spans="1:12" ht="24.75" hidden="1" thickBot="1" x14ac:dyDescent="0.3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/>
      <c r="J228" s="154"/>
      <c r="K228" s="154"/>
      <c r="L228" s="156"/>
    </row>
    <row r="229" spans="1:12" ht="12.75" hidden="1" thickBot="1" x14ac:dyDescent="0.3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2" ht="14.25" hidden="1" customHeight="1" x14ac:dyDescent="0.3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2" ht="24.75" hidden="1" thickBot="1" x14ac:dyDescent="0.3">
      <c r="A231" s="273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/>
      <c r="J231" s="68"/>
      <c r="K231" s="68"/>
      <c r="L231" s="147"/>
    </row>
    <row r="232" spans="1:12" ht="12.75" hidden="1" thickBot="1" x14ac:dyDescent="0.3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2" ht="24.75" hidden="1" thickBot="1" x14ac:dyDescent="0.3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/>
      <c r="J233" s="68"/>
      <c r="K233" s="68"/>
      <c r="L233" s="147"/>
    </row>
    <row r="234" spans="1:12" ht="24.75" hidden="1" thickBot="1" x14ac:dyDescent="0.3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2" ht="12.75" hidden="1" thickBot="1" x14ac:dyDescent="0.3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/>
      <c r="J235" s="74"/>
      <c r="K235" s="74"/>
      <c r="L235" s="149"/>
    </row>
    <row r="236" spans="1:12" ht="12.75" hidden="1" thickBot="1" x14ac:dyDescent="0.3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/>
      <c r="J236" s="74"/>
      <c r="K236" s="74"/>
      <c r="L236" s="149"/>
    </row>
    <row r="237" spans="1:12" ht="25.5" hidden="1" customHeight="1" x14ac:dyDescent="0.3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2" ht="14.25" hidden="1" customHeight="1" x14ac:dyDescent="0.3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/>
      <c r="J238" s="74"/>
      <c r="K238" s="74"/>
      <c r="L238" s="149"/>
    </row>
    <row r="239" spans="1:12" ht="14.25" hidden="1" customHeight="1" x14ac:dyDescent="0.3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/>
      <c r="J239" s="74"/>
      <c r="K239" s="74"/>
      <c r="L239" s="149"/>
    </row>
    <row r="240" spans="1:12" ht="24.75" hidden="1" thickBot="1" x14ac:dyDescent="0.3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/>
      <c r="J240" s="74"/>
      <c r="K240" s="74"/>
      <c r="L240" s="149"/>
    </row>
    <row r="241" spans="1:12" ht="24.75" hidden="1" thickBot="1" x14ac:dyDescent="0.3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/>
      <c r="J241" s="74"/>
      <c r="K241" s="74"/>
      <c r="L241" s="149"/>
    </row>
    <row r="242" spans="1:12" ht="12.75" hidden="1" thickBot="1" x14ac:dyDescent="0.3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/>
      <c r="J242" s="74"/>
      <c r="K242" s="74"/>
      <c r="L242" s="149"/>
    </row>
    <row r="243" spans="1:12" ht="24.75" hidden="1" thickBot="1" x14ac:dyDescent="0.3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/>
      <c r="J243" s="74"/>
      <c r="K243" s="74"/>
      <c r="L243" s="149"/>
    </row>
    <row r="244" spans="1:12" ht="12.75" hidden="1" thickBot="1" x14ac:dyDescent="0.3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/>
      <c r="J244" s="74"/>
      <c r="K244" s="74"/>
      <c r="L244" s="149"/>
    </row>
    <row r="245" spans="1:12" ht="24.75" hidden="1" thickBot="1" x14ac:dyDescent="0.3">
      <c r="A245" s="273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2" ht="12.75" hidden="1" thickBot="1" x14ac:dyDescent="0.3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/>
      <c r="J246" s="74"/>
      <c r="K246" s="74"/>
      <c r="L246" s="149"/>
    </row>
    <row r="247" spans="1:12" ht="12.75" hidden="1" thickBot="1" x14ac:dyDescent="0.3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/>
      <c r="J247" s="74"/>
      <c r="K247" s="74"/>
      <c r="L247" s="149"/>
    </row>
    <row r="248" spans="1:12" ht="72.75" hidden="1" thickBot="1" x14ac:dyDescent="0.3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/>
      <c r="J248" s="74"/>
      <c r="K248" s="74"/>
      <c r="L248" s="149"/>
    </row>
    <row r="249" spans="1:12" ht="39.75" hidden="1" customHeight="1" x14ac:dyDescent="0.3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/>
      <c r="J249" s="74"/>
      <c r="K249" s="74"/>
      <c r="L249" s="149"/>
    </row>
    <row r="250" spans="1:12" ht="12.75" hidden="1" thickBot="1" x14ac:dyDescent="0.3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2" ht="24.75" hidden="1" thickBot="1" x14ac:dyDescent="0.3">
      <c r="A251" s="273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2" ht="12.75" hidden="1" thickBot="1" x14ac:dyDescent="0.3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/>
      <c r="J252" s="74"/>
      <c r="K252" s="74"/>
      <c r="L252" s="149"/>
    </row>
    <row r="253" spans="1:12" ht="24.75" hidden="1" thickBot="1" x14ac:dyDescent="0.3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/>
      <c r="J253" s="74"/>
      <c r="K253" s="74"/>
      <c r="L253" s="149"/>
    </row>
    <row r="254" spans="1:12" ht="24.75" hidden="1" thickBot="1" x14ac:dyDescent="0.3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/>
      <c r="J254" s="74"/>
      <c r="K254" s="74"/>
      <c r="L254" s="149"/>
    </row>
    <row r="255" spans="1:12" ht="12.75" hidden="1" thickBot="1" x14ac:dyDescent="0.3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/>
      <c r="J255" s="68"/>
      <c r="K255" s="68"/>
      <c r="L255" s="147"/>
    </row>
    <row r="256" spans="1:12" ht="24.75" hidden="1" thickBot="1" x14ac:dyDescent="0.3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/>
      <c r="J256" s="179"/>
      <c r="K256" s="179"/>
      <c r="L256" s="181"/>
    </row>
    <row r="257" spans="1:13" ht="12.75" hidden="1" thickBot="1" x14ac:dyDescent="0.3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/>
      <c r="J257" s="74"/>
      <c r="K257" s="74"/>
      <c r="L257" s="149"/>
    </row>
    <row r="258" spans="1:13" ht="36.75" hidden="1" thickBot="1" x14ac:dyDescent="0.3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.75" hidden="1" thickBot="1" x14ac:dyDescent="0.3">
      <c r="A259" s="273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t="12.75" hidden="1" thickBot="1" x14ac:dyDescent="0.3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/>
      <c r="J260" s="74"/>
      <c r="K260" s="74"/>
      <c r="L260" s="149"/>
    </row>
    <row r="261" spans="1:13" ht="36.75" hidden="1" thickBot="1" x14ac:dyDescent="0.3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/>
      <c r="J261" s="74"/>
      <c r="K261" s="74"/>
      <c r="L261" s="149"/>
    </row>
    <row r="262" spans="1:13" ht="36.75" hidden="1" thickBot="1" x14ac:dyDescent="0.3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/>
      <c r="J262" s="74"/>
      <c r="K262" s="74"/>
      <c r="L262" s="149"/>
    </row>
    <row r="263" spans="1:13" ht="36.75" hidden="1" thickBot="1" x14ac:dyDescent="0.3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t="12.75" hidden="1" thickBot="1" x14ac:dyDescent="0.3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/>
      <c r="J264" s="74"/>
      <c r="K264" s="74"/>
      <c r="L264" s="149"/>
    </row>
    <row r="265" spans="1:13" ht="12.75" hidden="1" thickBot="1" x14ac:dyDescent="0.3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/>
      <c r="J265" s="74"/>
      <c r="K265" s="74"/>
      <c r="L265" s="149"/>
    </row>
    <row r="266" spans="1:13" ht="24.75" hidden="1" thickBot="1" x14ac:dyDescent="0.3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/>
      <c r="J266" s="74"/>
      <c r="K266" s="74"/>
      <c r="L266" s="149"/>
    </row>
    <row r="267" spans="1:13" ht="36.75" hidden="1" thickBot="1" x14ac:dyDescent="0.3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/>
      <c r="J267" s="74"/>
      <c r="K267" s="74"/>
      <c r="L267" s="149"/>
      <c r="M267" s="208"/>
    </row>
    <row r="268" spans="1:13" ht="36.75" hidden="1" thickBot="1" x14ac:dyDescent="0.3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t="24.75" hidden="1" thickBot="1" x14ac:dyDescent="0.3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.75" hidden="1" thickBot="1" x14ac:dyDescent="0.3">
      <c r="A270" s="273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/>
      <c r="J270" s="68"/>
      <c r="K270" s="68"/>
      <c r="L270" s="147"/>
    </row>
    <row r="271" spans="1:13" s="208" customFormat="1" ht="36.75" hidden="1" thickBot="1" x14ac:dyDescent="0.3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.75" hidden="1" thickBot="1" x14ac:dyDescent="0.3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/>
      <c r="J272" s="74"/>
      <c r="K272" s="74"/>
      <c r="L272" s="149"/>
    </row>
    <row r="273" spans="1:12" s="208" customFormat="1" ht="36.75" hidden="1" thickBot="1" x14ac:dyDescent="0.3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/>
      <c r="J273" s="74"/>
      <c r="K273" s="74"/>
      <c r="L273" s="149"/>
    </row>
    <row r="274" spans="1:12" ht="24.75" hidden="1" thickBot="1" x14ac:dyDescent="0.3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/>
      <c r="J274" s="74"/>
      <c r="K274" s="74"/>
      <c r="L274" s="149"/>
    </row>
    <row r="275" spans="1:12" ht="24.75" hidden="1" thickBot="1" x14ac:dyDescent="0.3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2" ht="48.75" hidden="1" thickBot="1" x14ac:dyDescent="0.3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/>
      <c r="J276" s="74"/>
      <c r="K276" s="74"/>
      <c r="L276" s="149"/>
    </row>
    <row r="277" spans="1:12" ht="96.75" hidden="1" thickBot="1" x14ac:dyDescent="0.3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/>
      <c r="J277" s="74"/>
      <c r="K277" s="74"/>
      <c r="L277" s="149"/>
    </row>
    <row r="278" spans="1:12" ht="24.75" hidden="1" thickBot="1" x14ac:dyDescent="0.3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/>
      <c r="J278" s="68"/>
      <c r="K278" s="68"/>
      <c r="L278" s="147"/>
    </row>
    <row r="279" spans="1:12" ht="12.75" hidden="1" thickBot="1" x14ac:dyDescent="0.3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2" ht="12.75" hidden="1" thickBot="1" x14ac:dyDescent="0.3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/>
      <c r="J280" s="81"/>
      <c r="K280" s="81"/>
      <c r="L280" s="220"/>
    </row>
    <row r="281" spans="1:12" ht="12.75" hidden="1" thickBot="1" x14ac:dyDescent="0.3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2" ht="12.75" hidden="1" thickBot="1" x14ac:dyDescent="0.3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2" ht="24.75" hidden="1" thickBot="1" x14ac:dyDescent="0.3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2" ht="12.75" hidden="1" thickBot="1" x14ac:dyDescent="0.3">
      <c r="A284" s="222"/>
      <c r="B284" s="222" t="s">
        <v>295</v>
      </c>
      <c r="C284" s="223">
        <f t="shared" ref="C284:L284" si="40">SUM(C281,C268,C229,C194,C186,C172,C74,C52)</f>
        <v>0</v>
      </c>
      <c r="D284" s="223">
        <f t="shared" si="40"/>
        <v>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0</v>
      </c>
      <c r="I284" s="223">
        <f t="shared" si="40"/>
        <v>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2" s="24" customFormat="1" ht="13.5" thickTop="1" thickBot="1" x14ac:dyDescent="0.3">
      <c r="A285" s="291" t="s">
        <v>296</v>
      </c>
      <c r="B285" s="292"/>
      <c r="C285" s="227">
        <f>SUM(D285:G285)</f>
        <v>88100</v>
      </c>
      <c r="D285" s="228">
        <f>SUM(D24,D25,D41)-D50</f>
        <v>88100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88100</v>
      </c>
      <c r="I285" s="228">
        <f>SUM(I24,I25,I41)-I50</f>
        <v>88100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2" s="24" customFormat="1" ht="12.75" thickTop="1" x14ac:dyDescent="0.25">
      <c r="A286" s="310" t="s">
        <v>297</v>
      </c>
      <c r="B286" s="311"/>
      <c r="C286" s="231">
        <f t="shared" ref="C286:L286" si="41">SUM(C287,C288)-C295+C296</f>
        <v>-88100</v>
      </c>
      <c r="D286" s="232">
        <f t="shared" si="41"/>
        <v>-88100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-88100</v>
      </c>
      <c r="I286" s="232">
        <f t="shared" si="41"/>
        <v>-88100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2" s="24" customFormat="1" ht="12.75" hidden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2" s="24" customFormat="1" hidden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idden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24" hidden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idden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24" hidden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idden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24" hidden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48" x14ac:dyDescent="0.25">
      <c r="A296" s="238" t="s">
        <v>316</v>
      </c>
      <c r="B296" s="249" t="s">
        <v>317</v>
      </c>
      <c r="C296" s="250">
        <f>SUM(D296:G296)</f>
        <v>-88100</v>
      </c>
      <c r="D296" s="168">
        <v>-88100</v>
      </c>
      <c r="E296" s="168"/>
      <c r="F296" s="168"/>
      <c r="G296" s="169"/>
      <c r="H296" s="250">
        <f>SUM(I296:L296)</f>
        <v>-88100</v>
      </c>
      <c r="I296" s="168">
        <v>-88100</v>
      </c>
      <c r="J296" s="168"/>
      <c r="K296" s="168"/>
      <c r="L296" s="170"/>
    </row>
    <row r="297" spans="1:1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5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</sheetData>
  <sheetProtection algorithmName="SHA-512" hashValue="JcoeWdEkT+UuW7e8OovIHxNAJjC9XuGk7FWsrjNBusmTun7BQh+Zkgr7aLJQA/7GT7s50VNVuAjF0uYsF9P8hw==" saltValue="P8+uk5ZkzmOAAMXnXPPCJw==" spinCount="100000" sheet="1" objects="1" scenarios="1" selectLockedCells="1" selectUnlockedCells="1"/>
  <autoFilter ref="A18:L296">
    <filterColumn colId="7">
      <filters blank="1">
        <filter val="88 100"/>
        <filter val="-88 1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2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404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405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406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58000</v>
      </c>
      <c r="D20" s="28">
        <f>SUM(D21,D24,D25,D41,D42)</f>
        <v>58000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30000</v>
      </c>
      <c r="I20" s="28">
        <f>SUM(I21,I24,I25,I41,I42)</f>
        <v>30000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58000</v>
      </c>
      <c r="D24" s="51">
        <f>58000</f>
        <v>58000</v>
      </c>
      <c r="E24" s="51"/>
      <c r="F24" s="52" t="s">
        <v>36</v>
      </c>
      <c r="G24" s="53" t="s">
        <v>36</v>
      </c>
      <c r="H24" s="50">
        <f t="shared" si="1"/>
        <v>30000</v>
      </c>
      <c r="I24" s="51">
        <f>I50</f>
        <v>30000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58000</v>
      </c>
      <c r="D49" s="120">
        <f>SUM(D50,D281)</f>
        <v>58000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30000</v>
      </c>
      <c r="I49" s="120">
        <f>SUM(I50,I281)</f>
        <v>30000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58000</v>
      </c>
      <c r="D50" s="126">
        <f>SUM(D51,D193)</f>
        <v>58000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30000</v>
      </c>
      <c r="I50" s="126">
        <f>SUM(I51,I193)</f>
        <v>30000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58000</v>
      </c>
      <c r="D51" s="131">
        <f>SUM(D52,D74,D172,D186)</f>
        <v>58000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30000</v>
      </c>
      <c r="I51" s="131">
        <f>SUM(I52,I74,I172,I186)</f>
        <v>30000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5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58000</v>
      </c>
      <c r="D74" s="136">
        <f>SUM(D75,D82,D129,D163,D164,D171)</f>
        <v>58000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30000</v>
      </c>
      <c r="I74" s="136">
        <f>SUM(I75,I82,I129,I163,I164,I171)</f>
        <v>30000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5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48000</v>
      </c>
      <c r="D82" s="63">
        <f>SUM(D83,D88,D94,D102,D111,D115,D121,D127)</f>
        <v>48000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30000</v>
      </c>
      <c r="I82" s="63">
        <f>SUM(I83,I88,I94,I102,I111,I115,I121,I127)</f>
        <v>30000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48000</v>
      </c>
      <c r="D121" s="151">
        <f>SUM(D122:D126)</f>
        <v>48000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30000</v>
      </c>
      <c r="I121" s="151">
        <f>SUM(I122:I126)</f>
        <v>30000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48000</v>
      </c>
      <c r="D126" s="74">
        <f>30000+18000</f>
        <v>48000</v>
      </c>
      <c r="E126" s="74"/>
      <c r="F126" s="74"/>
      <c r="G126" s="148"/>
      <c r="H126" s="72">
        <f t="shared" si="8"/>
        <v>30000</v>
      </c>
      <c r="I126" s="74">
        <v>30000</v>
      </c>
      <c r="J126" s="74"/>
      <c r="K126" s="74"/>
      <c r="L126" s="149"/>
      <c r="M126" s="253"/>
    </row>
    <row r="127" spans="1:13" ht="24" hidden="1" x14ac:dyDescent="0.25">
      <c r="A127" s="275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10000</v>
      </c>
      <c r="D129" s="63">
        <f>SUM(D130,D135,D139,D140,D143,D150,D158,D159,D162)</f>
        <v>10000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5">
        <v>2310</v>
      </c>
      <c r="B130" s="65" t="s">
        <v>139</v>
      </c>
      <c r="C130" s="66">
        <f t="shared" si="7"/>
        <v>10000</v>
      </c>
      <c r="D130" s="160">
        <f>SUM(D131:D134)</f>
        <v>10000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10000</v>
      </c>
      <c r="D134" s="74">
        <f>10000</f>
        <v>10000</v>
      </c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5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5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5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5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5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5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5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5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5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5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5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58000</v>
      </c>
      <c r="D284" s="223">
        <f t="shared" si="40"/>
        <v>58000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30000</v>
      </c>
      <c r="I284" s="223">
        <f t="shared" si="40"/>
        <v>30000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</sheetData>
  <sheetProtection algorithmName="SHA-512" hashValue="orbwwvYXhk+lNNYPNn0E4qZ7k/2SGafSHafaqyk3GMNWB9gkNotFvwH+1SXNzq9fnJY0QfBjGSO2ZbGyNtvwiw==" saltValue="cupcmcKPnJvOmdTeX4NVWA==" spinCount="100000" sheet="1" objects="1" scenarios="1" selectLockedCells="1" selectUnlockedCells="1"/>
  <autoFilter ref="A18:M296">
    <filterColumn colId="7">
      <filters>
        <filter val="30 0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05"/>
  <sheetViews>
    <sheetView showGridLines="0" view="pageLayout" zoomScaleNormal="100" workbookViewId="0">
      <selection activeCell="P48" sqref="P48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407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408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673674</v>
      </c>
      <c r="D20" s="28">
        <f>SUM(D21,D24,D25,D41,D42)</f>
        <v>673674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613674</v>
      </c>
      <c r="I20" s="28">
        <f>SUM(I21,I24,I25,I41,I42)</f>
        <v>613674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673674</v>
      </c>
      <c r="D24" s="51">
        <f>673674</f>
        <v>673674</v>
      </c>
      <c r="E24" s="51"/>
      <c r="F24" s="52" t="s">
        <v>36</v>
      </c>
      <c r="G24" s="53" t="s">
        <v>36</v>
      </c>
      <c r="H24" s="50">
        <f t="shared" si="1"/>
        <v>613674</v>
      </c>
      <c r="I24" s="51">
        <f>I50</f>
        <v>613674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673674</v>
      </c>
      <c r="D49" s="120">
        <f>SUM(D50,D281)</f>
        <v>673674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613674</v>
      </c>
      <c r="I49" s="120">
        <f>SUM(I50,I281)</f>
        <v>613674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673674</v>
      </c>
      <c r="D50" s="126">
        <f>SUM(D51,D193)</f>
        <v>673674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613674</v>
      </c>
      <c r="I50" s="126">
        <f>SUM(I51,I193)</f>
        <v>613674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669265</v>
      </c>
      <c r="D51" s="131">
        <f>SUM(D52,D74,D172,D186)</f>
        <v>669265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609265</v>
      </c>
      <c r="I51" s="131">
        <f>SUM(I52,I74,I172,I186)</f>
        <v>609265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x14ac:dyDescent="0.25">
      <c r="A52" s="134">
        <v>1000</v>
      </c>
      <c r="B52" s="134" t="s">
        <v>63</v>
      </c>
      <c r="C52" s="135">
        <f t="shared" si="5"/>
        <v>7030</v>
      </c>
      <c r="D52" s="136">
        <f>SUM(D53,D66)</f>
        <v>7030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7030</v>
      </c>
      <c r="I52" s="136">
        <f>SUM(I53,I66)</f>
        <v>7030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x14ac:dyDescent="0.25">
      <c r="A53" s="56">
        <v>1100</v>
      </c>
      <c r="B53" s="139" t="s">
        <v>64</v>
      </c>
      <c r="C53" s="57">
        <f t="shared" si="5"/>
        <v>6630</v>
      </c>
      <c r="D53" s="63">
        <f>SUM(D54,D57,D65)</f>
        <v>6630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6630</v>
      </c>
      <c r="I53" s="63">
        <f>SUM(I54,I57,I65)</f>
        <v>6630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x14ac:dyDescent="0.25">
      <c r="A65" s="142">
        <v>1150</v>
      </c>
      <c r="B65" s="101" t="s">
        <v>76</v>
      </c>
      <c r="C65" s="108">
        <f t="shared" si="5"/>
        <v>6630</v>
      </c>
      <c r="D65" s="154">
        <f>6330+300</f>
        <v>6630</v>
      </c>
      <c r="E65" s="154"/>
      <c r="F65" s="154"/>
      <c r="G65" s="155"/>
      <c r="H65" s="108">
        <f t="shared" si="6"/>
        <v>6630</v>
      </c>
      <c r="I65" s="154">
        <v>6630</v>
      </c>
      <c r="J65" s="154"/>
      <c r="K65" s="154"/>
      <c r="L65" s="156"/>
      <c r="M65" s="253"/>
    </row>
    <row r="66" spans="1:13" ht="36" x14ac:dyDescent="0.25">
      <c r="A66" s="56">
        <v>1200</v>
      </c>
      <c r="B66" s="139" t="s">
        <v>77</v>
      </c>
      <c r="C66" s="57">
        <f t="shared" si="5"/>
        <v>400</v>
      </c>
      <c r="D66" s="63">
        <f>SUM(D67:D68)</f>
        <v>400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400</v>
      </c>
      <c r="I66" s="63">
        <f>SUM(I67:I68)</f>
        <v>400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x14ac:dyDescent="0.25">
      <c r="A67" s="275">
        <v>1210</v>
      </c>
      <c r="B67" s="65" t="s">
        <v>78</v>
      </c>
      <c r="C67" s="66">
        <f t="shared" si="5"/>
        <v>400</v>
      </c>
      <c r="D67" s="68">
        <f>400</f>
        <v>400</v>
      </c>
      <c r="E67" s="68"/>
      <c r="F67" s="68"/>
      <c r="G67" s="146"/>
      <c r="H67" s="66">
        <f t="shared" si="6"/>
        <v>400</v>
      </c>
      <c r="I67" s="68">
        <v>400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662235</v>
      </c>
      <c r="D74" s="136">
        <f>SUM(D75,D82,D129,D163,D164,D171)</f>
        <v>662235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602235</v>
      </c>
      <c r="I74" s="136">
        <f>SUM(I75,I82,I129,I163,I164,I171)</f>
        <v>602235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5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660395</v>
      </c>
      <c r="D82" s="63">
        <f>SUM(D83,D88,D94,D102,D111,D115,D121,D127)</f>
        <v>660395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600395</v>
      </c>
      <c r="I82" s="63">
        <f>SUM(I83,I88,I94,I102,I111,I115,I121,I127)</f>
        <v>600395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x14ac:dyDescent="0.25">
      <c r="A94" s="150">
        <v>2230</v>
      </c>
      <c r="B94" s="71" t="s">
        <v>103</v>
      </c>
      <c r="C94" s="72">
        <f t="shared" si="5"/>
        <v>4850</v>
      </c>
      <c r="D94" s="151">
        <f>SUM(D95:D101)</f>
        <v>4850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4850</v>
      </c>
      <c r="I94" s="151">
        <f>SUM(I95:I101)</f>
        <v>4850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x14ac:dyDescent="0.25">
      <c r="A95" s="44">
        <v>2231</v>
      </c>
      <c r="B95" s="71" t="s">
        <v>104</v>
      </c>
      <c r="C95" s="72">
        <f t="shared" si="5"/>
        <v>4850</v>
      </c>
      <c r="D95" s="74">
        <f>4650+200</f>
        <v>4850</v>
      </c>
      <c r="E95" s="74"/>
      <c r="F95" s="74"/>
      <c r="G95" s="148"/>
      <c r="H95" s="72">
        <f t="shared" si="6"/>
        <v>4850</v>
      </c>
      <c r="I95" s="74">
        <v>4850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x14ac:dyDescent="0.25">
      <c r="A115" s="150">
        <v>2260</v>
      </c>
      <c r="B115" s="71" t="s">
        <v>124</v>
      </c>
      <c r="C115" s="72">
        <f t="shared" ref="C115:C186" si="7">SUM(D115:G115)</f>
        <v>800</v>
      </c>
      <c r="D115" s="151">
        <f>SUM(D116:D120)</f>
        <v>800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800</v>
      </c>
      <c r="I115" s="151">
        <f>SUM(I116:I120)</f>
        <v>800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x14ac:dyDescent="0.25">
      <c r="A116" s="44">
        <v>2261</v>
      </c>
      <c r="B116" s="71" t="s">
        <v>125</v>
      </c>
      <c r="C116" s="72">
        <f t="shared" si="7"/>
        <v>300</v>
      </c>
      <c r="D116" s="74">
        <f>300</f>
        <v>300</v>
      </c>
      <c r="E116" s="74"/>
      <c r="F116" s="74"/>
      <c r="G116" s="148"/>
      <c r="H116" s="72">
        <f t="shared" si="8"/>
        <v>300</v>
      </c>
      <c r="I116" s="74">
        <v>300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x14ac:dyDescent="0.25">
      <c r="A119" s="44">
        <v>2264</v>
      </c>
      <c r="B119" s="71" t="s">
        <v>128</v>
      </c>
      <c r="C119" s="72">
        <f t="shared" si="7"/>
        <v>500</v>
      </c>
      <c r="D119" s="74">
        <f>500</f>
        <v>500</v>
      </c>
      <c r="E119" s="74"/>
      <c r="F119" s="74"/>
      <c r="G119" s="148"/>
      <c r="H119" s="72">
        <f t="shared" si="8"/>
        <v>500</v>
      </c>
      <c r="I119" s="74">
        <v>500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654745</v>
      </c>
      <c r="D121" s="151">
        <f>SUM(D122:D126)</f>
        <v>654745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594745</v>
      </c>
      <c r="I121" s="151">
        <f>SUM(I122:I126)</f>
        <v>594745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654745</v>
      </c>
      <c r="D126" s="74">
        <f>280+232710+35309+107745+155500+8101+50000+50000+15100</f>
        <v>654745</v>
      </c>
      <c r="E126" s="74"/>
      <c r="F126" s="74"/>
      <c r="G126" s="148"/>
      <c r="H126" s="72">
        <f t="shared" si="8"/>
        <v>594745</v>
      </c>
      <c r="I126" s="74">
        <v>594745</v>
      </c>
      <c r="J126" s="74"/>
      <c r="K126" s="74"/>
      <c r="L126" s="149"/>
      <c r="M126" s="253"/>
    </row>
    <row r="127" spans="1:13" ht="24" hidden="1" x14ac:dyDescent="0.25">
      <c r="A127" s="275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customHeight="1" x14ac:dyDescent="0.25">
      <c r="A129" s="56">
        <v>2300</v>
      </c>
      <c r="B129" s="139" t="s">
        <v>138</v>
      </c>
      <c r="C129" s="57">
        <f t="shared" si="7"/>
        <v>1840</v>
      </c>
      <c r="D129" s="63">
        <f>SUM(D130,D135,D139,D140,D143,D150,D158,D159,D162)</f>
        <v>1840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1840</v>
      </c>
      <c r="I129" s="63">
        <f>SUM(I130,I135,I139,I140,I143,I150,I158,I159,I162)</f>
        <v>1840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x14ac:dyDescent="0.25">
      <c r="A130" s="275">
        <v>2310</v>
      </c>
      <c r="B130" s="65" t="s">
        <v>139</v>
      </c>
      <c r="C130" s="66">
        <f t="shared" si="7"/>
        <v>1640</v>
      </c>
      <c r="D130" s="160">
        <f>SUM(D131:D134)</f>
        <v>1640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1640</v>
      </c>
      <c r="I130" s="160">
        <f t="shared" si="10"/>
        <v>1640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x14ac:dyDescent="0.25">
      <c r="A131" s="44">
        <v>2311</v>
      </c>
      <c r="B131" s="71" t="s">
        <v>140</v>
      </c>
      <c r="C131" s="72">
        <f t="shared" si="7"/>
        <v>40</v>
      </c>
      <c r="D131" s="74">
        <f>40</f>
        <v>40</v>
      </c>
      <c r="E131" s="74"/>
      <c r="F131" s="74"/>
      <c r="G131" s="148"/>
      <c r="H131" s="72">
        <f t="shared" si="8"/>
        <v>40</v>
      </c>
      <c r="I131" s="74">
        <v>40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customHeight="1" x14ac:dyDescent="0.25">
      <c r="A134" s="44">
        <v>2314</v>
      </c>
      <c r="B134" s="71" t="s">
        <v>143</v>
      </c>
      <c r="C134" s="72">
        <f t="shared" si="7"/>
        <v>1600</v>
      </c>
      <c r="D134" s="74">
        <f>1600</f>
        <v>1600</v>
      </c>
      <c r="E134" s="74"/>
      <c r="F134" s="74"/>
      <c r="G134" s="148"/>
      <c r="H134" s="72">
        <f t="shared" si="8"/>
        <v>1600</v>
      </c>
      <c r="I134" s="74">
        <v>1600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x14ac:dyDescent="0.25">
      <c r="A162" s="142">
        <v>2390</v>
      </c>
      <c r="B162" s="101" t="s">
        <v>171</v>
      </c>
      <c r="C162" s="108">
        <f t="shared" si="7"/>
        <v>200</v>
      </c>
      <c r="D162" s="154">
        <f>200</f>
        <v>200</v>
      </c>
      <c r="E162" s="154"/>
      <c r="F162" s="154"/>
      <c r="G162" s="155"/>
      <c r="H162" s="108">
        <f t="shared" si="8"/>
        <v>200</v>
      </c>
      <c r="I162" s="154">
        <v>200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5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5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5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5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5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x14ac:dyDescent="0.25">
      <c r="A193" s="187"/>
      <c r="B193" s="19" t="s">
        <v>202</v>
      </c>
      <c r="C193" s="130">
        <f t="shared" si="23"/>
        <v>4409</v>
      </c>
      <c r="D193" s="131">
        <f>SUM(D194,D229,D268)</f>
        <v>4409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4409</v>
      </c>
      <c r="I193" s="131">
        <f>SUM(I194,I229,I268)</f>
        <v>4409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5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x14ac:dyDescent="0.25">
      <c r="A229" s="134">
        <v>6000</v>
      </c>
      <c r="B229" s="134" t="s">
        <v>238</v>
      </c>
      <c r="C229" s="192">
        <f t="shared" si="23"/>
        <v>4409</v>
      </c>
      <c r="D229" s="136">
        <f>D230+D250+D258</f>
        <v>4409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4409</v>
      </c>
      <c r="I229" s="136">
        <f>I230+I250+I258</f>
        <v>4409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5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5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5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x14ac:dyDescent="0.25">
      <c r="A258" s="56">
        <v>6400</v>
      </c>
      <c r="B258" s="139" t="s">
        <v>267</v>
      </c>
      <c r="C258" s="174">
        <f>SUM(D258:G258)</f>
        <v>4409</v>
      </c>
      <c r="D258" s="63">
        <f>SUM(D259,D263)</f>
        <v>4409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4409</v>
      </c>
      <c r="I258" s="63">
        <f>SUM(I259,I263)</f>
        <v>4409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5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x14ac:dyDescent="0.25">
      <c r="A263" s="150">
        <v>6420</v>
      </c>
      <c r="B263" s="71" t="s">
        <v>272</v>
      </c>
      <c r="C263" s="190">
        <f t="shared" si="23"/>
        <v>4409</v>
      </c>
      <c r="D263" s="151">
        <f>SUM(D264:D267)</f>
        <v>4409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4409</v>
      </c>
      <c r="I263" s="151">
        <f>SUM(I264:I267)</f>
        <v>4409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x14ac:dyDescent="0.25">
      <c r="A265" s="44">
        <v>6422</v>
      </c>
      <c r="B265" s="71" t="s">
        <v>274</v>
      </c>
      <c r="C265" s="190">
        <f t="shared" si="36"/>
        <v>3709</v>
      </c>
      <c r="D265" s="74">
        <v>3709</v>
      </c>
      <c r="E265" s="74"/>
      <c r="F265" s="74"/>
      <c r="G265" s="148"/>
      <c r="H265" s="197">
        <f t="shared" si="37"/>
        <v>3709</v>
      </c>
      <c r="I265" s="74">
        <v>3709</v>
      </c>
      <c r="J265" s="74"/>
      <c r="K265" s="74"/>
      <c r="L265" s="149"/>
      <c r="M265" s="253"/>
    </row>
    <row r="266" spans="1:13" x14ac:dyDescent="0.25">
      <c r="A266" s="44">
        <v>6423</v>
      </c>
      <c r="B266" s="71" t="s">
        <v>275</v>
      </c>
      <c r="C266" s="190">
        <f>SUM(D266:G266)</f>
        <v>700</v>
      </c>
      <c r="D266" s="74">
        <f>700</f>
        <v>700</v>
      </c>
      <c r="E266" s="74"/>
      <c r="F266" s="74"/>
      <c r="G266" s="148"/>
      <c r="H266" s="197">
        <f>SUM(I266:L266)</f>
        <v>700</v>
      </c>
      <c r="I266" s="74">
        <v>700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5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673674</v>
      </c>
      <c r="D284" s="223">
        <f t="shared" si="40"/>
        <v>673674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613674</v>
      </c>
      <c r="I284" s="223">
        <f t="shared" si="40"/>
        <v>613674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</sheetData>
  <sheetProtection algorithmName="SHA-512" hashValue="q5FIJJpp+tyLG6gkZBRGNdWpvpLmQP5RAseom4yxr0s2qJqJ3Fr+jz7le3+gbR9/CWntFse/pW6TNSRnRf6XdQ==" saltValue="I2ohyp21dAHBwbFy3DOUMg==" spinCount="100000" sheet="1" objects="1" scenarios="1" selectLockedCells="1" selectUnlockedCells="1"/>
  <autoFilter ref="A18:M296">
    <filterColumn colId="7">
      <filters blank="1">
        <filter val="1 600"/>
        <filter val="1 640"/>
        <filter val="1 840"/>
        <filter val="200"/>
        <filter val="3 709"/>
        <filter val="300"/>
        <filter val="4 409"/>
        <filter val="4 850"/>
        <filter val="40"/>
        <filter val="400"/>
        <filter val="500"/>
        <filter val="594 745"/>
        <filter val="6 630"/>
        <filter val="600 395"/>
        <filter val="602 235"/>
        <filter val="609 265"/>
        <filter val="613 674"/>
        <filter val="7 030"/>
        <filter val="700"/>
        <filter val="8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2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409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397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410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231000</v>
      </c>
      <c r="D20" s="28">
        <f>SUM(D21,D24,D25,D41,D42)</f>
        <v>231000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188500</v>
      </c>
      <c r="I20" s="28">
        <f>SUM(I21,I24,I25,I41,I42)</f>
        <v>188500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231000</v>
      </c>
      <c r="D24" s="51">
        <f>231000</f>
        <v>231000</v>
      </c>
      <c r="E24" s="51"/>
      <c r="F24" s="52" t="s">
        <v>36</v>
      </c>
      <c r="G24" s="53" t="s">
        <v>36</v>
      </c>
      <c r="H24" s="50">
        <f t="shared" si="1"/>
        <v>188500</v>
      </c>
      <c r="I24" s="51">
        <f>I50</f>
        <v>188500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231000</v>
      </c>
      <c r="D49" s="120">
        <f>SUM(D50,D281)</f>
        <v>231000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188500</v>
      </c>
      <c r="I49" s="120">
        <f>SUM(I50,I281)</f>
        <v>188500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231000</v>
      </c>
      <c r="D50" s="126">
        <f>SUM(D51,D193)</f>
        <v>231000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188500</v>
      </c>
      <c r="I50" s="126">
        <f>SUM(I51,I193)</f>
        <v>188500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231000</v>
      </c>
      <c r="D51" s="131">
        <f>SUM(D52,D74,D172,D186)</f>
        <v>231000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188500</v>
      </c>
      <c r="I51" s="131">
        <f>SUM(I52,I74,I172,I186)</f>
        <v>188500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x14ac:dyDescent="0.25">
      <c r="A52" s="134">
        <v>1000</v>
      </c>
      <c r="B52" s="134" t="s">
        <v>63</v>
      </c>
      <c r="C52" s="135">
        <f t="shared" si="5"/>
        <v>22500</v>
      </c>
      <c r="D52" s="136">
        <f>SUM(D53,D66)</f>
        <v>22500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16000</v>
      </c>
      <c r="I52" s="136">
        <f>SUM(I53,I66)</f>
        <v>16000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x14ac:dyDescent="0.25">
      <c r="A53" s="56">
        <v>1100</v>
      </c>
      <c r="B53" s="139" t="s">
        <v>64</v>
      </c>
      <c r="C53" s="57">
        <f t="shared" si="5"/>
        <v>20000</v>
      </c>
      <c r="D53" s="63">
        <f>SUM(D54,D57,D65)</f>
        <v>20000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14500</v>
      </c>
      <c r="I53" s="63">
        <f>SUM(I54,I57,I65)</f>
        <v>14500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x14ac:dyDescent="0.25">
      <c r="A65" s="142">
        <v>1150</v>
      </c>
      <c r="B65" s="101" t="s">
        <v>76</v>
      </c>
      <c r="C65" s="108">
        <f t="shared" si="5"/>
        <v>20000</v>
      </c>
      <c r="D65" s="154">
        <f>20000</f>
        <v>20000</v>
      </c>
      <c r="E65" s="154"/>
      <c r="F65" s="154"/>
      <c r="G65" s="155"/>
      <c r="H65" s="108">
        <f t="shared" si="6"/>
        <v>14500</v>
      </c>
      <c r="I65" s="154">
        <v>14500</v>
      </c>
      <c r="J65" s="154"/>
      <c r="K65" s="154"/>
      <c r="L65" s="156"/>
      <c r="M65" s="253"/>
    </row>
    <row r="66" spans="1:13" ht="36" x14ac:dyDescent="0.25">
      <c r="A66" s="56">
        <v>1200</v>
      </c>
      <c r="B66" s="139" t="s">
        <v>77</v>
      </c>
      <c r="C66" s="57">
        <f t="shared" si="5"/>
        <v>2500</v>
      </c>
      <c r="D66" s="63">
        <f>SUM(D67:D68)</f>
        <v>2500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1500</v>
      </c>
      <c r="I66" s="63">
        <f>SUM(I67:I68)</f>
        <v>1500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x14ac:dyDescent="0.25">
      <c r="A67" s="275">
        <v>1210</v>
      </c>
      <c r="B67" s="65" t="s">
        <v>78</v>
      </c>
      <c r="C67" s="66">
        <f t="shared" si="5"/>
        <v>2500</v>
      </c>
      <c r="D67" s="68">
        <f>2500</f>
        <v>2500</v>
      </c>
      <c r="E67" s="68"/>
      <c r="F67" s="68"/>
      <c r="G67" s="146"/>
      <c r="H67" s="66">
        <f t="shared" si="6"/>
        <v>1500</v>
      </c>
      <c r="I67" s="68">
        <v>1500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208500</v>
      </c>
      <c r="D74" s="136">
        <f>SUM(D75,D82,D129,D163,D164,D171)</f>
        <v>208500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172500</v>
      </c>
      <c r="I74" s="136">
        <f>SUM(I75,I82,I129,I163,I164,I171)</f>
        <v>172500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5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203500</v>
      </c>
      <c r="D82" s="63">
        <f>SUM(D83,D88,D94,D102,D111,D115,D121,D127)</f>
        <v>203500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167500</v>
      </c>
      <c r="I82" s="63">
        <f>SUM(I83,I88,I94,I102,I111,I115,I121,I127)</f>
        <v>167500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x14ac:dyDescent="0.25">
      <c r="A83" s="142">
        <v>2210</v>
      </c>
      <c r="B83" s="101" t="s">
        <v>92</v>
      </c>
      <c r="C83" s="108">
        <f t="shared" si="5"/>
        <v>47000</v>
      </c>
      <c r="D83" s="143">
        <f>SUM(D84:D87)</f>
        <v>47000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44000</v>
      </c>
      <c r="I83" s="143">
        <f>SUM(I84:I87)</f>
        <v>44000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x14ac:dyDescent="0.25">
      <c r="A85" s="44">
        <v>2212</v>
      </c>
      <c r="B85" s="71" t="s">
        <v>94</v>
      </c>
      <c r="C85" s="72">
        <f t="shared" si="5"/>
        <v>22000</v>
      </c>
      <c r="D85" s="74">
        <f>22000</f>
        <v>22000</v>
      </c>
      <c r="E85" s="74"/>
      <c r="F85" s="74"/>
      <c r="G85" s="148"/>
      <c r="H85" s="72">
        <f t="shared" si="6"/>
        <v>22000</v>
      </c>
      <c r="I85" s="74">
        <v>22000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x14ac:dyDescent="0.25">
      <c r="A87" s="44">
        <v>2219</v>
      </c>
      <c r="B87" s="71" t="s">
        <v>96</v>
      </c>
      <c r="C87" s="72">
        <f t="shared" si="5"/>
        <v>25000</v>
      </c>
      <c r="D87" s="74">
        <f>25000</f>
        <v>25000</v>
      </c>
      <c r="E87" s="74"/>
      <c r="F87" s="74"/>
      <c r="G87" s="148"/>
      <c r="H87" s="72">
        <f t="shared" si="6"/>
        <v>22000</v>
      </c>
      <c r="I87" s="74">
        <v>22000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x14ac:dyDescent="0.25">
      <c r="A94" s="150">
        <v>2230</v>
      </c>
      <c r="B94" s="71" t="s">
        <v>103</v>
      </c>
      <c r="C94" s="72">
        <f t="shared" si="5"/>
        <v>150500</v>
      </c>
      <c r="D94" s="151">
        <f>SUM(D95:D101)</f>
        <v>150500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117500</v>
      </c>
      <c r="I94" s="151">
        <f>SUM(I95:I101)</f>
        <v>117500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x14ac:dyDescent="0.25">
      <c r="A95" s="44">
        <v>2231</v>
      </c>
      <c r="B95" s="71" t="s">
        <v>104</v>
      </c>
      <c r="C95" s="72">
        <f t="shared" si="5"/>
        <v>25000</v>
      </c>
      <c r="D95" s="74">
        <f>25000</f>
        <v>25000</v>
      </c>
      <c r="E95" s="74"/>
      <c r="F95" s="74"/>
      <c r="G95" s="148"/>
      <c r="H95" s="72">
        <f t="shared" si="6"/>
        <v>15500</v>
      </c>
      <c r="I95" s="74">
        <v>15500</v>
      </c>
      <c r="J95" s="74"/>
      <c r="K95" s="74"/>
      <c r="L95" s="149"/>
      <c r="M95" s="253"/>
    </row>
    <row r="96" spans="1:13" ht="24" x14ac:dyDescent="0.25">
      <c r="A96" s="44">
        <v>2232</v>
      </c>
      <c r="B96" s="71" t="s">
        <v>105</v>
      </c>
      <c r="C96" s="72">
        <f t="shared" si="5"/>
        <v>25000</v>
      </c>
      <c r="D96" s="74">
        <f>25000</f>
        <v>25000</v>
      </c>
      <c r="E96" s="74"/>
      <c r="F96" s="74"/>
      <c r="G96" s="148"/>
      <c r="H96" s="72">
        <f t="shared" si="6"/>
        <v>22000</v>
      </c>
      <c r="I96" s="74">
        <v>22000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x14ac:dyDescent="0.25">
      <c r="A101" s="44">
        <v>2239</v>
      </c>
      <c r="B101" s="71" t="s">
        <v>110</v>
      </c>
      <c r="C101" s="72">
        <f t="shared" si="5"/>
        <v>100500</v>
      </c>
      <c r="D101" s="74">
        <f>70000+1500+7000+6000+16000</f>
        <v>100500</v>
      </c>
      <c r="E101" s="74"/>
      <c r="F101" s="74"/>
      <c r="G101" s="148"/>
      <c r="H101" s="72">
        <f t="shared" si="6"/>
        <v>80000</v>
      </c>
      <c r="I101" s="74">
        <v>80000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6000</v>
      </c>
      <c r="D121" s="151">
        <f>SUM(D122:D126)</f>
        <v>6000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6000</v>
      </c>
      <c r="I121" s="151">
        <f>SUM(I122:I126)</f>
        <v>6000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6000</v>
      </c>
      <c r="D126" s="74">
        <f>3000+3000</f>
        <v>6000</v>
      </c>
      <c r="E126" s="74"/>
      <c r="F126" s="74"/>
      <c r="G126" s="148"/>
      <c r="H126" s="72">
        <f t="shared" si="8"/>
        <v>6000</v>
      </c>
      <c r="I126" s="74">
        <v>6000</v>
      </c>
      <c r="J126" s="74"/>
      <c r="K126" s="74"/>
      <c r="L126" s="149"/>
      <c r="M126" s="253"/>
    </row>
    <row r="127" spans="1:13" ht="24" hidden="1" x14ac:dyDescent="0.25">
      <c r="A127" s="275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customHeight="1" x14ac:dyDescent="0.25">
      <c r="A129" s="56">
        <v>2300</v>
      </c>
      <c r="B129" s="139" t="s">
        <v>138</v>
      </c>
      <c r="C129" s="57">
        <f t="shared" si="7"/>
        <v>5000</v>
      </c>
      <c r="D129" s="63">
        <f>SUM(D130,D135,D139,D140,D143,D150,D158,D159,D162)</f>
        <v>5000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5000</v>
      </c>
      <c r="I129" s="63">
        <f>SUM(I130,I135,I139,I140,I143,I150,I158,I159,I162)</f>
        <v>5000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x14ac:dyDescent="0.25">
      <c r="A130" s="275">
        <v>2310</v>
      </c>
      <c r="B130" s="65" t="s">
        <v>139</v>
      </c>
      <c r="C130" s="66">
        <f t="shared" si="7"/>
        <v>5000</v>
      </c>
      <c r="D130" s="160">
        <f>SUM(D131:D134)</f>
        <v>5000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5000</v>
      </c>
      <c r="I130" s="160">
        <f t="shared" si="10"/>
        <v>5000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customHeight="1" x14ac:dyDescent="0.25">
      <c r="A134" s="44">
        <v>2314</v>
      </c>
      <c r="B134" s="71" t="s">
        <v>143</v>
      </c>
      <c r="C134" s="72">
        <f t="shared" si="7"/>
        <v>5000</v>
      </c>
      <c r="D134" s="74">
        <f>5000</f>
        <v>5000</v>
      </c>
      <c r="E134" s="74"/>
      <c r="F134" s="74"/>
      <c r="G134" s="148"/>
      <c r="H134" s="72">
        <f t="shared" si="8"/>
        <v>5000</v>
      </c>
      <c r="I134" s="74">
        <v>5000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5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5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5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5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5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5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5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5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5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5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5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231000</v>
      </c>
      <c r="D284" s="223">
        <f t="shared" si="40"/>
        <v>231000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188500</v>
      </c>
      <c r="I284" s="223">
        <f t="shared" si="40"/>
        <v>188500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</sheetData>
  <sheetProtection algorithmName="SHA-512" hashValue="vevjObWXClLW4tGAbtmCoDNGkc5eJiUUjBOZTVyr+Fw6mN2ZCF4bJsL2PJJaKwmLV3ujuFyT3kRwEnvBIfrKyA==" saltValue="GbLLLWPRko+zGXQ6+LB7kw==" spinCount="100000" sheet="1" objects="1" scenarios="1" selectLockedCells="1" selectUnlockedCells="1"/>
  <autoFilter ref="A18:M296">
    <filterColumn colId="7">
      <filters blank="1">
        <filter val="1 500"/>
        <filter val="117 500"/>
        <filter val="14 500"/>
        <filter val="15 500"/>
        <filter val="16 000"/>
        <filter val="167 500"/>
        <filter val="172 500"/>
        <filter val="188 500"/>
        <filter val="22 000"/>
        <filter val="44 000"/>
        <filter val="5 000"/>
        <filter val="6 000"/>
        <filter val="80 000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2"/>
  <sheetViews>
    <sheetView showGridLines="0" view="pageLayout" zoomScaleNormal="100" workbookViewId="0">
      <selection activeCell="Q15" sqref="Q15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411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346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412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1088090</v>
      </c>
      <c r="D20" s="28">
        <f>SUM(D21,D24,D25,D41,D42)</f>
        <v>1088090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966772</v>
      </c>
      <c r="I20" s="28">
        <f>SUM(I21,I24,I25,I41,I42)</f>
        <v>966772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1088090</v>
      </c>
      <c r="D24" s="51">
        <v>1088090</v>
      </c>
      <c r="E24" s="51"/>
      <c r="F24" s="52" t="s">
        <v>36</v>
      </c>
      <c r="G24" s="53" t="s">
        <v>36</v>
      </c>
      <c r="H24" s="50">
        <f t="shared" si="1"/>
        <v>966772</v>
      </c>
      <c r="I24" s="51">
        <f>I50</f>
        <v>966772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1088090</v>
      </c>
      <c r="D49" s="120">
        <f>SUM(D50,D281)</f>
        <v>1088090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966772</v>
      </c>
      <c r="I49" s="120">
        <f>SUM(I50,I281)</f>
        <v>966772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1088090</v>
      </c>
      <c r="D50" s="126">
        <f>SUM(D51,D193)</f>
        <v>1088090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966772</v>
      </c>
      <c r="I50" s="126">
        <f>SUM(I51,I193)</f>
        <v>966772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1088090</v>
      </c>
      <c r="D51" s="131">
        <f>SUM(D52,D74,D172,D186)</f>
        <v>1088090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964562</v>
      </c>
      <c r="I51" s="131">
        <f>SUM(I52,I74,I172,I186)</f>
        <v>964562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7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1088090</v>
      </c>
      <c r="D74" s="136">
        <f>SUM(D75,D82,D129,D163,D164,D171)</f>
        <v>1088090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964562</v>
      </c>
      <c r="I74" s="136">
        <f>SUM(I75,I82,I129,I163,I164,I171)</f>
        <v>964562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7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1088090</v>
      </c>
      <c r="D82" s="63">
        <f>SUM(D83,D88,D94,D102,D111,D115,D121,D127)</f>
        <v>1088090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964562</v>
      </c>
      <c r="I82" s="63">
        <f>SUM(I83,I88,I94,I102,I111,I115,I121,I127)</f>
        <v>964562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1088090</v>
      </c>
      <c r="D121" s="151">
        <f>SUM(D122:D126)</f>
        <v>1088090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964562</v>
      </c>
      <c r="I121" s="151">
        <f>SUM(I122:I126)</f>
        <v>964562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1088090</v>
      </c>
      <c r="D126" s="74">
        <v>1088090</v>
      </c>
      <c r="E126" s="74"/>
      <c r="F126" s="74"/>
      <c r="G126" s="148"/>
      <c r="H126" s="72">
        <f t="shared" si="8"/>
        <v>964562</v>
      </c>
      <c r="I126" s="74">
        <v>964562</v>
      </c>
      <c r="J126" s="74"/>
      <c r="K126" s="74"/>
      <c r="L126" s="149"/>
      <c r="M126" s="253"/>
    </row>
    <row r="127" spans="1:13" ht="24" hidden="1" x14ac:dyDescent="0.25">
      <c r="A127" s="277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7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7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7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7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7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7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2210</v>
      </c>
      <c r="I193" s="131">
        <f>SUM(I194,I229,I268)</f>
        <v>2210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7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2210</v>
      </c>
      <c r="I229" s="136">
        <f>I230+I250+I258</f>
        <v>2210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7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7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7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2210</v>
      </c>
      <c r="I258" s="63">
        <f>SUM(I259,I263)</f>
        <v>2210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7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2210</v>
      </c>
      <c r="I263" s="151">
        <f>SUM(I264:I267)</f>
        <v>2210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2210</v>
      </c>
      <c r="I265" s="74">
        <v>2210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7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1088090</v>
      </c>
      <c r="D284" s="223">
        <f t="shared" si="40"/>
        <v>1088090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966772</v>
      </c>
      <c r="I284" s="223">
        <f t="shared" si="40"/>
        <v>966772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</sheetData>
  <sheetProtection algorithmName="SHA-512" hashValue="pQfN7W2lNKWiVuBoUWMVKS/nvsH7PuAtXff0iXYa3lblMFwFkDpYQulbhV8w+d0W0P7WDGAk6JF2vU7P/Pf9Uw==" saltValue="4tHYRKAddJhF9nlnRbiu+g==" spinCount="100000" sheet="1" objects="1" scenarios="1" selectLockedCells="1" selectUnlockedCells="1"/>
  <autoFilter ref="A18:M296">
    <filterColumn colId="7">
      <filters blank="1">
        <filter val="2 210"/>
        <filter val="964 562"/>
        <filter val="966 772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2"/>
  <sheetViews>
    <sheetView showGridLines="0" view="pageLayout" zoomScaleNormal="100" workbookViewId="0">
      <selection activeCell="C7" sqref="C7:L7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413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346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414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652394</v>
      </c>
      <c r="D20" s="28">
        <f>SUM(D21,D24,D25,D41,D42)</f>
        <v>652394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421730</v>
      </c>
      <c r="I20" s="28">
        <f>SUM(I21,I24,I25,I41,I42)</f>
        <v>421730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652394</v>
      </c>
      <c r="D24" s="51">
        <v>652394</v>
      </c>
      <c r="E24" s="51"/>
      <c r="F24" s="52" t="s">
        <v>36</v>
      </c>
      <c r="G24" s="53" t="s">
        <v>36</v>
      </c>
      <c r="H24" s="50">
        <f t="shared" si="1"/>
        <v>421730</v>
      </c>
      <c r="I24" s="51">
        <f>I50</f>
        <v>421730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652394</v>
      </c>
      <c r="D49" s="120">
        <f>SUM(D50,D281)</f>
        <v>652394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421730</v>
      </c>
      <c r="I49" s="120">
        <f>SUM(I50,I281)</f>
        <v>421730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652394</v>
      </c>
      <c r="D50" s="126">
        <f>SUM(D51,D193)</f>
        <v>652394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421730</v>
      </c>
      <c r="I50" s="126">
        <f>SUM(I51,I193)</f>
        <v>421730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612394</v>
      </c>
      <c r="D51" s="131">
        <f>SUM(D52,D74,D172,D186)</f>
        <v>612394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383940</v>
      </c>
      <c r="I51" s="131">
        <f>SUM(I52,I74,I172,I186)</f>
        <v>383940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hidden="1" x14ac:dyDescent="0.25">
      <c r="A52" s="134">
        <v>1000</v>
      </c>
      <c r="B52" s="134" t="s">
        <v>63</v>
      </c>
      <c r="C52" s="135">
        <f t="shared" si="5"/>
        <v>0</v>
      </c>
      <c r="D52" s="136">
        <f>SUM(D53,D66)</f>
        <v>0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0</v>
      </c>
      <c r="I52" s="136">
        <f>SUM(I53,I66)</f>
        <v>0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hidden="1" x14ac:dyDescent="0.25">
      <c r="A53" s="56">
        <v>1100</v>
      </c>
      <c r="B53" s="139" t="s">
        <v>64</v>
      </c>
      <c r="C53" s="57">
        <f t="shared" si="5"/>
        <v>0</v>
      </c>
      <c r="D53" s="63">
        <f>SUM(D54,D57,D65)</f>
        <v>0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0</v>
      </c>
      <c r="I53" s="63">
        <f>SUM(I54,I57,I65)</f>
        <v>0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hidden="1" x14ac:dyDescent="0.25">
      <c r="A65" s="142">
        <v>1150</v>
      </c>
      <c r="B65" s="101" t="s">
        <v>76</v>
      </c>
      <c r="C65" s="108">
        <f t="shared" si="5"/>
        <v>0</v>
      </c>
      <c r="D65" s="154"/>
      <c r="E65" s="154"/>
      <c r="F65" s="154"/>
      <c r="G65" s="155"/>
      <c r="H65" s="108">
        <f t="shared" si="6"/>
        <v>0</v>
      </c>
      <c r="I65" s="154">
        <v>0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8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x14ac:dyDescent="0.25">
      <c r="A74" s="134">
        <v>2000</v>
      </c>
      <c r="B74" s="134" t="s">
        <v>85</v>
      </c>
      <c r="C74" s="135">
        <f t="shared" si="5"/>
        <v>612394</v>
      </c>
      <c r="D74" s="136">
        <f>SUM(D75,D82,D129,D163,D164,D171)</f>
        <v>612394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383940</v>
      </c>
      <c r="I74" s="136">
        <f>SUM(I75,I82,I129,I163,I164,I171)</f>
        <v>383940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8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x14ac:dyDescent="0.25">
      <c r="A82" s="56">
        <v>2200</v>
      </c>
      <c r="B82" s="139" t="s">
        <v>91</v>
      </c>
      <c r="C82" s="57">
        <f t="shared" si="5"/>
        <v>612394</v>
      </c>
      <c r="D82" s="63">
        <f>SUM(D83,D88,D94,D102,D111,D115,D121,D127)</f>
        <v>612394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383940</v>
      </c>
      <c r="I82" s="63">
        <f>SUM(I83,I88,I94,I102,I111,I115,I121,I127)</f>
        <v>383940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x14ac:dyDescent="0.25">
      <c r="A121" s="150">
        <v>2270</v>
      </c>
      <c r="B121" s="71" t="s">
        <v>130</v>
      </c>
      <c r="C121" s="72">
        <f t="shared" si="7"/>
        <v>612394</v>
      </c>
      <c r="D121" s="151">
        <f>SUM(D122:D126)</f>
        <v>612394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383940</v>
      </c>
      <c r="I121" s="151">
        <f>SUM(I122:I126)</f>
        <v>383940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x14ac:dyDescent="0.25">
      <c r="A126" s="44">
        <v>2279</v>
      </c>
      <c r="B126" s="71" t="s">
        <v>135</v>
      </c>
      <c r="C126" s="72">
        <f t="shared" si="7"/>
        <v>612394</v>
      </c>
      <c r="D126" s="74">
        <v>612394</v>
      </c>
      <c r="E126" s="74"/>
      <c r="F126" s="74"/>
      <c r="G126" s="148"/>
      <c r="H126" s="72">
        <f t="shared" si="8"/>
        <v>383940</v>
      </c>
      <c r="I126" s="74">
        <v>383940</v>
      </c>
      <c r="J126" s="74"/>
      <c r="K126" s="74"/>
      <c r="L126" s="149"/>
      <c r="M126" s="253"/>
    </row>
    <row r="127" spans="1:13" ht="24" hidden="1" x14ac:dyDescent="0.25">
      <c r="A127" s="278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8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8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8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8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8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8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x14ac:dyDescent="0.25">
      <c r="A193" s="187"/>
      <c r="B193" s="19" t="s">
        <v>202</v>
      </c>
      <c r="C193" s="130">
        <f t="shared" si="23"/>
        <v>40000</v>
      </c>
      <c r="D193" s="131">
        <f>SUM(D194,D229,D268)</f>
        <v>40000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37790</v>
      </c>
      <c r="I193" s="131">
        <f>SUM(I194,I229,I268)</f>
        <v>37790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8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x14ac:dyDescent="0.25">
      <c r="A229" s="134">
        <v>6000</v>
      </c>
      <c r="B229" s="134" t="s">
        <v>238</v>
      </c>
      <c r="C229" s="192">
        <f t="shared" si="23"/>
        <v>40000</v>
      </c>
      <c r="D229" s="136">
        <f>D230+D250+D258</f>
        <v>40000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37790</v>
      </c>
      <c r="I229" s="136">
        <f>I230+I250+I258</f>
        <v>37790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8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8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8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x14ac:dyDescent="0.25">
      <c r="A258" s="56">
        <v>6400</v>
      </c>
      <c r="B258" s="139" t="s">
        <v>267</v>
      </c>
      <c r="C258" s="174">
        <f>SUM(D258:G258)</f>
        <v>40000</v>
      </c>
      <c r="D258" s="63">
        <f>SUM(D259,D263)</f>
        <v>40000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37790</v>
      </c>
      <c r="I258" s="63">
        <f>SUM(I259,I263)</f>
        <v>37790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8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x14ac:dyDescent="0.25">
      <c r="A263" s="150">
        <v>6420</v>
      </c>
      <c r="B263" s="71" t="s">
        <v>272</v>
      </c>
      <c r="C263" s="190">
        <f t="shared" si="23"/>
        <v>40000</v>
      </c>
      <c r="D263" s="151">
        <f>SUM(D264:D267)</f>
        <v>40000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37790</v>
      </c>
      <c r="I263" s="151">
        <f>SUM(I264:I267)</f>
        <v>37790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x14ac:dyDescent="0.25">
      <c r="A265" s="44">
        <v>6422</v>
      </c>
      <c r="B265" s="71" t="s">
        <v>274</v>
      </c>
      <c r="C265" s="190">
        <f t="shared" si="36"/>
        <v>40000</v>
      </c>
      <c r="D265" s="74">
        <v>40000</v>
      </c>
      <c r="E265" s="74"/>
      <c r="F265" s="74"/>
      <c r="G265" s="148"/>
      <c r="H265" s="197">
        <f t="shared" si="37"/>
        <v>37790</v>
      </c>
      <c r="I265" s="74">
        <v>37790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8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652394</v>
      </c>
      <c r="D284" s="223">
        <f t="shared" si="40"/>
        <v>652394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421730</v>
      </c>
      <c r="I284" s="223">
        <f t="shared" si="40"/>
        <v>421730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</sheetData>
  <sheetProtection algorithmName="SHA-512" hashValue="biEPMR4Pb+YqkjtSO10m0VJUGQdLM24/ABXtDKSbuNd8pFUqceZ9L3PNAE/02UsJaWiXhzSpKwz+zPmx4lPIQQ==" saltValue="M5H5vVc6AQ2UEENFh4ZJ5Q==" spinCount="100000" sheet="1" objects="1" scenarios="1" selectLockedCells="1" selectUnlockedCells="1"/>
  <autoFilter ref="A18:M296">
    <filterColumn colId="7">
      <filters blank="1">
        <filter val="37 790"/>
        <filter val="383 940"/>
        <filter val="421 730"/>
      </filters>
    </filterColumn>
  </autoFilter>
  <mergeCells count="29">
    <mergeCell ref="A286:B286"/>
    <mergeCell ref="H16:H17"/>
    <mergeCell ref="I16:I17"/>
    <mergeCell ref="J16:J17"/>
    <mergeCell ref="K16:K17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/>
  </sheetPr>
  <dimension ref="A1:M312"/>
  <sheetViews>
    <sheetView showGridLines="0" view="pageLayout" zoomScaleNormal="100" workbookViewId="0">
      <selection activeCell="O15" sqref="O15"/>
    </sheetView>
  </sheetViews>
  <sheetFormatPr defaultRowHeight="12" x14ac:dyDescent="0.25"/>
  <cols>
    <col min="1" max="1" width="10.85546875" style="252" customWidth="1"/>
    <col min="2" max="2" width="32.42578125" style="252" customWidth="1"/>
    <col min="3" max="3" width="9.7109375" style="252" hidden="1" customWidth="1"/>
    <col min="4" max="4" width="9.5703125" style="252" hidden="1" customWidth="1"/>
    <col min="5" max="6" width="8.7109375" style="252" hidden="1" customWidth="1"/>
    <col min="7" max="7" width="8.28515625" style="252" hidden="1" customWidth="1"/>
    <col min="8" max="11" width="8.7109375" style="252" customWidth="1"/>
    <col min="12" max="12" width="7.5703125" style="252" customWidth="1"/>
    <col min="13" max="13" width="0" style="1" hidden="1" customWidth="1"/>
    <col min="14" max="16384" width="9.140625" style="1"/>
  </cols>
  <sheetData>
    <row r="1" spans="1:12" x14ac:dyDescent="0.25">
      <c r="A1" s="281" t="s">
        <v>415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</row>
    <row r="2" spans="1:12" ht="35.25" customHeight="1" x14ac:dyDescent="0.25">
      <c r="A2" s="282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4"/>
    </row>
    <row r="3" spans="1:12" ht="12.75" customHeight="1" x14ac:dyDescent="0.25">
      <c r="A3" s="2" t="s">
        <v>2</v>
      </c>
      <c r="B3" s="3"/>
      <c r="C3" s="285" t="s">
        <v>394</v>
      </c>
      <c r="D3" s="285"/>
      <c r="E3" s="285"/>
      <c r="F3" s="285"/>
      <c r="G3" s="285"/>
      <c r="H3" s="285"/>
      <c r="I3" s="285"/>
      <c r="J3" s="285"/>
      <c r="K3" s="285"/>
      <c r="L3" s="286"/>
    </row>
    <row r="4" spans="1:12" ht="12.75" customHeight="1" x14ac:dyDescent="0.25">
      <c r="A4" s="2" t="s">
        <v>4</v>
      </c>
      <c r="B4" s="3"/>
      <c r="C4" s="285" t="s">
        <v>395</v>
      </c>
      <c r="D4" s="285"/>
      <c r="E4" s="285"/>
      <c r="F4" s="285"/>
      <c r="G4" s="285"/>
      <c r="H4" s="285"/>
      <c r="I4" s="285"/>
      <c r="J4" s="285"/>
      <c r="K4" s="285"/>
      <c r="L4" s="286"/>
    </row>
    <row r="5" spans="1:12" ht="12.75" customHeight="1" x14ac:dyDescent="0.25">
      <c r="A5" s="4" t="s">
        <v>6</v>
      </c>
      <c r="B5" s="5"/>
      <c r="C5" s="279" t="s">
        <v>396</v>
      </c>
      <c r="D5" s="279"/>
      <c r="E5" s="279"/>
      <c r="F5" s="279"/>
      <c r="G5" s="279"/>
      <c r="H5" s="279"/>
      <c r="I5" s="279"/>
      <c r="J5" s="279"/>
      <c r="K5" s="279"/>
      <c r="L5" s="280"/>
    </row>
    <row r="6" spans="1:12" ht="12.75" customHeight="1" x14ac:dyDescent="0.25">
      <c r="A6" s="4" t="s">
        <v>8</v>
      </c>
      <c r="B6" s="5"/>
      <c r="C6" s="279" t="s">
        <v>327</v>
      </c>
      <c r="D6" s="279"/>
      <c r="E6" s="279"/>
      <c r="F6" s="279"/>
      <c r="G6" s="279"/>
      <c r="H6" s="279"/>
      <c r="I6" s="279"/>
      <c r="J6" s="279"/>
      <c r="K6" s="279"/>
      <c r="L6" s="280"/>
    </row>
    <row r="7" spans="1:12" x14ac:dyDescent="0.25">
      <c r="A7" s="4" t="s">
        <v>10</v>
      </c>
      <c r="B7" s="5"/>
      <c r="C7" s="285" t="s">
        <v>416</v>
      </c>
      <c r="D7" s="285"/>
      <c r="E7" s="285"/>
      <c r="F7" s="285"/>
      <c r="G7" s="285"/>
      <c r="H7" s="285"/>
      <c r="I7" s="285"/>
      <c r="J7" s="285"/>
      <c r="K7" s="285"/>
      <c r="L7" s="286"/>
    </row>
    <row r="8" spans="1:12" ht="12.75" customHeight="1" x14ac:dyDescent="0.25">
      <c r="A8" s="6" t="s">
        <v>12</v>
      </c>
      <c r="B8" s="5"/>
      <c r="C8" s="287"/>
      <c r="D8" s="287"/>
      <c r="E8" s="287"/>
      <c r="F8" s="287"/>
      <c r="G8" s="287"/>
      <c r="H8" s="287"/>
      <c r="I8" s="287"/>
      <c r="J8" s="287"/>
      <c r="K8" s="287"/>
      <c r="L8" s="288"/>
    </row>
    <row r="9" spans="1:12" ht="12.75" customHeight="1" x14ac:dyDescent="0.25">
      <c r="A9" s="4"/>
      <c r="B9" s="5" t="s">
        <v>13</v>
      </c>
      <c r="C9" s="279" t="s">
        <v>403</v>
      </c>
      <c r="D9" s="279"/>
      <c r="E9" s="279"/>
      <c r="F9" s="279"/>
      <c r="G9" s="279"/>
      <c r="H9" s="279"/>
      <c r="I9" s="279"/>
      <c r="J9" s="279"/>
      <c r="K9" s="279"/>
      <c r="L9" s="280"/>
    </row>
    <row r="10" spans="1:12" ht="12.75" customHeight="1" x14ac:dyDescent="0.25">
      <c r="A10" s="4"/>
      <c r="B10" s="5" t="s">
        <v>15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</row>
    <row r="11" spans="1:12" ht="12.75" customHeight="1" x14ac:dyDescent="0.25">
      <c r="A11" s="4"/>
      <c r="B11" s="5" t="s">
        <v>16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8"/>
    </row>
    <row r="12" spans="1:12" ht="12.75" customHeight="1" x14ac:dyDescent="0.25">
      <c r="A12" s="4"/>
      <c r="B12" s="5" t="s">
        <v>17</v>
      </c>
      <c r="C12" s="279"/>
      <c r="D12" s="279"/>
      <c r="E12" s="279"/>
      <c r="F12" s="279"/>
      <c r="G12" s="279"/>
      <c r="H12" s="279"/>
      <c r="I12" s="279"/>
      <c r="J12" s="279"/>
      <c r="K12" s="279"/>
      <c r="L12" s="280"/>
    </row>
    <row r="13" spans="1:12" ht="12.75" customHeight="1" x14ac:dyDescent="0.25">
      <c r="A13" s="4"/>
      <c r="B13" s="5" t="s">
        <v>19</v>
      </c>
      <c r="C13" s="279"/>
      <c r="D13" s="279"/>
      <c r="E13" s="279"/>
      <c r="F13" s="279"/>
      <c r="G13" s="279"/>
      <c r="H13" s="279"/>
      <c r="I13" s="279"/>
      <c r="J13" s="279"/>
      <c r="K13" s="279"/>
      <c r="L13" s="28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293" t="s">
        <v>20</v>
      </c>
      <c r="B15" s="296" t="s">
        <v>21</v>
      </c>
      <c r="C15" s="298" t="s">
        <v>22</v>
      </c>
      <c r="D15" s="299"/>
      <c r="E15" s="299"/>
      <c r="F15" s="299"/>
      <c r="G15" s="300"/>
      <c r="H15" s="298" t="s">
        <v>23</v>
      </c>
      <c r="I15" s="299"/>
      <c r="J15" s="299"/>
      <c r="K15" s="299"/>
      <c r="L15" s="301"/>
    </row>
    <row r="16" spans="1:12" s="11" customFormat="1" ht="12.75" customHeight="1" x14ac:dyDescent="0.25">
      <c r="A16" s="294"/>
      <c r="B16" s="297"/>
      <c r="C16" s="302" t="s">
        <v>24</v>
      </c>
      <c r="D16" s="303" t="s">
        <v>25</v>
      </c>
      <c r="E16" s="305" t="s">
        <v>26</v>
      </c>
      <c r="F16" s="307" t="s">
        <v>27</v>
      </c>
      <c r="G16" s="309" t="s">
        <v>28</v>
      </c>
      <c r="H16" s="302" t="s">
        <v>24</v>
      </c>
      <c r="I16" s="303" t="s">
        <v>25</v>
      </c>
      <c r="J16" s="305" t="s">
        <v>26</v>
      </c>
      <c r="K16" s="307" t="s">
        <v>27</v>
      </c>
      <c r="L16" s="289" t="s">
        <v>28</v>
      </c>
    </row>
    <row r="17" spans="1:12" s="12" customFormat="1" ht="61.5" customHeight="1" thickBot="1" x14ac:dyDescent="0.3">
      <c r="A17" s="295"/>
      <c r="B17" s="297"/>
      <c r="C17" s="302"/>
      <c r="D17" s="304"/>
      <c r="E17" s="306"/>
      <c r="F17" s="308"/>
      <c r="G17" s="309"/>
      <c r="H17" s="312"/>
      <c r="I17" s="313"/>
      <c r="J17" s="314"/>
      <c r="K17" s="308"/>
      <c r="L17" s="290"/>
    </row>
    <row r="18" spans="1:12" s="12" customFormat="1" ht="9.75" customHeight="1" thickTop="1" x14ac:dyDescent="0.25">
      <c r="A18" s="13" t="s">
        <v>29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30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31</v>
      </c>
      <c r="C20" s="27">
        <f t="shared" ref="C20:C46" si="0">SUM(D20:G20)</f>
        <v>6494</v>
      </c>
      <c r="D20" s="28">
        <f>SUM(D21,D24,D25,D41,D42)</f>
        <v>6494</v>
      </c>
      <c r="E20" s="28">
        <f>SUM(E21,E24,E42)</f>
        <v>0</v>
      </c>
      <c r="F20" s="28">
        <f>SUM(F21,F26,F42)</f>
        <v>0</v>
      </c>
      <c r="G20" s="29">
        <f>SUM(G21,G44)</f>
        <v>0</v>
      </c>
      <c r="H20" s="27">
        <f>SUM(I20:L20)</f>
        <v>6494</v>
      </c>
      <c r="I20" s="28">
        <f>SUM(I21,I24,I25,I41,I42)</f>
        <v>6494</v>
      </c>
      <c r="J20" s="28">
        <f>SUM(J21,J24,J42)</f>
        <v>0</v>
      </c>
      <c r="K20" s="28">
        <f>SUM(K21,K26,K42)</f>
        <v>0</v>
      </c>
      <c r="L20" s="30">
        <f>SUM(L21,L44)</f>
        <v>0</v>
      </c>
    </row>
    <row r="21" spans="1:12" ht="12.75" hidden="1" thickTop="1" x14ac:dyDescent="0.25">
      <c r="A21" s="31"/>
      <c r="B21" s="32" t="s">
        <v>32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6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ht="12.75" hidden="1" thickTop="1" x14ac:dyDescent="0.25">
      <c r="A22" s="37"/>
      <c r="B22" s="38" t="s">
        <v>33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ht="12.75" hidden="1" thickTop="1" x14ac:dyDescent="0.25">
      <c r="A23" s="43"/>
      <c r="B23" s="44" t="s">
        <v>34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5.5" thickTop="1" thickBot="1" x14ac:dyDescent="0.3">
      <c r="A24" s="49">
        <v>19300</v>
      </c>
      <c r="B24" s="49" t="s">
        <v>35</v>
      </c>
      <c r="C24" s="50">
        <f t="shared" si="0"/>
        <v>6494</v>
      </c>
      <c r="D24" s="51">
        <f>D50</f>
        <v>6494</v>
      </c>
      <c r="E24" s="51"/>
      <c r="F24" s="52" t="s">
        <v>36</v>
      </c>
      <c r="G24" s="53" t="s">
        <v>36</v>
      </c>
      <c r="H24" s="50">
        <f t="shared" si="1"/>
        <v>6494</v>
      </c>
      <c r="I24" s="51">
        <f>I50</f>
        <v>6494</v>
      </c>
      <c r="J24" s="51"/>
      <c r="K24" s="52" t="s">
        <v>36</v>
      </c>
      <c r="L24" s="54" t="s">
        <v>36</v>
      </c>
    </row>
    <row r="25" spans="1:12" s="24" customFormat="1" ht="24.75" hidden="1" thickTop="1" x14ac:dyDescent="0.25">
      <c r="A25" s="55"/>
      <c r="B25" s="56" t="s">
        <v>37</v>
      </c>
      <c r="C25" s="57">
        <f t="shared" si="0"/>
        <v>0</v>
      </c>
      <c r="D25" s="58"/>
      <c r="E25" s="59" t="s">
        <v>36</v>
      </c>
      <c r="F25" s="59" t="s">
        <v>36</v>
      </c>
      <c r="G25" s="60" t="s">
        <v>36</v>
      </c>
      <c r="H25" s="57">
        <f t="shared" si="1"/>
        <v>0</v>
      </c>
      <c r="I25" s="61"/>
      <c r="J25" s="59" t="s">
        <v>36</v>
      </c>
      <c r="K25" s="59" t="s">
        <v>36</v>
      </c>
      <c r="L25" s="62" t="s">
        <v>36</v>
      </c>
    </row>
    <row r="26" spans="1:12" s="24" customFormat="1" ht="24.75" hidden="1" thickTop="1" x14ac:dyDescent="0.25">
      <c r="A26" s="56">
        <v>21300</v>
      </c>
      <c r="B26" s="56" t="s">
        <v>38</v>
      </c>
      <c r="C26" s="57">
        <f t="shared" si="0"/>
        <v>0</v>
      </c>
      <c r="D26" s="59" t="s">
        <v>36</v>
      </c>
      <c r="E26" s="59" t="s">
        <v>36</v>
      </c>
      <c r="F26" s="63">
        <f>SUM(F27,F31,F33,F36)</f>
        <v>0</v>
      </c>
      <c r="G26" s="60" t="s">
        <v>36</v>
      </c>
      <c r="H26" s="57">
        <f t="shared" si="1"/>
        <v>0</v>
      </c>
      <c r="I26" s="59" t="s">
        <v>36</v>
      </c>
      <c r="J26" s="59" t="s">
        <v>36</v>
      </c>
      <c r="K26" s="63">
        <f>SUM(K27,K31,K33,K36)</f>
        <v>0</v>
      </c>
      <c r="L26" s="62" t="s">
        <v>36</v>
      </c>
    </row>
    <row r="27" spans="1:12" s="24" customFormat="1" ht="12.75" hidden="1" thickTop="1" x14ac:dyDescent="0.25">
      <c r="A27" s="64">
        <v>21350</v>
      </c>
      <c r="B27" s="56" t="s">
        <v>39</v>
      </c>
      <c r="C27" s="57">
        <f t="shared" si="0"/>
        <v>0</v>
      </c>
      <c r="D27" s="59" t="s">
        <v>36</v>
      </c>
      <c r="E27" s="59" t="s">
        <v>36</v>
      </c>
      <c r="F27" s="63">
        <f>SUM(F28:F30)</f>
        <v>0</v>
      </c>
      <c r="G27" s="60" t="s">
        <v>36</v>
      </c>
      <c r="H27" s="57">
        <f t="shared" si="1"/>
        <v>0</v>
      </c>
      <c r="I27" s="59" t="s">
        <v>36</v>
      </c>
      <c r="J27" s="59" t="s">
        <v>36</v>
      </c>
      <c r="K27" s="63">
        <f>SUM(K28:K30)</f>
        <v>0</v>
      </c>
      <c r="L27" s="62" t="s">
        <v>36</v>
      </c>
    </row>
    <row r="28" spans="1:12" ht="12.75" hidden="1" thickTop="1" x14ac:dyDescent="0.25">
      <c r="A28" s="37">
        <v>21351</v>
      </c>
      <c r="B28" s="65" t="s">
        <v>40</v>
      </c>
      <c r="C28" s="66">
        <f t="shared" si="0"/>
        <v>0</v>
      </c>
      <c r="D28" s="67" t="s">
        <v>36</v>
      </c>
      <c r="E28" s="67" t="s">
        <v>36</v>
      </c>
      <c r="F28" s="68"/>
      <c r="G28" s="69" t="s">
        <v>36</v>
      </c>
      <c r="H28" s="66">
        <f t="shared" si="1"/>
        <v>0</v>
      </c>
      <c r="I28" s="67" t="s">
        <v>36</v>
      </c>
      <c r="J28" s="67" t="s">
        <v>36</v>
      </c>
      <c r="K28" s="68"/>
      <c r="L28" s="70" t="s">
        <v>36</v>
      </c>
    </row>
    <row r="29" spans="1:12" ht="12.75" hidden="1" thickTop="1" x14ac:dyDescent="0.25">
      <c r="A29" s="43">
        <v>21352</v>
      </c>
      <c r="B29" s="71" t="s">
        <v>41</v>
      </c>
      <c r="C29" s="72">
        <f t="shared" si="0"/>
        <v>0</v>
      </c>
      <c r="D29" s="73" t="s">
        <v>36</v>
      </c>
      <c r="E29" s="73" t="s">
        <v>36</v>
      </c>
      <c r="F29" s="74"/>
      <c r="G29" s="75" t="s">
        <v>36</v>
      </c>
      <c r="H29" s="72">
        <f t="shared" si="1"/>
        <v>0</v>
      </c>
      <c r="I29" s="73" t="s">
        <v>36</v>
      </c>
      <c r="J29" s="73" t="s">
        <v>36</v>
      </c>
      <c r="K29" s="74"/>
      <c r="L29" s="76" t="s">
        <v>36</v>
      </c>
    </row>
    <row r="30" spans="1:12" ht="24.75" hidden="1" thickTop="1" x14ac:dyDescent="0.25">
      <c r="A30" s="43">
        <v>21359</v>
      </c>
      <c r="B30" s="71" t="s">
        <v>42</v>
      </c>
      <c r="C30" s="72">
        <f t="shared" si="0"/>
        <v>0</v>
      </c>
      <c r="D30" s="73" t="s">
        <v>36</v>
      </c>
      <c r="E30" s="73" t="s">
        <v>36</v>
      </c>
      <c r="F30" s="74"/>
      <c r="G30" s="75" t="s">
        <v>36</v>
      </c>
      <c r="H30" s="72">
        <f t="shared" si="1"/>
        <v>0</v>
      </c>
      <c r="I30" s="73" t="s">
        <v>36</v>
      </c>
      <c r="J30" s="73" t="s">
        <v>36</v>
      </c>
      <c r="K30" s="74"/>
      <c r="L30" s="76" t="s">
        <v>36</v>
      </c>
    </row>
    <row r="31" spans="1:12" s="24" customFormat="1" ht="24.75" hidden="1" thickTop="1" x14ac:dyDescent="0.25">
      <c r="A31" s="64">
        <v>21370</v>
      </c>
      <c r="B31" s="56" t="s">
        <v>43</v>
      </c>
      <c r="C31" s="57">
        <f t="shared" si="0"/>
        <v>0</v>
      </c>
      <c r="D31" s="59" t="s">
        <v>36</v>
      </c>
      <c r="E31" s="59" t="s">
        <v>36</v>
      </c>
      <c r="F31" s="63">
        <f>SUM(F32)</f>
        <v>0</v>
      </c>
      <c r="G31" s="60" t="s">
        <v>36</v>
      </c>
      <c r="H31" s="57">
        <f t="shared" si="1"/>
        <v>0</v>
      </c>
      <c r="I31" s="59" t="s">
        <v>36</v>
      </c>
      <c r="J31" s="59" t="s">
        <v>36</v>
      </c>
      <c r="K31" s="63">
        <f>SUM(K32)</f>
        <v>0</v>
      </c>
      <c r="L31" s="62" t="s">
        <v>36</v>
      </c>
    </row>
    <row r="32" spans="1:12" ht="24.75" hidden="1" thickTop="1" x14ac:dyDescent="0.25">
      <c r="A32" s="77">
        <v>21379</v>
      </c>
      <c r="B32" s="78" t="s">
        <v>44</v>
      </c>
      <c r="C32" s="79">
        <f t="shared" si="0"/>
        <v>0</v>
      </c>
      <c r="D32" s="80" t="s">
        <v>36</v>
      </c>
      <c r="E32" s="80" t="s">
        <v>36</v>
      </c>
      <c r="F32" s="81"/>
      <c r="G32" s="82" t="s">
        <v>36</v>
      </c>
      <c r="H32" s="79">
        <f t="shared" si="1"/>
        <v>0</v>
      </c>
      <c r="I32" s="80" t="s">
        <v>36</v>
      </c>
      <c r="J32" s="80" t="s">
        <v>36</v>
      </c>
      <c r="K32" s="81"/>
      <c r="L32" s="83" t="s">
        <v>36</v>
      </c>
    </row>
    <row r="33" spans="1:12" s="24" customFormat="1" ht="12.75" hidden="1" thickTop="1" x14ac:dyDescent="0.25">
      <c r="A33" s="64">
        <v>21380</v>
      </c>
      <c r="B33" s="56" t="s">
        <v>45</v>
      </c>
      <c r="C33" s="57">
        <f t="shared" si="0"/>
        <v>0</v>
      </c>
      <c r="D33" s="59" t="s">
        <v>36</v>
      </c>
      <c r="E33" s="59" t="s">
        <v>36</v>
      </c>
      <c r="F33" s="63">
        <f>SUM(F34:F35)</f>
        <v>0</v>
      </c>
      <c r="G33" s="60" t="s">
        <v>36</v>
      </c>
      <c r="H33" s="57">
        <f t="shared" si="1"/>
        <v>0</v>
      </c>
      <c r="I33" s="59" t="s">
        <v>36</v>
      </c>
      <c r="J33" s="59" t="s">
        <v>36</v>
      </c>
      <c r="K33" s="63">
        <f>SUM(K34:K35)</f>
        <v>0</v>
      </c>
      <c r="L33" s="62" t="s">
        <v>36</v>
      </c>
    </row>
    <row r="34" spans="1:12" ht="12.75" hidden="1" thickTop="1" x14ac:dyDescent="0.25">
      <c r="A34" s="38">
        <v>21381</v>
      </c>
      <c r="B34" s="65" t="s">
        <v>46</v>
      </c>
      <c r="C34" s="66">
        <f t="shared" si="0"/>
        <v>0</v>
      </c>
      <c r="D34" s="67" t="s">
        <v>36</v>
      </c>
      <c r="E34" s="67" t="s">
        <v>36</v>
      </c>
      <c r="F34" s="68"/>
      <c r="G34" s="69" t="s">
        <v>36</v>
      </c>
      <c r="H34" s="66">
        <f t="shared" si="1"/>
        <v>0</v>
      </c>
      <c r="I34" s="67" t="s">
        <v>36</v>
      </c>
      <c r="J34" s="67" t="s">
        <v>36</v>
      </c>
      <c r="K34" s="68"/>
      <c r="L34" s="70" t="s">
        <v>36</v>
      </c>
    </row>
    <row r="35" spans="1:12" ht="12.75" hidden="1" thickTop="1" x14ac:dyDescent="0.25">
      <c r="A35" s="44">
        <v>21383</v>
      </c>
      <c r="B35" s="71" t="s">
        <v>47</v>
      </c>
      <c r="C35" s="72">
        <f t="shared" si="0"/>
        <v>0</v>
      </c>
      <c r="D35" s="73" t="s">
        <v>36</v>
      </c>
      <c r="E35" s="73" t="s">
        <v>36</v>
      </c>
      <c r="F35" s="74"/>
      <c r="G35" s="75" t="s">
        <v>36</v>
      </c>
      <c r="H35" s="72">
        <f t="shared" si="1"/>
        <v>0</v>
      </c>
      <c r="I35" s="73" t="s">
        <v>36</v>
      </c>
      <c r="J35" s="73" t="s">
        <v>36</v>
      </c>
      <c r="K35" s="74"/>
      <c r="L35" s="76" t="s">
        <v>36</v>
      </c>
    </row>
    <row r="36" spans="1:12" s="24" customFormat="1" ht="24.75" hidden="1" thickTop="1" x14ac:dyDescent="0.25">
      <c r="A36" s="64">
        <v>21390</v>
      </c>
      <c r="B36" s="56" t="s">
        <v>48</v>
      </c>
      <c r="C36" s="57">
        <f t="shared" si="0"/>
        <v>0</v>
      </c>
      <c r="D36" s="59" t="s">
        <v>36</v>
      </c>
      <c r="E36" s="59" t="s">
        <v>36</v>
      </c>
      <c r="F36" s="63">
        <f>SUM(F37:F40)</f>
        <v>0</v>
      </c>
      <c r="G36" s="60" t="s">
        <v>36</v>
      </c>
      <c r="H36" s="57">
        <f t="shared" si="1"/>
        <v>0</v>
      </c>
      <c r="I36" s="59" t="s">
        <v>36</v>
      </c>
      <c r="J36" s="59" t="s">
        <v>36</v>
      </c>
      <c r="K36" s="63">
        <f>SUM(K37:K40)</f>
        <v>0</v>
      </c>
      <c r="L36" s="62" t="s">
        <v>36</v>
      </c>
    </row>
    <row r="37" spans="1:12" ht="24.75" hidden="1" thickTop="1" x14ac:dyDescent="0.25">
      <c r="A37" s="38">
        <v>21391</v>
      </c>
      <c r="B37" s="65" t="s">
        <v>49</v>
      </c>
      <c r="C37" s="66">
        <f t="shared" si="0"/>
        <v>0</v>
      </c>
      <c r="D37" s="67" t="s">
        <v>36</v>
      </c>
      <c r="E37" s="67" t="s">
        <v>36</v>
      </c>
      <c r="F37" s="68"/>
      <c r="G37" s="69" t="s">
        <v>36</v>
      </c>
      <c r="H37" s="66">
        <f t="shared" si="1"/>
        <v>0</v>
      </c>
      <c r="I37" s="67" t="s">
        <v>36</v>
      </c>
      <c r="J37" s="67" t="s">
        <v>36</v>
      </c>
      <c r="K37" s="68"/>
      <c r="L37" s="70" t="s">
        <v>36</v>
      </c>
    </row>
    <row r="38" spans="1:12" ht="12.75" hidden="1" thickTop="1" x14ac:dyDescent="0.25">
      <c r="A38" s="44">
        <v>21393</v>
      </c>
      <c r="B38" s="71" t="s">
        <v>50</v>
      </c>
      <c r="C38" s="72">
        <f t="shared" si="0"/>
        <v>0</v>
      </c>
      <c r="D38" s="73" t="s">
        <v>36</v>
      </c>
      <c r="E38" s="73" t="s">
        <v>36</v>
      </c>
      <c r="F38" s="74"/>
      <c r="G38" s="75" t="s">
        <v>36</v>
      </c>
      <c r="H38" s="72">
        <f t="shared" si="1"/>
        <v>0</v>
      </c>
      <c r="I38" s="73" t="s">
        <v>36</v>
      </c>
      <c r="J38" s="73" t="s">
        <v>36</v>
      </c>
      <c r="K38" s="74"/>
      <c r="L38" s="76" t="s">
        <v>36</v>
      </c>
    </row>
    <row r="39" spans="1:12" ht="12.75" hidden="1" thickTop="1" x14ac:dyDescent="0.25">
      <c r="A39" s="44">
        <v>21395</v>
      </c>
      <c r="B39" s="71" t="s">
        <v>51</v>
      </c>
      <c r="C39" s="72">
        <f t="shared" si="0"/>
        <v>0</v>
      </c>
      <c r="D39" s="73" t="s">
        <v>36</v>
      </c>
      <c r="E39" s="73" t="s">
        <v>36</v>
      </c>
      <c r="F39" s="74"/>
      <c r="G39" s="75" t="s">
        <v>36</v>
      </c>
      <c r="H39" s="72">
        <f t="shared" si="1"/>
        <v>0</v>
      </c>
      <c r="I39" s="73" t="s">
        <v>36</v>
      </c>
      <c r="J39" s="73" t="s">
        <v>36</v>
      </c>
      <c r="K39" s="74"/>
      <c r="L39" s="76" t="s">
        <v>36</v>
      </c>
    </row>
    <row r="40" spans="1:12" ht="12.75" hidden="1" thickTop="1" x14ac:dyDescent="0.25">
      <c r="A40" s="44">
        <v>21399</v>
      </c>
      <c r="B40" s="71" t="s">
        <v>52</v>
      </c>
      <c r="C40" s="72">
        <f t="shared" si="0"/>
        <v>0</v>
      </c>
      <c r="D40" s="73" t="s">
        <v>36</v>
      </c>
      <c r="E40" s="73" t="s">
        <v>36</v>
      </c>
      <c r="F40" s="74"/>
      <c r="G40" s="75" t="s">
        <v>36</v>
      </c>
      <c r="H40" s="72">
        <f t="shared" si="1"/>
        <v>0</v>
      </c>
      <c r="I40" s="73" t="s">
        <v>36</v>
      </c>
      <c r="J40" s="73" t="s">
        <v>36</v>
      </c>
      <c r="K40" s="74"/>
      <c r="L40" s="76" t="s">
        <v>36</v>
      </c>
    </row>
    <row r="41" spans="1:12" s="24" customFormat="1" ht="36.75" hidden="1" customHeight="1" x14ac:dyDescent="0.25">
      <c r="A41" s="64">
        <v>21420</v>
      </c>
      <c r="B41" s="56" t="s">
        <v>53</v>
      </c>
      <c r="C41" s="57">
        <f t="shared" si="0"/>
        <v>0</v>
      </c>
      <c r="D41" s="58"/>
      <c r="E41" s="59" t="s">
        <v>36</v>
      </c>
      <c r="F41" s="59" t="s">
        <v>36</v>
      </c>
      <c r="G41" s="60" t="s">
        <v>36</v>
      </c>
      <c r="H41" s="84">
        <f>SUM(I41:L41)</f>
        <v>0</v>
      </c>
      <c r="I41" s="58"/>
      <c r="J41" s="59" t="s">
        <v>36</v>
      </c>
      <c r="K41" s="59" t="s">
        <v>36</v>
      </c>
      <c r="L41" s="62" t="s">
        <v>36</v>
      </c>
    </row>
    <row r="42" spans="1:12" s="24" customFormat="1" ht="24.75" hidden="1" thickTop="1" x14ac:dyDescent="0.25">
      <c r="A42" s="85">
        <v>21490</v>
      </c>
      <c r="B42" s="86" t="s">
        <v>54</v>
      </c>
      <c r="C42" s="57">
        <f t="shared" si="0"/>
        <v>0</v>
      </c>
      <c r="D42" s="87">
        <f>D43</f>
        <v>0</v>
      </c>
      <c r="E42" s="87">
        <f t="shared" ref="E42:F42" si="2">E43</f>
        <v>0</v>
      </c>
      <c r="F42" s="87">
        <f t="shared" si="2"/>
        <v>0</v>
      </c>
      <c r="G42" s="60" t="s">
        <v>36</v>
      </c>
      <c r="H42" s="84">
        <f t="shared" ref="H42:H43" si="3">SUM(I42:L42)</f>
        <v>0</v>
      </c>
      <c r="I42" s="87">
        <f>I43</f>
        <v>0</v>
      </c>
      <c r="J42" s="87">
        <f t="shared" ref="J42:K42" si="4">J43</f>
        <v>0</v>
      </c>
      <c r="K42" s="87">
        <f t="shared" si="4"/>
        <v>0</v>
      </c>
      <c r="L42" s="62" t="s">
        <v>36</v>
      </c>
    </row>
    <row r="43" spans="1:12" s="24" customFormat="1" ht="12.75" hidden="1" thickTop="1" x14ac:dyDescent="0.25">
      <c r="A43" s="44">
        <v>21499</v>
      </c>
      <c r="B43" s="71" t="s">
        <v>55</v>
      </c>
      <c r="C43" s="79">
        <f t="shared" si="0"/>
        <v>0</v>
      </c>
      <c r="D43" s="88"/>
      <c r="E43" s="89"/>
      <c r="F43" s="89"/>
      <c r="G43" s="90" t="s">
        <v>36</v>
      </c>
      <c r="H43" s="91">
        <f t="shared" si="3"/>
        <v>0</v>
      </c>
      <c r="I43" s="40"/>
      <c r="J43" s="92"/>
      <c r="K43" s="92"/>
      <c r="L43" s="93" t="s">
        <v>36</v>
      </c>
    </row>
    <row r="44" spans="1:12" ht="12.75" hidden="1" thickTop="1" x14ac:dyDescent="0.25">
      <c r="A44" s="94">
        <v>23000</v>
      </c>
      <c r="B44" s="95" t="s">
        <v>56</v>
      </c>
      <c r="C44" s="96">
        <f t="shared" si="0"/>
        <v>0</v>
      </c>
      <c r="D44" s="59" t="s">
        <v>36</v>
      </c>
      <c r="E44" s="59" t="s">
        <v>36</v>
      </c>
      <c r="F44" s="59" t="s">
        <v>36</v>
      </c>
      <c r="G44" s="97">
        <f>SUM(G45:G46)</f>
        <v>0</v>
      </c>
      <c r="H44" s="96">
        <f t="shared" si="1"/>
        <v>0</v>
      </c>
      <c r="I44" s="98" t="s">
        <v>36</v>
      </c>
      <c r="J44" s="98" t="s">
        <v>36</v>
      </c>
      <c r="K44" s="98" t="s">
        <v>36</v>
      </c>
      <c r="L44" s="99">
        <f>SUM(L45:L46)</f>
        <v>0</v>
      </c>
    </row>
    <row r="45" spans="1:12" ht="24.75" hidden="1" thickTop="1" x14ac:dyDescent="0.25">
      <c r="A45" s="100">
        <v>23410</v>
      </c>
      <c r="B45" s="101" t="s">
        <v>57</v>
      </c>
      <c r="C45" s="102">
        <f t="shared" si="0"/>
        <v>0</v>
      </c>
      <c r="D45" s="103" t="s">
        <v>36</v>
      </c>
      <c r="E45" s="103" t="s">
        <v>36</v>
      </c>
      <c r="F45" s="103" t="s">
        <v>36</v>
      </c>
      <c r="G45" s="104"/>
      <c r="H45" s="102">
        <f t="shared" si="1"/>
        <v>0</v>
      </c>
      <c r="I45" s="103" t="s">
        <v>36</v>
      </c>
      <c r="J45" s="103" t="s">
        <v>36</v>
      </c>
      <c r="K45" s="103" t="s">
        <v>36</v>
      </c>
      <c r="L45" s="105"/>
    </row>
    <row r="46" spans="1:12" ht="24.75" hidden="1" thickTop="1" x14ac:dyDescent="0.25">
      <c r="A46" s="100">
        <v>23510</v>
      </c>
      <c r="B46" s="101" t="s">
        <v>58</v>
      </c>
      <c r="C46" s="106">
        <f t="shared" si="0"/>
        <v>0</v>
      </c>
      <c r="D46" s="103" t="s">
        <v>36</v>
      </c>
      <c r="E46" s="103" t="s">
        <v>36</v>
      </c>
      <c r="F46" s="103" t="s">
        <v>36</v>
      </c>
      <c r="G46" s="104"/>
      <c r="H46" s="106">
        <f t="shared" si="1"/>
        <v>0</v>
      </c>
      <c r="I46" s="103" t="s">
        <v>36</v>
      </c>
      <c r="J46" s="103" t="s">
        <v>36</v>
      </c>
      <c r="K46" s="103" t="s">
        <v>36</v>
      </c>
      <c r="L46" s="105"/>
    </row>
    <row r="47" spans="1:12" ht="12.75" thickTop="1" x14ac:dyDescent="0.25">
      <c r="A47" s="107"/>
      <c r="B47" s="101"/>
      <c r="C47" s="108"/>
      <c r="D47" s="103"/>
      <c r="E47" s="103"/>
      <c r="F47" s="109"/>
      <c r="G47" s="110"/>
      <c r="H47" s="108"/>
      <c r="I47" s="103"/>
      <c r="J47" s="103"/>
      <c r="K47" s="109"/>
      <c r="L47" s="111"/>
    </row>
    <row r="48" spans="1:12" s="24" customFormat="1" x14ac:dyDescent="0.25">
      <c r="A48" s="112"/>
      <c r="B48" s="113" t="s">
        <v>59</v>
      </c>
      <c r="C48" s="114"/>
      <c r="D48" s="115"/>
      <c r="E48" s="115"/>
      <c r="F48" s="115"/>
      <c r="G48" s="116"/>
      <c r="H48" s="114"/>
      <c r="I48" s="115"/>
      <c r="J48" s="115"/>
      <c r="K48" s="115"/>
      <c r="L48" s="117"/>
    </row>
    <row r="49" spans="1:13" s="24" customFormat="1" ht="12.75" thickBot="1" x14ac:dyDescent="0.3">
      <c r="A49" s="118"/>
      <c r="B49" s="25" t="s">
        <v>60</v>
      </c>
      <c r="C49" s="119">
        <f t="shared" ref="C49:C112" si="5">SUM(D49:G49)</f>
        <v>6494</v>
      </c>
      <c r="D49" s="120">
        <f>SUM(D50,D281)</f>
        <v>6494</v>
      </c>
      <c r="E49" s="120">
        <f>SUM(E50,E281)</f>
        <v>0</v>
      </c>
      <c r="F49" s="120">
        <f>SUM(F50,F281)</f>
        <v>0</v>
      </c>
      <c r="G49" s="121">
        <f>SUM(G50,G281)</f>
        <v>0</v>
      </c>
      <c r="H49" s="119">
        <f t="shared" ref="H49:H112" si="6">SUM(I49:L49)</f>
        <v>6494</v>
      </c>
      <c r="I49" s="120">
        <f>SUM(I50,I281)</f>
        <v>6494</v>
      </c>
      <c r="J49" s="120">
        <f>SUM(J50,J281)</f>
        <v>0</v>
      </c>
      <c r="K49" s="120">
        <f>SUM(K50,K281)</f>
        <v>0</v>
      </c>
      <c r="L49" s="122">
        <f>SUM(L50,L281)</f>
        <v>0</v>
      </c>
    </row>
    <row r="50" spans="1:13" s="24" customFormat="1" ht="36.75" thickTop="1" x14ac:dyDescent="0.25">
      <c r="A50" s="123"/>
      <c r="B50" s="124" t="s">
        <v>61</v>
      </c>
      <c r="C50" s="125">
        <f t="shared" si="5"/>
        <v>6494</v>
      </c>
      <c r="D50" s="126">
        <f>SUM(D51,D193)</f>
        <v>6494</v>
      </c>
      <c r="E50" s="126">
        <f>SUM(E51,E193)</f>
        <v>0</v>
      </c>
      <c r="F50" s="126">
        <f>SUM(F51,F193)</f>
        <v>0</v>
      </c>
      <c r="G50" s="127">
        <f>SUM(G51,G193)</f>
        <v>0</v>
      </c>
      <c r="H50" s="125">
        <f t="shared" si="6"/>
        <v>6494</v>
      </c>
      <c r="I50" s="126">
        <f>SUM(I51,I193)</f>
        <v>6494</v>
      </c>
      <c r="J50" s="126">
        <f>SUM(J51,J193)</f>
        <v>0</v>
      </c>
      <c r="K50" s="126">
        <f>SUM(K51,K193)</f>
        <v>0</v>
      </c>
      <c r="L50" s="128">
        <f>SUM(L51,L193)</f>
        <v>0</v>
      </c>
    </row>
    <row r="51" spans="1:13" s="24" customFormat="1" ht="24" x14ac:dyDescent="0.25">
      <c r="A51" s="129"/>
      <c r="B51" s="18" t="s">
        <v>62</v>
      </c>
      <c r="C51" s="130">
        <f t="shared" si="5"/>
        <v>6494</v>
      </c>
      <c r="D51" s="131">
        <f>SUM(D52,D74,D172,D186)</f>
        <v>6494</v>
      </c>
      <c r="E51" s="131">
        <f>SUM(E52,E74,E172,E186)</f>
        <v>0</v>
      </c>
      <c r="F51" s="131">
        <f>SUM(F52,F74,F172,F186)</f>
        <v>0</v>
      </c>
      <c r="G51" s="132">
        <f>SUM(G52,G74,G172,G186)</f>
        <v>0</v>
      </c>
      <c r="H51" s="130">
        <f t="shared" si="6"/>
        <v>6494</v>
      </c>
      <c r="I51" s="131">
        <f>SUM(I52,I74,I172,I186)</f>
        <v>6494</v>
      </c>
      <c r="J51" s="131">
        <f>SUM(J52,J74,J172,J186)</f>
        <v>0</v>
      </c>
      <c r="K51" s="131">
        <f>SUM(K52,K74,K172,K186)</f>
        <v>0</v>
      </c>
      <c r="L51" s="133">
        <f>SUM(L52,L74,L172,L186)</f>
        <v>0</v>
      </c>
    </row>
    <row r="52" spans="1:13" s="24" customFormat="1" x14ac:dyDescent="0.25">
      <c r="A52" s="134">
        <v>1000</v>
      </c>
      <c r="B52" s="134" t="s">
        <v>63</v>
      </c>
      <c r="C52" s="135">
        <f t="shared" si="5"/>
        <v>6494</v>
      </c>
      <c r="D52" s="136">
        <f>SUM(D53,D66)</f>
        <v>6494</v>
      </c>
      <c r="E52" s="136">
        <f>SUM(E53,E66)</f>
        <v>0</v>
      </c>
      <c r="F52" s="136">
        <f>SUM(F53,F66)</f>
        <v>0</v>
      </c>
      <c r="G52" s="137">
        <f>SUM(G53,G66)</f>
        <v>0</v>
      </c>
      <c r="H52" s="135">
        <f t="shared" si="6"/>
        <v>6494</v>
      </c>
      <c r="I52" s="136">
        <f>SUM(I53,I66)</f>
        <v>6494</v>
      </c>
      <c r="J52" s="136">
        <f>SUM(J53,J66)</f>
        <v>0</v>
      </c>
      <c r="K52" s="136">
        <f>SUM(K53,K66)</f>
        <v>0</v>
      </c>
      <c r="L52" s="138">
        <f>SUM(L53,L66)</f>
        <v>0</v>
      </c>
    </row>
    <row r="53" spans="1:13" x14ac:dyDescent="0.25">
      <c r="A53" s="56">
        <v>1100</v>
      </c>
      <c r="B53" s="139" t="s">
        <v>64</v>
      </c>
      <c r="C53" s="57">
        <f t="shared" si="5"/>
        <v>6494</v>
      </c>
      <c r="D53" s="63">
        <f>SUM(D54,D57,D65)</f>
        <v>6494</v>
      </c>
      <c r="E53" s="63">
        <f>SUM(E54,E57,E65)</f>
        <v>0</v>
      </c>
      <c r="F53" s="63">
        <f>SUM(F54,F57,F65)</f>
        <v>0</v>
      </c>
      <c r="G53" s="140">
        <f>SUM(G54,G57,G65)</f>
        <v>0</v>
      </c>
      <c r="H53" s="57">
        <f t="shared" si="6"/>
        <v>6494</v>
      </c>
      <c r="I53" s="63">
        <f>SUM(I54,I57,I65)</f>
        <v>6494</v>
      </c>
      <c r="J53" s="63">
        <f>SUM(J54,J57,J65)</f>
        <v>0</v>
      </c>
      <c r="K53" s="63">
        <f>SUM(K54,K57,K65)</f>
        <v>0</v>
      </c>
      <c r="L53" s="141">
        <f>SUM(L54,L57,L65)</f>
        <v>0</v>
      </c>
    </row>
    <row r="54" spans="1:13" hidden="1" x14ac:dyDescent="0.25">
      <c r="A54" s="142">
        <v>1110</v>
      </c>
      <c r="B54" s="101" t="s">
        <v>65</v>
      </c>
      <c r="C54" s="108">
        <f t="shared" si="5"/>
        <v>0</v>
      </c>
      <c r="D54" s="143">
        <f>SUM(D55:D56)</f>
        <v>0</v>
      </c>
      <c r="E54" s="143">
        <f>SUM(E55:E56)</f>
        <v>0</v>
      </c>
      <c r="F54" s="143">
        <f>SUM(F55:F56)</f>
        <v>0</v>
      </c>
      <c r="G54" s="144">
        <f>SUM(G55:G56)</f>
        <v>0</v>
      </c>
      <c r="H54" s="108">
        <f t="shared" si="6"/>
        <v>0</v>
      </c>
      <c r="I54" s="143">
        <f>SUM(I55:I56)</f>
        <v>0</v>
      </c>
      <c r="J54" s="143">
        <f>SUM(J55:J56)</f>
        <v>0</v>
      </c>
      <c r="K54" s="143">
        <f>SUM(K55:K56)</f>
        <v>0</v>
      </c>
      <c r="L54" s="145">
        <f>SUM(L55:L56)</f>
        <v>0</v>
      </c>
    </row>
    <row r="55" spans="1:13" hidden="1" x14ac:dyDescent="0.25">
      <c r="A55" s="38">
        <v>1111</v>
      </c>
      <c r="B55" s="65" t="s">
        <v>66</v>
      </c>
      <c r="C55" s="66">
        <f t="shared" si="5"/>
        <v>0</v>
      </c>
      <c r="D55" s="68"/>
      <c r="E55" s="68"/>
      <c r="F55" s="68"/>
      <c r="G55" s="146"/>
      <c r="H55" s="66">
        <f t="shared" si="6"/>
        <v>0</v>
      </c>
      <c r="I55" s="68">
        <v>0</v>
      </c>
      <c r="J55" s="68"/>
      <c r="K55" s="68"/>
      <c r="L55" s="147"/>
      <c r="M55" s="253"/>
    </row>
    <row r="56" spans="1:13" ht="24" hidden="1" customHeight="1" x14ac:dyDescent="0.25">
      <c r="A56" s="44">
        <v>1119</v>
      </c>
      <c r="B56" s="71" t="s">
        <v>67</v>
      </c>
      <c r="C56" s="72">
        <f t="shared" si="5"/>
        <v>0</v>
      </c>
      <c r="D56" s="74"/>
      <c r="E56" s="74"/>
      <c r="F56" s="74"/>
      <c r="G56" s="148"/>
      <c r="H56" s="72">
        <f t="shared" si="6"/>
        <v>0</v>
      </c>
      <c r="I56" s="74">
        <v>0</v>
      </c>
      <c r="J56" s="74"/>
      <c r="K56" s="74"/>
      <c r="L56" s="149"/>
      <c r="M56" s="253"/>
    </row>
    <row r="57" spans="1:13" ht="23.25" hidden="1" customHeight="1" x14ac:dyDescent="0.25">
      <c r="A57" s="150">
        <v>1140</v>
      </c>
      <c r="B57" s="71" t="s">
        <v>68</v>
      </c>
      <c r="C57" s="72">
        <f t="shared" si="5"/>
        <v>0</v>
      </c>
      <c r="D57" s="151">
        <f>SUM(D58:D64)</f>
        <v>0</v>
      </c>
      <c r="E57" s="151">
        <f>SUM(E58:E64)</f>
        <v>0</v>
      </c>
      <c r="F57" s="151">
        <f>SUM(F58:F64)</f>
        <v>0</v>
      </c>
      <c r="G57" s="152">
        <f>SUM(G58:G64)</f>
        <v>0</v>
      </c>
      <c r="H57" s="72">
        <f t="shared" si="6"/>
        <v>0</v>
      </c>
      <c r="I57" s="151">
        <f>SUM(I58:I64)</f>
        <v>0</v>
      </c>
      <c r="J57" s="151">
        <f>SUM(J58:J64)</f>
        <v>0</v>
      </c>
      <c r="K57" s="151">
        <f>SUM(K58:K64)</f>
        <v>0</v>
      </c>
      <c r="L57" s="153">
        <f>SUM(L58:L64)</f>
        <v>0</v>
      </c>
    </row>
    <row r="58" spans="1:13" hidden="1" x14ac:dyDescent="0.25">
      <c r="A58" s="44">
        <v>1141</v>
      </c>
      <c r="B58" s="71" t="s">
        <v>69</v>
      </c>
      <c r="C58" s="72">
        <f t="shared" si="5"/>
        <v>0</v>
      </c>
      <c r="D58" s="74"/>
      <c r="E58" s="74"/>
      <c r="F58" s="74"/>
      <c r="G58" s="148"/>
      <c r="H58" s="72">
        <f t="shared" si="6"/>
        <v>0</v>
      </c>
      <c r="I58" s="74">
        <v>0</v>
      </c>
      <c r="J58" s="74"/>
      <c r="K58" s="74"/>
      <c r="L58" s="149"/>
      <c r="M58" s="253"/>
    </row>
    <row r="59" spans="1:13" ht="24.75" hidden="1" customHeight="1" x14ac:dyDescent="0.25">
      <c r="A59" s="44">
        <v>1142</v>
      </c>
      <c r="B59" s="71" t="s">
        <v>70</v>
      </c>
      <c r="C59" s="72">
        <f t="shared" si="5"/>
        <v>0</v>
      </c>
      <c r="D59" s="74"/>
      <c r="E59" s="74"/>
      <c r="F59" s="74"/>
      <c r="G59" s="148"/>
      <c r="H59" s="72">
        <f t="shared" si="6"/>
        <v>0</v>
      </c>
      <c r="I59" s="74">
        <v>0</v>
      </c>
      <c r="J59" s="74"/>
      <c r="K59" s="74"/>
      <c r="L59" s="149"/>
      <c r="M59" s="253"/>
    </row>
    <row r="60" spans="1:13" ht="24" hidden="1" x14ac:dyDescent="0.25">
      <c r="A60" s="44">
        <v>1145</v>
      </c>
      <c r="B60" s="71" t="s">
        <v>71</v>
      </c>
      <c r="C60" s="72">
        <f t="shared" si="5"/>
        <v>0</v>
      </c>
      <c r="D60" s="74"/>
      <c r="E60" s="74"/>
      <c r="F60" s="74"/>
      <c r="G60" s="148"/>
      <c r="H60" s="72">
        <f t="shared" si="6"/>
        <v>0</v>
      </c>
      <c r="I60" s="74">
        <v>0</v>
      </c>
      <c r="J60" s="74"/>
      <c r="K60" s="74"/>
      <c r="L60" s="149"/>
      <c r="M60" s="253"/>
    </row>
    <row r="61" spans="1:13" ht="27.75" hidden="1" customHeight="1" x14ac:dyDescent="0.25">
      <c r="A61" s="44">
        <v>1146</v>
      </c>
      <c r="B61" s="71" t="s">
        <v>72</v>
      </c>
      <c r="C61" s="72">
        <f t="shared" si="5"/>
        <v>0</v>
      </c>
      <c r="D61" s="74"/>
      <c r="E61" s="74"/>
      <c r="F61" s="74"/>
      <c r="G61" s="148"/>
      <c r="H61" s="72">
        <f t="shared" si="6"/>
        <v>0</v>
      </c>
      <c r="I61" s="74">
        <v>0</v>
      </c>
      <c r="J61" s="74"/>
      <c r="K61" s="74"/>
      <c r="L61" s="149"/>
      <c r="M61" s="253"/>
    </row>
    <row r="62" spans="1:13" hidden="1" x14ac:dyDescent="0.25">
      <c r="A62" s="44">
        <v>1147</v>
      </c>
      <c r="B62" s="71" t="s">
        <v>73</v>
      </c>
      <c r="C62" s="72">
        <f t="shared" si="5"/>
        <v>0</v>
      </c>
      <c r="D62" s="74"/>
      <c r="E62" s="74"/>
      <c r="F62" s="74"/>
      <c r="G62" s="148"/>
      <c r="H62" s="72">
        <f t="shared" si="6"/>
        <v>0</v>
      </c>
      <c r="I62" s="74">
        <v>0</v>
      </c>
      <c r="J62" s="74"/>
      <c r="K62" s="74"/>
      <c r="L62" s="149"/>
      <c r="M62" s="253"/>
    </row>
    <row r="63" spans="1:13" hidden="1" x14ac:dyDescent="0.25">
      <c r="A63" s="44">
        <v>1148</v>
      </c>
      <c r="B63" s="71" t="s">
        <v>74</v>
      </c>
      <c r="C63" s="72">
        <f t="shared" si="5"/>
        <v>0</v>
      </c>
      <c r="D63" s="74"/>
      <c r="E63" s="74"/>
      <c r="F63" s="74"/>
      <c r="G63" s="148"/>
      <c r="H63" s="72">
        <f t="shared" si="6"/>
        <v>0</v>
      </c>
      <c r="I63" s="74">
        <v>0</v>
      </c>
      <c r="J63" s="74"/>
      <c r="K63" s="74"/>
      <c r="L63" s="149"/>
      <c r="M63" s="253"/>
    </row>
    <row r="64" spans="1:13" ht="24" hidden="1" x14ac:dyDescent="0.25">
      <c r="A64" s="44">
        <v>1149</v>
      </c>
      <c r="B64" s="71" t="s">
        <v>75</v>
      </c>
      <c r="C64" s="72">
        <f t="shared" si="5"/>
        <v>0</v>
      </c>
      <c r="D64" s="74"/>
      <c r="E64" s="74"/>
      <c r="F64" s="74"/>
      <c r="G64" s="148"/>
      <c r="H64" s="72">
        <f t="shared" si="6"/>
        <v>0</v>
      </c>
      <c r="I64" s="74">
        <v>0</v>
      </c>
      <c r="J64" s="74"/>
      <c r="K64" s="74"/>
      <c r="L64" s="149"/>
      <c r="M64" s="253"/>
    </row>
    <row r="65" spans="1:13" ht="36" x14ac:dyDescent="0.25">
      <c r="A65" s="142">
        <v>1150</v>
      </c>
      <c r="B65" s="101" t="s">
        <v>76</v>
      </c>
      <c r="C65" s="108">
        <f t="shared" si="5"/>
        <v>6494</v>
      </c>
      <c r="D65" s="154">
        <v>6494</v>
      </c>
      <c r="E65" s="154"/>
      <c r="F65" s="154"/>
      <c r="G65" s="155"/>
      <c r="H65" s="108">
        <f t="shared" si="6"/>
        <v>6494</v>
      </c>
      <c r="I65" s="154">
        <v>6494</v>
      </c>
      <c r="J65" s="154"/>
      <c r="K65" s="154"/>
      <c r="L65" s="156"/>
      <c r="M65" s="253"/>
    </row>
    <row r="66" spans="1:13" ht="36" hidden="1" x14ac:dyDescent="0.25">
      <c r="A66" s="56">
        <v>1200</v>
      </c>
      <c r="B66" s="139" t="s">
        <v>77</v>
      </c>
      <c r="C66" s="57">
        <f t="shared" si="5"/>
        <v>0</v>
      </c>
      <c r="D66" s="63">
        <f>SUM(D67:D68)</f>
        <v>0</v>
      </c>
      <c r="E66" s="63">
        <f>SUM(E67:E68)</f>
        <v>0</v>
      </c>
      <c r="F66" s="63">
        <f>SUM(F67:F68)</f>
        <v>0</v>
      </c>
      <c r="G66" s="157">
        <f>SUM(G67:G68)</f>
        <v>0</v>
      </c>
      <c r="H66" s="57">
        <f t="shared" si="6"/>
        <v>0</v>
      </c>
      <c r="I66" s="63">
        <f>SUM(I67:I68)</f>
        <v>0</v>
      </c>
      <c r="J66" s="63">
        <f>SUM(J67:J68)</f>
        <v>0</v>
      </c>
      <c r="K66" s="63">
        <f>SUM(K67:K68)</f>
        <v>0</v>
      </c>
      <c r="L66" s="158">
        <f>SUM(L67:L68)</f>
        <v>0</v>
      </c>
    </row>
    <row r="67" spans="1:13" ht="24" hidden="1" x14ac:dyDescent="0.25">
      <c r="A67" s="275">
        <v>1210</v>
      </c>
      <c r="B67" s="65" t="s">
        <v>78</v>
      </c>
      <c r="C67" s="66">
        <f t="shared" si="5"/>
        <v>0</v>
      </c>
      <c r="D67" s="68"/>
      <c r="E67" s="68"/>
      <c r="F67" s="68"/>
      <c r="G67" s="146"/>
      <c r="H67" s="66">
        <f t="shared" si="6"/>
        <v>0</v>
      </c>
      <c r="I67" s="68">
        <v>0</v>
      </c>
      <c r="J67" s="68"/>
      <c r="K67" s="68"/>
      <c r="L67" s="147"/>
      <c r="M67" s="253"/>
    </row>
    <row r="68" spans="1:13" ht="24" hidden="1" x14ac:dyDescent="0.25">
      <c r="A68" s="150">
        <v>1220</v>
      </c>
      <c r="B68" s="71" t="s">
        <v>79</v>
      </c>
      <c r="C68" s="72">
        <f t="shared" si="5"/>
        <v>0</v>
      </c>
      <c r="D68" s="151">
        <f>SUM(D69:D73)</f>
        <v>0</v>
      </c>
      <c r="E68" s="151">
        <f>SUM(E69:E73)</f>
        <v>0</v>
      </c>
      <c r="F68" s="151">
        <f>SUM(F69:F73)</f>
        <v>0</v>
      </c>
      <c r="G68" s="152">
        <f>SUM(G69:G73)</f>
        <v>0</v>
      </c>
      <c r="H68" s="72">
        <f t="shared" si="6"/>
        <v>0</v>
      </c>
      <c r="I68" s="151">
        <f>SUM(I69:I73)</f>
        <v>0</v>
      </c>
      <c r="J68" s="151">
        <f>SUM(J69:J73)</f>
        <v>0</v>
      </c>
      <c r="K68" s="151">
        <f>SUM(K69:K73)</f>
        <v>0</v>
      </c>
      <c r="L68" s="153">
        <f>SUM(L69:L73)</f>
        <v>0</v>
      </c>
    </row>
    <row r="69" spans="1:13" ht="48" hidden="1" x14ac:dyDescent="0.25">
      <c r="A69" s="44">
        <v>1221</v>
      </c>
      <c r="B69" s="71" t="s">
        <v>80</v>
      </c>
      <c r="C69" s="72">
        <f t="shared" si="5"/>
        <v>0</v>
      </c>
      <c r="D69" s="74"/>
      <c r="E69" s="74"/>
      <c r="F69" s="74"/>
      <c r="G69" s="148"/>
      <c r="H69" s="72">
        <f t="shared" si="6"/>
        <v>0</v>
      </c>
      <c r="I69" s="74">
        <v>0</v>
      </c>
      <c r="J69" s="74"/>
      <c r="K69" s="74"/>
      <c r="L69" s="149"/>
      <c r="M69" s="253"/>
    </row>
    <row r="70" spans="1:13" hidden="1" x14ac:dyDescent="0.25">
      <c r="A70" s="44">
        <v>1223</v>
      </c>
      <c r="B70" s="71" t="s">
        <v>81</v>
      </c>
      <c r="C70" s="72">
        <f t="shared" si="5"/>
        <v>0</v>
      </c>
      <c r="D70" s="74"/>
      <c r="E70" s="74"/>
      <c r="F70" s="74"/>
      <c r="G70" s="148"/>
      <c r="H70" s="72">
        <f t="shared" si="6"/>
        <v>0</v>
      </c>
      <c r="I70" s="74">
        <v>0</v>
      </c>
      <c r="J70" s="74"/>
      <c r="K70" s="74"/>
      <c r="L70" s="149"/>
      <c r="M70" s="253"/>
    </row>
    <row r="71" spans="1:13" hidden="1" x14ac:dyDescent="0.25">
      <c r="A71" s="44">
        <v>1225</v>
      </c>
      <c r="B71" s="71" t="s">
        <v>82</v>
      </c>
      <c r="C71" s="72">
        <f t="shared" si="5"/>
        <v>0</v>
      </c>
      <c r="D71" s="74"/>
      <c r="E71" s="74"/>
      <c r="F71" s="74"/>
      <c r="G71" s="148"/>
      <c r="H71" s="72">
        <f t="shared" si="6"/>
        <v>0</v>
      </c>
      <c r="I71" s="74">
        <v>0</v>
      </c>
      <c r="J71" s="74"/>
      <c r="K71" s="74"/>
      <c r="L71" s="149"/>
      <c r="M71" s="253"/>
    </row>
    <row r="72" spans="1:13" ht="24" hidden="1" x14ac:dyDescent="0.25">
      <c r="A72" s="44">
        <v>1227</v>
      </c>
      <c r="B72" s="71" t="s">
        <v>83</v>
      </c>
      <c r="C72" s="72">
        <f t="shared" si="5"/>
        <v>0</v>
      </c>
      <c r="D72" s="74"/>
      <c r="E72" s="74"/>
      <c r="F72" s="74"/>
      <c r="G72" s="148"/>
      <c r="H72" s="72">
        <f t="shared" si="6"/>
        <v>0</v>
      </c>
      <c r="I72" s="74">
        <v>0</v>
      </c>
      <c r="J72" s="74"/>
      <c r="K72" s="74"/>
      <c r="L72" s="149"/>
      <c r="M72" s="253"/>
    </row>
    <row r="73" spans="1:13" ht="48" hidden="1" x14ac:dyDescent="0.25">
      <c r="A73" s="44">
        <v>1228</v>
      </c>
      <c r="B73" s="71" t="s">
        <v>84</v>
      </c>
      <c r="C73" s="72">
        <f t="shared" si="5"/>
        <v>0</v>
      </c>
      <c r="D73" s="74"/>
      <c r="E73" s="74"/>
      <c r="F73" s="74"/>
      <c r="G73" s="148"/>
      <c r="H73" s="72">
        <f t="shared" si="6"/>
        <v>0</v>
      </c>
      <c r="I73" s="74">
        <v>0</v>
      </c>
      <c r="J73" s="74"/>
      <c r="K73" s="74"/>
      <c r="L73" s="149"/>
      <c r="M73" s="253"/>
    </row>
    <row r="74" spans="1:13" hidden="1" x14ac:dyDescent="0.25">
      <c r="A74" s="134">
        <v>2000</v>
      </c>
      <c r="B74" s="134" t="s">
        <v>85</v>
      </c>
      <c r="C74" s="135">
        <f t="shared" si="5"/>
        <v>0</v>
      </c>
      <c r="D74" s="136">
        <f>SUM(D75,D82,D129,D163,D164,D171)</f>
        <v>0</v>
      </c>
      <c r="E74" s="136">
        <f>SUM(E75,E82,E129,E163,E164,E171)</f>
        <v>0</v>
      </c>
      <c r="F74" s="136">
        <f>SUM(F75,F82,F129,F163,F164,F171)</f>
        <v>0</v>
      </c>
      <c r="G74" s="137">
        <f>SUM(G75,G82,G129,G163,G164,G171)</f>
        <v>0</v>
      </c>
      <c r="H74" s="135">
        <f t="shared" si="6"/>
        <v>0</v>
      </c>
      <c r="I74" s="136">
        <f>SUM(I75,I82,I129,I163,I164,I171)</f>
        <v>0</v>
      </c>
      <c r="J74" s="136">
        <f>SUM(J75,J82,J129,J163,J164,J171)</f>
        <v>0</v>
      </c>
      <c r="K74" s="136">
        <f>SUM(K75,K82,K129,K163,K164,K171)</f>
        <v>0</v>
      </c>
      <c r="L74" s="138">
        <f>SUM(L75,L82,L129,L163,L164,L171)</f>
        <v>0</v>
      </c>
    </row>
    <row r="75" spans="1:13" ht="24" hidden="1" x14ac:dyDescent="0.25">
      <c r="A75" s="56">
        <v>2100</v>
      </c>
      <c r="B75" s="139" t="s">
        <v>86</v>
      </c>
      <c r="C75" s="57">
        <f t="shared" si="5"/>
        <v>0</v>
      </c>
      <c r="D75" s="63">
        <f>SUM(D76,D79)</f>
        <v>0</v>
      </c>
      <c r="E75" s="63">
        <f>SUM(E76,E79)</f>
        <v>0</v>
      </c>
      <c r="F75" s="63">
        <f>SUM(F76,F79)</f>
        <v>0</v>
      </c>
      <c r="G75" s="157">
        <f>SUM(G76,G79)</f>
        <v>0</v>
      </c>
      <c r="H75" s="57">
        <f t="shared" si="6"/>
        <v>0</v>
      </c>
      <c r="I75" s="63">
        <f>SUM(I76,I79)</f>
        <v>0</v>
      </c>
      <c r="J75" s="63">
        <f>SUM(J76,J79)</f>
        <v>0</v>
      </c>
      <c r="K75" s="63">
        <f>SUM(K76,K79)</f>
        <v>0</v>
      </c>
      <c r="L75" s="158">
        <f>SUM(L76,L79)</f>
        <v>0</v>
      </c>
    </row>
    <row r="76" spans="1:13" ht="24" hidden="1" x14ac:dyDescent="0.25">
      <c r="A76" s="275">
        <v>2110</v>
      </c>
      <c r="B76" s="65" t="s">
        <v>87</v>
      </c>
      <c r="C76" s="66">
        <f t="shared" si="5"/>
        <v>0</v>
      </c>
      <c r="D76" s="160">
        <f>SUM(D77:D78)</f>
        <v>0</v>
      </c>
      <c r="E76" s="160">
        <f>SUM(E77:E78)</f>
        <v>0</v>
      </c>
      <c r="F76" s="160">
        <f>SUM(F77:F78)</f>
        <v>0</v>
      </c>
      <c r="G76" s="161">
        <f>SUM(G77:G78)</f>
        <v>0</v>
      </c>
      <c r="H76" s="66">
        <f t="shared" si="6"/>
        <v>0</v>
      </c>
      <c r="I76" s="160">
        <f>SUM(I77:I78)</f>
        <v>0</v>
      </c>
      <c r="J76" s="160">
        <f>SUM(J77:J78)</f>
        <v>0</v>
      </c>
      <c r="K76" s="160">
        <f>SUM(K77:K78)</f>
        <v>0</v>
      </c>
      <c r="L76" s="162">
        <f>SUM(L77:L78)</f>
        <v>0</v>
      </c>
    </row>
    <row r="77" spans="1:13" hidden="1" x14ac:dyDescent="0.25">
      <c r="A77" s="44">
        <v>2111</v>
      </c>
      <c r="B77" s="71" t="s">
        <v>88</v>
      </c>
      <c r="C77" s="72">
        <f t="shared" si="5"/>
        <v>0</v>
      </c>
      <c r="D77" s="74"/>
      <c r="E77" s="74"/>
      <c r="F77" s="74"/>
      <c r="G77" s="148"/>
      <c r="H77" s="72">
        <f t="shared" si="6"/>
        <v>0</v>
      </c>
      <c r="I77" s="74">
        <v>0</v>
      </c>
      <c r="J77" s="74"/>
      <c r="K77" s="74"/>
      <c r="L77" s="149"/>
      <c r="M77" s="253"/>
    </row>
    <row r="78" spans="1:13" ht="24" hidden="1" x14ac:dyDescent="0.25">
      <c r="A78" s="44">
        <v>2112</v>
      </c>
      <c r="B78" s="71" t="s">
        <v>89</v>
      </c>
      <c r="C78" s="72">
        <f t="shared" si="5"/>
        <v>0</v>
      </c>
      <c r="D78" s="74"/>
      <c r="E78" s="74"/>
      <c r="F78" s="74"/>
      <c r="G78" s="148"/>
      <c r="H78" s="72">
        <f t="shared" si="6"/>
        <v>0</v>
      </c>
      <c r="I78" s="74">
        <v>0</v>
      </c>
      <c r="J78" s="74"/>
      <c r="K78" s="74"/>
      <c r="L78" s="149"/>
      <c r="M78" s="253"/>
    </row>
    <row r="79" spans="1:13" ht="24" hidden="1" x14ac:dyDescent="0.25">
      <c r="A79" s="150">
        <v>2120</v>
      </c>
      <c r="B79" s="71" t="s">
        <v>90</v>
      </c>
      <c r="C79" s="72">
        <f t="shared" si="5"/>
        <v>0</v>
      </c>
      <c r="D79" s="151">
        <f>SUM(D80:D81)</f>
        <v>0</v>
      </c>
      <c r="E79" s="151">
        <f>SUM(E80:E81)</f>
        <v>0</v>
      </c>
      <c r="F79" s="151">
        <f>SUM(F80:F81)</f>
        <v>0</v>
      </c>
      <c r="G79" s="152">
        <f>SUM(G80:G81)</f>
        <v>0</v>
      </c>
      <c r="H79" s="72">
        <f t="shared" si="6"/>
        <v>0</v>
      </c>
      <c r="I79" s="151">
        <f>SUM(I80:I81)</f>
        <v>0</v>
      </c>
      <c r="J79" s="151">
        <f>SUM(J80:J81)</f>
        <v>0</v>
      </c>
      <c r="K79" s="151">
        <f>SUM(K80:K81)</f>
        <v>0</v>
      </c>
      <c r="L79" s="153">
        <f>SUM(L80:L81)</f>
        <v>0</v>
      </c>
    </row>
    <row r="80" spans="1:13" hidden="1" x14ac:dyDescent="0.25">
      <c r="A80" s="44">
        <v>2121</v>
      </c>
      <c r="B80" s="71" t="s">
        <v>88</v>
      </c>
      <c r="C80" s="72">
        <f t="shared" si="5"/>
        <v>0</v>
      </c>
      <c r="D80" s="74"/>
      <c r="E80" s="74"/>
      <c r="F80" s="74"/>
      <c r="G80" s="148"/>
      <c r="H80" s="72">
        <f t="shared" si="6"/>
        <v>0</v>
      </c>
      <c r="I80" s="74">
        <v>0</v>
      </c>
      <c r="J80" s="74"/>
      <c r="K80" s="74"/>
      <c r="L80" s="149"/>
      <c r="M80" s="253"/>
    </row>
    <row r="81" spans="1:13" ht="24" hidden="1" x14ac:dyDescent="0.25">
      <c r="A81" s="44">
        <v>2122</v>
      </c>
      <c r="B81" s="71" t="s">
        <v>89</v>
      </c>
      <c r="C81" s="72">
        <f t="shared" si="5"/>
        <v>0</v>
      </c>
      <c r="D81" s="74"/>
      <c r="E81" s="74"/>
      <c r="F81" s="74"/>
      <c r="G81" s="148"/>
      <c r="H81" s="72">
        <f t="shared" si="6"/>
        <v>0</v>
      </c>
      <c r="I81" s="74">
        <v>0</v>
      </c>
      <c r="J81" s="74"/>
      <c r="K81" s="74"/>
      <c r="L81" s="149"/>
      <c r="M81" s="253"/>
    </row>
    <row r="82" spans="1:13" hidden="1" x14ac:dyDescent="0.25">
      <c r="A82" s="56">
        <v>2200</v>
      </c>
      <c r="B82" s="139" t="s">
        <v>91</v>
      </c>
      <c r="C82" s="57">
        <f t="shared" si="5"/>
        <v>0</v>
      </c>
      <c r="D82" s="63">
        <f>SUM(D83,D88,D94,D102,D111,D115,D121,D127)</f>
        <v>0</v>
      </c>
      <c r="E82" s="63">
        <f>SUM(E83,E88,E94,E102,E111,E115,E121,E127)</f>
        <v>0</v>
      </c>
      <c r="F82" s="63">
        <f>SUM(F83,F88,F94,F102,F111,F115,F121,F127)</f>
        <v>0</v>
      </c>
      <c r="G82" s="157">
        <f>SUM(G83,G88,G94,G102,G111,G115,G121,G127)</f>
        <v>0</v>
      </c>
      <c r="H82" s="57">
        <f t="shared" si="6"/>
        <v>0</v>
      </c>
      <c r="I82" s="63">
        <f>SUM(I83,I88,I94,I102,I111,I115,I121,I127)</f>
        <v>0</v>
      </c>
      <c r="J82" s="63">
        <f>SUM(J83,J88,J94,J102,J111,J115,J121,J127)</f>
        <v>0</v>
      </c>
      <c r="K82" s="63">
        <f>SUM(K83,K88,K94,K102,K111,K115,K121,K127)</f>
        <v>0</v>
      </c>
      <c r="L82" s="163">
        <f>SUM(L83,L88,L94,L102,L111,L115,L121,L127)</f>
        <v>0</v>
      </c>
    </row>
    <row r="83" spans="1:13" hidden="1" x14ac:dyDescent="0.25">
      <c r="A83" s="142">
        <v>2210</v>
      </c>
      <c r="B83" s="101" t="s">
        <v>92</v>
      </c>
      <c r="C83" s="108">
        <f t="shared" si="5"/>
        <v>0</v>
      </c>
      <c r="D83" s="143">
        <f>SUM(D84:D87)</f>
        <v>0</v>
      </c>
      <c r="E83" s="143">
        <f>SUM(E84:E87)</f>
        <v>0</v>
      </c>
      <c r="F83" s="143">
        <f>SUM(F84:F87)</f>
        <v>0</v>
      </c>
      <c r="G83" s="143">
        <f>SUM(G84:G87)</f>
        <v>0</v>
      </c>
      <c r="H83" s="108">
        <f t="shared" si="6"/>
        <v>0</v>
      </c>
      <c r="I83" s="143">
        <f>SUM(I84:I87)</f>
        <v>0</v>
      </c>
      <c r="J83" s="143">
        <f>SUM(J84:J87)</f>
        <v>0</v>
      </c>
      <c r="K83" s="143">
        <f>SUM(K84:K87)</f>
        <v>0</v>
      </c>
      <c r="L83" s="145">
        <f>SUM(L84:L87)</f>
        <v>0</v>
      </c>
    </row>
    <row r="84" spans="1:13" ht="24" hidden="1" x14ac:dyDescent="0.25">
      <c r="A84" s="38">
        <v>2211</v>
      </c>
      <c r="B84" s="65" t="s">
        <v>93</v>
      </c>
      <c r="C84" s="66">
        <f t="shared" si="5"/>
        <v>0</v>
      </c>
      <c r="D84" s="68"/>
      <c r="E84" s="68"/>
      <c r="F84" s="68"/>
      <c r="G84" s="146"/>
      <c r="H84" s="66">
        <f t="shared" si="6"/>
        <v>0</v>
      </c>
      <c r="I84" s="68">
        <v>0</v>
      </c>
      <c r="J84" s="68"/>
      <c r="K84" s="68"/>
      <c r="L84" s="147"/>
      <c r="M84" s="253"/>
    </row>
    <row r="85" spans="1:13" ht="36" hidden="1" x14ac:dyDescent="0.25">
      <c r="A85" s="44">
        <v>2212</v>
      </c>
      <c r="B85" s="71" t="s">
        <v>94</v>
      </c>
      <c r="C85" s="72">
        <f t="shared" si="5"/>
        <v>0</v>
      </c>
      <c r="D85" s="74"/>
      <c r="E85" s="74"/>
      <c r="F85" s="74"/>
      <c r="G85" s="148"/>
      <c r="H85" s="72">
        <f t="shared" si="6"/>
        <v>0</v>
      </c>
      <c r="I85" s="74">
        <v>0</v>
      </c>
      <c r="J85" s="74"/>
      <c r="K85" s="74"/>
      <c r="L85" s="149"/>
      <c r="M85" s="253"/>
    </row>
    <row r="86" spans="1:13" ht="24" hidden="1" x14ac:dyDescent="0.25">
      <c r="A86" s="44">
        <v>2214</v>
      </c>
      <c r="B86" s="71" t="s">
        <v>95</v>
      </c>
      <c r="C86" s="72">
        <f t="shared" si="5"/>
        <v>0</v>
      </c>
      <c r="D86" s="74"/>
      <c r="E86" s="74"/>
      <c r="F86" s="74"/>
      <c r="G86" s="148"/>
      <c r="H86" s="72">
        <f t="shared" si="6"/>
        <v>0</v>
      </c>
      <c r="I86" s="74">
        <v>0</v>
      </c>
      <c r="J86" s="74"/>
      <c r="K86" s="74"/>
      <c r="L86" s="149"/>
      <c r="M86" s="253"/>
    </row>
    <row r="87" spans="1:13" hidden="1" x14ac:dyDescent="0.25">
      <c r="A87" s="44">
        <v>2219</v>
      </c>
      <c r="B87" s="71" t="s">
        <v>96</v>
      </c>
      <c r="C87" s="72">
        <f t="shared" si="5"/>
        <v>0</v>
      </c>
      <c r="D87" s="74"/>
      <c r="E87" s="74"/>
      <c r="F87" s="74"/>
      <c r="G87" s="148"/>
      <c r="H87" s="72">
        <f t="shared" si="6"/>
        <v>0</v>
      </c>
      <c r="I87" s="74">
        <v>0</v>
      </c>
      <c r="J87" s="74"/>
      <c r="K87" s="74"/>
      <c r="L87" s="149"/>
      <c r="M87" s="253"/>
    </row>
    <row r="88" spans="1:13" hidden="1" x14ac:dyDescent="0.25">
      <c r="A88" s="150">
        <v>2220</v>
      </c>
      <c r="B88" s="71" t="s">
        <v>97</v>
      </c>
      <c r="C88" s="72">
        <f t="shared" si="5"/>
        <v>0</v>
      </c>
      <c r="D88" s="151">
        <f>SUM(D89:D93)</f>
        <v>0</v>
      </c>
      <c r="E88" s="151">
        <f>SUM(E89:E93)</f>
        <v>0</v>
      </c>
      <c r="F88" s="151">
        <f>SUM(F89:F93)</f>
        <v>0</v>
      </c>
      <c r="G88" s="152">
        <f>SUM(G89:G93)</f>
        <v>0</v>
      </c>
      <c r="H88" s="72">
        <f t="shared" si="6"/>
        <v>0</v>
      </c>
      <c r="I88" s="151">
        <f>SUM(I89:I93)</f>
        <v>0</v>
      </c>
      <c r="J88" s="151">
        <f>SUM(J89:J93)</f>
        <v>0</v>
      </c>
      <c r="K88" s="151">
        <f>SUM(K89:K93)</f>
        <v>0</v>
      </c>
      <c r="L88" s="153">
        <f>SUM(L89:L93)</f>
        <v>0</v>
      </c>
    </row>
    <row r="89" spans="1:13" ht="24" hidden="1" x14ac:dyDescent="0.25">
      <c r="A89" s="44">
        <v>2221</v>
      </c>
      <c r="B89" s="71" t="s">
        <v>98</v>
      </c>
      <c r="C89" s="72">
        <f t="shared" si="5"/>
        <v>0</v>
      </c>
      <c r="D89" s="74"/>
      <c r="E89" s="74"/>
      <c r="F89" s="74"/>
      <c r="G89" s="148"/>
      <c r="H89" s="72">
        <f t="shared" si="6"/>
        <v>0</v>
      </c>
      <c r="I89" s="74">
        <v>0</v>
      </c>
      <c r="J89" s="74"/>
      <c r="K89" s="74"/>
      <c r="L89" s="149"/>
      <c r="M89" s="253"/>
    </row>
    <row r="90" spans="1:13" hidden="1" x14ac:dyDescent="0.25">
      <c r="A90" s="44">
        <v>2222</v>
      </c>
      <c r="B90" s="71" t="s">
        <v>99</v>
      </c>
      <c r="C90" s="72">
        <f t="shared" si="5"/>
        <v>0</v>
      </c>
      <c r="D90" s="74"/>
      <c r="E90" s="74"/>
      <c r="F90" s="74"/>
      <c r="G90" s="148"/>
      <c r="H90" s="72">
        <f t="shared" si="6"/>
        <v>0</v>
      </c>
      <c r="I90" s="74">
        <v>0</v>
      </c>
      <c r="J90" s="74"/>
      <c r="K90" s="74"/>
      <c r="L90" s="149"/>
      <c r="M90" s="253"/>
    </row>
    <row r="91" spans="1:13" hidden="1" x14ac:dyDescent="0.25">
      <c r="A91" s="44">
        <v>2223</v>
      </c>
      <c r="B91" s="71" t="s">
        <v>100</v>
      </c>
      <c r="C91" s="72">
        <f t="shared" si="5"/>
        <v>0</v>
      </c>
      <c r="D91" s="74"/>
      <c r="E91" s="74"/>
      <c r="F91" s="74"/>
      <c r="G91" s="148"/>
      <c r="H91" s="72">
        <f t="shared" si="6"/>
        <v>0</v>
      </c>
      <c r="I91" s="74">
        <v>0</v>
      </c>
      <c r="J91" s="74"/>
      <c r="K91" s="74"/>
      <c r="L91" s="149"/>
      <c r="M91" s="253"/>
    </row>
    <row r="92" spans="1:13" ht="36" hidden="1" x14ac:dyDescent="0.25">
      <c r="A92" s="44">
        <v>2224</v>
      </c>
      <c r="B92" s="71" t="s">
        <v>101</v>
      </c>
      <c r="C92" s="72">
        <f t="shared" si="5"/>
        <v>0</v>
      </c>
      <c r="D92" s="74"/>
      <c r="E92" s="74"/>
      <c r="F92" s="74"/>
      <c r="G92" s="148"/>
      <c r="H92" s="72">
        <f t="shared" si="6"/>
        <v>0</v>
      </c>
      <c r="I92" s="74">
        <v>0</v>
      </c>
      <c r="J92" s="74"/>
      <c r="K92" s="74"/>
      <c r="L92" s="149"/>
      <c r="M92" s="253"/>
    </row>
    <row r="93" spans="1:13" ht="24" hidden="1" x14ac:dyDescent="0.25">
      <c r="A93" s="44">
        <v>2229</v>
      </c>
      <c r="B93" s="71" t="s">
        <v>102</v>
      </c>
      <c r="C93" s="72">
        <f t="shared" si="5"/>
        <v>0</v>
      </c>
      <c r="D93" s="74"/>
      <c r="E93" s="74"/>
      <c r="F93" s="74"/>
      <c r="G93" s="148"/>
      <c r="H93" s="72">
        <f t="shared" si="6"/>
        <v>0</v>
      </c>
      <c r="I93" s="74">
        <v>0</v>
      </c>
      <c r="J93" s="74"/>
      <c r="K93" s="74"/>
      <c r="L93" s="149"/>
      <c r="M93" s="253"/>
    </row>
    <row r="94" spans="1:13" ht="36" hidden="1" x14ac:dyDescent="0.25">
      <c r="A94" s="150">
        <v>2230</v>
      </c>
      <c r="B94" s="71" t="s">
        <v>103</v>
      </c>
      <c r="C94" s="72">
        <f t="shared" si="5"/>
        <v>0</v>
      </c>
      <c r="D94" s="151">
        <f>SUM(D95:D101)</f>
        <v>0</v>
      </c>
      <c r="E94" s="151">
        <f>SUM(E95:E101)</f>
        <v>0</v>
      </c>
      <c r="F94" s="151">
        <f>SUM(F95:F101)</f>
        <v>0</v>
      </c>
      <c r="G94" s="152">
        <f>SUM(G95:G101)</f>
        <v>0</v>
      </c>
      <c r="H94" s="72">
        <f t="shared" si="6"/>
        <v>0</v>
      </c>
      <c r="I94" s="151">
        <f>SUM(I95:I101)</f>
        <v>0</v>
      </c>
      <c r="J94" s="151">
        <f>SUM(J95:J101)</f>
        <v>0</v>
      </c>
      <c r="K94" s="151">
        <f>SUM(K95:K101)</f>
        <v>0</v>
      </c>
      <c r="L94" s="153">
        <f>SUM(L95:L101)</f>
        <v>0</v>
      </c>
    </row>
    <row r="95" spans="1:13" ht="24" hidden="1" x14ac:dyDescent="0.25">
      <c r="A95" s="44">
        <v>2231</v>
      </c>
      <c r="B95" s="71" t="s">
        <v>104</v>
      </c>
      <c r="C95" s="72">
        <f t="shared" si="5"/>
        <v>0</v>
      </c>
      <c r="D95" s="74"/>
      <c r="E95" s="74"/>
      <c r="F95" s="74"/>
      <c r="G95" s="148"/>
      <c r="H95" s="72">
        <f t="shared" si="6"/>
        <v>0</v>
      </c>
      <c r="I95" s="74">
        <v>0</v>
      </c>
      <c r="J95" s="74"/>
      <c r="K95" s="74"/>
      <c r="L95" s="149"/>
      <c r="M95" s="253"/>
    </row>
    <row r="96" spans="1:13" ht="24" hidden="1" x14ac:dyDescent="0.25">
      <c r="A96" s="44">
        <v>2232</v>
      </c>
      <c r="B96" s="71" t="s">
        <v>105</v>
      </c>
      <c r="C96" s="72">
        <f t="shared" si="5"/>
        <v>0</v>
      </c>
      <c r="D96" s="74"/>
      <c r="E96" s="74"/>
      <c r="F96" s="74"/>
      <c r="G96" s="148"/>
      <c r="H96" s="72">
        <f t="shared" si="6"/>
        <v>0</v>
      </c>
      <c r="I96" s="74">
        <v>0</v>
      </c>
      <c r="J96" s="74"/>
      <c r="K96" s="74"/>
      <c r="L96" s="149"/>
      <c r="M96" s="253"/>
    </row>
    <row r="97" spans="1:13" hidden="1" x14ac:dyDescent="0.25">
      <c r="A97" s="38">
        <v>2233</v>
      </c>
      <c r="B97" s="65" t="s">
        <v>106</v>
      </c>
      <c r="C97" s="66">
        <f t="shared" si="5"/>
        <v>0</v>
      </c>
      <c r="D97" s="68"/>
      <c r="E97" s="68"/>
      <c r="F97" s="68"/>
      <c r="G97" s="146"/>
      <c r="H97" s="66">
        <f t="shared" si="6"/>
        <v>0</v>
      </c>
      <c r="I97" s="68">
        <v>0</v>
      </c>
      <c r="J97" s="68"/>
      <c r="K97" s="68"/>
      <c r="L97" s="147"/>
      <c r="M97" s="253"/>
    </row>
    <row r="98" spans="1:13" ht="24" hidden="1" x14ac:dyDescent="0.25">
      <c r="A98" s="44">
        <v>2234</v>
      </c>
      <c r="B98" s="71" t="s">
        <v>107</v>
      </c>
      <c r="C98" s="72">
        <f t="shared" si="5"/>
        <v>0</v>
      </c>
      <c r="D98" s="74"/>
      <c r="E98" s="74"/>
      <c r="F98" s="74"/>
      <c r="G98" s="148"/>
      <c r="H98" s="72">
        <f t="shared" si="6"/>
        <v>0</v>
      </c>
      <c r="I98" s="74">
        <v>0</v>
      </c>
      <c r="J98" s="74"/>
      <c r="K98" s="74"/>
      <c r="L98" s="149"/>
      <c r="M98" s="253"/>
    </row>
    <row r="99" spans="1:13" ht="24" hidden="1" x14ac:dyDescent="0.25">
      <c r="A99" s="44">
        <v>2235</v>
      </c>
      <c r="B99" s="71" t="s">
        <v>108</v>
      </c>
      <c r="C99" s="72">
        <f t="shared" si="5"/>
        <v>0</v>
      </c>
      <c r="D99" s="74"/>
      <c r="E99" s="74"/>
      <c r="F99" s="74"/>
      <c r="G99" s="148"/>
      <c r="H99" s="72">
        <f t="shared" si="6"/>
        <v>0</v>
      </c>
      <c r="I99" s="74">
        <v>0</v>
      </c>
      <c r="J99" s="74"/>
      <c r="K99" s="74"/>
      <c r="L99" s="149"/>
      <c r="M99" s="253"/>
    </row>
    <row r="100" spans="1:13" hidden="1" x14ac:dyDescent="0.25">
      <c r="A100" s="44">
        <v>2236</v>
      </c>
      <c r="B100" s="71" t="s">
        <v>109</v>
      </c>
      <c r="C100" s="72">
        <f t="shared" si="5"/>
        <v>0</v>
      </c>
      <c r="D100" s="74"/>
      <c r="E100" s="74"/>
      <c r="F100" s="74"/>
      <c r="G100" s="148"/>
      <c r="H100" s="72">
        <f t="shared" si="6"/>
        <v>0</v>
      </c>
      <c r="I100" s="74">
        <v>0</v>
      </c>
      <c r="J100" s="74"/>
      <c r="K100" s="74"/>
      <c r="L100" s="149"/>
      <c r="M100" s="253"/>
    </row>
    <row r="101" spans="1:13" hidden="1" x14ac:dyDescent="0.25">
      <c r="A101" s="44">
        <v>2239</v>
      </c>
      <c r="B101" s="71" t="s">
        <v>110</v>
      </c>
      <c r="C101" s="72">
        <f t="shared" si="5"/>
        <v>0</v>
      </c>
      <c r="D101" s="74"/>
      <c r="E101" s="74"/>
      <c r="F101" s="74"/>
      <c r="G101" s="148"/>
      <c r="H101" s="72">
        <f t="shared" si="6"/>
        <v>0</v>
      </c>
      <c r="I101" s="74">
        <v>0</v>
      </c>
      <c r="J101" s="74"/>
      <c r="K101" s="74"/>
      <c r="L101" s="149"/>
      <c r="M101" s="253"/>
    </row>
    <row r="102" spans="1:13" ht="24" hidden="1" x14ac:dyDescent="0.25">
      <c r="A102" s="150">
        <v>2240</v>
      </c>
      <c r="B102" s="71" t="s">
        <v>111</v>
      </c>
      <c r="C102" s="72">
        <f t="shared" si="5"/>
        <v>0</v>
      </c>
      <c r="D102" s="151">
        <f>SUM(D103:D110)</f>
        <v>0</v>
      </c>
      <c r="E102" s="151">
        <f>SUM(E103:E110)</f>
        <v>0</v>
      </c>
      <c r="F102" s="151">
        <f>SUM(F103:F110)</f>
        <v>0</v>
      </c>
      <c r="G102" s="152">
        <f>SUM(G103:G110)</f>
        <v>0</v>
      </c>
      <c r="H102" s="72">
        <f t="shared" si="6"/>
        <v>0</v>
      </c>
      <c r="I102" s="151">
        <f>SUM(I103:I110)</f>
        <v>0</v>
      </c>
      <c r="J102" s="151">
        <f>SUM(J103:J110)</f>
        <v>0</v>
      </c>
      <c r="K102" s="151">
        <f>SUM(K103:K110)</f>
        <v>0</v>
      </c>
      <c r="L102" s="153">
        <f>SUM(L103:L110)</f>
        <v>0</v>
      </c>
    </row>
    <row r="103" spans="1:13" hidden="1" x14ac:dyDescent="0.25">
      <c r="A103" s="44">
        <v>2241</v>
      </c>
      <c r="B103" s="71" t="s">
        <v>112</v>
      </c>
      <c r="C103" s="72">
        <f t="shared" si="5"/>
        <v>0</v>
      </c>
      <c r="D103" s="74"/>
      <c r="E103" s="74"/>
      <c r="F103" s="74"/>
      <c r="G103" s="148"/>
      <c r="H103" s="72">
        <f t="shared" si="6"/>
        <v>0</v>
      </c>
      <c r="I103" s="74">
        <v>0</v>
      </c>
      <c r="J103" s="74"/>
      <c r="K103" s="74"/>
      <c r="L103" s="149"/>
      <c r="M103" s="253"/>
    </row>
    <row r="104" spans="1:13" hidden="1" x14ac:dyDescent="0.25">
      <c r="A104" s="44">
        <v>2242</v>
      </c>
      <c r="B104" s="71" t="s">
        <v>113</v>
      </c>
      <c r="C104" s="72">
        <f t="shared" si="5"/>
        <v>0</v>
      </c>
      <c r="D104" s="74"/>
      <c r="E104" s="74"/>
      <c r="F104" s="74"/>
      <c r="G104" s="148"/>
      <c r="H104" s="72">
        <f t="shared" si="6"/>
        <v>0</v>
      </c>
      <c r="I104" s="74">
        <v>0</v>
      </c>
      <c r="J104" s="74"/>
      <c r="K104" s="74"/>
      <c r="L104" s="149"/>
      <c r="M104" s="253"/>
    </row>
    <row r="105" spans="1:13" ht="24" hidden="1" x14ac:dyDescent="0.25">
      <c r="A105" s="44">
        <v>2243</v>
      </c>
      <c r="B105" s="71" t="s">
        <v>114</v>
      </c>
      <c r="C105" s="72">
        <f t="shared" si="5"/>
        <v>0</v>
      </c>
      <c r="D105" s="74"/>
      <c r="E105" s="74"/>
      <c r="F105" s="74"/>
      <c r="G105" s="148"/>
      <c r="H105" s="72">
        <f t="shared" si="6"/>
        <v>0</v>
      </c>
      <c r="I105" s="74">
        <v>0</v>
      </c>
      <c r="J105" s="74"/>
      <c r="K105" s="74"/>
      <c r="L105" s="149"/>
      <c r="M105" s="253"/>
    </row>
    <row r="106" spans="1:13" hidden="1" x14ac:dyDescent="0.25">
      <c r="A106" s="44">
        <v>2244</v>
      </c>
      <c r="B106" s="71" t="s">
        <v>115</v>
      </c>
      <c r="C106" s="72">
        <f t="shared" si="5"/>
        <v>0</v>
      </c>
      <c r="D106" s="74"/>
      <c r="E106" s="74"/>
      <c r="F106" s="74"/>
      <c r="G106" s="148"/>
      <c r="H106" s="72">
        <f t="shared" si="6"/>
        <v>0</v>
      </c>
      <c r="I106" s="74">
        <v>0</v>
      </c>
      <c r="J106" s="74"/>
      <c r="K106" s="74"/>
      <c r="L106" s="149"/>
      <c r="M106" s="253"/>
    </row>
    <row r="107" spans="1:13" hidden="1" x14ac:dyDescent="0.25">
      <c r="A107" s="44">
        <v>2246</v>
      </c>
      <c r="B107" s="71" t="s">
        <v>116</v>
      </c>
      <c r="C107" s="72">
        <f t="shared" si="5"/>
        <v>0</v>
      </c>
      <c r="D107" s="74"/>
      <c r="E107" s="74"/>
      <c r="F107" s="74"/>
      <c r="G107" s="148"/>
      <c r="H107" s="72">
        <f t="shared" si="6"/>
        <v>0</v>
      </c>
      <c r="I107" s="74">
        <v>0</v>
      </c>
      <c r="J107" s="74"/>
      <c r="K107" s="74"/>
      <c r="L107" s="149"/>
      <c r="M107" s="253"/>
    </row>
    <row r="108" spans="1:13" hidden="1" x14ac:dyDescent="0.25">
      <c r="A108" s="44">
        <v>2247</v>
      </c>
      <c r="B108" s="71" t="s">
        <v>117</v>
      </c>
      <c r="C108" s="72">
        <f t="shared" si="5"/>
        <v>0</v>
      </c>
      <c r="D108" s="74"/>
      <c r="E108" s="74"/>
      <c r="F108" s="74"/>
      <c r="G108" s="148"/>
      <c r="H108" s="72">
        <f t="shared" si="6"/>
        <v>0</v>
      </c>
      <c r="I108" s="74">
        <v>0</v>
      </c>
      <c r="J108" s="74"/>
      <c r="K108" s="74"/>
      <c r="L108" s="149"/>
      <c r="M108" s="253"/>
    </row>
    <row r="109" spans="1:13" ht="24" hidden="1" x14ac:dyDescent="0.25">
      <c r="A109" s="44">
        <v>2248</v>
      </c>
      <c r="B109" s="71" t="s">
        <v>118</v>
      </c>
      <c r="C109" s="72">
        <f t="shared" si="5"/>
        <v>0</v>
      </c>
      <c r="D109" s="74"/>
      <c r="E109" s="74"/>
      <c r="F109" s="74"/>
      <c r="G109" s="148"/>
      <c r="H109" s="72">
        <f t="shared" si="6"/>
        <v>0</v>
      </c>
      <c r="I109" s="74">
        <v>0</v>
      </c>
      <c r="J109" s="74"/>
      <c r="K109" s="74"/>
      <c r="L109" s="149"/>
      <c r="M109" s="253"/>
    </row>
    <row r="110" spans="1:13" ht="24" hidden="1" x14ac:dyDescent="0.25">
      <c r="A110" s="44">
        <v>2249</v>
      </c>
      <c r="B110" s="71" t="s">
        <v>119</v>
      </c>
      <c r="C110" s="72">
        <f t="shared" si="5"/>
        <v>0</v>
      </c>
      <c r="D110" s="74"/>
      <c r="E110" s="74"/>
      <c r="F110" s="74"/>
      <c r="G110" s="148"/>
      <c r="H110" s="72">
        <f t="shared" si="6"/>
        <v>0</v>
      </c>
      <c r="I110" s="74">
        <v>0</v>
      </c>
      <c r="J110" s="74"/>
      <c r="K110" s="74"/>
      <c r="L110" s="149"/>
      <c r="M110" s="253"/>
    </row>
    <row r="111" spans="1:13" hidden="1" x14ac:dyDescent="0.25">
      <c r="A111" s="150">
        <v>2250</v>
      </c>
      <c r="B111" s="71" t="s">
        <v>120</v>
      </c>
      <c r="C111" s="72">
        <f t="shared" si="5"/>
        <v>0</v>
      </c>
      <c r="D111" s="151">
        <f>SUM(D112:D114)</f>
        <v>0</v>
      </c>
      <c r="E111" s="151">
        <f>SUM(E112:E114)</f>
        <v>0</v>
      </c>
      <c r="F111" s="151">
        <f>SUM(F112:F114)</f>
        <v>0</v>
      </c>
      <c r="G111" s="164">
        <f>SUM(G112:G114)</f>
        <v>0</v>
      </c>
      <c r="H111" s="72">
        <f t="shared" si="6"/>
        <v>0</v>
      </c>
      <c r="I111" s="151">
        <f>SUM(I112:I114)</f>
        <v>0</v>
      </c>
      <c r="J111" s="151">
        <f>SUM(J112:J114)</f>
        <v>0</v>
      </c>
      <c r="K111" s="151">
        <f>SUM(K112:K114)</f>
        <v>0</v>
      </c>
      <c r="L111" s="153">
        <f>SUM(L112:L114)</f>
        <v>0</v>
      </c>
    </row>
    <row r="112" spans="1:13" hidden="1" x14ac:dyDescent="0.25">
      <c r="A112" s="44">
        <v>2251</v>
      </c>
      <c r="B112" s="71" t="s">
        <v>121</v>
      </c>
      <c r="C112" s="72">
        <f t="shared" si="5"/>
        <v>0</v>
      </c>
      <c r="D112" s="74"/>
      <c r="E112" s="74"/>
      <c r="F112" s="74"/>
      <c r="G112" s="148"/>
      <c r="H112" s="72">
        <f t="shared" si="6"/>
        <v>0</v>
      </c>
      <c r="I112" s="74">
        <v>0</v>
      </c>
      <c r="J112" s="74"/>
      <c r="K112" s="74"/>
      <c r="L112" s="149"/>
      <c r="M112" s="253"/>
    </row>
    <row r="113" spans="1:13" ht="24" hidden="1" x14ac:dyDescent="0.25">
      <c r="A113" s="44">
        <v>2252</v>
      </c>
      <c r="B113" s="71" t="s">
        <v>122</v>
      </c>
      <c r="C113" s="72">
        <f>SUM(D113:G113)</f>
        <v>0</v>
      </c>
      <c r="D113" s="74"/>
      <c r="E113" s="74"/>
      <c r="F113" s="74"/>
      <c r="G113" s="148"/>
      <c r="H113" s="72">
        <f>SUM(I113:L113)</f>
        <v>0</v>
      </c>
      <c r="I113" s="74">
        <v>0</v>
      </c>
      <c r="J113" s="74"/>
      <c r="K113" s="74"/>
      <c r="L113" s="149"/>
      <c r="M113" s="253"/>
    </row>
    <row r="114" spans="1:13" hidden="1" x14ac:dyDescent="0.25">
      <c r="A114" s="44">
        <v>2259</v>
      </c>
      <c r="B114" s="71" t="s">
        <v>123</v>
      </c>
      <c r="C114" s="72">
        <f>SUM(D114:G114)</f>
        <v>0</v>
      </c>
      <c r="D114" s="74"/>
      <c r="E114" s="74"/>
      <c r="F114" s="74"/>
      <c r="G114" s="148"/>
      <c r="H114" s="72">
        <f>SUM(I114:L114)</f>
        <v>0</v>
      </c>
      <c r="I114" s="74">
        <v>0</v>
      </c>
      <c r="J114" s="74"/>
      <c r="K114" s="74"/>
      <c r="L114" s="149"/>
      <c r="M114" s="253"/>
    </row>
    <row r="115" spans="1:13" hidden="1" x14ac:dyDescent="0.25">
      <c r="A115" s="150">
        <v>2260</v>
      </c>
      <c r="B115" s="71" t="s">
        <v>124</v>
      </c>
      <c r="C115" s="72">
        <f t="shared" ref="C115:C186" si="7">SUM(D115:G115)</f>
        <v>0</v>
      </c>
      <c r="D115" s="151">
        <f>SUM(D116:D120)</f>
        <v>0</v>
      </c>
      <c r="E115" s="151">
        <f>SUM(E116:E120)</f>
        <v>0</v>
      </c>
      <c r="F115" s="151">
        <f>SUM(F116:F120)</f>
        <v>0</v>
      </c>
      <c r="G115" s="152">
        <f>SUM(G116:G120)</f>
        <v>0</v>
      </c>
      <c r="H115" s="72">
        <f t="shared" ref="H115:H187" si="8">SUM(I115:L115)</f>
        <v>0</v>
      </c>
      <c r="I115" s="151">
        <f>SUM(I116:I120)</f>
        <v>0</v>
      </c>
      <c r="J115" s="151">
        <f>SUM(J116:J120)</f>
        <v>0</v>
      </c>
      <c r="K115" s="151">
        <f>SUM(K116:K120)</f>
        <v>0</v>
      </c>
      <c r="L115" s="153">
        <f>SUM(L116:L120)</f>
        <v>0</v>
      </c>
    </row>
    <row r="116" spans="1:13" hidden="1" x14ac:dyDescent="0.25">
      <c r="A116" s="44">
        <v>2261</v>
      </c>
      <c r="B116" s="71" t="s">
        <v>125</v>
      </c>
      <c r="C116" s="72">
        <f t="shared" si="7"/>
        <v>0</v>
      </c>
      <c r="D116" s="74"/>
      <c r="E116" s="74"/>
      <c r="F116" s="74"/>
      <c r="G116" s="148"/>
      <c r="H116" s="72">
        <f t="shared" si="8"/>
        <v>0</v>
      </c>
      <c r="I116" s="74">
        <v>0</v>
      </c>
      <c r="J116" s="74"/>
      <c r="K116" s="74"/>
      <c r="L116" s="149"/>
      <c r="M116" s="253"/>
    </row>
    <row r="117" spans="1:13" hidden="1" x14ac:dyDescent="0.25">
      <c r="A117" s="44">
        <v>2262</v>
      </c>
      <c r="B117" s="71" t="s">
        <v>126</v>
      </c>
      <c r="C117" s="72">
        <f t="shared" si="7"/>
        <v>0</v>
      </c>
      <c r="D117" s="74"/>
      <c r="E117" s="74"/>
      <c r="F117" s="74"/>
      <c r="G117" s="148"/>
      <c r="H117" s="72">
        <f t="shared" si="8"/>
        <v>0</v>
      </c>
      <c r="I117" s="74">
        <v>0</v>
      </c>
      <c r="J117" s="74"/>
      <c r="K117" s="74"/>
      <c r="L117" s="149"/>
      <c r="M117" s="253"/>
    </row>
    <row r="118" spans="1:13" hidden="1" x14ac:dyDescent="0.25">
      <c r="A118" s="44">
        <v>2263</v>
      </c>
      <c r="B118" s="71" t="s">
        <v>127</v>
      </c>
      <c r="C118" s="72">
        <f t="shared" si="7"/>
        <v>0</v>
      </c>
      <c r="D118" s="74"/>
      <c r="E118" s="74"/>
      <c r="F118" s="74"/>
      <c r="G118" s="148"/>
      <c r="H118" s="72">
        <f t="shared" si="8"/>
        <v>0</v>
      </c>
      <c r="I118" s="74">
        <v>0</v>
      </c>
      <c r="J118" s="74"/>
      <c r="K118" s="74"/>
      <c r="L118" s="149"/>
      <c r="M118" s="253"/>
    </row>
    <row r="119" spans="1:13" hidden="1" x14ac:dyDescent="0.25">
      <c r="A119" s="44">
        <v>2264</v>
      </c>
      <c r="B119" s="71" t="s">
        <v>128</v>
      </c>
      <c r="C119" s="72">
        <f t="shared" si="7"/>
        <v>0</v>
      </c>
      <c r="D119" s="74"/>
      <c r="E119" s="74"/>
      <c r="F119" s="74"/>
      <c r="G119" s="148"/>
      <c r="H119" s="72">
        <f t="shared" si="8"/>
        <v>0</v>
      </c>
      <c r="I119" s="74">
        <v>0</v>
      </c>
      <c r="J119" s="74"/>
      <c r="K119" s="74"/>
      <c r="L119" s="149"/>
      <c r="M119" s="253"/>
    </row>
    <row r="120" spans="1:13" hidden="1" x14ac:dyDescent="0.25">
      <c r="A120" s="44">
        <v>2269</v>
      </c>
      <c r="B120" s="71" t="s">
        <v>129</v>
      </c>
      <c r="C120" s="72">
        <f t="shared" si="7"/>
        <v>0</v>
      </c>
      <c r="D120" s="74"/>
      <c r="E120" s="74"/>
      <c r="F120" s="74"/>
      <c r="G120" s="148"/>
      <c r="H120" s="72">
        <f t="shared" si="8"/>
        <v>0</v>
      </c>
      <c r="I120" s="74">
        <v>0</v>
      </c>
      <c r="J120" s="74"/>
      <c r="K120" s="74"/>
      <c r="L120" s="149"/>
      <c r="M120" s="253"/>
    </row>
    <row r="121" spans="1:13" hidden="1" x14ac:dyDescent="0.25">
      <c r="A121" s="150">
        <v>2270</v>
      </c>
      <c r="B121" s="71" t="s">
        <v>130</v>
      </c>
      <c r="C121" s="72">
        <f t="shared" si="7"/>
        <v>0</v>
      </c>
      <c r="D121" s="151">
        <f>SUM(D122:D126)</f>
        <v>0</v>
      </c>
      <c r="E121" s="151">
        <f>SUM(E122:E126)</f>
        <v>0</v>
      </c>
      <c r="F121" s="151">
        <f>SUM(F122:F126)</f>
        <v>0</v>
      </c>
      <c r="G121" s="152">
        <f>SUM(G122:G126)</f>
        <v>0</v>
      </c>
      <c r="H121" s="72">
        <f t="shared" si="8"/>
        <v>0</v>
      </c>
      <c r="I121" s="151">
        <f>SUM(I122:I126)</f>
        <v>0</v>
      </c>
      <c r="J121" s="151">
        <f>SUM(J122:J126)</f>
        <v>0</v>
      </c>
      <c r="K121" s="151">
        <f>SUM(K122:K126)</f>
        <v>0</v>
      </c>
      <c r="L121" s="153">
        <f>SUM(L122:L126)</f>
        <v>0</v>
      </c>
    </row>
    <row r="122" spans="1:13" hidden="1" x14ac:dyDescent="0.25">
      <c r="A122" s="44">
        <v>2272</v>
      </c>
      <c r="B122" s="165" t="s">
        <v>131</v>
      </c>
      <c r="C122" s="72">
        <f t="shared" si="7"/>
        <v>0</v>
      </c>
      <c r="D122" s="74"/>
      <c r="E122" s="74"/>
      <c r="F122" s="74"/>
      <c r="G122" s="148"/>
      <c r="H122" s="72">
        <f t="shared" si="8"/>
        <v>0</v>
      </c>
      <c r="I122" s="74">
        <v>0</v>
      </c>
      <c r="J122" s="74"/>
      <c r="K122" s="74"/>
      <c r="L122" s="149"/>
      <c r="M122" s="253"/>
    </row>
    <row r="123" spans="1:13" ht="24" hidden="1" x14ac:dyDescent="0.25">
      <c r="A123" s="44">
        <v>2274</v>
      </c>
      <c r="B123" s="166" t="s">
        <v>132</v>
      </c>
      <c r="C123" s="72">
        <f t="shared" si="7"/>
        <v>0</v>
      </c>
      <c r="D123" s="74"/>
      <c r="E123" s="74"/>
      <c r="F123" s="74"/>
      <c r="G123" s="148"/>
      <c r="H123" s="72">
        <f t="shared" si="8"/>
        <v>0</v>
      </c>
      <c r="I123" s="74">
        <v>0</v>
      </c>
      <c r="J123" s="74"/>
      <c r="K123" s="74"/>
      <c r="L123" s="149"/>
      <c r="M123" s="253"/>
    </row>
    <row r="124" spans="1:13" ht="24" hidden="1" x14ac:dyDescent="0.25">
      <c r="A124" s="44">
        <v>2275</v>
      </c>
      <c r="B124" s="71" t="s">
        <v>133</v>
      </c>
      <c r="C124" s="72">
        <f t="shared" si="7"/>
        <v>0</v>
      </c>
      <c r="D124" s="74"/>
      <c r="E124" s="74"/>
      <c r="F124" s="74"/>
      <c r="G124" s="148"/>
      <c r="H124" s="72">
        <f t="shared" si="8"/>
        <v>0</v>
      </c>
      <c r="I124" s="74">
        <v>0</v>
      </c>
      <c r="J124" s="74"/>
      <c r="K124" s="74"/>
      <c r="L124" s="149"/>
      <c r="M124" s="253"/>
    </row>
    <row r="125" spans="1:13" ht="24" hidden="1" x14ac:dyDescent="0.25">
      <c r="A125" s="44">
        <v>2276</v>
      </c>
      <c r="B125" s="71" t="s">
        <v>134</v>
      </c>
      <c r="C125" s="72">
        <f t="shared" si="7"/>
        <v>0</v>
      </c>
      <c r="D125" s="74"/>
      <c r="E125" s="74"/>
      <c r="F125" s="74"/>
      <c r="G125" s="148"/>
      <c r="H125" s="72">
        <f t="shared" si="8"/>
        <v>0</v>
      </c>
      <c r="I125" s="74">
        <v>0</v>
      </c>
      <c r="J125" s="74"/>
      <c r="K125" s="74"/>
      <c r="L125" s="149"/>
      <c r="M125" s="253"/>
    </row>
    <row r="126" spans="1:13" ht="24" hidden="1" x14ac:dyDescent="0.25">
      <c r="A126" s="44">
        <v>2279</v>
      </c>
      <c r="B126" s="71" t="s">
        <v>135</v>
      </c>
      <c r="C126" s="72">
        <f t="shared" si="7"/>
        <v>0</v>
      </c>
      <c r="D126" s="74"/>
      <c r="E126" s="74"/>
      <c r="F126" s="74"/>
      <c r="G126" s="148"/>
      <c r="H126" s="72">
        <f t="shared" si="8"/>
        <v>0</v>
      </c>
      <c r="I126" s="74">
        <v>0</v>
      </c>
      <c r="J126" s="74"/>
      <c r="K126" s="74"/>
      <c r="L126" s="149"/>
      <c r="M126" s="253"/>
    </row>
    <row r="127" spans="1:13" ht="24" hidden="1" x14ac:dyDescent="0.25">
      <c r="A127" s="275">
        <v>2280</v>
      </c>
      <c r="B127" s="65" t="s">
        <v>136</v>
      </c>
      <c r="C127" s="66">
        <f t="shared" ref="C127:L127" si="9">SUM(C128)</f>
        <v>0</v>
      </c>
      <c r="D127" s="160">
        <f t="shared" si="9"/>
        <v>0</v>
      </c>
      <c r="E127" s="160">
        <f t="shared" si="9"/>
        <v>0</v>
      </c>
      <c r="F127" s="160">
        <f t="shared" si="9"/>
        <v>0</v>
      </c>
      <c r="G127" s="160">
        <f t="shared" si="9"/>
        <v>0</v>
      </c>
      <c r="H127" s="66">
        <f t="shared" si="9"/>
        <v>0</v>
      </c>
      <c r="I127" s="160">
        <f t="shared" si="9"/>
        <v>0</v>
      </c>
      <c r="J127" s="160">
        <f t="shared" si="9"/>
        <v>0</v>
      </c>
      <c r="K127" s="160">
        <f t="shared" si="9"/>
        <v>0</v>
      </c>
      <c r="L127" s="167">
        <f t="shared" si="9"/>
        <v>0</v>
      </c>
    </row>
    <row r="128" spans="1:13" ht="24" hidden="1" x14ac:dyDescent="0.25">
      <c r="A128" s="44">
        <v>2283</v>
      </c>
      <c r="B128" s="71" t="s">
        <v>137</v>
      </c>
      <c r="C128" s="72">
        <f>SUM(D128:G128)</f>
        <v>0</v>
      </c>
      <c r="D128" s="74"/>
      <c r="E128" s="74"/>
      <c r="F128" s="74"/>
      <c r="G128" s="148"/>
      <c r="H128" s="72">
        <f>SUM(I128:L128)</f>
        <v>0</v>
      </c>
      <c r="I128" s="74">
        <v>0</v>
      </c>
      <c r="J128" s="74"/>
      <c r="K128" s="74"/>
      <c r="L128" s="149"/>
      <c r="M128" s="253"/>
    </row>
    <row r="129" spans="1:13" ht="38.25" hidden="1" customHeight="1" x14ac:dyDescent="0.25">
      <c r="A129" s="56">
        <v>2300</v>
      </c>
      <c r="B129" s="139" t="s">
        <v>138</v>
      </c>
      <c r="C129" s="57">
        <f t="shared" si="7"/>
        <v>0</v>
      </c>
      <c r="D129" s="63">
        <f>SUM(D130,D135,D139,D140,D143,D150,D158,D159,D162)</f>
        <v>0</v>
      </c>
      <c r="E129" s="63">
        <f>SUM(E130,E135,E139,E140,E143,E150,E158,E159,E162)</f>
        <v>0</v>
      </c>
      <c r="F129" s="63">
        <f>SUM(F130,F135,F139,F140,F143,F150,F158,F159,F162)</f>
        <v>0</v>
      </c>
      <c r="G129" s="157">
        <f>SUM(G130,G135,G139,G140,G143,G150,G158,G159,G162)</f>
        <v>0</v>
      </c>
      <c r="H129" s="57">
        <f t="shared" si="8"/>
        <v>0</v>
      </c>
      <c r="I129" s="63">
        <f>SUM(I130,I135,I139,I140,I143,I150,I158,I159,I162)</f>
        <v>0</v>
      </c>
      <c r="J129" s="63">
        <f>SUM(J130,J135,J139,J140,J143,J150,J158,J159,J162)</f>
        <v>0</v>
      </c>
      <c r="K129" s="63">
        <f>SUM(K130,K135,K139,K140,K143,K150,K158,K159,K162)</f>
        <v>0</v>
      </c>
      <c r="L129" s="158">
        <f>SUM(L130,L135,L139,L140,L143,L150,L158,L159,L162)</f>
        <v>0</v>
      </c>
    </row>
    <row r="130" spans="1:13" ht="24" hidden="1" x14ac:dyDescent="0.25">
      <c r="A130" s="275">
        <v>2310</v>
      </c>
      <c r="B130" s="65" t="s">
        <v>139</v>
      </c>
      <c r="C130" s="66">
        <f t="shared" si="7"/>
        <v>0</v>
      </c>
      <c r="D130" s="160">
        <f>SUM(D131:D134)</f>
        <v>0</v>
      </c>
      <c r="E130" s="160">
        <f t="shared" ref="E130:L130" si="10">SUM(E131:E134)</f>
        <v>0</v>
      </c>
      <c r="F130" s="160">
        <f t="shared" si="10"/>
        <v>0</v>
      </c>
      <c r="G130" s="161">
        <f t="shared" si="10"/>
        <v>0</v>
      </c>
      <c r="H130" s="66">
        <f t="shared" si="8"/>
        <v>0</v>
      </c>
      <c r="I130" s="160">
        <f t="shared" si="10"/>
        <v>0</v>
      </c>
      <c r="J130" s="160">
        <f t="shared" si="10"/>
        <v>0</v>
      </c>
      <c r="K130" s="160">
        <f t="shared" si="10"/>
        <v>0</v>
      </c>
      <c r="L130" s="162">
        <f t="shared" si="10"/>
        <v>0</v>
      </c>
    </row>
    <row r="131" spans="1:13" hidden="1" x14ac:dyDescent="0.25">
      <c r="A131" s="44">
        <v>2311</v>
      </c>
      <c r="B131" s="71" t="s">
        <v>140</v>
      </c>
      <c r="C131" s="72">
        <f t="shared" si="7"/>
        <v>0</v>
      </c>
      <c r="D131" s="74"/>
      <c r="E131" s="74"/>
      <c r="F131" s="74"/>
      <c r="G131" s="148"/>
      <c r="H131" s="72">
        <f t="shared" si="8"/>
        <v>0</v>
      </c>
      <c r="I131" s="74">
        <v>0</v>
      </c>
      <c r="J131" s="74"/>
      <c r="K131" s="74"/>
      <c r="L131" s="149"/>
      <c r="M131" s="253"/>
    </row>
    <row r="132" spans="1:13" hidden="1" x14ac:dyDescent="0.25">
      <c r="A132" s="44">
        <v>2312</v>
      </c>
      <c r="B132" s="71" t="s">
        <v>141</v>
      </c>
      <c r="C132" s="72">
        <f t="shared" si="7"/>
        <v>0</v>
      </c>
      <c r="D132" s="74"/>
      <c r="E132" s="74"/>
      <c r="F132" s="74"/>
      <c r="G132" s="148"/>
      <c r="H132" s="72">
        <f t="shared" si="8"/>
        <v>0</v>
      </c>
      <c r="I132" s="74">
        <v>0</v>
      </c>
      <c r="J132" s="74"/>
      <c r="K132" s="74"/>
      <c r="L132" s="149"/>
      <c r="M132" s="253"/>
    </row>
    <row r="133" spans="1:13" hidden="1" x14ac:dyDescent="0.25">
      <c r="A133" s="44">
        <v>2313</v>
      </c>
      <c r="B133" s="71" t="s">
        <v>142</v>
      </c>
      <c r="C133" s="72">
        <f t="shared" si="7"/>
        <v>0</v>
      </c>
      <c r="D133" s="74"/>
      <c r="E133" s="74"/>
      <c r="F133" s="74"/>
      <c r="G133" s="148"/>
      <c r="H133" s="72">
        <f t="shared" si="8"/>
        <v>0</v>
      </c>
      <c r="I133" s="74">
        <v>0</v>
      </c>
      <c r="J133" s="74"/>
      <c r="K133" s="74"/>
      <c r="L133" s="149"/>
      <c r="M133" s="253"/>
    </row>
    <row r="134" spans="1:13" ht="47.25" hidden="1" customHeight="1" x14ac:dyDescent="0.25">
      <c r="A134" s="44">
        <v>2314</v>
      </c>
      <c r="B134" s="71" t="s">
        <v>143</v>
      </c>
      <c r="C134" s="72">
        <f t="shared" si="7"/>
        <v>0</v>
      </c>
      <c r="D134" s="74"/>
      <c r="E134" s="74"/>
      <c r="F134" s="74"/>
      <c r="G134" s="148"/>
      <c r="H134" s="72">
        <f t="shared" si="8"/>
        <v>0</v>
      </c>
      <c r="I134" s="74">
        <v>0</v>
      </c>
      <c r="J134" s="74"/>
      <c r="K134" s="74"/>
      <c r="L134" s="149"/>
      <c r="M134" s="253"/>
    </row>
    <row r="135" spans="1:13" hidden="1" x14ac:dyDescent="0.25">
      <c r="A135" s="150">
        <v>2320</v>
      </c>
      <c r="B135" s="71" t="s">
        <v>144</v>
      </c>
      <c r="C135" s="72">
        <f t="shared" si="7"/>
        <v>0</v>
      </c>
      <c r="D135" s="151">
        <f>SUM(D136:D138)</f>
        <v>0</v>
      </c>
      <c r="E135" s="151">
        <f>SUM(E136:E138)</f>
        <v>0</v>
      </c>
      <c r="F135" s="151">
        <f>SUM(F136:F138)</f>
        <v>0</v>
      </c>
      <c r="G135" s="152">
        <f>SUM(G136:G138)</f>
        <v>0</v>
      </c>
      <c r="H135" s="72">
        <f t="shared" si="8"/>
        <v>0</v>
      </c>
      <c r="I135" s="151">
        <f>SUM(I136:I138)</f>
        <v>0</v>
      </c>
      <c r="J135" s="151">
        <f>SUM(J136:J138)</f>
        <v>0</v>
      </c>
      <c r="K135" s="151">
        <f>SUM(K136:K138)</f>
        <v>0</v>
      </c>
      <c r="L135" s="153">
        <f>SUM(L136:L138)</f>
        <v>0</v>
      </c>
    </row>
    <row r="136" spans="1:13" hidden="1" x14ac:dyDescent="0.25">
      <c r="A136" s="44">
        <v>2321</v>
      </c>
      <c r="B136" s="71" t="s">
        <v>145</v>
      </c>
      <c r="C136" s="72">
        <f t="shared" si="7"/>
        <v>0</v>
      </c>
      <c r="D136" s="74"/>
      <c r="E136" s="74"/>
      <c r="F136" s="74"/>
      <c r="G136" s="148"/>
      <c r="H136" s="72">
        <f t="shared" si="8"/>
        <v>0</v>
      </c>
      <c r="I136" s="74">
        <v>0</v>
      </c>
      <c r="J136" s="74"/>
      <c r="K136" s="74"/>
      <c r="L136" s="149"/>
      <c r="M136" s="253"/>
    </row>
    <row r="137" spans="1:13" hidden="1" x14ac:dyDescent="0.25">
      <c r="A137" s="44">
        <v>2322</v>
      </c>
      <c r="B137" s="71" t="s">
        <v>146</v>
      </c>
      <c r="C137" s="72">
        <f t="shared" si="7"/>
        <v>0</v>
      </c>
      <c r="D137" s="74"/>
      <c r="E137" s="74"/>
      <c r="F137" s="74"/>
      <c r="G137" s="148"/>
      <c r="H137" s="72">
        <f t="shared" si="8"/>
        <v>0</v>
      </c>
      <c r="I137" s="74">
        <v>0</v>
      </c>
      <c r="J137" s="74"/>
      <c r="K137" s="74"/>
      <c r="L137" s="149"/>
      <c r="M137" s="253"/>
    </row>
    <row r="138" spans="1:13" ht="10.5" hidden="1" customHeight="1" x14ac:dyDescent="0.25">
      <c r="A138" s="44">
        <v>2329</v>
      </c>
      <c r="B138" s="71" t="s">
        <v>147</v>
      </c>
      <c r="C138" s="72">
        <f t="shared" si="7"/>
        <v>0</v>
      </c>
      <c r="D138" s="74"/>
      <c r="E138" s="74"/>
      <c r="F138" s="74"/>
      <c r="G138" s="148"/>
      <c r="H138" s="72">
        <f t="shared" si="8"/>
        <v>0</v>
      </c>
      <c r="I138" s="74">
        <v>0</v>
      </c>
      <c r="J138" s="74"/>
      <c r="K138" s="74"/>
      <c r="L138" s="149"/>
      <c r="M138" s="253"/>
    </row>
    <row r="139" spans="1:13" hidden="1" x14ac:dyDescent="0.25">
      <c r="A139" s="150">
        <v>2330</v>
      </c>
      <c r="B139" s="71" t="s">
        <v>148</v>
      </c>
      <c r="C139" s="72">
        <f t="shared" si="7"/>
        <v>0</v>
      </c>
      <c r="D139" s="74"/>
      <c r="E139" s="74"/>
      <c r="F139" s="74"/>
      <c r="G139" s="148"/>
      <c r="H139" s="72">
        <f t="shared" si="8"/>
        <v>0</v>
      </c>
      <c r="I139" s="74">
        <v>0</v>
      </c>
      <c r="J139" s="74"/>
      <c r="K139" s="74"/>
      <c r="L139" s="149"/>
      <c r="M139" s="253"/>
    </row>
    <row r="140" spans="1:13" ht="36" hidden="1" x14ac:dyDescent="0.25">
      <c r="A140" s="150">
        <v>2340</v>
      </c>
      <c r="B140" s="71" t="s">
        <v>149</v>
      </c>
      <c r="C140" s="72">
        <f t="shared" si="7"/>
        <v>0</v>
      </c>
      <c r="D140" s="151">
        <f>SUM(D141:D142)</f>
        <v>0</v>
      </c>
      <c r="E140" s="151">
        <f>SUM(E141:E142)</f>
        <v>0</v>
      </c>
      <c r="F140" s="151">
        <f>SUM(F141:F142)</f>
        <v>0</v>
      </c>
      <c r="G140" s="152">
        <f>SUM(G141:G142)</f>
        <v>0</v>
      </c>
      <c r="H140" s="72">
        <f t="shared" si="8"/>
        <v>0</v>
      </c>
      <c r="I140" s="151">
        <f>SUM(I141:I142)</f>
        <v>0</v>
      </c>
      <c r="J140" s="151">
        <f>SUM(J141:J142)</f>
        <v>0</v>
      </c>
      <c r="K140" s="151">
        <f>SUM(K141:K142)</f>
        <v>0</v>
      </c>
      <c r="L140" s="153">
        <f>SUM(L141:L142)</f>
        <v>0</v>
      </c>
    </row>
    <row r="141" spans="1:13" hidden="1" x14ac:dyDescent="0.25">
      <c r="A141" s="44">
        <v>2341</v>
      </c>
      <c r="B141" s="71" t="s">
        <v>150</v>
      </c>
      <c r="C141" s="72">
        <f t="shared" si="7"/>
        <v>0</v>
      </c>
      <c r="D141" s="74"/>
      <c r="E141" s="74"/>
      <c r="F141" s="74"/>
      <c r="G141" s="148"/>
      <c r="H141" s="72">
        <f t="shared" si="8"/>
        <v>0</v>
      </c>
      <c r="I141" s="74">
        <v>0</v>
      </c>
      <c r="J141" s="74"/>
      <c r="K141" s="74"/>
      <c r="L141" s="149"/>
      <c r="M141" s="253"/>
    </row>
    <row r="142" spans="1:13" ht="24" hidden="1" x14ac:dyDescent="0.25">
      <c r="A142" s="44">
        <v>2344</v>
      </c>
      <c r="B142" s="71" t="s">
        <v>151</v>
      </c>
      <c r="C142" s="72">
        <f t="shared" si="7"/>
        <v>0</v>
      </c>
      <c r="D142" s="74"/>
      <c r="E142" s="74"/>
      <c r="F142" s="74"/>
      <c r="G142" s="148"/>
      <c r="H142" s="72">
        <f t="shared" si="8"/>
        <v>0</v>
      </c>
      <c r="I142" s="74">
        <v>0</v>
      </c>
      <c r="J142" s="74"/>
      <c r="K142" s="74"/>
      <c r="L142" s="149"/>
      <c r="M142" s="253"/>
    </row>
    <row r="143" spans="1:13" ht="24" hidden="1" x14ac:dyDescent="0.25">
      <c r="A143" s="142">
        <v>2350</v>
      </c>
      <c r="B143" s="101" t="s">
        <v>152</v>
      </c>
      <c r="C143" s="108">
        <f t="shared" si="7"/>
        <v>0</v>
      </c>
      <c r="D143" s="143">
        <f>SUM(D144:D149)</f>
        <v>0</v>
      </c>
      <c r="E143" s="143">
        <f>SUM(E144:E149)</f>
        <v>0</v>
      </c>
      <c r="F143" s="143">
        <f>SUM(F144:F149)</f>
        <v>0</v>
      </c>
      <c r="G143" s="144">
        <f>SUM(G144:G149)</f>
        <v>0</v>
      </c>
      <c r="H143" s="108">
        <f t="shared" si="8"/>
        <v>0</v>
      </c>
      <c r="I143" s="143">
        <f>SUM(I144:I149)</f>
        <v>0</v>
      </c>
      <c r="J143" s="143">
        <f>SUM(J144:J149)</f>
        <v>0</v>
      </c>
      <c r="K143" s="143">
        <f>SUM(K144:K149)</f>
        <v>0</v>
      </c>
      <c r="L143" s="145">
        <f>SUM(L144:L149)</f>
        <v>0</v>
      </c>
    </row>
    <row r="144" spans="1:13" hidden="1" x14ac:dyDescent="0.25">
      <c r="A144" s="38">
        <v>2351</v>
      </c>
      <c r="B144" s="65" t="s">
        <v>153</v>
      </c>
      <c r="C144" s="66">
        <f t="shared" si="7"/>
        <v>0</v>
      </c>
      <c r="D144" s="68"/>
      <c r="E144" s="68"/>
      <c r="F144" s="68"/>
      <c r="G144" s="146"/>
      <c r="H144" s="66">
        <f t="shared" si="8"/>
        <v>0</v>
      </c>
      <c r="I144" s="68">
        <v>0</v>
      </c>
      <c r="J144" s="68"/>
      <c r="K144" s="68"/>
      <c r="L144" s="147"/>
      <c r="M144" s="253"/>
    </row>
    <row r="145" spans="1:13" hidden="1" x14ac:dyDescent="0.25">
      <c r="A145" s="44">
        <v>2352</v>
      </c>
      <c r="B145" s="71" t="s">
        <v>154</v>
      </c>
      <c r="C145" s="72">
        <f t="shared" si="7"/>
        <v>0</v>
      </c>
      <c r="D145" s="74"/>
      <c r="E145" s="74"/>
      <c r="F145" s="74"/>
      <c r="G145" s="148"/>
      <c r="H145" s="72">
        <f t="shared" si="8"/>
        <v>0</v>
      </c>
      <c r="I145" s="74">
        <v>0</v>
      </c>
      <c r="J145" s="74"/>
      <c r="K145" s="74"/>
      <c r="L145" s="149"/>
      <c r="M145" s="253"/>
    </row>
    <row r="146" spans="1:13" ht="24" hidden="1" x14ac:dyDescent="0.25">
      <c r="A146" s="44">
        <v>2353</v>
      </c>
      <c r="B146" s="71" t="s">
        <v>155</v>
      </c>
      <c r="C146" s="72">
        <f t="shared" si="7"/>
        <v>0</v>
      </c>
      <c r="D146" s="74"/>
      <c r="E146" s="74"/>
      <c r="F146" s="74"/>
      <c r="G146" s="148"/>
      <c r="H146" s="72">
        <f t="shared" si="8"/>
        <v>0</v>
      </c>
      <c r="I146" s="74">
        <v>0</v>
      </c>
      <c r="J146" s="74"/>
      <c r="K146" s="74"/>
      <c r="L146" s="149"/>
      <c r="M146" s="253"/>
    </row>
    <row r="147" spans="1:13" ht="24" hidden="1" x14ac:dyDescent="0.25">
      <c r="A147" s="44">
        <v>2354</v>
      </c>
      <c r="B147" s="71" t="s">
        <v>156</v>
      </c>
      <c r="C147" s="72">
        <f t="shared" si="7"/>
        <v>0</v>
      </c>
      <c r="D147" s="74"/>
      <c r="E147" s="74"/>
      <c r="F147" s="74"/>
      <c r="G147" s="148"/>
      <c r="H147" s="72">
        <f t="shared" si="8"/>
        <v>0</v>
      </c>
      <c r="I147" s="74">
        <v>0</v>
      </c>
      <c r="J147" s="74"/>
      <c r="K147" s="74"/>
      <c r="L147" s="149"/>
      <c r="M147" s="253"/>
    </row>
    <row r="148" spans="1:13" ht="24" hidden="1" x14ac:dyDescent="0.25">
      <c r="A148" s="44">
        <v>2355</v>
      </c>
      <c r="B148" s="71" t="s">
        <v>157</v>
      </c>
      <c r="C148" s="72">
        <f t="shared" si="7"/>
        <v>0</v>
      </c>
      <c r="D148" s="74"/>
      <c r="E148" s="74"/>
      <c r="F148" s="74"/>
      <c r="G148" s="148"/>
      <c r="H148" s="72">
        <f t="shared" si="8"/>
        <v>0</v>
      </c>
      <c r="I148" s="74">
        <v>0</v>
      </c>
      <c r="J148" s="74"/>
      <c r="K148" s="74"/>
      <c r="L148" s="149"/>
      <c r="M148" s="253"/>
    </row>
    <row r="149" spans="1:13" hidden="1" x14ac:dyDescent="0.25">
      <c r="A149" s="44">
        <v>2359</v>
      </c>
      <c r="B149" s="71" t="s">
        <v>158</v>
      </c>
      <c r="C149" s="72">
        <f t="shared" si="7"/>
        <v>0</v>
      </c>
      <c r="D149" s="74"/>
      <c r="E149" s="74"/>
      <c r="F149" s="74"/>
      <c r="G149" s="148"/>
      <c r="H149" s="72">
        <f t="shared" si="8"/>
        <v>0</v>
      </c>
      <c r="I149" s="74">
        <v>0</v>
      </c>
      <c r="J149" s="74"/>
      <c r="K149" s="74"/>
      <c r="L149" s="149"/>
      <c r="M149" s="253"/>
    </row>
    <row r="150" spans="1:13" ht="24.75" hidden="1" customHeight="1" x14ac:dyDescent="0.25">
      <c r="A150" s="150">
        <v>2360</v>
      </c>
      <c r="B150" s="71" t="s">
        <v>159</v>
      </c>
      <c r="C150" s="72">
        <f t="shared" si="7"/>
        <v>0</v>
      </c>
      <c r="D150" s="151">
        <f>SUM(D151:D157)</f>
        <v>0</v>
      </c>
      <c r="E150" s="151">
        <f>SUM(E151:E157)</f>
        <v>0</v>
      </c>
      <c r="F150" s="151">
        <f>SUM(F151:F157)</f>
        <v>0</v>
      </c>
      <c r="G150" s="152">
        <f>SUM(G151:G157)</f>
        <v>0</v>
      </c>
      <c r="H150" s="72">
        <f t="shared" si="8"/>
        <v>0</v>
      </c>
      <c r="I150" s="151">
        <f>SUM(I151:I157)</f>
        <v>0</v>
      </c>
      <c r="J150" s="151">
        <f>SUM(J151:J157)</f>
        <v>0</v>
      </c>
      <c r="K150" s="151">
        <f>SUM(K151:K157)</f>
        <v>0</v>
      </c>
      <c r="L150" s="153">
        <f>SUM(L151:L157)</f>
        <v>0</v>
      </c>
    </row>
    <row r="151" spans="1:13" hidden="1" x14ac:dyDescent="0.25">
      <c r="A151" s="43">
        <v>2361</v>
      </c>
      <c r="B151" s="71" t="s">
        <v>160</v>
      </c>
      <c r="C151" s="72">
        <f t="shared" si="7"/>
        <v>0</v>
      </c>
      <c r="D151" s="74"/>
      <c r="E151" s="74"/>
      <c r="F151" s="74"/>
      <c r="G151" s="148"/>
      <c r="H151" s="72">
        <f t="shared" si="8"/>
        <v>0</v>
      </c>
      <c r="I151" s="74">
        <v>0</v>
      </c>
      <c r="J151" s="74"/>
      <c r="K151" s="74"/>
      <c r="L151" s="149"/>
      <c r="M151" s="253"/>
    </row>
    <row r="152" spans="1:13" hidden="1" x14ac:dyDescent="0.25">
      <c r="A152" s="43">
        <v>2362</v>
      </c>
      <c r="B152" s="71" t="s">
        <v>161</v>
      </c>
      <c r="C152" s="72">
        <f t="shared" si="7"/>
        <v>0</v>
      </c>
      <c r="D152" s="74"/>
      <c r="E152" s="74"/>
      <c r="F152" s="74"/>
      <c r="G152" s="148"/>
      <c r="H152" s="72">
        <f t="shared" si="8"/>
        <v>0</v>
      </c>
      <c r="I152" s="74">
        <v>0</v>
      </c>
      <c r="J152" s="74"/>
      <c r="K152" s="74"/>
      <c r="L152" s="149"/>
      <c r="M152" s="253"/>
    </row>
    <row r="153" spans="1:13" hidden="1" x14ac:dyDescent="0.25">
      <c r="A153" s="43">
        <v>2363</v>
      </c>
      <c r="B153" s="71" t="s">
        <v>162</v>
      </c>
      <c r="C153" s="72">
        <f t="shared" si="7"/>
        <v>0</v>
      </c>
      <c r="D153" s="74"/>
      <c r="E153" s="74"/>
      <c r="F153" s="74"/>
      <c r="G153" s="148"/>
      <c r="H153" s="72">
        <f t="shared" si="8"/>
        <v>0</v>
      </c>
      <c r="I153" s="74">
        <v>0</v>
      </c>
      <c r="J153" s="74"/>
      <c r="K153" s="74"/>
      <c r="L153" s="149"/>
      <c r="M153" s="253"/>
    </row>
    <row r="154" spans="1:13" hidden="1" x14ac:dyDescent="0.25">
      <c r="A154" s="43">
        <v>2364</v>
      </c>
      <c r="B154" s="71" t="s">
        <v>163</v>
      </c>
      <c r="C154" s="72">
        <f t="shared" si="7"/>
        <v>0</v>
      </c>
      <c r="D154" s="74"/>
      <c r="E154" s="74"/>
      <c r="F154" s="74"/>
      <c r="G154" s="148"/>
      <c r="H154" s="72">
        <f t="shared" si="8"/>
        <v>0</v>
      </c>
      <c r="I154" s="74">
        <v>0</v>
      </c>
      <c r="J154" s="74"/>
      <c r="K154" s="74"/>
      <c r="L154" s="149"/>
      <c r="M154" s="253"/>
    </row>
    <row r="155" spans="1:13" ht="12.75" hidden="1" customHeight="1" x14ac:dyDescent="0.25">
      <c r="A155" s="43">
        <v>2365</v>
      </c>
      <c r="B155" s="71" t="s">
        <v>164</v>
      </c>
      <c r="C155" s="72">
        <f t="shared" si="7"/>
        <v>0</v>
      </c>
      <c r="D155" s="74"/>
      <c r="E155" s="74"/>
      <c r="F155" s="74"/>
      <c r="G155" s="148"/>
      <c r="H155" s="72">
        <f t="shared" si="8"/>
        <v>0</v>
      </c>
      <c r="I155" s="74">
        <v>0</v>
      </c>
      <c r="J155" s="74"/>
      <c r="K155" s="74"/>
      <c r="L155" s="149"/>
      <c r="M155" s="253"/>
    </row>
    <row r="156" spans="1:13" ht="36" hidden="1" x14ac:dyDescent="0.25">
      <c r="A156" s="43">
        <v>2366</v>
      </c>
      <c r="B156" s="71" t="s">
        <v>165</v>
      </c>
      <c r="C156" s="72">
        <f t="shared" si="7"/>
        <v>0</v>
      </c>
      <c r="D156" s="74"/>
      <c r="E156" s="74"/>
      <c r="F156" s="74"/>
      <c r="G156" s="148"/>
      <c r="H156" s="72">
        <f t="shared" si="8"/>
        <v>0</v>
      </c>
      <c r="I156" s="74">
        <v>0</v>
      </c>
      <c r="J156" s="74"/>
      <c r="K156" s="74"/>
      <c r="L156" s="149"/>
      <c r="M156" s="253"/>
    </row>
    <row r="157" spans="1:13" ht="36" hidden="1" x14ac:dyDescent="0.25">
      <c r="A157" s="43">
        <v>2369</v>
      </c>
      <c r="B157" s="71" t="s">
        <v>166</v>
      </c>
      <c r="C157" s="72">
        <f t="shared" si="7"/>
        <v>0</v>
      </c>
      <c r="D157" s="74"/>
      <c r="E157" s="74"/>
      <c r="F157" s="74"/>
      <c r="G157" s="148"/>
      <c r="H157" s="72">
        <f t="shared" si="8"/>
        <v>0</v>
      </c>
      <c r="I157" s="74">
        <v>0</v>
      </c>
      <c r="J157" s="74"/>
      <c r="K157" s="74"/>
      <c r="L157" s="149"/>
      <c r="M157" s="253"/>
    </row>
    <row r="158" spans="1:13" hidden="1" x14ac:dyDescent="0.25">
      <c r="A158" s="142">
        <v>2370</v>
      </c>
      <c r="B158" s="101" t="s">
        <v>167</v>
      </c>
      <c r="C158" s="108">
        <f t="shared" si="7"/>
        <v>0</v>
      </c>
      <c r="D158" s="154"/>
      <c r="E158" s="154"/>
      <c r="F158" s="154"/>
      <c r="G158" s="155"/>
      <c r="H158" s="108">
        <f t="shared" si="8"/>
        <v>0</v>
      </c>
      <c r="I158" s="154">
        <v>0</v>
      </c>
      <c r="J158" s="154"/>
      <c r="K158" s="154"/>
      <c r="L158" s="156"/>
      <c r="M158" s="253"/>
    </row>
    <row r="159" spans="1:13" hidden="1" x14ac:dyDescent="0.25">
      <c r="A159" s="142">
        <v>2380</v>
      </c>
      <c r="B159" s="101" t="s">
        <v>168</v>
      </c>
      <c r="C159" s="108">
        <f t="shared" si="7"/>
        <v>0</v>
      </c>
      <c r="D159" s="143">
        <f>SUM(D160:D161)</f>
        <v>0</v>
      </c>
      <c r="E159" s="143">
        <f>SUM(E160:E161)</f>
        <v>0</v>
      </c>
      <c r="F159" s="143">
        <f>SUM(F160:F161)</f>
        <v>0</v>
      </c>
      <c r="G159" s="144">
        <f>SUM(G160:G161)</f>
        <v>0</v>
      </c>
      <c r="H159" s="108">
        <f t="shared" si="8"/>
        <v>0</v>
      </c>
      <c r="I159" s="143">
        <f>SUM(I160:I161)</f>
        <v>0</v>
      </c>
      <c r="J159" s="143">
        <f>SUM(J160:J161)</f>
        <v>0</v>
      </c>
      <c r="K159" s="143">
        <f>SUM(K160:K161)</f>
        <v>0</v>
      </c>
      <c r="L159" s="145">
        <f>SUM(L160:L161)</f>
        <v>0</v>
      </c>
    </row>
    <row r="160" spans="1:13" hidden="1" x14ac:dyDescent="0.25">
      <c r="A160" s="37">
        <v>2381</v>
      </c>
      <c r="B160" s="65" t="s">
        <v>169</v>
      </c>
      <c r="C160" s="66">
        <f t="shared" si="7"/>
        <v>0</v>
      </c>
      <c r="D160" s="68"/>
      <c r="E160" s="68"/>
      <c r="F160" s="68"/>
      <c r="G160" s="146"/>
      <c r="H160" s="66">
        <f t="shared" si="8"/>
        <v>0</v>
      </c>
      <c r="I160" s="68">
        <v>0</v>
      </c>
      <c r="J160" s="68"/>
      <c r="K160" s="68"/>
      <c r="L160" s="147"/>
      <c r="M160" s="253"/>
    </row>
    <row r="161" spans="1:13" ht="24" hidden="1" x14ac:dyDescent="0.25">
      <c r="A161" s="43">
        <v>2389</v>
      </c>
      <c r="B161" s="71" t="s">
        <v>170</v>
      </c>
      <c r="C161" s="72">
        <f t="shared" si="7"/>
        <v>0</v>
      </c>
      <c r="D161" s="74"/>
      <c r="E161" s="74"/>
      <c r="F161" s="74"/>
      <c r="G161" s="148"/>
      <c r="H161" s="72">
        <f t="shared" si="8"/>
        <v>0</v>
      </c>
      <c r="I161" s="74">
        <v>0</v>
      </c>
      <c r="J161" s="74"/>
      <c r="K161" s="74"/>
      <c r="L161" s="149"/>
      <c r="M161" s="253"/>
    </row>
    <row r="162" spans="1:13" hidden="1" x14ac:dyDescent="0.25">
      <c r="A162" s="142">
        <v>2390</v>
      </c>
      <c r="B162" s="101" t="s">
        <v>171</v>
      </c>
      <c r="C162" s="108">
        <f t="shared" si="7"/>
        <v>0</v>
      </c>
      <c r="D162" s="154"/>
      <c r="E162" s="154"/>
      <c r="F162" s="154"/>
      <c r="G162" s="155"/>
      <c r="H162" s="108">
        <f t="shared" si="8"/>
        <v>0</v>
      </c>
      <c r="I162" s="154">
        <v>0</v>
      </c>
      <c r="J162" s="154"/>
      <c r="K162" s="154"/>
      <c r="L162" s="156"/>
      <c r="M162" s="253"/>
    </row>
    <row r="163" spans="1:13" hidden="1" x14ac:dyDescent="0.25">
      <c r="A163" s="56">
        <v>2400</v>
      </c>
      <c r="B163" s="139" t="s">
        <v>172</v>
      </c>
      <c r="C163" s="57">
        <f t="shared" si="7"/>
        <v>0</v>
      </c>
      <c r="D163" s="168"/>
      <c r="E163" s="168"/>
      <c r="F163" s="168"/>
      <c r="G163" s="169"/>
      <c r="H163" s="57">
        <f t="shared" si="8"/>
        <v>0</v>
      </c>
      <c r="I163" s="168">
        <v>0</v>
      </c>
      <c r="J163" s="168"/>
      <c r="K163" s="168"/>
      <c r="L163" s="170"/>
      <c r="M163" s="253"/>
    </row>
    <row r="164" spans="1:13" ht="24" hidden="1" x14ac:dyDescent="0.25">
      <c r="A164" s="56">
        <v>2500</v>
      </c>
      <c r="B164" s="139" t="s">
        <v>173</v>
      </c>
      <c r="C164" s="57">
        <f t="shared" si="7"/>
        <v>0</v>
      </c>
      <c r="D164" s="63">
        <f>SUM(D165,D170)</f>
        <v>0</v>
      </c>
      <c r="E164" s="63">
        <f t="shared" ref="E164:G164" si="11">SUM(E165,E170)</f>
        <v>0</v>
      </c>
      <c r="F164" s="63">
        <f t="shared" si="11"/>
        <v>0</v>
      </c>
      <c r="G164" s="63">
        <f t="shared" si="11"/>
        <v>0</v>
      </c>
      <c r="H164" s="57">
        <f t="shared" si="8"/>
        <v>0</v>
      </c>
      <c r="I164" s="63">
        <f>SUM(I165,I170)</f>
        <v>0</v>
      </c>
      <c r="J164" s="63">
        <f t="shared" ref="J164:L164" si="12">SUM(J165,J170)</f>
        <v>0</v>
      </c>
      <c r="K164" s="63">
        <f t="shared" si="12"/>
        <v>0</v>
      </c>
      <c r="L164" s="141">
        <f t="shared" si="12"/>
        <v>0</v>
      </c>
    </row>
    <row r="165" spans="1:13" ht="16.5" hidden="1" customHeight="1" x14ac:dyDescent="0.25">
      <c r="A165" s="275">
        <v>2510</v>
      </c>
      <c r="B165" s="65" t="s">
        <v>174</v>
      </c>
      <c r="C165" s="66">
        <f t="shared" si="7"/>
        <v>0</v>
      </c>
      <c r="D165" s="160">
        <f>SUM(D166:D169)</f>
        <v>0</v>
      </c>
      <c r="E165" s="160">
        <f t="shared" ref="E165:G165" si="13">SUM(E166:E169)</f>
        <v>0</v>
      </c>
      <c r="F165" s="160">
        <f t="shared" si="13"/>
        <v>0</v>
      </c>
      <c r="G165" s="160">
        <f t="shared" si="13"/>
        <v>0</v>
      </c>
      <c r="H165" s="66">
        <f t="shared" si="8"/>
        <v>0</v>
      </c>
      <c r="I165" s="160">
        <f>SUM(I166:I169)</f>
        <v>0</v>
      </c>
      <c r="J165" s="160">
        <f t="shared" ref="J165:L165" si="14">SUM(J166:J169)</f>
        <v>0</v>
      </c>
      <c r="K165" s="160">
        <f t="shared" si="14"/>
        <v>0</v>
      </c>
      <c r="L165" s="171">
        <f t="shared" si="14"/>
        <v>0</v>
      </c>
    </row>
    <row r="166" spans="1:13" ht="24" hidden="1" x14ac:dyDescent="0.25">
      <c r="A166" s="44">
        <v>2512</v>
      </c>
      <c r="B166" s="71" t="s">
        <v>175</v>
      </c>
      <c r="C166" s="72">
        <f t="shared" si="7"/>
        <v>0</v>
      </c>
      <c r="D166" s="74"/>
      <c r="E166" s="74"/>
      <c r="F166" s="74"/>
      <c r="G166" s="148"/>
      <c r="H166" s="72">
        <f t="shared" si="8"/>
        <v>0</v>
      </c>
      <c r="I166" s="74">
        <v>0</v>
      </c>
      <c r="J166" s="74"/>
      <c r="K166" s="74"/>
      <c r="L166" s="149"/>
      <c r="M166" s="253"/>
    </row>
    <row r="167" spans="1:13" ht="36" hidden="1" x14ac:dyDescent="0.25">
      <c r="A167" s="44">
        <v>2513</v>
      </c>
      <c r="B167" s="71" t="s">
        <v>176</v>
      </c>
      <c r="C167" s="72">
        <f t="shared" si="7"/>
        <v>0</v>
      </c>
      <c r="D167" s="74"/>
      <c r="E167" s="74"/>
      <c r="F167" s="74"/>
      <c r="G167" s="148"/>
      <c r="H167" s="72">
        <f t="shared" si="8"/>
        <v>0</v>
      </c>
      <c r="I167" s="74">
        <v>0</v>
      </c>
      <c r="J167" s="74"/>
      <c r="K167" s="74"/>
      <c r="L167" s="149"/>
      <c r="M167" s="253"/>
    </row>
    <row r="168" spans="1:13" ht="24" hidden="1" x14ac:dyDescent="0.25">
      <c r="A168" s="44">
        <v>2515</v>
      </c>
      <c r="B168" s="71" t="s">
        <v>177</v>
      </c>
      <c r="C168" s="72">
        <f t="shared" si="7"/>
        <v>0</v>
      </c>
      <c r="D168" s="74"/>
      <c r="E168" s="74"/>
      <c r="F168" s="74"/>
      <c r="G168" s="148"/>
      <c r="H168" s="72">
        <f t="shared" si="8"/>
        <v>0</v>
      </c>
      <c r="I168" s="74">
        <v>0</v>
      </c>
      <c r="J168" s="74"/>
      <c r="K168" s="74"/>
      <c r="L168" s="149"/>
      <c r="M168" s="253"/>
    </row>
    <row r="169" spans="1:13" ht="24" hidden="1" x14ac:dyDescent="0.25">
      <c r="A169" s="44">
        <v>2519</v>
      </c>
      <c r="B169" s="71" t="s">
        <v>178</v>
      </c>
      <c r="C169" s="72">
        <f t="shared" si="7"/>
        <v>0</v>
      </c>
      <c r="D169" s="74"/>
      <c r="E169" s="74"/>
      <c r="F169" s="74"/>
      <c r="G169" s="148"/>
      <c r="H169" s="72">
        <f t="shared" si="8"/>
        <v>0</v>
      </c>
      <c r="I169" s="74">
        <v>0</v>
      </c>
      <c r="J169" s="74"/>
      <c r="K169" s="74"/>
      <c r="L169" s="149"/>
      <c r="M169" s="253"/>
    </row>
    <row r="170" spans="1:13" hidden="1" x14ac:dyDescent="0.25">
      <c r="A170" s="150">
        <v>2520</v>
      </c>
      <c r="B170" s="71" t="s">
        <v>179</v>
      </c>
      <c r="C170" s="72">
        <f t="shared" si="7"/>
        <v>0</v>
      </c>
      <c r="D170" s="74"/>
      <c r="E170" s="74"/>
      <c r="F170" s="74"/>
      <c r="G170" s="148"/>
      <c r="H170" s="72">
        <f t="shared" si="8"/>
        <v>0</v>
      </c>
      <c r="I170" s="74">
        <v>0</v>
      </c>
      <c r="J170" s="74"/>
      <c r="K170" s="74"/>
      <c r="L170" s="149"/>
      <c r="M170" s="253"/>
    </row>
    <row r="171" spans="1:13" s="172" customFormat="1" ht="36" hidden="1" x14ac:dyDescent="0.25">
      <c r="A171" s="19">
        <v>2800</v>
      </c>
      <c r="B171" s="65" t="s">
        <v>180</v>
      </c>
      <c r="C171" s="66">
        <f t="shared" si="7"/>
        <v>0</v>
      </c>
      <c r="D171" s="40"/>
      <c r="E171" s="40"/>
      <c r="F171" s="40"/>
      <c r="G171" s="41"/>
      <c r="H171" s="66">
        <f t="shared" si="8"/>
        <v>0</v>
      </c>
      <c r="I171" s="40">
        <v>0</v>
      </c>
      <c r="J171" s="40"/>
      <c r="K171" s="40"/>
      <c r="L171" s="42"/>
      <c r="M171" s="254"/>
    </row>
    <row r="172" spans="1:13" hidden="1" x14ac:dyDescent="0.25">
      <c r="A172" s="134">
        <v>3000</v>
      </c>
      <c r="B172" s="134" t="s">
        <v>181</v>
      </c>
      <c r="C172" s="135">
        <f t="shared" si="7"/>
        <v>0</v>
      </c>
      <c r="D172" s="136">
        <f>SUM(D173,D183)</f>
        <v>0</v>
      </c>
      <c r="E172" s="136">
        <f>SUM(E173,E183)</f>
        <v>0</v>
      </c>
      <c r="F172" s="136">
        <f>SUM(F173,F183)</f>
        <v>0</v>
      </c>
      <c r="G172" s="137">
        <f>SUM(G173,G183)</f>
        <v>0</v>
      </c>
      <c r="H172" s="135">
        <f t="shared" si="8"/>
        <v>0</v>
      </c>
      <c r="I172" s="136">
        <f>SUM(I173,I183)</f>
        <v>0</v>
      </c>
      <c r="J172" s="136">
        <f>SUM(J173,J183)</f>
        <v>0</v>
      </c>
      <c r="K172" s="136">
        <f>SUM(K173,K183)</f>
        <v>0</v>
      </c>
      <c r="L172" s="138">
        <f>SUM(L173,L183)</f>
        <v>0</v>
      </c>
    </row>
    <row r="173" spans="1:13" ht="24" hidden="1" x14ac:dyDescent="0.25">
      <c r="A173" s="56">
        <v>3200</v>
      </c>
      <c r="B173" s="173" t="s">
        <v>182</v>
      </c>
      <c r="C173" s="174">
        <f t="shared" si="7"/>
        <v>0</v>
      </c>
      <c r="D173" s="63">
        <f>SUM(D174,D178)</f>
        <v>0</v>
      </c>
      <c r="E173" s="63">
        <f t="shared" ref="E173:G173" si="15">SUM(E174,E178)</f>
        <v>0</v>
      </c>
      <c r="F173" s="63">
        <f t="shared" si="15"/>
        <v>0</v>
      </c>
      <c r="G173" s="63">
        <f t="shared" si="15"/>
        <v>0</v>
      </c>
      <c r="H173" s="57">
        <f t="shared" si="8"/>
        <v>0</v>
      </c>
      <c r="I173" s="63">
        <f>SUM(I174,I178)</f>
        <v>0</v>
      </c>
      <c r="J173" s="63">
        <f t="shared" ref="J173:L173" si="16">SUM(J174,J178)</f>
        <v>0</v>
      </c>
      <c r="K173" s="63">
        <f t="shared" si="16"/>
        <v>0</v>
      </c>
      <c r="L173" s="141">
        <f t="shared" si="16"/>
        <v>0</v>
      </c>
    </row>
    <row r="174" spans="1:13" ht="36" hidden="1" x14ac:dyDescent="0.25">
      <c r="A174" s="275">
        <v>3260</v>
      </c>
      <c r="B174" s="65" t="s">
        <v>183</v>
      </c>
      <c r="C174" s="66">
        <f t="shared" si="7"/>
        <v>0</v>
      </c>
      <c r="D174" s="160">
        <f>SUM(D175:D177)</f>
        <v>0</v>
      </c>
      <c r="E174" s="160">
        <f>SUM(E175:E177)</f>
        <v>0</v>
      </c>
      <c r="F174" s="160">
        <f>SUM(F175:F177)</f>
        <v>0</v>
      </c>
      <c r="G174" s="161">
        <f>SUM(G175:G177)</f>
        <v>0</v>
      </c>
      <c r="H174" s="66">
        <f t="shared" si="8"/>
        <v>0</v>
      </c>
      <c r="I174" s="160">
        <f>SUM(I175:I177)</f>
        <v>0</v>
      </c>
      <c r="J174" s="160">
        <f>SUM(J175:J177)</f>
        <v>0</v>
      </c>
      <c r="K174" s="160">
        <f>SUM(K175:K177)</f>
        <v>0</v>
      </c>
      <c r="L174" s="162">
        <f>SUM(L175:L177)</f>
        <v>0</v>
      </c>
    </row>
    <row r="175" spans="1:13" ht="24" hidden="1" x14ac:dyDescent="0.25">
      <c r="A175" s="44">
        <v>3261</v>
      </c>
      <c r="B175" s="71" t="s">
        <v>184</v>
      </c>
      <c r="C175" s="72">
        <f>SUM(D175:G175)</f>
        <v>0</v>
      </c>
      <c r="D175" s="74"/>
      <c r="E175" s="74"/>
      <c r="F175" s="74"/>
      <c r="G175" s="148"/>
      <c r="H175" s="72">
        <f>SUM(I175:L175)</f>
        <v>0</v>
      </c>
      <c r="I175" s="74">
        <v>0</v>
      </c>
      <c r="J175" s="74"/>
      <c r="K175" s="74"/>
      <c r="L175" s="149"/>
      <c r="M175" s="253"/>
    </row>
    <row r="176" spans="1:13" ht="36" hidden="1" x14ac:dyDescent="0.25">
      <c r="A176" s="44">
        <v>3262</v>
      </c>
      <c r="B176" s="71" t="s">
        <v>185</v>
      </c>
      <c r="C176" s="72">
        <f>SUM(D176:G176)</f>
        <v>0</v>
      </c>
      <c r="D176" s="74"/>
      <c r="E176" s="74"/>
      <c r="F176" s="74"/>
      <c r="G176" s="148"/>
      <c r="H176" s="72">
        <f>SUM(I176:L176)</f>
        <v>0</v>
      </c>
      <c r="I176" s="74">
        <v>0</v>
      </c>
      <c r="J176" s="74"/>
      <c r="K176" s="74"/>
      <c r="L176" s="149"/>
      <c r="M176" s="253"/>
    </row>
    <row r="177" spans="1:13" ht="24" hidden="1" x14ac:dyDescent="0.25">
      <c r="A177" s="44">
        <v>3263</v>
      </c>
      <c r="B177" s="71" t="s">
        <v>186</v>
      </c>
      <c r="C177" s="72">
        <f>SUM(D177:G177)</f>
        <v>0</v>
      </c>
      <c r="D177" s="74"/>
      <c r="E177" s="74"/>
      <c r="F177" s="74"/>
      <c r="G177" s="148"/>
      <c r="H177" s="72">
        <f>SUM(I177:L177)</f>
        <v>0</v>
      </c>
      <c r="I177" s="74">
        <v>0</v>
      </c>
      <c r="J177" s="74"/>
      <c r="K177" s="74"/>
      <c r="L177" s="149"/>
      <c r="M177" s="253"/>
    </row>
    <row r="178" spans="1:13" ht="72" hidden="1" x14ac:dyDescent="0.25">
      <c r="A178" s="275">
        <v>3290</v>
      </c>
      <c r="B178" s="65" t="s">
        <v>187</v>
      </c>
      <c r="C178" s="175">
        <f t="shared" ref="C178:C182" si="17">SUM(D178:G178)</f>
        <v>0</v>
      </c>
      <c r="D178" s="160">
        <f>SUM(D179:D182)</f>
        <v>0</v>
      </c>
      <c r="E178" s="160">
        <f t="shared" ref="E178:G178" si="18">SUM(E179:E182)</f>
        <v>0</v>
      </c>
      <c r="F178" s="160">
        <f t="shared" si="18"/>
        <v>0</v>
      </c>
      <c r="G178" s="160">
        <f t="shared" si="18"/>
        <v>0</v>
      </c>
      <c r="H178" s="175">
        <f t="shared" ref="H178:H182" si="19">SUM(I178:L178)</f>
        <v>0</v>
      </c>
      <c r="I178" s="160">
        <f>SUM(I179:I182)</f>
        <v>0</v>
      </c>
      <c r="J178" s="160">
        <f t="shared" ref="J178:L178" si="20">SUM(J179:J182)</f>
        <v>0</v>
      </c>
      <c r="K178" s="160">
        <f t="shared" si="20"/>
        <v>0</v>
      </c>
      <c r="L178" s="176">
        <f t="shared" si="20"/>
        <v>0</v>
      </c>
    </row>
    <row r="179" spans="1:13" ht="60" hidden="1" x14ac:dyDescent="0.25">
      <c r="A179" s="44">
        <v>3291</v>
      </c>
      <c r="B179" s="71" t="s">
        <v>188</v>
      </c>
      <c r="C179" s="72">
        <f t="shared" si="17"/>
        <v>0</v>
      </c>
      <c r="D179" s="74"/>
      <c r="E179" s="74"/>
      <c r="F179" s="74"/>
      <c r="G179" s="177"/>
      <c r="H179" s="72">
        <f t="shared" si="19"/>
        <v>0</v>
      </c>
      <c r="I179" s="74">
        <v>0</v>
      </c>
      <c r="J179" s="74"/>
      <c r="K179" s="74"/>
      <c r="L179" s="149"/>
      <c r="M179" s="253"/>
    </row>
    <row r="180" spans="1:13" ht="60" hidden="1" x14ac:dyDescent="0.25">
      <c r="A180" s="44">
        <v>3292</v>
      </c>
      <c r="B180" s="71" t="s">
        <v>189</v>
      </c>
      <c r="C180" s="72">
        <f t="shared" si="17"/>
        <v>0</v>
      </c>
      <c r="D180" s="74"/>
      <c r="E180" s="74"/>
      <c r="F180" s="74"/>
      <c r="G180" s="177"/>
      <c r="H180" s="72">
        <f t="shared" si="19"/>
        <v>0</v>
      </c>
      <c r="I180" s="74">
        <v>0</v>
      </c>
      <c r="J180" s="74"/>
      <c r="K180" s="74"/>
      <c r="L180" s="149"/>
      <c r="M180" s="253"/>
    </row>
    <row r="181" spans="1:13" ht="60" hidden="1" x14ac:dyDescent="0.25">
      <c r="A181" s="44">
        <v>3293</v>
      </c>
      <c r="B181" s="71" t="s">
        <v>190</v>
      </c>
      <c r="C181" s="72">
        <f t="shared" si="17"/>
        <v>0</v>
      </c>
      <c r="D181" s="74"/>
      <c r="E181" s="74"/>
      <c r="F181" s="74"/>
      <c r="G181" s="177"/>
      <c r="H181" s="72">
        <f t="shared" si="19"/>
        <v>0</v>
      </c>
      <c r="I181" s="74">
        <v>0</v>
      </c>
      <c r="J181" s="74"/>
      <c r="K181" s="74"/>
      <c r="L181" s="149"/>
      <c r="M181" s="253"/>
    </row>
    <row r="182" spans="1:13" ht="48" hidden="1" x14ac:dyDescent="0.25">
      <c r="A182" s="178">
        <v>3294</v>
      </c>
      <c r="B182" s="71" t="s">
        <v>191</v>
      </c>
      <c r="C182" s="175">
        <f t="shared" si="17"/>
        <v>0</v>
      </c>
      <c r="D182" s="179"/>
      <c r="E182" s="179"/>
      <c r="F182" s="179"/>
      <c r="G182" s="180"/>
      <c r="H182" s="175">
        <f t="shared" si="19"/>
        <v>0</v>
      </c>
      <c r="I182" s="179">
        <v>0</v>
      </c>
      <c r="J182" s="179"/>
      <c r="K182" s="179"/>
      <c r="L182" s="181"/>
      <c r="M182" s="253"/>
    </row>
    <row r="183" spans="1:13" ht="36" hidden="1" x14ac:dyDescent="0.25">
      <c r="A183" s="86">
        <v>3300</v>
      </c>
      <c r="B183" s="173" t="s">
        <v>192</v>
      </c>
      <c r="C183" s="182">
        <f t="shared" si="7"/>
        <v>0</v>
      </c>
      <c r="D183" s="183">
        <f>SUM(D184:D185)</f>
        <v>0</v>
      </c>
      <c r="E183" s="183">
        <f t="shared" ref="E183:G183" si="21">SUM(E184:E185)</f>
        <v>0</v>
      </c>
      <c r="F183" s="183">
        <f t="shared" si="21"/>
        <v>0</v>
      </c>
      <c r="G183" s="183">
        <f t="shared" si="21"/>
        <v>0</v>
      </c>
      <c r="H183" s="182">
        <f t="shared" si="8"/>
        <v>0</v>
      </c>
      <c r="I183" s="183">
        <f>SUM(I184:I185)</f>
        <v>0</v>
      </c>
      <c r="J183" s="183">
        <f t="shared" ref="J183:L183" si="22">SUM(J184:J185)</f>
        <v>0</v>
      </c>
      <c r="K183" s="183">
        <f t="shared" si="22"/>
        <v>0</v>
      </c>
      <c r="L183" s="141">
        <f t="shared" si="22"/>
        <v>0</v>
      </c>
    </row>
    <row r="184" spans="1:13" ht="48" hidden="1" x14ac:dyDescent="0.25">
      <c r="A184" s="100">
        <v>3310</v>
      </c>
      <c r="B184" s="101" t="s">
        <v>193</v>
      </c>
      <c r="C184" s="184">
        <f t="shared" si="7"/>
        <v>0</v>
      </c>
      <c r="D184" s="154"/>
      <c r="E184" s="154"/>
      <c r="F184" s="154"/>
      <c r="G184" s="155"/>
      <c r="H184" s="184">
        <f t="shared" si="8"/>
        <v>0</v>
      </c>
      <c r="I184" s="154">
        <v>0</v>
      </c>
      <c r="J184" s="154"/>
      <c r="K184" s="154"/>
      <c r="L184" s="156"/>
      <c r="M184" s="253"/>
    </row>
    <row r="185" spans="1:13" ht="48" hidden="1" x14ac:dyDescent="0.25">
      <c r="A185" s="38">
        <v>3320</v>
      </c>
      <c r="B185" s="65" t="s">
        <v>194</v>
      </c>
      <c r="C185" s="66">
        <f t="shared" si="7"/>
        <v>0</v>
      </c>
      <c r="D185" s="68"/>
      <c r="E185" s="68"/>
      <c r="F185" s="68"/>
      <c r="G185" s="146"/>
      <c r="H185" s="66">
        <f t="shared" si="8"/>
        <v>0</v>
      </c>
      <c r="I185" s="68">
        <v>0</v>
      </c>
      <c r="J185" s="68"/>
      <c r="K185" s="68"/>
      <c r="L185" s="147"/>
      <c r="M185" s="253"/>
    </row>
    <row r="186" spans="1:13" hidden="1" x14ac:dyDescent="0.25">
      <c r="A186" s="185">
        <v>4000</v>
      </c>
      <c r="B186" s="134" t="s">
        <v>195</v>
      </c>
      <c r="C186" s="135">
        <f t="shared" si="7"/>
        <v>0</v>
      </c>
      <c r="D186" s="136">
        <f>SUM(D187,D190)</f>
        <v>0</v>
      </c>
      <c r="E186" s="136">
        <f>SUM(E187,E190)</f>
        <v>0</v>
      </c>
      <c r="F186" s="136">
        <f>SUM(F187,F190)</f>
        <v>0</v>
      </c>
      <c r="G186" s="137">
        <f>SUM(G187,G190)</f>
        <v>0</v>
      </c>
      <c r="H186" s="135">
        <f t="shared" si="8"/>
        <v>0</v>
      </c>
      <c r="I186" s="136">
        <f>SUM(I187,I190)</f>
        <v>0</v>
      </c>
      <c r="J186" s="136">
        <f>SUM(J187,J190)</f>
        <v>0</v>
      </c>
      <c r="K186" s="136">
        <f>SUM(K187,K190)</f>
        <v>0</v>
      </c>
      <c r="L186" s="138">
        <f>SUM(L187,L190)</f>
        <v>0</v>
      </c>
    </row>
    <row r="187" spans="1:13" ht="24" hidden="1" x14ac:dyDescent="0.25">
      <c r="A187" s="186">
        <v>4200</v>
      </c>
      <c r="B187" s="139" t="s">
        <v>196</v>
      </c>
      <c r="C187" s="57">
        <f>SUM(D187:G187)</f>
        <v>0</v>
      </c>
      <c r="D187" s="63">
        <f>SUM(D188,D189)</f>
        <v>0</v>
      </c>
      <c r="E187" s="63">
        <f>SUM(E188,E189)</f>
        <v>0</v>
      </c>
      <c r="F187" s="63">
        <f>SUM(F188,F189)</f>
        <v>0</v>
      </c>
      <c r="G187" s="157">
        <f>SUM(G188,G189)</f>
        <v>0</v>
      </c>
      <c r="H187" s="57">
        <f t="shared" si="8"/>
        <v>0</v>
      </c>
      <c r="I187" s="63">
        <f>SUM(I188,I189)</f>
        <v>0</v>
      </c>
      <c r="J187" s="63">
        <f>SUM(J188,J189)</f>
        <v>0</v>
      </c>
      <c r="K187" s="63">
        <f>SUM(K188,K189)</f>
        <v>0</v>
      </c>
      <c r="L187" s="158">
        <f>SUM(L188,L189)</f>
        <v>0</v>
      </c>
    </row>
    <row r="188" spans="1:13" ht="36" hidden="1" x14ac:dyDescent="0.25">
      <c r="A188" s="275">
        <v>4240</v>
      </c>
      <c r="B188" s="65" t="s">
        <v>197</v>
      </c>
      <c r="C188" s="66">
        <f t="shared" ref="C188:C263" si="23">SUM(D188:G188)</f>
        <v>0</v>
      </c>
      <c r="D188" s="68"/>
      <c r="E188" s="68"/>
      <c r="F188" s="68"/>
      <c r="G188" s="146"/>
      <c r="H188" s="66">
        <f t="shared" ref="H188:H262" si="24">SUM(I188:L188)</f>
        <v>0</v>
      </c>
      <c r="I188" s="68">
        <v>0</v>
      </c>
      <c r="J188" s="68"/>
      <c r="K188" s="68"/>
      <c r="L188" s="147"/>
      <c r="M188" s="253"/>
    </row>
    <row r="189" spans="1:13" hidden="1" x14ac:dyDescent="0.25">
      <c r="A189" s="150">
        <v>4250</v>
      </c>
      <c r="B189" s="71" t="s">
        <v>198</v>
      </c>
      <c r="C189" s="72">
        <f t="shared" si="23"/>
        <v>0</v>
      </c>
      <c r="D189" s="74"/>
      <c r="E189" s="74"/>
      <c r="F189" s="74"/>
      <c r="G189" s="148"/>
      <c r="H189" s="72">
        <f t="shared" si="24"/>
        <v>0</v>
      </c>
      <c r="I189" s="74">
        <v>0</v>
      </c>
      <c r="J189" s="74"/>
      <c r="K189" s="74"/>
      <c r="L189" s="149"/>
      <c r="M189" s="253"/>
    </row>
    <row r="190" spans="1:13" hidden="1" x14ac:dyDescent="0.25">
      <c r="A190" s="56">
        <v>4300</v>
      </c>
      <c r="B190" s="139" t="s">
        <v>199</v>
      </c>
      <c r="C190" s="57">
        <f t="shared" si="23"/>
        <v>0</v>
      </c>
      <c r="D190" s="63">
        <f>SUM(D191)</f>
        <v>0</v>
      </c>
      <c r="E190" s="63">
        <f>SUM(E191)</f>
        <v>0</v>
      </c>
      <c r="F190" s="63">
        <f>SUM(F191)</f>
        <v>0</v>
      </c>
      <c r="G190" s="157">
        <f>SUM(G191)</f>
        <v>0</v>
      </c>
      <c r="H190" s="57">
        <f t="shared" si="24"/>
        <v>0</v>
      </c>
      <c r="I190" s="63">
        <f>SUM(I191)</f>
        <v>0</v>
      </c>
      <c r="J190" s="63">
        <f>SUM(J191)</f>
        <v>0</v>
      </c>
      <c r="K190" s="63">
        <f>SUM(K191)</f>
        <v>0</v>
      </c>
      <c r="L190" s="158">
        <f>SUM(L191)</f>
        <v>0</v>
      </c>
    </row>
    <row r="191" spans="1:13" ht="24" hidden="1" x14ac:dyDescent="0.25">
      <c r="A191" s="275">
        <v>4310</v>
      </c>
      <c r="B191" s="65" t="s">
        <v>200</v>
      </c>
      <c r="C191" s="66">
        <f>SUM(D191:G191)</f>
        <v>0</v>
      </c>
      <c r="D191" s="160">
        <f>SUM(D192:D192)</f>
        <v>0</v>
      </c>
      <c r="E191" s="160">
        <f>SUM(E192:E192)</f>
        <v>0</v>
      </c>
      <c r="F191" s="160">
        <f>SUM(F192:F192)</f>
        <v>0</v>
      </c>
      <c r="G191" s="161">
        <f>SUM(G192:G192)</f>
        <v>0</v>
      </c>
      <c r="H191" s="66">
        <f t="shared" si="24"/>
        <v>0</v>
      </c>
      <c r="I191" s="160">
        <f>SUM(I192:I192)</f>
        <v>0</v>
      </c>
      <c r="J191" s="160">
        <f>SUM(J192:J192)</f>
        <v>0</v>
      </c>
      <c r="K191" s="160">
        <f>SUM(K192:K192)</f>
        <v>0</v>
      </c>
      <c r="L191" s="162">
        <f>SUM(L192:L192)</f>
        <v>0</v>
      </c>
    </row>
    <row r="192" spans="1:13" ht="36" hidden="1" x14ac:dyDescent="0.25">
      <c r="A192" s="44">
        <v>4311</v>
      </c>
      <c r="B192" s="71" t="s">
        <v>201</v>
      </c>
      <c r="C192" s="72">
        <f t="shared" si="23"/>
        <v>0</v>
      </c>
      <c r="D192" s="74"/>
      <c r="E192" s="74"/>
      <c r="F192" s="74"/>
      <c r="G192" s="148"/>
      <c r="H192" s="72">
        <f t="shared" si="24"/>
        <v>0</v>
      </c>
      <c r="I192" s="74">
        <v>0</v>
      </c>
      <c r="J192" s="74"/>
      <c r="K192" s="74"/>
      <c r="L192" s="149"/>
      <c r="M192" s="253"/>
    </row>
    <row r="193" spans="1:13" s="24" customFormat="1" hidden="1" x14ac:dyDescent="0.25">
      <c r="A193" s="187"/>
      <c r="B193" s="19" t="s">
        <v>202</v>
      </c>
      <c r="C193" s="130">
        <f t="shared" si="23"/>
        <v>0</v>
      </c>
      <c r="D193" s="131">
        <f>SUM(D194,D229,D268)</f>
        <v>0</v>
      </c>
      <c r="E193" s="131">
        <f>SUM(E194,E229,E268)</f>
        <v>0</v>
      </c>
      <c r="F193" s="131">
        <f>SUM(F194,F229,F268)</f>
        <v>0</v>
      </c>
      <c r="G193" s="131">
        <f>SUM(G194,G229,G268)</f>
        <v>0</v>
      </c>
      <c r="H193" s="130">
        <f t="shared" si="24"/>
        <v>0</v>
      </c>
      <c r="I193" s="131">
        <f>SUM(I194,I229,I268)</f>
        <v>0</v>
      </c>
      <c r="J193" s="131">
        <f>SUM(J194,J229,J268)</f>
        <v>0</v>
      </c>
      <c r="K193" s="131">
        <f>SUM(K194,K229,K268)</f>
        <v>0</v>
      </c>
      <c r="L193" s="188">
        <f>SUM(L194,L229,L268)</f>
        <v>0</v>
      </c>
    </row>
    <row r="194" spans="1:13" hidden="1" x14ac:dyDescent="0.25">
      <c r="A194" s="134">
        <v>5000</v>
      </c>
      <c r="B194" s="134" t="s">
        <v>203</v>
      </c>
      <c r="C194" s="135">
        <f t="shared" si="23"/>
        <v>0</v>
      </c>
      <c r="D194" s="136">
        <f>D195+D203</f>
        <v>0</v>
      </c>
      <c r="E194" s="136">
        <f>E195+E203</f>
        <v>0</v>
      </c>
      <c r="F194" s="136">
        <f>F195+F203</f>
        <v>0</v>
      </c>
      <c r="G194" s="136">
        <f>G195+G203</f>
        <v>0</v>
      </c>
      <c r="H194" s="135">
        <f t="shared" si="24"/>
        <v>0</v>
      </c>
      <c r="I194" s="136">
        <f>I195+I203</f>
        <v>0</v>
      </c>
      <c r="J194" s="136">
        <f>J195+J203</f>
        <v>0</v>
      </c>
      <c r="K194" s="136">
        <f>K195+K203</f>
        <v>0</v>
      </c>
      <c r="L194" s="189">
        <f>L195+L203</f>
        <v>0</v>
      </c>
    </row>
    <row r="195" spans="1:13" hidden="1" x14ac:dyDescent="0.25">
      <c r="A195" s="56">
        <v>5100</v>
      </c>
      <c r="B195" s="139" t="s">
        <v>204</v>
      </c>
      <c r="C195" s="57">
        <f t="shared" si="23"/>
        <v>0</v>
      </c>
      <c r="D195" s="63">
        <f>D196+D197+D200+D201+D202</f>
        <v>0</v>
      </c>
      <c r="E195" s="63">
        <f>E196+E197+E200+E201+E202</f>
        <v>0</v>
      </c>
      <c r="F195" s="63">
        <f>F196+F197+F200+F201+F202</f>
        <v>0</v>
      </c>
      <c r="G195" s="157">
        <f>G196+G197+G200+G201+G202</f>
        <v>0</v>
      </c>
      <c r="H195" s="57">
        <f t="shared" si="24"/>
        <v>0</v>
      </c>
      <c r="I195" s="63">
        <f>I196+I197+I200+I201+I202</f>
        <v>0</v>
      </c>
      <c r="J195" s="63">
        <f>J196+J197+J200+J201+J202</f>
        <v>0</v>
      </c>
      <c r="K195" s="63">
        <f>K196+K197+K200+K201+K202</f>
        <v>0</v>
      </c>
      <c r="L195" s="158">
        <f>L196+L197+L200+L201+L202</f>
        <v>0</v>
      </c>
    </row>
    <row r="196" spans="1:13" hidden="1" x14ac:dyDescent="0.25">
      <c r="A196" s="275">
        <v>5110</v>
      </c>
      <c r="B196" s="65" t="s">
        <v>205</v>
      </c>
      <c r="C196" s="66">
        <f t="shared" si="23"/>
        <v>0</v>
      </c>
      <c r="D196" s="68"/>
      <c r="E196" s="68"/>
      <c r="F196" s="68"/>
      <c r="G196" s="146"/>
      <c r="H196" s="66">
        <f t="shared" si="24"/>
        <v>0</v>
      </c>
      <c r="I196" s="68">
        <v>0</v>
      </c>
      <c r="J196" s="68"/>
      <c r="K196" s="68"/>
      <c r="L196" s="147"/>
      <c r="M196" s="253"/>
    </row>
    <row r="197" spans="1:13" ht="24" hidden="1" x14ac:dyDescent="0.25">
      <c r="A197" s="150">
        <v>5120</v>
      </c>
      <c r="B197" s="71" t="s">
        <v>206</v>
      </c>
      <c r="C197" s="72">
        <f t="shared" si="23"/>
        <v>0</v>
      </c>
      <c r="D197" s="151">
        <f>D198+D199</f>
        <v>0</v>
      </c>
      <c r="E197" s="151">
        <f>E198+E199</f>
        <v>0</v>
      </c>
      <c r="F197" s="151">
        <f>F198+F199</f>
        <v>0</v>
      </c>
      <c r="G197" s="152">
        <f>G198+G199</f>
        <v>0</v>
      </c>
      <c r="H197" s="72">
        <f t="shared" si="24"/>
        <v>0</v>
      </c>
      <c r="I197" s="151">
        <f>I198+I199</f>
        <v>0</v>
      </c>
      <c r="J197" s="151">
        <f>J198+J199</f>
        <v>0</v>
      </c>
      <c r="K197" s="151">
        <f>K198+K199</f>
        <v>0</v>
      </c>
      <c r="L197" s="153">
        <f>L198+L199</f>
        <v>0</v>
      </c>
    </row>
    <row r="198" spans="1:13" hidden="1" x14ac:dyDescent="0.25">
      <c r="A198" s="44">
        <v>5121</v>
      </c>
      <c r="B198" s="71" t="s">
        <v>207</v>
      </c>
      <c r="C198" s="72">
        <f t="shared" si="23"/>
        <v>0</v>
      </c>
      <c r="D198" s="74"/>
      <c r="E198" s="74"/>
      <c r="F198" s="74"/>
      <c r="G198" s="148"/>
      <c r="H198" s="72">
        <f t="shared" si="24"/>
        <v>0</v>
      </c>
      <c r="I198" s="74">
        <v>0</v>
      </c>
      <c r="J198" s="74"/>
      <c r="K198" s="74"/>
      <c r="L198" s="149"/>
      <c r="M198" s="253"/>
    </row>
    <row r="199" spans="1:13" ht="24" hidden="1" x14ac:dyDescent="0.25">
      <c r="A199" s="44">
        <v>5129</v>
      </c>
      <c r="B199" s="71" t="s">
        <v>208</v>
      </c>
      <c r="C199" s="72">
        <f t="shared" si="23"/>
        <v>0</v>
      </c>
      <c r="D199" s="74"/>
      <c r="E199" s="74"/>
      <c r="F199" s="74"/>
      <c r="G199" s="148"/>
      <c r="H199" s="72">
        <f t="shared" si="24"/>
        <v>0</v>
      </c>
      <c r="I199" s="74">
        <v>0</v>
      </c>
      <c r="J199" s="74"/>
      <c r="K199" s="74"/>
      <c r="L199" s="149"/>
      <c r="M199" s="253"/>
    </row>
    <row r="200" spans="1:13" hidden="1" x14ac:dyDescent="0.25">
      <c r="A200" s="150">
        <v>5130</v>
      </c>
      <c r="B200" s="71" t="s">
        <v>209</v>
      </c>
      <c r="C200" s="72">
        <f t="shared" si="23"/>
        <v>0</v>
      </c>
      <c r="D200" s="74"/>
      <c r="E200" s="74"/>
      <c r="F200" s="74"/>
      <c r="G200" s="148"/>
      <c r="H200" s="72">
        <f t="shared" si="24"/>
        <v>0</v>
      </c>
      <c r="I200" s="74">
        <v>0</v>
      </c>
      <c r="J200" s="74"/>
      <c r="K200" s="74"/>
      <c r="L200" s="149"/>
      <c r="M200" s="253"/>
    </row>
    <row r="201" spans="1:13" hidden="1" x14ac:dyDescent="0.25">
      <c r="A201" s="150">
        <v>5140</v>
      </c>
      <c r="B201" s="71" t="s">
        <v>210</v>
      </c>
      <c r="C201" s="72">
        <f t="shared" si="23"/>
        <v>0</v>
      </c>
      <c r="D201" s="74"/>
      <c r="E201" s="74"/>
      <c r="F201" s="74"/>
      <c r="G201" s="148"/>
      <c r="H201" s="72">
        <f t="shared" si="24"/>
        <v>0</v>
      </c>
      <c r="I201" s="74">
        <v>0</v>
      </c>
      <c r="J201" s="74"/>
      <c r="K201" s="74"/>
      <c r="L201" s="149"/>
      <c r="M201" s="253"/>
    </row>
    <row r="202" spans="1:13" ht="24" hidden="1" x14ac:dyDescent="0.25">
      <c r="A202" s="150">
        <v>5170</v>
      </c>
      <c r="B202" s="71" t="s">
        <v>211</v>
      </c>
      <c r="C202" s="72">
        <f t="shared" si="23"/>
        <v>0</v>
      </c>
      <c r="D202" s="74"/>
      <c r="E202" s="74"/>
      <c r="F202" s="74"/>
      <c r="G202" s="148"/>
      <c r="H202" s="72">
        <f t="shared" si="24"/>
        <v>0</v>
      </c>
      <c r="I202" s="74">
        <v>0</v>
      </c>
      <c r="J202" s="74"/>
      <c r="K202" s="74"/>
      <c r="L202" s="149"/>
      <c r="M202" s="253"/>
    </row>
    <row r="203" spans="1:13" hidden="1" x14ac:dyDescent="0.25">
      <c r="A203" s="56">
        <v>5200</v>
      </c>
      <c r="B203" s="139" t="s">
        <v>212</v>
      </c>
      <c r="C203" s="57">
        <f t="shared" si="23"/>
        <v>0</v>
      </c>
      <c r="D203" s="63">
        <f>D204+D214+D215+D224+D225+D226+D228</f>
        <v>0</v>
      </c>
      <c r="E203" s="63">
        <f>E204+E214+E215+E224+E225+E226+E228</f>
        <v>0</v>
      </c>
      <c r="F203" s="63">
        <f>F204+F214+F215+F224+F225+F226+F228</f>
        <v>0</v>
      </c>
      <c r="G203" s="157">
        <f>G204+G214+G215+G224+G225+G226+G228</f>
        <v>0</v>
      </c>
      <c r="H203" s="57">
        <f t="shared" si="24"/>
        <v>0</v>
      </c>
      <c r="I203" s="63">
        <f>I204+I214+I215+I224+I225+I226+I228</f>
        <v>0</v>
      </c>
      <c r="J203" s="63">
        <f>J204+J214+J215+J224+J225+J226+J228</f>
        <v>0</v>
      </c>
      <c r="K203" s="63">
        <f>K204+K214+K215+K224+K225+K226+K228</f>
        <v>0</v>
      </c>
      <c r="L203" s="158">
        <f>L204+L214+L215+L224+L225+L226+L228</f>
        <v>0</v>
      </c>
    </row>
    <row r="204" spans="1:13" hidden="1" x14ac:dyDescent="0.25">
      <c r="A204" s="142">
        <v>5210</v>
      </c>
      <c r="B204" s="101" t="s">
        <v>213</v>
      </c>
      <c r="C204" s="108">
        <f t="shared" si="23"/>
        <v>0</v>
      </c>
      <c r="D204" s="143">
        <f>SUM(D205:D213)</f>
        <v>0</v>
      </c>
      <c r="E204" s="143">
        <f>SUM(E205:E213)</f>
        <v>0</v>
      </c>
      <c r="F204" s="143">
        <f>SUM(F205:F213)</f>
        <v>0</v>
      </c>
      <c r="G204" s="144">
        <f>SUM(G205:G213)</f>
        <v>0</v>
      </c>
      <c r="H204" s="108">
        <f t="shared" si="24"/>
        <v>0</v>
      </c>
      <c r="I204" s="143">
        <f>SUM(I205:I213)</f>
        <v>0</v>
      </c>
      <c r="J204" s="143">
        <f>SUM(J205:J213)</f>
        <v>0</v>
      </c>
      <c r="K204" s="143">
        <f>SUM(K205:K213)</f>
        <v>0</v>
      </c>
      <c r="L204" s="145">
        <f>SUM(L205:L213)</f>
        <v>0</v>
      </c>
    </row>
    <row r="205" spans="1:13" hidden="1" x14ac:dyDescent="0.25">
      <c r="A205" s="38">
        <v>5211</v>
      </c>
      <c r="B205" s="65" t="s">
        <v>214</v>
      </c>
      <c r="C205" s="66">
        <f t="shared" si="23"/>
        <v>0</v>
      </c>
      <c r="D205" s="68"/>
      <c r="E205" s="68"/>
      <c r="F205" s="68"/>
      <c r="G205" s="146"/>
      <c r="H205" s="66">
        <f t="shared" si="24"/>
        <v>0</v>
      </c>
      <c r="I205" s="68">
        <v>0</v>
      </c>
      <c r="J205" s="68"/>
      <c r="K205" s="68"/>
      <c r="L205" s="147"/>
      <c r="M205" s="253"/>
    </row>
    <row r="206" spans="1:13" hidden="1" x14ac:dyDescent="0.25">
      <c r="A206" s="44">
        <v>5212</v>
      </c>
      <c r="B206" s="71" t="s">
        <v>215</v>
      </c>
      <c r="C206" s="72">
        <f t="shared" si="23"/>
        <v>0</v>
      </c>
      <c r="D206" s="74"/>
      <c r="E206" s="74"/>
      <c r="F206" s="74"/>
      <c r="G206" s="148"/>
      <c r="H206" s="72">
        <f t="shared" si="24"/>
        <v>0</v>
      </c>
      <c r="I206" s="74">
        <v>0</v>
      </c>
      <c r="J206" s="74"/>
      <c r="K206" s="74"/>
      <c r="L206" s="149"/>
      <c r="M206" s="253"/>
    </row>
    <row r="207" spans="1:13" hidden="1" x14ac:dyDescent="0.25">
      <c r="A207" s="44">
        <v>5213</v>
      </c>
      <c r="B207" s="71" t="s">
        <v>216</v>
      </c>
      <c r="C207" s="72">
        <f t="shared" si="23"/>
        <v>0</v>
      </c>
      <c r="D207" s="74"/>
      <c r="E207" s="74"/>
      <c r="F207" s="74"/>
      <c r="G207" s="148"/>
      <c r="H207" s="72">
        <f t="shared" si="24"/>
        <v>0</v>
      </c>
      <c r="I207" s="74">
        <v>0</v>
      </c>
      <c r="J207" s="74"/>
      <c r="K207" s="74"/>
      <c r="L207" s="149"/>
      <c r="M207" s="253"/>
    </row>
    <row r="208" spans="1:13" hidden="1" x14ac:dyDescent="0.25">
      <c r="A208" s="44">
        <v>5214</v>
      </c>
      <c r="B208" s="71" t="s">
        <v>217</v>
      </c>
      <c r="C208" s="72">
        <f t="shared" si="23"/>
        <v>0</v>
      </c>
      <c r="D208" s="74"/>
      <c r="E208" s="74"/>
      <c r="F208" s="74"/>
      <c r="G208" s="148"/>
      <c r="H208" s="72">
        <f t="shared" si="24"/>
        <v>0</v>
      </c>
      <c r="I208" s="74">
        <v>0</v>
      </c>
      <c r="J208" s="74"/>
      <c r="K208" s="74"/>
      <c r="L208" s="149"/>
      <c r="M208" s="253"/>
    </row>
    <row r="209" spans="1:13" hidden="1" x14ac:dyDescent="0.25">
      <c r="A209" s="44">
        <v>5215</v>
      </c>
      <c r="B209" s="71" t="s">
        <v>218</v>
      </c>
      <c r="C209" s="72">
        <f>SUM(D209:G209)</f>
        <v>0</v>
      </c>
      <c r="D209" s="74"/>
      <c r="E209" s="74"/>
      <c r="F209" s="74"/>
      <c r="G209" s="148"/>
      <c r="H209" s="72">
        <f>SUM(I209:L209)</f>
        <v>0</v>
      </c>
      <c r="I209" s="74">
        <v>0</v>
      </c>
      <c r="J209" s="74"/>
      <c r="K209" s="74"/>
      <c r="L209" s="149"/>
      <c r="M209" s="253"/>
    </row>
    <row r="210" spans="1:13" hidden="1" x14ac:dyDescent="0.25">
      <c r="A210" s="44">
        <v>5216</v>
      </c>
      <c r="B210" s="71" t="s">
        <v>219</v>
      </c>
      <c r="C210" s="72">
        <f t="shared" si="23"/>
        <v>0</v>
      </c>
      <c r="D210" s="74"/>
      <c r="E210" s="74"/>
      <c r="F210" s="74"/>
      <c r="G210" s="148"/>
      <c r="H210" s="72">
        <f t="shared" si="24"/>
        <v>0</v>
      </c>
      <c r="I210" s="74">
        <v>0</v>
      </c>
      <c r="J210" s="74"/>
      <c r="K210" s="74"/>
      <c r="L210" s="149"/>
      <c r="M210" s="253"/>
    </row>
    <row r="211" spans="1:13" hidden="1" x14ac:dyDescent="0.25">
      <c r="A211" s="44">
        <v>5217</v>
      </c>
      <c r="B211" s="71" t="s">
        <v>220</v>
      </c>
      <c r="C211" s="72">
        <f t="shared" si="23"/>
        <v>0</v>
      </c>
      <c r="D211" s="74"/>
      <c r="E211" s="74"/>
      <c r="F211" s="74"/>
      <c r="G211" s="148"/>
      <c r="H211" s="72">
        <f t="shared" si="24"/>
        <v>0</v>
      </c>
      <c r="I211" s="74">
        <v>0</v>
      </c>
      <c r="J211" s="74"/>
      <c r="K211" s="74"/>
      <c r="L211" s="149"/>
      <c r="M211" s="253"/>
    </row>
    <row r="212" spans="1:13" hidden="1" x14ac:dyDescent="0.25">
      <c r="A212" s="44">
        <v>5218</v>
      </c>
      <c r="B212" s="71" t="s">
        <v>221</v>
      </c>
      <c r="C212" s="72">
        <f t="shared" si="23"/>
        <v>0</v>
      </c>
      <c r="D212" s="74"/>
      <c r="E212" s="74"/>
      <c r="F212" s="74"/>
      <c r="G212" s="148"/>
      <c r="H212" s="72">
        <f t="shared" si="24"/>
        <v>0</v>
      </c>
      <c r="I212" s="74">
        <v>0</v>
      </c>
      <c r="J212" s="74"/>
      <c r="K212" s="74"/>
      <c r="L212" s="149"/>
      <c r="M212" s="253"/>
    </row>
    <row r="213" spans="1:13" hidden="1" x14ac:dyDescent="0.25">
      <c r="A213" s="44">
        <v>5219</v>
      </c>
      <c r="B213" s="71" t="s">
        <v>222</v>
      </c>
      <c r="C213" s="72">
        <f t="shared" si="23"/>
        <v>0</v>
      </c>
      <c r="D213" s="74"/>
      <c r="E213" s="74"/>
      <c r="F213" s="74"/>
      <c r="G213" s="148"/>
      <c r="H213" s="72">
        <f t="shared" si="24"/>
        <v>0</v>
      </c>
      <c r="I213" s="74">
        <v>0</v>
      </c>
      <c r="J213" s="74"/>
      <c r="K213" s="74"/>
      <c r="L213" s="149"/>
      <c r="M213" s="253"/>
    </row>
    <row r="214" spans="1:13" ht="13.5" hidden="1" customHeight="1" x14ac:dyDescent="0.25">
      <c r="A214" s="150">
        <v>5220</v>
      </c>
      <c r="B214" s="71" t="s">
        <v>223</v>
      </c>
      <c r="C214" s="72">
        <f t="shared" si="23"/>
        <v>0</v>
      </c>
      <c r="D214" s="74"/>
      <c r="E214" s="74"/>
      <c r="F214" s="74"/>
      <c r="G214" s="148"/>
      <c r="H214" s="72">
        <f t="shared" si="24"/>
        <v>0</v>
      </c>
      <c r="I214" s="74">
        <v>0</v>
      </c>
      <c r="J214" s="74"/>
      <c r="K214" s="74"/>
      <c r="L214" s="149"/>
      <c r="M214" s="253"/>
    </row>
    <row r="215" spans="1:13" hidden="1" x14ac:dyDescent="0.25">
      <c r="A215" s="150">
        <v>5230</v>
      </c>
      <c r="B215" s="71" t="s">
        <v>224</v>
      </c>
      <c r="C215" s="72">
        <f t="shared" si="23"/>
        <v>0</v>
      </c>
      <c r="D215" s="151">
        <f>SUM(D216:D223)</f>
        <v>0</v>
      </c>
      <c r="E215" s="151">
        <f>SUM(E216:E223)</f>
        <v>0</v>
      </c>
      <c r="F215" s="151">
        <f>SUM(F216:F223)</f>
        <v>0</v>
      </c>
      <c r="G215" s="152">
        <f>SUM(G216:G223)</f>
        <v>0</v>
      </c>
      <c r="H215" s="72">
        <f t="shared" si="24"/>
        <v>0</v>
      </c>
      <c r="I215" s="151">
        <f>SUM(I216:I223)</f>
        <v>0</v>
      </c>
      <c r="J215" s="151">
        <f>SUM(J216:J223)</f>
        <v>0</v>
      </c>
      <c r="K215" s="151">
        <f>SUM(K216:K223)</f>
        <v>0</v>
      </c>
      <c r="L215" s="153">
        <f>SUM(L216:L223)</f>
        <v>0</v>
      </c>
    </row>
    <row r="216" spans="1:13" hidden="1" x14ac:dyDescent="0.25">
      <c r="A216" s="44">
        <v>5231</v>
      </c>
      <c r="B216" s="71" t="s">
        <v>225</v>
      </c>
      <c r="C216" s="72">
        <f t="shared" si="23"/>
        <v>0</v>
      </c>
      <c r="D216" s="74"/>
      <c r="E216" s="74"/>
      <c r="F216" s="74"/>
      <c r="G216" s="148"/>
      <c r="H216" s="72">
        <f t="shared" si="24"/>
        <v>0</v>
      </c>
      <c r="I216" s="74">
        <v>0</v>
      </c>
      <c r="J216" s="74"/>
      <c r="K216" s="74"/>
      <c r="L216" s="149"/>
      <c r="M216" s="253"/>
    </row>
    <row r="217" spans="1:13" hidden="1" x14ac:dyDescent="0.25">
      <c r="A217" s="44">
        <v>5232</v>
      </c>
      <c r="B217" s="71" t="s">
        <v>226</v>
      </c>
      <c r="C217" s="72">
        <f t="shared" si="23"/>
        <v>0</v>
      </c>
      <c r="D217" s="74"/>
      <c r="E217" s="74"/>
      <c r="F217" s="74"/>
      <c r="G217" s="148"/>
      <c r="H217" s="72">
        <f t="shared" si="24"/>
        <v>0</v>
      </c>
      <c r="I217" s="74">
        <v>0</v>
      </c>
      <c r="J217" s="74"/>
      <c r="K217" s="74"/>
      <c r="L217" s="149"/>
      <c r="M217" s="253"/>
    </row>
    <row r="218" spans="1:13" hidden="1" x14ac:dyDescent="0.25">
      <c r="A218" s="44">
        <v>5233</v>
      </c>
      <c r="B218" s="71" t="s">
        <v>227</v>
      </c>
      <c r="C218" s="190">
        <f t="shared" si="23"/>
        <v>0</v>
      </c>
      <c r="D218" s="74"/>
      <c r="E218" s="74"/>
      <c r="F218" s="74"/>
      <c r="G218" s="148"/>
      <c r="H218" s="72">
        <f t="shared" si="24"/>
        <v>0</v>
      </c>
      <c r="I218" s="74">
        <v>0</v>
      </c>
      <c r="J218" s="74"/>
      <c r="K218" s="74"/>
      <c r="L218" s="149"/>
      <c r="M218" s="253"/>
    </row>
    <row r="219" spans="1:13" hidden="1" x14ac:dyDescent="0.25">
      <c r="A219" s="44">
        <v>5234</v>
      </c>
      <c r="B219" s="71" t="s">
        <v>228</v>
      </c>
      <c r="C219" s="190">
        <f t="shared" si="23"/>
        <v>0</v>
      </c>
      <c r="D219" s="74"/>
      <c r="E219" s="74"/>
      <c r="F219" s="74"/>
      <c r="G219" s="148"/>
      <c r="H219" s="72">
        <f t="shared" si="24"/>
        <v>0</v>
      </c>
      <c r="I219" s="74">
        <v>0</v>
      </c>
      <c r="J219" s="74"/>
      <c r="K219" s="74"/>
      <c r="L219" s="149"/>
      <c r="M219" s="253"/>
    </row>
    <row r="220" spans="1:13" ht="14.25" hidden="1" customHeight="1" x14ac:dyDescent="0.25">
      <c r="A220" s="44">
        <v>5236</v>
      </c>
      <c r="B220" s="71" t="s">
        <v>229</v>
      </c>
      <c r="C220" s="190">
        <f t="shared" si="23"/>
        <v>0</v>
      </c>
      <c r="D220" s="74"/>
      <c r="E220" s="74"/>
      <c r="F220" s="74"/>
      <c r="G220" s="148"/>
      <c r="H220" s="72">
        <f t="shared" si="24"/>
        <v>0</v>
      </c>
      <c r="I220" s="74">
        <v>0</v>
      </c>
      <c r="J220" s="74"/>
      <c r="K220" s="74"/>
      <c r="L220" s="149"/>
      <c r="M220" s="253"/>
    </row>
    <row r="221" spans="1:13" ht="14.25" hidden="1" customHeight="1" x14ac:dyDescent="0.25">
      <c r="A221" s="44">
        <v>5237</v>
      </c>
      <c r="B221" s="71" t="s">
        <v>230</v>
      </c>
      <c r="C221" s="190">
        <f t="shared" si="23"/>
        <v>0</v>
      </c>
      <c r="D221" s="74"/>
      <c r="E221" s="74"/>
      <c r="F221" s="74"/>
      <c r="G221" s="148"/>
      <c r="H221" s="72">
        <f t="shared" si="24"/>
        <v>0</v>
      </c>
      <c r="I221" s="74">
        <v>0</v>
      </c>
      <c r="J221" s="74"/>
      <c r="K221" s="74"/>
      <c r="L221" s="149"/>
      <c r="M221" s="253"/>
    </row>
    <row r="222" spans="1:13" hidden="1" x14ac:dyDescent="0.25">
      <c r="A222" s="44">
        <v>5238</v>
      </c>
      <c r="B222" s="71" t="s">
        <v>231</v>
      </c>
      <c r="C222" s="190">
        <f t="shared" si="23"/>
        <v>0</v>
      </c>
      <c r="D222" s="74"/>
      <c r="E222" s="74"/>
      <c r="F222" s="74"/>
      <c r="G222" s="148"/>
      <c r="H222" s="72">
        <f t="shared" si="24"/>
        <v>0</v>
      </c>
      <c r="I222" s="74">
        <v>0</v>
      </c>
      <c r="J222" s="74"/>
      <c r="K222" s="74"/>
      <c r="L222" s="149"/>
      <c r="M222" s="253"/>
    </row>
    <row r="223" spans="1:13" hidden="1" x14ac:dyDescent="0.25">
      <c r="A223" s="44">
        <v>5239</v>
      </c>
      <c r="B223" s="71" t="s">
        <v>232</v>
      </c>
      <c r="C223" s="190">
        <f t="shared" si="23"/>
        <v>0</v>
      </c>
      <c r="D223" s="74"/>
      <c r="E223" s="74"/>
      <c r="F223" s="74"/>
      <c r="G223" s="148"/>
      <c r="H223" s="72">
        <f t="shared" si="24"/>
        <v>0</v>
      </c>
      <c r="I223" s="74">
        <v>0</v>
      </c>
      <c r="J223" s="74"/>
      <c r="K223" s="74"/>
      <c r="L223" s="149"/>
      <c r="M223" s="253"/>
    </row>
    <row r="224" spans="1:13" ht="24" hidden="1" x14ac:dyDescent="0.25">
      <c r="A224" s="150">
        <v>5240</v>
      </c>
      <c r="B224" s="71" t="s">
        <v>233</v>
      </c>
      <c r="C224" s="190">
        <f t="shared" si="23"/>
        <v>0</v>
      </c>
      <c r="D224" s="74"/>
      <c r="E224" s="74"/>
      <c r="F224" s="74"/>
      <c r="G224" s="148"/>
      <c r="H224" s="72">
        <f t="shared" si="24"/>
        <v>0</v>
      </c>
      <c r="I224" s="74">
        <v>0</v>
      </c>
      <c r="J224" s="74"/>
      <c r="K224" s="74"/>
      <c r="L224" s="149"/>
      <c r="M224" s="253"/>
    </row>
    <row r="225" spans="1:13" hidden="1" x14ac:dyDescent="0.25">
      <c r="A225" s="150">
        <v>5250</v>
      </c>
      <c r="B225" s="71" t="s">
        <v>234</v>
      </c>
      <c r="C225" s="190">
        <f t="shared" si="23"/>
        <v>0</v>
      </c>
      <c r="D225" s="74"/>
      <c r="E225" s="74"/>
      <c r="F225" s="74"/>
      <c r="G225" s="148"/>
      <c r="H225" s="72">
        <f t="shared" si="24"/>
        <v>0</v>
      </c>
      <c r="I225" s="74">
        <v>0</v>
      </c>
      <c r="J225" s="74"/>
      <c r="K225" s="74"/>
      <c r="L225" s="149"/>
      <c r="M225" s="253"/>
    </row>
    <row r="226" spans="1:13" hidden="1" x14ac:dyDescent="0.25">
      <c r="A226" s="150">
        <v>5260</v>
      </c>
      <c r="B226" s="71" t="s">
        <v>235</v>
      </c>
      <c r="C226" s="190">
        <f t="shared" si="23"/>
        <v>0</v>
      </c>
      <c r="D226" s="151">
        <f>SUM(D227)</f>
        <v>0</v>
      </c>
      <c r="E226" s="151">
        <f>SUM(E227)</f>
        <v>0</v>
      </c>
      <c r="F226" s="151">
        <f>SUM(F227)</f>
        <v>0</v>
      </c>
      <c r="G226" s="152">
        <f>SUM(G227)</f>
        <v>0</v>
      </c>
      <c r="H226" s="72">
        <f t="shared" si="24"/>
        <v>0</v>
      </c>
      <c r="I226" s="151">
        <f>SUM(I227)</f>
        <v>0</v>
      </c>
      <c r="J226" s="151">
        <f>SUM(J227)</f>
        <v>0</v>
      </c>
      <c r="K226" s="151">
        <f>SUM(K227)</f>
        <v>0</v>
      </c>
      <c r="L226" s="153">
        <f>SUM(L227)</f>
        <v>0</v>
      </c>
    </row>
    <row r="227" spans="1:13" hidden="1" x14ac:dyDescent="0.25">
      <c r="A227" s="44">
        <v>5269</v>
      </c>
      <c r="B227" s="71" t="s">
        <v>236</v>
      </c>
      <c r="C227" s="190">
        <f t="shared" si="23"/>
        <v>0</v>
      </c>
      <c r="D227" s="74"/>
      <c r="E227" s="74"/>
      <c r="F227" s="74"/>
      <c r="G227" s="148"/>
      <c r="H227" s="72">
        <f t="shared" si="24"/>
        <v>0</v>
      </c>
      <c r="I227" s="74">
        <v>0</v>
      </c>
      <c r="J227" s="74"/>
      <c r="K227" s="74"/>
      <c r="L227" s="149"/>
      <c r="M227" s="253"/>
    </row>
    <row r="228" spans="1:13" ht="24" hidden="1" x14ac:dyDescent="0.25">
      <c r="A228" s="142">
        <v>5270</v>
      </c>
      <c r="B228" s="101" t="s">
        <v>237</v>
      </c>
      <c r="C228" s="191">
        <f t="shared" si="23"/>
        <v>0</v>
      </c>
      <c r="D228" s="154"/>
      <c r="E228" s="154"/>
      <c r="F228" s="154"/>
      <c r="G228" s="155"/>
      <c r="H228" s="108">
        <f t="shared" si="24"/>
        <v>0</v>
      </c>
      <c r="I228" s="154">
        <v>0</v>
      </c>
      <c r="J228" s="154"/>
      <c r="K228" s="154"/>
      <c r="L228" s="156"/>
      <c r="M228" s="253"/>
    </row>
    <row r="229" spans="1:13" hidden="1" x14ac:dyDescent="0.25">
      <c r="A229" s="134">
        <v>6000</v>
      </c>
      <c r="B229" s="134" t="s">
        <v>238</v>
      </c>
      <c r="C229" s="192">
        <f t="shared" si="23"/>
        <v>0</v>
      </c>
      <c r="D229" s="136">
        <f>D230+D250+D258</f>
        <v>0</v>
      </c>
      <c r="E229" s="136">
        <f>E230+E250+E258</f>
        <v>0</v>
      </c>
      <c r="F229" s="136">
        <f>F230+F250+F258</f>
        <v>0</v>
      </c>
      <c r="G229" s="137">
        <f>G230+G250+G258</f>
        <v>0</v>
      </c>
      <c r="H229" s="135">
        <f t="shared" si="24"/>
        <v>0</v>
      </c>
      <c r="I229" s="136">
        <f>I230+I250+I258</f>
        <v>0</v>
      </c>
      <c r="J229" s="136">
        <f>J230+J250+J258</f>
        <v>0</v>
      </c>
      <c r="K229" s="136">
        <f>K230+K250+K258</f>
        <v>0</v>
      </c>
      <c r="L229" s="138">
        <f>L230+L250+L258</f>
        <v>0</v>
      </c>
    </row>
    <row r="230" spans="1:13" ht="14.25" hidden="1" customHeight="1" x14ac:dyDescent="0.25">
      <c r="A230" s="86">
        <v>6200</v>
      </c>
      <c r="B230" s="173" t="s">
        <v>239</v>
      </c>
      <c r="C230" s="193">
        <f>SUM(D230:G230)</f>
        <v>0</v>
      </c>
      <c r="D230" s="183">
        <f>SUM(D231,D232,D234,D237,D243,D244,D245)</f>
        <v>0</v>
      </c>
      <c r="E230" s="183">
        <f>SUM(E231,E232,E234,E237,E243,E244,E245)</f>
        <v>0</v>
      </c>
      <c r="F230" s="183">
        <f>SUM(F231,F232,F234,F237,F243,F244,F245)</f>
        <v>0</v>
      </c>
      <c r="G230" s="183">
        <f>SUM(G231,G232,G234,G237,G243,G244,G245)</f>
        <v>0</v>
      </c>
      <c r="H230" s="182">
        <f t="shared" si="24"/>
        <v>0</v>
      </c>
      <c r="I230" s="183">
        <f>SUM(I231,I232,I234,I237,I243,I244,I245)</f>
        <v>0</v>
      </c>
      <c r="J230" s="183">
        <f>SUM(J231,J232,J234,J237,J243,J244,J245)</f>
        <v>0</v>
      </c>
      <c r="K230" s="183">
        <f>SUM(K231,K232,K234,K237,K243,K244,K245)</f>
        <v>0</v>
      </c>
      <c r="L230" s="141">
        <f>SUM(L231,L232,L234,L237,L243,L244,L245)</f>
        <v>0</v>
      </c>
    </row>
    <row r="231" spans="1:13" ht="24" hidden="1" x14ac:dyDescent="0.25">
      <c r="A231" s="275">
        <v>6220</v>
      </c>
      <c r="B231" s="65" t="s">
        <v>240</v>
      </c>
      <c r="C231" s="194">
        <f t="shared" si="23"/>
        <v>0</v>
      </c>
      <c r="D231" s="68"/>
      <c r="E231" s="68"/>
      <c r="F231" s="68"/>
      <c r="G231" s="195"/>
      <c r="H231" s="196">
        <f t="shared" si="24"/>
        <v>0</v>
      </c>
      <c r="I231" s="68">
        <v>0</v>
      </c>
      <c r="J231" s="68"/>
      <c r="K231" s="68"/>
      <c r="L231" s="147"/>
      <c r="M231" s="253"/>
    </row>
    <row r="232" spans="1:13" hidden="1" x14ac:dyDescent="0.25">
      <c r="A232" s="150">
        <v>6230</v>
      </c>
      <c r="B232" s="71" t="s">
        <v>241</v>
      </c>
      <c r="C232" s="190">
        <f t="shared" si="23"/>
        <v>0</v>
      </c>
      <c r="D232" s="151">
        <f>SUM(D233)</f>
        <v>0</v>
      </c>
      <c r="E232" s="151">
        <f t="shared" ref="E232:L232" si="25">SUM(E233)</f>
        <v>0</v>
      </c>
      <c r="F232" s="151">
        <f t="shared" si="25"/>
        <v>0</v>
      </c>
      <c r="G232" s="152">
        <f t="shared" si="25"/>
        <v>0</v>
      </c>
      <c r="H232" s="197">
        <f t="shared" si="24"/>
        <v>0</v>
      </c>
      <c r="I232" s="151">
        <f t="shared" si="25"/>
        <v>0</v>
      </c>
      <c r="J232" s="151">
        <f t="shared" si="25"/>
        <v>0</v>
      </c>
      <c r="K232" s="151">
        <f t="shared" si="25"/>
        <v>0</v>
      </c>
      <c r="L232" s="153">
        <f t="shared" si="25"/>
        <v>0</v>
      </c>
    </row>
    <row r="233" spans="1:13" hidden="1" x14ac:dyDescent="0.25">
      <c r="A233" s="44">
        <v>6239</v>
      </c>
      <c r="B233" s="65" t="s">
        <v>242</v>
      </c>
      <c r="C233" s="190">
        <f t="shared" si="23"/>
        <v>0</v>
      </c>
      <c r="D233" s="68"/>
      <c r="E233" s="68"/>
      <c r="F233" s="68"/>
      <c r="G233" s="146"/>
      <c r="H233" s="197">
        <f t="shared" si="24"/>
        <v>0</v>
      </c>
      <c r="I233" s="68">
        <v>0</v>
      </c>
      <c r="J233" s="68"/>
      <c r="K233" s="68"/>
      <c r="L233" s="147"/>
      <c r="M233" s="253"/>
    </row>
    <row r="234" spans="1:13" ht="24" hidden="1" x14ac:dyDescent="0.25">
      <c r="A234" s="150">
        <v>6240</v>
      </c>
      <c r="B234" s="71" t="s">
        <v>243</v>
      </c>
      <c r="C234" s="190">
        <f>SUM(D234:G234)</f>
        <v>0</v>
      </c>
      <c r="D234" s="151">
        <f>SUM(D235:D236)</f>
        <v>0</v>
      </c>
      <c r="E234" s="151">
        <f>SUM(E235:E236)</f>
        <v>0</v>
      </c>
      <c r="F234" s="151">
        <f>SUM(F235:F236)</f>
        <v>0</v>
      </c>
      <c r="G234" s="152">
        <f>SUM(G235:G236)</f>
        <v>0</v>
      </c>
      <c r="H234" s="197">
        <f t="shared" si="24"/>
        <v>0</v>
      </c>
      <c r="I234" s="151">
        <f>SUM(I235:I236)</f>
        <v>0</v>
      </c>
      <c r="J234" s="151">
        <f>SUM(J235:J236)</f>
        <v>0</v>
      </c>
      <c r="K234" s="151">
        <f>SUM(K235:K236)</f>
        <v>0</v>
      </c>
      <c r="L234" s="153">
        <f>SUM(L235:L236)</f>
        <v>0</v>
      </c>
    </row>
    <row r="235" spans="1:13" hidden="1" x14ac:dyDescent="0.25">
      <c r="A235" s="44">
        <v>6241</v>
      </c>
      <c r="B235" s="71" t="s">
        <v>244</v>
      </c>
      <c r="C235" s="190">
        <f>SUM(D235:G235)</f>
        <v>0</v>
      </c>
      <c r="D235" s="74"/>
      <c r="E235" s="74"/>
      <c r="F235" s="74"/>
      <c r="G235" s="148"/>
      <c r="H235" s="197">
        <f>SUM(I235:L235)</f>
        <v>0</v>
      </c>
      <c r="I235" s="74">
        <v>0</v>
      </c>
      <c r="J235" s="74"/>
      <c r="K235" s="74"/>
      <c r="L235" s="149"/>
      <c r="M235" s="253"/>
    </row>
    <row r="236" spans="1:13" hidden="1" x14ac:dyDescent="0.25">
      <c r="A236" s="44">
        <v>6242</v>
      </c>
      <c r="B236" s="71" t="s">
        <v>245</v>
      </c>
      <c r="C236" s="190">
        <f>SUM(D236:G236)</f>
        <v>0</v>
      </c>
      <c r="D236" s="74"/>
      <c r="E236" s="74"/>
      <c r="F236" s="74"/>
      <c r="G236" s="148"/>
      <c r="H236" s="197">
        <f t="shared" si="24"/>
        <v>0</v>
      </c>
      <c r="I236" s="74">
        <v>0</v>
      </c>
      <c r="J236" s="74"/>
      <c r="K236" s="74"/>
      <c r="L236" s="149"/>
      <c r="M236" s="253"/>
    </row>
    <row r="237" spans="1:13" ht="25.5" hidden="1" customHeight="1" x14ac:dyDescent="0.25">
      <c r="A237" s="150">
        <v>6250</v>
      </c>
      <c r="B237" s="71" t="s">
        <v>246</v>
      </c>
      <c r="C237" s="190">
        <f>SUM(D237:G237)</f>
        <v>0</v>
      </c>
      <c r="D237" s="151">
        <f>SUM(D238:D242)</f>
        <v>0</v>
      </c>
      <c r="E237" s="151">
        <f>SUM(E238:E242)</f>
        <v>0</v>
      </c>
      <c r="F237" s="151">
        <f>SUM(F238:F242)</f>
        <v>0</v>
      </c>
      <c r="G237" s="152">
        <f>SUM(G238:G242)</f>
        <v>0</v>
      </c>
      <c r="H237" s="197">
        <f t="shared" si="24"/>
        <v>0</v>
      </c>
      <c r="I237" s="151">
        <f>SUM(I238:I242)</f>
        <v>0</v>
      </c>
      <c r="J237" s="151">
        <f>SUM(J238:J242)</f>
        <v>0</v>
      </c>
      <c r="K237" s="151">
        <f>SUM(K238:K242)</f>
        <v>0</v>
      </c>
      <c r="L237" s="153">
        <f>SUM(L238:L242)</f>
        <v>0</v>
      </c>
    </row>
    <row r="238" spans="1:13" ht="14.25" hidden="1" customHeight="1" x14ac:dyDescent="0.25">
      <c r="A238" s="44">
        <v>6252</v>
      </c>
      <c r="B238" s="71" t="s">
        <v>247</v>
      </c>
      <c r="C238" s="190">
        <f>SUM(D238:G238)</f>
        <v>0</v>
      </c>
      <c r="D238" s="74"/>
      <c r="E238" s="74"/>
      <c r="F238" s="74"/>
      <c r="G238" s="148"/>
      <c r="H238" s="197">
        <f t="shared" si="24"/>
        <v>0</v>
      </c>
      <c r="I238" s="74">
        <v>0</v>
      </c>
      <c r="J238" s="74"/>
      <c r="K238" s="74"/>
      <c r="L238" s="149"/>
      <c r="M238" s="253"/>
    </row>
    <row r="239" spans="1:13" ht="14.25" hidden="1" customHeight="1" x14ac:dyDescent="0.25">
      <c r="A239" s="44">
        <v>6253</v>
      </c>
      <c r="B239" s="71" t="s">
        <v>248</v>
      </c>
      <c r="C239" s="190">
        <f t="shared" si="23"/>
        <v>0</v>
      </c>
      <c r="D239" s="74"/>
      <c r="E239" s="74"/>
      <c r="F239" s="74"/>
      <c r="G239" s="148"/>
      <c r="H239" s="197">
        <f t="shared" si="24"/>
        <v>0</v>
      </c>
      <c r="I239" s="74">
        <v>0</v>
      </c>
      <c r="J239" s="74"/>
      <c r="K239" s="74"/>
      <c r="L239" s="149"/>
      <c r="M239" s="253"/>
    </row>
    <row r="240" spans="1:13" ht="24" hidden="1" x14ac:dyDescent="0.25">
      <c r="A240" s="44">
        <v>6254</v>
      </c>
      <c r="B240" s="71" t="s">
        <v>249</v>
      </c>
      <c r="C240" s="190">
        <f t="shared" si="23"/>
        <v>0</v>
      </c>
      <c r="D240" s="74"/>
      <c r="E240" s="74"/>
      <c r="F240" s="74"/>
      <c r="G240" s="148"/>
      <c r="H240" s="197">
        <f t="shared" si="24"/>
        <v>0</v>
      </c>
      <c r="I240" s="74">
        <v>0</v>
      </c>
      <c r="J240" s="74"/>
      <c r="K240" s="74"/>
      <c r="L240" s="149"/>
      <c r="M240" s="253"/>
    </row>
    <row r="241" spans="1:13" ht="24" hidden="1" x14ac:dyDescent="0.25">
      <c r="A241" s="44">
        <v>6255</v>
      </c>
      <c r="B241" s="71" t="s">
        <v>250</v>
      </c>
      <c r="C241" s="190">
        <f t="shared" si="23"/>
        <v>0</v>
      </c>
      <c r="D241" s="74"/>
      <c r="E241" s="74"/>
      <c r="F241" s="74"/>
      <c r="G241" s="148"/>
      <c r="H241" s="197">
        <f t="shared" si="24"/>
        <v>0</v>
      </c>
      <c r="I241" s="74">
        <v>0</v>
      </c>
      <c r="J241" s="74"/>
      <c r="K241" s="74"/>
      <c r="L241" s="149"/>
      <c r="M241" s="253"/>
    </row>
    <row r="242" spans="1:13" hidden="1" x14ac:dyDescent="0.25">
      <c r="A242" s="44">
        <v>6259</v>
      </c>
      <c r="B242" s="71" t="s">
        <v>251</v>
      </c>
      <c r="C242" s="190">
        <f t="shared" si="23"/>
        <v>0</v>
      </c>
      <c r="D242" s="74"/>
      <c r="E242" s="74"/>
      <c r="F242" s="74"/>
      <c r="G242" s="148"/>
      <c r="H242" s="197">
        <f t="shared" si="24"/>
        <v>0</v>
      </c>
      <c r="I242" s="74">
        <v>0</v>
      </c>
      <c r="J242" s="74"/>
      <c r="K242" s="74"/>
      <c r="L242" s="149"/>
      <c r="M242" s="253"/>
    </row>
    <row r="243" spans="1:13" ht="24" hidden="1" x14ac:dyDescent="0.25">
      <c r="A243" s="150">
        <v>6260</v>
      </c>
      <c r="B243" s="71" t="s">
        <v>252</v>
      </c>
      <c r="C243" s="190">
        <f t="shared" si="23"/>
        <v>0</v>
      </c>
      <c r="D243" s="74"/>
      <c r="E243" s="74"/>
      <c r="F243" s="74"/>
      <c r="G243" s="148"/>
      <c r="H243" s="197">
        <f t="shared" si="24"/>
        <v>0</v>
      </c>
      <c r="I243" s="74">
        <v>0</v>
      </c>
      <c r="J243" s="74"/>
      <c r="K243" s="74"/>
      <c r="L243" s="149"/>
      <c r="M243" s="253"/>
    </row>
    <row r="244" spans="1:13" hidden="1" x14ac:dyDescent="0.25">
      <c r="A244" s="150">
        <v>6270</v>
      </c>
      <c r="B244" s="71" t="s">
        <v>253</v>
      </c>
      <c r="C244" s="190">
        <f t="shared" si="23"/>
        <v>0</v>
      </c>
      <c r="D244" s="74"/>
      <c r="E244" s="74"/>
      <c r="F244" s="74"/>
      <c r="G244" s="148"/>
      <c r="H244" s="197">
        <f t="shared" si="24"/>
        <v>0</v>
      </c>
      <c r="I244" s="74">
        <v>0</v>
      </c>
      <c r="J244" s="74"/>
      <c r="K244" s="74"/>
      <c r="L244" s="149"/>
      <c r="M244" s="253"/>
    </row>
    <row r="245" spans="1:13" hidden="1" x14ac:dyDescent="0.25">
      <c r="A245" s="275">
        <v>6290</v>
      </c>
      <c r="B245" s="65" t="s">
        <v>254</v>
      </c>
      <c r="C245" s="198">
        <f t="shared" si="23"/>
        <v>0</v>
      </c>
      <c r="D245" s="160">
        <f>SUM(D246:D249)</f>
        <v>0</v>
      </c>
      <c r="E245" s="160">
        <f t="shared" ref="E245:G245" si="26">SUM(E246:E249)</f>
        <v>0</v>
      </c>
      <c r="F245" s="160">
        <f t="shared" si="26"/>
        <v>0</v>
      </c>
      <c r="G245" s="199">
        <f t="shared" si="26"/>
        <v>0</v>
      </c>
      <c r="H245" s="198">
        <f t="shared" si="24"/>
        <v>0</v>
      </c>
      <c r="I245" s="160">
        <f>SUM(I246:I249)</f>
        <v>0</v>
      </c>
      <c r="J245" s="160">
        <f t="shared" ref="J245:L245" si="27">SUM(J246:J249)</f>
        <v>0</v>
      </c>
      <c r="K245" s="160">
        <f t="shared" si="27"/>
        <v>0</v>
      </c>
      <c r="L245" s="176">
        <f t="shared" si="27"/>
        <v>0</v>
      </c>
    </row>
    <row r="246" spans="1:13" hidden="1" x14ac:dyDescent="0.25">
      <c r="A246" s="44">
        <v>6291</v>
      </c>
      <c r="B246" s="71" t="s">
        <v>255</v>
      </c>
      <c r="C246" s="190">
        <f t="shared" si="23"/>
        <v>0</v>
      </c>
      <c r="D246" s="74"/>
      <c r="E246" s="74"/>
      <c r="F246" s="74"/>
      <c r="G246" s="200"/>
      <c r="H246" s="190">
        <f t="shared" si="24"/>
        <v>0</v>
      </c>
      <c r="I246" s="74">
        <v>0</v>
      </c>
      <c r="J246" s="74"/>
      <c r="K246" s="74"/>
      <c r="L246" s="149"/>
      <c r="M246" s="253"/>
    </row>
    <row r="247" spans="1:13" hidden="1" x14ac:dyDescent="0.25">
      <c r="A247" s="44">
        <v>6292</v>
      </c>
      <c r="B247" s="71" t="s">
        <v>256</v>
      </c>
      <c r="C247" s="190">
        <f t="shared" si="23"/>
        <v>0</v>
      </c>
      <c r="D247" s="74"/>
      <c r="E247" s="74"/>
      <c r="F247" s="74"/>
      <c r="G247" s="200"/>
      <c r="H247" s="190">
        <f t="shared" si="24"/>
        <v>0</v>
      </c>
      <c r="I247" s="74">
        <v>0</v>
      </c>
      <c r="J247" s="74"/>
      <c r="K247" s="74"/>
      <c r="L247" s="149"/>
      <c r="M247" s="253"/>
    </row>
    <row r="248" spans="1:13" ht="72" hidden="1" x14ac:dyDescent="0.25">
      <c r="A248" s="44">
        <v>6296</v>
      </c>
      <c r="B248" s="71" t="s">
        <v>257</v>
      </c>
      <c r="C248" s="190">
        <f t="shared" si="23"/>
        <v>0</v>
      </c>
      <c r="D248" s="74"/>
      <c r="E248" s="74"/>
      <c r="F248" s="74"/>
      <c r="G248" s="200"/>
      <c r="H248" s="190">
        <f t="shared" si="24"/>
        <v>0</v>
      </c>
      <c r="I248" s="74">
        <v>0</v>
      </c>
      <c r="J248" s="74"/>
      <c r="K248" s="74"/>
      <c r="L248" s="149"/>
      <c r="M248" s="253"/>
    </row>
    <row r="249" spans="1:13" ht="39.75" hidden="1" customHeight="1" x14ac:dyDescent="0.25">
      <c r="A249" s="44">
        <v>6299</v>
      </c>
      <c r="B249" s="71" t="s">
        <v>258</v>
      </c>
      <c r="C249" s="190">
        <f t="shared" si="23"/>
        <v>0</v>
      </c>
      <c r="D249" s="74"/>
      <c r="E249" s="74"/>
      <c r="F249" s="74"/>
      <c r="G249" s="200"/>
      <c r="H249" s="190">
        <f t="shared" si="24"/>
        <v>0</v>
      </c>
      <c r="I249" s="74">
        <v>0</v>
      </c>
      <c r="J249" s="74"/>
      <c r="K249" s="74"/>
      <c r="L249" s="149"/>
      <c r="M249" s="253"/>
    </row>
    <row r="250" spans="1:13" hidden="1" x14ac:dyDescent="0.25">
      <c r="A250" s="56">
        <v>6300</v>
      </c>
      <c r="B250" s="139" t="s">
        <v>259</v>
      </c>
      <c r="C250" s="174">
        <f t="shared" si="23"/>
        <v>0</v>
      </c>
      <c r="D250" s="63">
        <f>SUM(D251,D256,D257)</f>
        <v>0</v>
      </c>
      <c r="E250" s="63">
        <f t="shared" ref="E250:G250" si="28">SUM(E251,E256,E257)</f>
        <v>0</v>
      </c>
      <c r="F250" s="63">
        <f t="shared" si="28"/>
        <v>0</v>
      </c>
      <c r="G250" s="63">
        <f t="shared" si="28"/>
        <v>0</v>
      </c>
      <c r="H250" s="57">
        <f t="shared" si="24"/>
        <v>0</v>
      </c>
      <c r="I250" s="63">
        <f>SUM(I251,I256,I257)</f>
        <v>0</v>
      </c>
      <c r="J250" s="63">
        <f t="shared" ref="J250:L250" si="29">SUM(J251,J256,J257)</f>
        <v>0</v>
      </c>
      <c r="K250" s="63">
        <f t="shared" si="29"/>
        <v>0</v>
      </c>
      <c r="L250" s="163">
        <f t="shared" si="29"/>
        <v>0</v>
      </c>
    </row>
    <row r="251" spans="1:13" ht="24" hidden="1" x14ac:dyDescent="0.25">
      <c r="A251" s="275">
        <v>6320</v>
      </c>
      <c r="B251" s="65" t="s">
        <v>260</v>
      </c>
      <c r="C251" s="198">
        <f t="shared" si="23"/>
        <v>0</v>
      </c>
      <c r="D251" s="160">
        <f>SUM(D252:D255)</f>
        <v>0</v>
      </c>
      <c r="E251" s="160">
        <f>SUM(E252:E255)</f>
        <v>0</v>
      </c>
      <c r="F251" s="160">
        <f t="shared" ref="F251:G251" si="30">SUM(F252:F255)</f>
        <v>0</v>
      </c>
      <c r="G251" s="201">
        <f t="shared" si="30"/>
        <v>0</v>
      </c>
      <c r="H251" s="198">
        <f t="shared" si="24"/>
        <v>0</v>
      </c>
      <c r="I251" s="160">
        <f>SUM(I252:I255)</f>
        <v>0</v>
      </c>
      <c r="J251" s="160">
        <f t="shared" ref="J251:L251" si="31">SUM(J252:J255)</f>
        <v>0</v>
      </c>
      <c r="K251" s="160">
        <f t="shared" si="31"/>
        <v>0</v>
      </c>
      <c r="L251" s="202">
        <f t="shared" si="31"/>
        <v>0</v>
      </c>
    </row>
    <row r="252" spans="1:13" hidden="1" x14ac:dyDescent="0.25">
      <c r="A252" s="44">
        <v>6322</v>
      </c>
      <c r="B252" s="71" t="s">
        <v>261</v>
      </c>
      <c r="C252" s="190">
        <f t="shared" si="23"/>
        <v>0</v>
      </c>
      <c r="D252" s="74"/>
      <c r="E252" s="74"/>
      <c r="F252" s="74"/>
      <c r="G252" s="200"/>
      <c r="H252" s="190">
        <f t="shared" si="24"/>
        <v>0</v>
      </c>
      <c r="I252" s="74">
        <v>0</v>
      </c>
      <c r="J252" s="74"/>
      <c r="K252" s="74"/>
      <c r="L252" s="149"/>
      <c r="M252" s="253"/>
    </row>
    <row r="253" spans="1:13" ht="24" hidden="1" x14ac:dyDescent="0.25">
      <c r="A253" s="44">
        <v>6323</v>
      </c>
      <c r="B253" s="71" t="s">
        <v>262</v>
      </c>
      <c r="C253" s="190">
        <f t="shared" si="23"/>
        <v>0</v>
      </c>
      <c r="D253" s="74"/>
      <c r="E253" s="74"/>
      <c r="F253" s="74"/>
      <c r="G253" s="200"/>
      <c r="H253" s="190">
        <f t="shared" si="24"/>
        <v>0</v>
      </c>
      <c r="I253" s="74">
        <v>0</v>
      </c>
      <c r="J253" s="74"/>
      <c r="K253" s="74"/>
      <c r="L253" s="149"/>
      <c r="M253" s="253"/>
    </row>
    <row r="254" spans="1:13" ht="24" hidden="1" x14ac:dyDescent="0.25">
      <c r="A254" s="44">
        <v>6324</v>
      </c>
      <c r="B254" s="71" t="s">
        <v>263</v>
      </c>
      <c r="C254" s="190">
        <f t="shared" si="23"/>
        <v>0</v>
      </c>
      <c r="D254" s="74"/>
      <c r="E254" s="74"/>
      <c r="F254" s="74"/>
      <c r="G254" s="200"/>
      <c r="H254" s="190">
        <f t="shared" si="24"/>
        <v>0</v>
      </c>
      <c r="I254" s="74">
        <v>0</v>
      </c>
      <c r="J254" s="74"/>
      <c r="K254" s="74"/>
      <c r="L254" s="149"/>
      <c r="M254" s="253"/>
    </row>
    <row r="255" spans="1:13" hidden="1" x14ac:dyDescent="0.25">
      <c r="A255" s="38">
        <v>6329</v>
      </c>
      <c r="B255" s="65" t="s">
        <v>264</v>
      </c>
      <c r="C255" s="194">
        <f t="shared" si="23"/>
        <v>0</v>
      </c>
      <c r="D255" s="68"/>
      <c r="E255" s="68"/>
      <c r="F255" s="68"/>
      <c r="G255" s="203"/>
      <c r="H255" s="194">
        <f t="shared" si="24"/>
        <v>0</v>
      </c>
      <c r="I255" s="68">
        <v>0</v>
      </c>
      <c r="J255" s="68"/>
      <c r="K255" s="68"/>
      <c r="L255" s="147"/>
      <c r="M255" s="253"/>
    </row>
    <row r="256" spans="1:13" hidden="1" x14ac:dyDescent="0.25">
      <c r="A256" s="204">
        <v>6330</v>
      </c>
      <c r="B256" s="205" t="s">
        <v>265</v>
      </c>
      <c r="C256" s="198">
        <f>SUM(D256:G256)</f>
        <v>0</v>
      </c>
      <c r="D256" s="179"/>
      <c r="E256" s="179"/>
      <c r="F256" s="179"/>
      <c r="G256" s="200"/>
      <c r="H256" s="198">
        <f>SUM(I256:L256)</f>
        <v>0</v>
      </c>
      <c r="I256" s="179">
        <v>0</v>
      </c>
      <c r="J256" s="179"/>
      <c r="K256" s="179"/>
      <c r="L256" s="181"/>
      <c r="M256" s="253"/>
    </row>
    <row r="257" spans="1:13" hidden="1" x14ac:dyDescent="0.25">
      <c r="A257" s="150">
        <v>6360</v>
      </c>
      <c r="B257" s="71" t="s">
        <v>266</v>
      </c>
      <c r="C257" s="190">
        <f t="shared" si="23"/>
        <v>0</v>
      </c>
      <c r="D257" s="74"/>
      <c r="E257" s="74"/>
      <c r="F257" s="74"/>
      <c r="G257" s="148"/>
      <c r="H257" s="197">
        <f t="shared" si="24"/>
        <v>0</v>
      </c>
      <c r="I257" s="74">
        <v>0</v>
      </c>
      <c r="J257" s="74"/>
      <c r="K257" s="74"/>
      <c r="L257" s="149"/>
      <c r="M257" s="253"/>
    </row>
    <row r="258" spans="1:13" ht="24" hidden="1" x14ac:dyDescent="0.25">
      <c r="A258" s="56">
        <v>6400</v>
      </c>
      <c r="B258" s="139" t="s">
        <v>267</v>
      </c>
      <c r="C258" s="174">
        <f>SUM(D258:G258)</f>
        <v>0</v>
      </c>
      <c r="D258" s="63">
        <f>SUM(D259,D263)</f>
        <v>0</v>
      </c>
      <c r="E258" s="63">
        <f t="shared" ref="E258:G258" si="32">SUM(E259,E263)</f>
        <v>0</v>
      </c>
      <c r="F258" s="63">
        <f t="shared" si="32"/>
        <v>0</v>
      </c>
      <c r="G258" s="63">
        <f t="shared" si="32"/>
        <v>0</v>
      </c>
      <c r="H258" s="57">
        <f>SUM(I258:L258)</f>
        <v>0</v>
      </c>
      <c r="I258" s="63">
        <f>SUM(I259,I263)</f>
        <v>0</v>
      </c>
      <c r="J258" s="63">
        <f t="shared" ref="J258:L258" si="33">SUM(J259,J263)</f>
        <v>0</v>
      </c>
      <c r="K258" s="63">
        <f t="shared" si="33"/>
        <v>0</v>
      </c>
      <c r="L258" s="163">
        <f t="shared" si="33"/>
        <v>0</v>
      </c>
    </row>
    <row r="259" spans="1:13" ht="24" hidden="1" x14ac:dyDescent="0.25">
      <c r="A259" s="275">
        <v>6410</v>
      </c>
      <c r="B259" s="65" t="s">
        <v>268</v>
      </c>
      <c r="C259" s="194">
        <f t="shared" si="23"/>
        <v>0</v>
      </c>
      <c r="D259" s="160">
        <f>SUM(D260:D262)</f>
        <v>0</v>
      </c>
      <c r="E259" s="160">
        <f t="shared" ref="E259:G259" si="34">SUM(E260:E262)</f>
        <v>0</v>
      </c>
      <c r="F259" s="160">
        <f t="shared" si="34"/>
        <v>0</v>
      </c>
      <c r="G259" s="206">
        <f t="shared" si="34"/>
        <v>0</v>
      </c>
      <c r="H259" s="194">
        <f t="shared" si="24"/>
        <v>0</v>
      </c>
      <c r="I259" s="160">
        <f>SUM(I260:I262)</f>
        <v>0</v>
      </c>
      <c r="J259" s="160">
        <f t="shared" ref="J259:L259" si="35">SUM(J260:J262)</f>
        <v>0</v>
      </c>
      <c r="K259" s="160">
        <f t="shared" si="35"/>
        <v>0</v>
      </c>
      <c r="L259" s="171">
        <f t="shared" si="35"/>
        <v>0</v>
      </c>
    </row>
    <row r="260" spans="1:13" hidden="1" x14ac:dyDescent="0.25">
      <c r="A260" s="44">
        <v>6411</v>
      </c>
      <c r="B260" s="165" t="s">
        <v>269</v>
      </c>
      <c r="C260" s="190">
        <f t="shared" si="23"/>
        <v>0</v>
      </c>
      <c r="D260" s="74"/>
      <c r="E260" s="74"/>
      <c r="F260" s="74"/>
      <c r="G260" s="148"/>
      <c r="H260" s="197">
        <f t="shared" si="24"/>
        <v>0</v>
      </c>
      <c r="I260" s="74">
        <v>0</v>
      </c>
      <c r="J260" s="74"/>
      <c r="K260" s="74"/>
      <c r="L260" s="149"/>
      <c r="M260" s="253"/>
    </row>
    <row r="261" spans="1:13" ht="36" hidden="1" x14ac:dyDescent="0.25">
      <c r="A261" s="44">
        <v>6412</v>
      </c>
      <c r="B261" s="71" t="s">
        <v>270</v>
      </c>
      <c r="C261" s="190">
        <f t="shared" si="23"/>
        <v>0</v>
      </c>
      <c r="D261" s="74"/>
      <c r="E261" s="74"/>
      <c r="F261" s="74"/>
      <c r="G261" s="148"/>
      <c r="H261" s="197">
        <f t="shared" si="24"/>
        <v>0</v>
      </c>
      <c r="I261" s="74">
        <v>0</v>
      </c>
      <c r="J261" s="74"/>
      <c r="K261" s="74"/>
      <c r="L261" s="149"/>
      <c r="M261" s="253"/>
    </row>
    <row r="262" spans="1:13" ht="36" hidden="1" x14ac:dyDescent="0.25">
      <c r="A262" s="44">
        <v>6419</v>
      </c>
      <c r="B262" s="71" t="s">
        <v>271</v>
      </c>
      <c r="C262" s="190">
        <f t="shared" si="23"/>
        <v>0</v>
      </c>
      <c r="D262" s="74"/>
      <c r="E262" s="74"/>
      <c r="F262" s="74"/>
      <c r="G262" s="148"/>
      <c r="H262" s="197">
        <f t="shared" si="24"/>
        <v>0</v>
      </c>
      <c r="I262" s="74">
        <v>0</v>
      </c>
      <c r="J262" s="74"/>
      <c r="K262" s="74"/>
      <c r="L262" s="149"/>
      <c r="M262" s="253"/>
    </row>
    <row r="263" spans="1:13" ht="36" hidden="1" x14ac:dyDescent="0.25">
      <c r="A263" s="150">
        <v>6420</v>
      </c>
      <c r="B263" s="71" t="s">
        <v>272</v>
      </c>
      <c r="C263" s="190">
        <f t="shared" si="23"/>
        <v>0</v>
      </c>
      <c r="D263" s="151">
        <f>SUM(D264:D267)</f>
        <v>0</v>
      </c>
      <c r="E263" s="151">
        <f>SUM(E264:E267)</f>
        <v>0</v>
      </c>
      <c r="F263" s="151">
        <f>SUM(F264:F267)</f>
        <v>0</v>
      </c>
      <c r="G263" s="207">
        <f>SUM(G264:G267)</f>
        <v>0</v>
      </c>
      <c r="H263" s="190">
        <f>SUM(I263:L263)</f>
        <v>0</v>
      </c>
      <c r="I263" s="151">
        <f>SUM(I264:I267)</f>
        <v>0</v>
      </c>
      <c r="J263" s="151">
        <f>SUM(J264:J267)</f>
        <v>0</v>
      </c>
      <c r="K263" s="151">
        <f>SUM(K264:K267)</f>
        <v>0</v>
      </c>
      <c r="L263" s="167">
        <f>SUM(L264:L267)</f>
        <v>0</v>
      </c>
    </row>
    <row r="264" spans="1:13" hidden="1" x14ac:dyDescent="0.25">
      <c r="A264" s="44">
        <v>6421</v>
      </c>
      <c r="B264" s="71" t="s">
        <v>273</v>
      </c>
      <c r="C264" s="190">
        <f t="shared" ref="C264:C283" si="36">SUM(D264:G264)</f>
        <v>0</v>
      </c>
      <c r="D264" s="74"/>
      <c r="E264" s="74"/>
      <c r="F264" s="74"/>
      <c r="G264" s="148"/>
      <c r="H264" s="197">
        <f t="shared" ref="H264:H283" si="37">SUM(I264:L264)</f>
        <v>0</v>
      </c>
      <c r="I264" s="74">
        <v>0</v>
      </c>
      <c r="J264" s="74"/>
      <c r="K264" s="74"/>
      <c r="L264" s="149"/>
      <c r="M264" s="253"/>
    </row>
    <row r="265" spans="1:13" hidden="1" x14ac:dyDescent="0.25">
      <c r="A265" s="44">
        <v>6422</v>
      </c>
      <c r="B265" s="71" t="s">
        <v>274</v>
      </c>
      <c r="C265" s="190">
        <f t="shared" si="36"/>
        <v>0</v>
      </c>
      <c r="D265" s="74"/>
      <c r="E265" s="74"/>
      <c r="F265" s="74"/>
      <c r="G265" s="148"/>
      <c r="H265" s="197">
        <f t="shared" si="37"/>
        <v>0</v>
      </c>
      <c r="I265" s="74">
        <v>0</v>
      </c>
      <c r="J265" s="74"/>
      <c r="K265" s="74"/>
      <c r="L265" s="149"/>
      <c r="M265" s="253"/>
    </row>
    <row r="266" spans="1:13" hidden="1" x14ac:dyDescent="0.25">
      <c r="A266" s="44">
        <v>6423</v>
      </c>
      <c r="B266" s="71" t="s">
        <v>275</v>
      </c>
      <c r="C266" s="190">
        <f>SUM(D266:G266)</f>
        <v>0</v>
      </c>
      <c r="D266" s="74"/>
      <c r="E266" s="74"/>
      <c r="F266" s="74"/>
      <c r="G266" s="148"/>
      <c r="H266" s="197">
        <f>SUM(I266:L266)</f>
        <v>0</v>
      </c>
      <c r="I266" s="74">
        <v>0</v>
      </c>
      <c r="J266" s="74"/>
      <c r="K266" s="74"/>
      <c r="L266" s="149"/>
      <c r="M266" s="253"/>
    </row>
    <row r="267" spans="1:13" ht="24" hidden="1" x14ac:dyDescent="0.25">
      <c r="A267" s="44">
        <v>6424</v>
      </c>
      <c r="B267" s="71" t="s">
        <v>276</v>
      </c>
      <c r="C267" s="190">
        <f>SUM(D267:G267)</f>
        <v>0</v>
      </c>
      <c r="D267" s="74"/>
      <c r="E267" s="74"/>
      <c r="F267" s="74"/>
      <c r="G267" s="148"/>
      <c r="H267" s="197">
        <f>SUM(I267:L267)</f>
        <v>0</v>
      </c>
      <c r="I267" s="74">
        <v>0</v>
      </c>
      <c r="J267" s="74"/>
      <c r="K267" s="74"/>
      <c r="L267" s="149"/>
      <c r="M267" s="255"/>
    </row>
    <row r="268" spans="1:13" ht="36" hidden="1" x14ac:dyDescent="0.25">
      <c r="A268" s="209">
        <v>7000</v>
      </c>
      <c r="B268" s="209" t="s">
        <v>277</v>
      </c>
      <c r="C268" s="210">
        <f t="shared" si="36"/>
        <v>0</v>
      </c>
      <c r="D268" s="211">
        <f>SUM(D269,D279)</f>
        <v>0</v>
      </c>
      <c r="E268" s="211">
        <f>SUM(E269,E279)</f>
        <v>0</v>
      </c>
      <c r="F268" s="211">
        <f>SUM(F269,F279)</f>
        <v>0</v>
      </c>
      <c r="G268" s="211">
        <f>SUM(G269,G279)</f>
        <v>0</v>
      </c>
      <c r="H268" s="212">
        <f t="shared" si="37"/>
        <v>0</v>
      </c>
      <c r="I268" s="211">
        <f>SUM(I269,I279)</f>
        <v>0</v>
      </c>
      <c r="J268" s="211">
        <f>SUM(J269,J279)</f>
        <v>0</v>
      </c>
      <c r="K268" s="211">
        <f>SUM(K269,K279)</f>
        <v>0</v>
      </c>
      <c r="L268" s="213">
        <f>SUM(L269,L279)</f>
        <v>0</v>
      </c>
    </row>
    <row r="269" spans="1:13" hidden="1" x14ac:dyDescent="0.25">
      <c r="A269" s="56">
        <v>7200</v>
      </c>
      <c r="B269" s="139" t="s">
        <v>278</v>
      </c>
      <c r="C269" s="174">
        <f t="shared" si="36"/>
        <v>0</v>
      </c>
      <c r="D269" s="63">
        <f>SUM(D270,D271,D274,D275,D278)</f>
        <v>0</v>
      </c>
      <c r="E269" s="63">
        <f>SUM(E270,E271,E274,E275,E278)</f>
        <v>0</v>
      </c>
      <c r="F269" s="63">
        <f>SUM(F270,F271,F274,F275,F278)</f>
        <v>0</v>
      </c>
      <c r="G269" s="63">
        <f>SUM(G270,G271,G274,G275,G278)</f>
        <v>0</v>
      </c>
      <c r="H269" s="57">
        <f t="shared" si="37"/>
        <v>0</v>
      </c>
      <c r="I269" s="63">
        <f>SUM(I270,I271,I274,I275,I278)</f>
        <v>0</v>
      </c>
      <c r="J269" s="63">
        <f>SUM(J270,J271,J274,J275,J278)</f>
        <v>0</v>
      </c>
      <c r="K269" s="63">
        <f>SUM(K270,K271,K274,K275,K278)</f>
        <v>0</v>
      </c>
      <c r="L269" s="141">
        <f>SUM(L270,L271,L274,L275,L278)</f>
        <v>0</v>
      </c>
    </row>
    <row r="270" spans="1:13" ht="24" hidden="1" x14ac:dyDescent="0.25">
      <c r="A270" s="275">
        <v>7210</v>
      </c>
      <c r="B270" s="65" t="s">
        <v>279</v>
      </c>
      <c r="C270" s="194">
        <f t="shared" si="36"/>
        <v>0</v>
      </c>
      <c r="D270" s="68"/>
      <c r="E270" s="68"/>
      <c r="F270" s="68"/>
      <c r="G270" s="146"/>
      <c r="H270" s="66">
        <f t="shared" si="37"/>
        <v>0</v>
      </c>
      <c r="I270" s="68">
        <v>0</v>
      </c>
      <c r="J270" s="68"/>
      <c r="K270" s="68"/>
      <c r="L270" s="147"/>
      <c r="M270" s="253"/>
    </row>
    <row r="271" spans="1:13" s="208" customFormat="1" ht="24" hidden="1" x14ac:dyDescent="0.25">
      <c r="A271" s="150">
        <v>7220</v>
      </c>
      <c r="B271" s="71" t="s">
        <v>280</v>
      </c>
      <c r="C271" s="190">
        <f>SUM(D271:G271)</f>
        <v>0</v>
      </c>
      <c r="D271" s="151">
        <f>SUM(D272:D273)</f>
        <v>0</v>
      </c>
      <c r="E271" s="151">
        <f>SUM(E272:E273)</f>
        <v>0</v>
      </c>
      <c r="F271" s="151">
        <f>SUM(F272:F273)</f>
        <v>0</v>
      </c>
      <c r="G271" s="151">
        <f>SUM(G272:G273)</f>
        <v>0</v>
      </c>
      <c r="H271" s="72">
        <f>SUM(I271:L271)</f>
        <v>0</v>
      </c>
      <c r="I271" s="151">
        <f>SUM(I272:I273)</f>
        <v>0</v>
      </c>
      <c r="J271" s="151">
        <f>SUM(J272:J273)</f>
        <v>0</v>
      </c>
      <c r="K271" s="151">
        <f>SUM(K272:K273)</f>
        <v>0</v>
      </c>
      <c r="L271" s="153">
        <f>SUM(L272:L273)</f>
        <v>0</v>
      </c>
    </row>
    <row r="272" spans="1:13" s="208" customFormat="1" ht="36" hidden="1" x14ac:dyDescent="0.25">
      <c r="A272" s="44">
        <v>7221</v>
      </c>
      <c r="B272" s="71" t="s">
        <v>281</v>
      </c>
      <c r="C272" s="190">
        <f t="shared" si="36"/>
        <v>0</v>
      </c>
      <c r="D272" s="74"/>
      <c r="E272" s="74"/>
      <c r="F272" s="74"/>
      <c r="G272" s="148"/>
      <c r="H272" s="72">
        <f t="shared" si="37"/>
        <v>0</v>
      </c>
      <c r="I272" s="74">
        <v>0</v>
      </c>
      <c r="J272" s="74"/>
      <c r="K272" s="74"/>
      <c r="L272" s="149"/>
      <c r="M272" s="255"/>
    </row>
    <row r="273" spans="1:13" s="208" customFormat="1" ht="36" hidden="1" x14ac:dyDescent="0.25">
      <c r="A273" s="44">
        <v>7222</v>
      </c>
      <c r="B273" s="71" t="s">
        <v>282</v>
      </c>
      <c r="C273" s="190">
        <f t="shared" si="36"/>
        <v>0</v>
      </c>
      <c r="D273" s="74"/>
      <c r="E273" s="74"/>
      <c r="F273" s="74"/>
      <c r="G273" s="148"/>
      <c r="H273" s="72">
        <f t="shared" si="37"/>
        <v>0</v>
      </c>
      <c r="I273" s="74">
        <v>0</v>
      </c>
      <c r="J273" s="74"/>
      <c r="K273" s="74"/>
      <c r="L273" s="149"/>
      <c r="M273" s="255"/>
    </row>
    <row r="274" spans="1:13" ht="24" hidden="1" x14ac:dyDescent="0.25">
      <c r="A274" s="150">
        <v>7230</v>
      </c>
      <c r="B274" s="71" t="s">
        <v>283</v>
      </c>
      <c r="C274" s="190">
        <f t="shared" si="36"/>
        <v>0</v>
      </c>
      <c r="D274" s="74"/>
      <c r="E274" s="74"/>
      <c r="F274" s="74"/>
      <c r="G274" s="148"/>
      <c r="H274" s="72">
        <f t="shared" si="37"/>
        <v>0</v>
      </c>
      <c r="I274" s="74">
        <v>0</v>
      </c>
      <c r="J274" s="74"/>
      <c r="K274" s="74"/>
      <c r="L274" s="149"/>
      <c r="M274" s="253"/>
    </row>
    <row r="275" spans="1:13" ht="24" hidden="1" x14ac:dyDescent="0.25">
      <c r="A275" s="150">
        <v>7240</v>
      </c>
      <c r="B275" s="71" t="s">
        <v>284</v>
      </c>
      <c r="C275" s="190">
        <f t="shared" si="36"/>
        <v>0</v>
      </c>
      <c r="D275" s="151">
        <f>SUM(D276:D277)</f>
        <v>0</v>
      </c>
      <c r="E275" s="151">
        <f>SUM(E276:E277)</f>
        <v>0</v>
      </c>
      <c r="F275" s="151">
        <f>SUM(F276:F277)</f>
        <v>0</v>
      </c>
      <c r="G275" s="152">
        <f>SUM(G276:G277)</f>
        <v>0</v>
      </c>
      <c r="H275" s="72">
        <f t="shared" si="37"/>
        <v>0</v>
      </c>
      <c r="I275" s="151">
        <f>SUM(I276:I277)</f>
        <v>0</v>
      </c>
      <c r="J275" s="151">
        <f>SUM(J276:J277)</f>
        <v>0</v>
      </c>
      <c r="K275" s="151">
        <f>SUM(K276:K277)</f>
        <v>0</v>
      </c>
      <c r="L275" s="153">
        <f>SUM(L276:L277)</f>
        <v>0</v>
      </c>
    </row>
    <row r="276" spans="1:13" ht="48" hidden="1" x14ac:dyDescent="0.25">
      <c r="A276" s="44">
        <v>7245</v>
      </c>
      <c r="B276" s="71" t="s">
        <v>285</v>
      </c>
      <c r="C276" s="190">
        <f t="shared" si="36"/>
        <v>0</v>
      </c>
      <c r="D276" s="74"/>
      <c r="E276" s="74"/>
      <c r="F276" s="74"/>
      <c r="G276" s="148"/>
      <c r="H276" s="72">
        <f t="shared" si="37"/>
        <v>0</v>
      </c>
      <c r="I276" s="74">
        <v>0</v>
      </c>
      <c r="J276" s="74"/>
      <c r="K276" s="74"/>
      <c r="L276" s="149"/>
      <c r="M276" s="253"/>
    </row>
    <row r="277" spans="1:13" ht="84" hidden="1" x14ac:dyDescent="0.25">
      <c r="A277" s="44">
        <v>7246</v>
      </c>
      <c r="B277" s="71" t="s">
        <v>286</v>
      </c>
      <c r="C277" s="190">
        <f t="shared" si="36"/>
        <v>0</v>
      </c>
      <c r="D277" s="74"/>
      <c r="E277" s="74"/>
      <c r="F277" s="74"/>
      <c r="G277" s="148"/>
      <c r="H277" s="72">
        <f t="shared" si="37"/>
        <v>0</v>
      </c>
      <c r="I277" s="74">
        <v>0</v>
      </c>
      <c r="J277" s="74"/>
      <c r="K277" s="74"/>
      <c r="L277" s="149"/>
      <c r="M277" s="253"/>
    </row>
    <row r="278" spans="1:13" ht="24" hidden="1" x14ac:dyDescent="0.25">
      <c r="A278" s="204">
        <v>7260</v>
      </c>
      <c r="B278" s="65" t="s">
        <v>287</v>
      </c>
      <c r="C278" s="194">
        <f t="shared" si="36"/>
        <v>0</v>
      </c>
      <c r="D278" s="68"/>
      <c r="E278" s="68"/>
      <c r="F278" s="68"/>
      <c r="G278" s="146"/>
      <c r="H278" s="66">
        <f t="shared" si="37"/>
        <v>0</v>
      </c>
      <c r="I278" s="68">
        <v>0</v>
      </c>
      <c r="J278" s="68"/>
      <c r="K278" s="68"/>
      <c r="L278" s="147"/>
      <c r="M278" s="253"/>
    </row>
    <row r="279" spans="1:13" hidden="1" x14ac:dyDescent="0.25">
      <c r="A279" s="95">
        <v>7700</v>
      </c>
      <c r="B279" s="214" t="s">
        <v>288</v>
      </c>
      <c r="C279" s="215">
        <f t="shared" si="36"/>
        <v>0</v>
      </c>
      <c r="D279" s="216">
        <f>D280</f>
        <v>0</v>
      </c>
      <c r="E279" s="216">
        <f t="shared" ref="E279:G279" si="38">E280</f>
        <v>0</v>
      </c>
      <c r="F279" s="216">
        <f t="shared" si="38"/>
        <v>0</v>
      </c>
      <c r="G279" s="217">
        <f t="shared" si="38"/>
        <v>0</v>
      </c>
      <c r="H279" s="215">
        <f t="shared" si="37"/>
        <v>0</v>
      </c>
      <c r="I279" s="216">
        <f t="shared" ref="I279:L279" si="39">I280</f>
        <v>0</v>
      </c>
      <c r="J279" s="216">
        <f t="shared" si="39"/>
        <v>0</v>
      </c>
      <c r="K279" s="216">
        <f t="shared" si="39"/>
        <v>0</v>
      </c>
      <c r="L279" s="218">
        <f t="shared" si="39"/>
        <v>0</v>
      </c>
    </row>
    <row r="280" spans="1:13" hidden="1" x14ac:dyDescent="0.25">
      <c r="A280" s="142">
        <v>7720</v>
      </c>
      <c r="B280" s="65" t="s">
        <v>289</v>
      </c>
      <c r="C280" s="79">
        <f t="shared" si="36"/>
        <v>0</v>
      </c>
      <c r="D280" s="81"/>
      <c r="E280" s="81"/>
      <c r="F280" s="81"/>
      <c r="G280" s="219"/>
      <c r="H280" s="79">
        <f t="shared" si="37"/>
        <v>0</v>
      </c>
      <c r="I280" s="81">
        <v>0</v>
      </c>
      <c r="J280" s="81"/>
      <c r="K280" s="81"/>
      <c r="L280" s="220"/>
      <c r="M280" s="253"/>
    </row>
    <row r="281" spans="1:13" hidden="1" x14ac:dyDescent="0.25">
      <c r="A281" s="165"/>
      <c r="B281" s="71" t="s">
        <v>290</v>
      </c>
      <c r="C281" s="190">
        <f t="shared" si="36"/>
        <v>0</v>
      </c>
      <c r="D281" s="151">
        <f>SUM(D282:D283)</f>
        <v>0</v>
      </c>
      <c r="E281" s="151">
        <f>SUM(E282:E283)</f>
        <v>0</v>
      </c>
      <c r="F281" s="151">
        <f>SUM(F282:F283)</f>
        <v>0</v>
      </c>
      <c r="G281" s="152">
        <f>SUM(G282:G283)</f>
        <v>0</v>
      </c>
      <c r="H281" s="72">
        <f t="shared" si="37"/>
        <v>0</v>
      </c>
      <c r="I281" s="151">
        <f>SUM(I282:I283)</f>
        <v>0</v>
      </c>
      <c r="J281" s="151">
        <f>SUM(J282:J283)</f>
        <v>0</v>
      </c>
      <c r="K281" s="151">
        <f>SUM(K282:K283)</f>
        <v>0</v>
      </c>
      <c r="L281" s="153">
        <f>SUM(L282:L283)</f>
        <v>0</v>
      </c>
    </row>
    <row r="282" spans="1:13" hidden="1" x14ac:dyDescent="0.25">
      <c r="A282" s="165" t="s">
        <v>291</v>
      </c>
      <c r="B282" s="44" t="s">
        <v>292</v>
      </c>
      <c r="C282" s="190">
        <f t="shared" si="36"/>
        <v>0</v>
      </c>
      <c r="D282" s="74"/>
      <c r="E282" s="74"/>
      <c r="F282" s="74"/>
      <c r="G282" s="148"/>
      <c r="H282" s="72">
        <f t="shared" si="37"/>
        <v>0</v>
      </c>
      <c r="I282" s="74"/>
      <c r="J282" s="74"/>
      <c r="K282" s="74"/>
      <c r="L282" s="149"/>
    </row>
    <row r="283" spans="1:13" hidden="1" x14ac:dyDescent="0.25">
      <c r="A283" s="165" t="s">
        <v>293</v>
      </c>
      <c r="B283" s="221" t="s">
        <v>294</v>
      </c>
      <c r="C283" s="194">
        <f t="shared" si="36"/>
        <v>0</v>
      </c>
      <c r="D283" s="68"/>
      <c r="E283" s="68"/>
      <c r="F283" s="68"/>
      <c r="G283" s="146"/>
      <c r="H283" s="66">
        <f t="shared" si="37"/>
        <v>0</v>
      </c>
      <c r="I283" s="68"/>
      <c r="J283" s="68"/>
      <c r="K283" s="68"/>
      <c r="L283" s="147"/>
    </row>
    <row r="284" spans="1:13" ht="12.75" thickBot="1" x14ac:dyDescent="0.3">
      <c r="A284" s="222"/>
      <c r="B284" s="222" t="s">
        <v>295</v>
      </c>
      <c r="C284" s="223">
        <f t="shared" ref="C284:L284" si="40">SUM(C281,C268,C229,C194,C186,C172,C74,C52)</f>
        <v>6494</v>
      </c>
      <c r="D284" s="223">
        <f t="shared" si="40"/>
        <v>6494</v>
      </c>
      <c r="E284" s="223">
        <f t="shared" si="40"/>
        <v>0</v>
      </c>
      <c r="F284" s="223">
        <f t="shared" si="40"/>
        <v>0</v>
      </c>
      <c r="G284" s="224">
        <f t="shared" si="40"/>
        <v>0</v>
      </c>
      <c r="H284" s="225">
        <f t="shared" si="40"/>
        <v>6494</v>
      </c>
      <c r="I284" s="223">
        <f t="shared" si="40"/>
        <v>6494</v>
      </c>
      <c r="J284" s="223">
        <f t="shared" si="40"/>
        <v>0</v>
      </c>
      <c r="K284" s="223">
        <f t="shared" si="40"/>
        <v>0</v>
      </c>
      <c r="L284" s="226">
        <f t="shared" si="40"/>
        <v>0</v>
      </c>
    </row>
    <row r="285" spans="1:13" s="24" customFormat="1" ht="13.5" hidden="1" thickTop="1" thickBot="1" x14ac:dyDescent="0.3">
      <c r="A285" s="291" t="s">
        <v>296</v>
      </c>
      <c r="B285" s="292"/>
      <c r="C285" s="227">
        <f>SUM(D285:G285)</f>
        <v>0</v>
      </c>
      <c r="D285" s="228">
        <f>SUM(D24,D25,D41)-D50</f>
        <v>0</v>
      </c>
      <c r="E285" s="228">
        <f>SUM(E24,E25,E41)-E50</f>
        <v>0</v>
      </c>
      <c r="F285" s="228">
        <f>(F26+F42)-F50</f>
        <v>0</v>
      </c>
      <c r="G285" s="229">
        <f>G44-G50</f>
        <v>0</v>
      </c>
      <c r="H285" s="227">
        <f>SUM(I285:L285)</f>
        <v>0</v>
      </c>
      <c r="I285" s="228">
        <f>SUM(I24,I25,I41)-I50</f>
        <v>0</v>
      </c>
      <c r="J285" s="228">
        <f>SUM(J24,J25,J41)-J50</f>
        <v>0</v>
      </c>
      <c r="K285" s="228">
        <f>(K26+K42)-K50</f>
        <v>0</v>
      </c>
      <c r="L285" s="230">
        <f>L44-L50</f>
        <v>0</v>
      </c>
    </row>
    <row r="286" spans="1:13" s="24" customFormat="1" ht="12.75" hidden="1" thickTop="1" x14ac:dyDescent="0.25">
      <c r="A286" s="310" t="s">
        <v>297</v>
      </c>
      <c r="B286" s="311"/>
      <c r="C286" s="231">
        <f t="shared" ref="C286:L286" si="41">SUM(C287,C288)-C295+C296</f>
        <v>0</v>
      </c>
      <c r="D286" s="232">
        <f t="shared" si="41"/>
        <v>0</v>
      </c>
      <c r="E286" s="232">
        <f t="shared" si="41"/>
        <v>0</v>
      </c>
      <c r="F286" s="232">
        <f t="shared" si="41"/>
        <v>0</v>
      </c>
      <c r="G286" s="233">
        <f t="shared" si="41"/>
        <v>0</v>
      </c>
      <c r="H286" s="234">
        <f t="shared" si="41"/>
        <v>0</v>
      </c>
      <c r="I286" s="232">
        <f t="shared" si="41"/>
        <v>0</v>
      </c>
      <c r="J286" s="232">
        <f t="shared" si="41"/>
        <v>0</v>
      </c>
      <c r="K286" s="232">
        <f t="shared" si="41"/>
        <v>0</v>
      </c>
      <c r="L286" s="235">
        <f t="shared" si="41"/>
        <v>0</v>
      </c>
    </row>
    <row r="287" spans="1:13" s="24" customFormat="1" ht="13.5" hidden="1" thickTop="1" thickBot="1" x14ac:dyDescent="0.3">
      <c r="A287" s="118" t="s">
        <v>298</v>
      </c>
      <c r="B287" s="118" t="s">
        <v>299</v>
      </c>
      <c r="C287" s="236">
        <f t="shared" ref="C287:L287" si="42">C21-C281</f>
        <v>0</v>
      </c>
      <c r="D287" s="120">
        <f t="shared" si="42"/>
        <v>0</v>
      </c>
      <c r="E287" s="120">
        <f t="shared" si="42"/>
        <v>0</v>
      </c>
      <c r="F287" s="120">
        <f t="shared" si="42"/>
        <v>0</v>
      </c>
      <c r="G287" s="121">
        <f t="shared" si="42"/>
        <v>0</v>
      </c>
      <c r="H287" s="237">
        <f t="shared" si="42"/>
        <v>0</v>
      </c>
      <c r="I287" s="120">
        <f t="shared" si="42"/>
        <v>0</v>
      </c>
      <c r="J287" s="120">
        <f t="shared" si="42"/>
        <v>0</v>
      </c>
      <c r="K287" s="120">
        <f t="shared" si="42"/>
        <v>0</v>
      </c>
      <c r="L287" s="122">
        <f t="shared" si="42"/>
        <v>0</v>
      </c>
    </row>
    <row r="288" spans="1:13" s="24" customFormat="1" ht="12.75" hidden="1" thickTop="1" x14ac:dyDescent="0.25">
      <c r="A288" s="238" t="s">
        <v>300</v>
      </c>
      <c r="B288" s="238" t="s">
        <v>301</v>
      </c>
      <c r="C288" s="231">
        <f t="shared" ref="C288:L288" si="43">SUM(C289,C291,C293)-SUM(C290,C292,C294)</f>
        <v>0</v>
      </c>
      <c r="D288" s="232">
        <f t="shared" si="43"/>
        <v>0</v>
      </c>
      <c r="E288" s="232">
        <f t="shared" si="43"/>
        <v>0</v>
      </c>
      <c r="F288" s="232">
        <f t="shared" si="43"/>
        <v>0</v>
      </c>
      <c r="G288" s="239">
        <f t="shared" si="43"/>
        <v>0</v>
      </c>
      <c r="H288" s="234">
        <f t="shared" si="43"/>
        <v>0</v>
      </c>
      <c r="I288" s="232">
        <f t="shared" si="43"/>
        <v>0</v>
      </c>
      <c r="J288" s="232">
        <f t="shared" si="43"/>
        <v>0</v>
      </c>
      <c r="K288" s="232">
        <f t="shared" si="43"/>
        <v>0</v>
      </c>
      <c r="L288" s="235">
        <f t="shared" si="43"/>
        <v>0</v>
      </c>
    </row>
    <row r="289" spans="1:12" ht="12.75" hidden="1" thickTop="1" x14ac:dyDescent="0.25">
      <c r="A289" s="240" t="s">
        <v>302</v>
      </c>
      <c r="B289" s="107" t="s">
        <v>303</v>
      </c>
      <c r="C289" s="79">
        <f t="shared" ref="C289:C294" si="44">SUM(D289:G289)</f>
        <v>0</v>
      </c>
      <c r="D289" s="81"/>
      <c r="E289" s="81"/>
      <c r="F289" s="81"/>
      <c r="G289" s="219"/>
      <c r="H289" s="79">
        <f t="shared" ref="H289:H294" si="45">SUM(I289:L289)</f>
        <v>0</v>
      </c>
      <c r="I289" s="81"/>
      <c r="J289" s="81"/>
      <c r="K289" s="81"/>
      <c r="L289" s="220"/>
    </row>
    <row r="290" spans="1:12" ht="12.75" hidden="1" thickTop="1" x14ac:dyDescent="0.25">
      <c r="A290" s="165" t="s">
        <v>304</v>
      </c>
      <c r="B290" s="43" t="s">
        <v>305</v>
      </c>
      <c r="C290" s="72">
        <f t="shared" si="44"/>
        <v>0</v>
      </c>
      <c r="D290" s="74"/>
      <c r="E290" s="74"/>
      <c r="F290" s="74"/>
      <c r="G290" s="148"/>
      <c r="H290" s="72">
        <f t="shared" si="45"/>
        <v>0</v>
      </c>
      <c r="I290" s="74"/>
      <c r="J290" s="74"/>
      <c r="K290" s="74"/>
      <c r="L290" s="149"/>
    </row>
    <row r="291" spans="1:12" ht="12.75" hidden="1" thickTop="1" x14ac:dyDescent="0.25">
      <c r="A291" s="165" t="s">
        <v>306</v>
      </c>
      <c r="B291" s="43" t="s">
        <v>307</v>
      </c>
      <c r="C291" s="72">
        <f t="shared" si="44"/>
        <v>0</v>
      </c>
      <c r="D291" s="74"/>
      <c r="E291" s="74"/>
      <c r="F291" s="74"/>
      <c r="G291" s="148"/>
      <c r="H291" s="72">
        <f t="shared" si="45"/>
        <v>0</v>
      </c>
      <c r="I291" s="74"/>
      <c r="J291" s="74"/>
      <c r="K291" s="74"/>
      <c r="L291" s="149"/>
    </row>
    <row r="292" spans="1:12" ht="12.75" hidden="1" thickTop="1" x14ac:dyDescent="0.25">
      <c r="A292" s="165" t="s">
        <v>308</v>
      </c>
      <c r="B292" s="43" t="s">
        <v>309</v>
      </c>
      <c r="C292" s="72">
        <f t="shared" si="44"/>
        <v>0</v>
      </c>
      <c r="D292" s="74"/>
      <c r="E292" s="74"/>
      <c r="F292" s="74"/>
      <c r="G292" s="148"/>
      <c r="H292" s="72">
        <f t="shared" si="45"/>
        <v>0</v>
      </c>
      <c r="I292" s="74"/>
      <c r="J292" s="74"/>
      <c r="K292" s="74"/>
      <c r="L292" s="149"/>
    </row>
    <row r="293" spans="1:12" ht="12.75" hidden="1" thickTop="1" x14ac:dyDescent="0.25">
      <c r="A293" s="165" t="s">
        <v>310</v>
      </c>
      <c r="B293" s="43" t="s">
        <v>311</v>
      </c>
      <c r="C293" s="72">
        <f t="shared" si="44"/>
        <v>0</v>
      </c>
      <c r="D293" s="74"/>
      <c r="E293" s="74"/>
      <c r="F293" s="74"/>
      <c r="G293" s="148"/>
      <c r="H293" s="72">
        <f t="shared" si="45"/>
        <v>0</v>
      </c>
      <c r="I293" s="74"/>
      <c r="J293" s="74"/>
      <c r="K293" s="74"/>
      <c r="L293" s="149"/>
    </row>
    <row r="294" spans="1:12" ht="12.75" hidden="1" thickTop="1" x14ac:dyDescent="0.25">
      <c r="A294" s="241" t="s">
        <v>312</v>
      </c>
      <c r="B294" s="242" t="s">
        <v>313</v>
      </c>
      <c r="C294" s="175">
        <f t="shared" si="44"/>
        <v>0</v>
      </c>
      <c r="D294" s="179"/>
      <c r="E294" s="179"/>
      <c r="F294" s="179"/>
      <c r="G294" s="243"/>
      <c r="H294" s="175">
        <f t="shared" si="45"/>
        <v>0</v>
      </c>
      <c r="I294" s="179"/>
      <c r="J294" s="179"/>
      <c r="K294" s="179"/>
      <c r="L294" s="181"/>
    </row>
    <row r="295" spans="1:12" s="24" customFormat="1" ht="13.5" hidden="1" thickTop="1" thickBot="1" x14ac:dyDescent="0.3">
      <c r="A295" s="244" t="s">
        <v>314</v>
      </c>
      <c r="B295" s="244" t="s">
        <v>315</v>
      </c>
      <c r="C295" s="245">
        <f>SUM(D295:G295)</f>
        <v>0</v>
      </c>
      <c r="D295" s="246"/>
      <c r="E295" s="246"/>
      <c r="F295" s="246"/>
      <c r="G295" s="247"/>
      <c r="H295" s="245">
        <f>SUM(I295:L295)</f>
        <v>0</v>
      </c>
      <c r="I295" s="246"/>
      <c r="J295" s="246"/>
      <c r="K295" s="246"/>
      <c r="L295" s="248"/>
    </row>
    <row r="296" spans="1:12" s="24" customFormat="1" ht="36.75" hidden="1" thickTop="1" x14ac:dyDescent="0.25">
      <c r="A296" s="238" t="s">
        <v>316</v>
      </c>
      <c r="B296" s="249" t="s">
        <v>317</v>
      </c>
      <c r="C296" s="250">
        <f>SUM(D296:G296)</f>
        <v>0</v>
      </c>
      <c r="D296" s="168"/>
      <c r="E296" s="168"/>
      <c r="F296" s="168"/>
      <c r="G296" s="169"/>
      <c r="H296" s="250">
        <f>SUM(I296:L296)</f>
        <v>0</v>
      </c>
      <c r="I296" s="168"/>
      <c r="J296" s="168"/>
      <c r="K296" s="168"/>
      <c r="L296" s="170"/>
    </row>
    <row r="297" spans="1:12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">
      <c r="A301" s="1"/>
      <c r="B301" s="1"/>
      <c r="C301" s="25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">
      <c r="A302" s="1"/>
      <c r="B302" s="1"/>
      <c r="C302" s="25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5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</sheetData>
  <sheetProtection algorithmName="SHA-512" hashValue="u30w+T1RB0J0PT0uQfzUFcDa2FPk9zsk9tyMa3gWnpDtVFbPYz6eS8Hc1WEkdTMV1a9gLTUUPW+VJhva9D1/Aw==" saltValue="HwzPVYgthHyPDiu9WxBRzA==" spinCount="100000" sheet="1" objects="1" scenarios="1" selectLockedCells="1" selectUnlockedCells="1"/>
  <autoFilter ref="A18:M296">
    <filterColumn colId="7">
      <filters>
        <filter val="6 494"/>
      </filters>
    </filterColumn>
  </autoFilter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5:B285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6:B286"/>
    <mergeCell ref="H16:H17"/>
    <mergeCell ref="I16:I17"/>
    <mergeCell ref="J16:J17"/>
    <mergeCell ref="K16:K17"/>
  </mergeCells>
  <pageMargins left="0.98425196850393704" right="0.39370078740157483" top="0.59055118110236227" bottom="0.39370078740157483" header="0.23622047244094491" footer="0.19685039370078741"/>
  <pageSetup paperSize="9" scale="70" fitToHeight="0" orientation="portrait" r:id="rId1"/>
  <headerFooter>
    <oddHeader xml:space="preserve">&amp;C                               </oddHeader>
    <oddFooter>&amp;R&amp;"Times New Roman,Regular"&amp;10&amp;P (&amp;N)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34</vt:i4>
      </vt:variant>
    </vt:vector>
  </HeadingPairs>
  <TitlesOfParts>
    <vt:vector size="68" baseType="lpstr">
      <vt:lpstr>08.1.1.</vt:lpstr>
      <vt:lpstr>08.1.2.</vt:lpstr>
      <vt:lpstr>08.1.3.</vt:lpstr>
      <vt:lpstr>08.1.4.</vt:lpstr>
      <vt:lpstr>08.1.5.</vt:lpstr>
      <vt:lpstr>08.1.6.</vt:lpstr>
      <vt:lpstr>08.1.7.</vt:lpstr>
      <vt:lpstr>08.1.8.</vt:lpstr>
      <vt:lpstr>08.1.9.</vt:lpstr>
      <vt:lpstr>08.1.10.</vt:lpstr>
      <vt:lpstr>08.1.11.</vt:lpstr>
      <vt:lpstr>08.1.12.</vt:lpstr>
      <vt:lpstr>08.1.13.</vt:lpstr>
      <vt:lpstr>08.2.1.</vt:lpstr>
      <vt:lpstr>08.2.2.</vt:lpstr>
      <vt:lpstr>08.2.3.</vt:lpstr>
      <vt:lpstr>08.2.4.</vt:lpstr>
      <vt:lpstr>08.2.5.</vt:lpstr>
      <vt:lpstr>08.2.6.</vt:lpstr>
      <vt:lpstr>08.2.7.</vt:lpstr>
      <vt:lpstr>08.3.1.</vt:lpstr>
      <vt:lpstr>08.4.1.</vt:lpstr>
      <vt:lpstr>08.4.2.</vt:lpstr>
      <vt:lpstr>08.5.1.</vt:lpstr>
      <vt:lpstr>08.5.2.</vt:lpstr>
      <vt:lpstr>08.5.3.</vt:lpstr>
      <vt:lpstr>08.5.4.</vt:lpstr>
      <vt:lpstr>08.5.5.</vt:lpstr>
      <vt:lpstr>08.5.6.</vt:lpstr>
      <vt:lpstr>08.6.1.</vt:lpstr>
      <vt:lpstr>08.6.2.</vt:lpstr>
      <vt:lpstr>08.6.3.</vt:lpstr>
      <vt:lpstr>08.7.1.</vt:lpstr>
      <vt:lpstr>08.7.2.</vt:lpstr>
      <vt:lpstr>'08.1.1.'!Print_Titles</vt:lpstr>
      <vt:lpstr>'08.1.10.'!Print_Titles</vt:lpstr>
      <vt:lpstr>'08.1.11.'!Print_Titles</vt:lpstr>
      <vt:lpstr>'08.1.12.'!Print_Titles</vt:lpstr>
      <vt:lpstr>'08.1.13.'!Print_Titles</vt:lpstr>
      <vt:lpstr>'08.1.2.'!Print_Titles</vt:lpstr>
      <vt:lpstr>'08.1.3.'!Print_Titles</vt:lpstr>
      <vt:lpstr>'08.1.4.'!Print_Titles</vt:lpstr>
      <vt:lpstr>'08.1.5.'!Print_Titles</vt:lpstr>
      <vt:lpstr>'08.1.6.'!Print_Titles</vt:lpstr>
      <vt:lpstr>'08.1.7.'!Print_Titles</vt:lpstr>
      <vt:lpstr>'08.1.8.'!Print_Titles</vt:lpstr>
      <vt:lpstr>'08.1.9.'!Print_Titles</vt:lpstr>
      <vt:lpstr>'08.2.1.'!Print_Titles</vt:lpstr>
      <vt:lpstr>'08.2.2.'!Print_Titles</vt:lpstr>
      <vt:lpstr>'08.2.3.'!Print_Titles</vt:lpstr>
      <vt:lpstr>'08.2.4.'!Print_Titles</vt:lpstr>
      <vt:lpstr>'08.2.5.'!Print_Titles</vt:lpstr>
      <vt:lpstr>'08.2.6.'!Print_Titles</vt:lpstr>
      <vt:lpstr>'08.2.7.'!Print_Titles</vt:lpstr>
      <vt:lpstr>'08.3.1.'!Print_Titles</vt:lpstr>
      <vt:lpstr>'08.4.1.'!Print_Titles</vt:lpstr>
      <vt:lpstr>'08.4.2.'!Print_Titles</vt:lpstr>
      <vt:lpstr>'08.5.1.'!Print_Titles</vt:lpstr>
      <vt:lpstr>'08.5.2.'!Print_Titles</vt:lpstr>
      <vt:lpstr>'08.5.3.'!Print_Titles</vt:lpstr>
      <vt:lpstr>'08.5.4.'!Print_Titles</vt:lpstr>
      <vt:lpstr>'08.5.5.'!Print_Titles</vt:lpstr>
      <vt:lpstr>'08.5.6.'!Print_Titles</vt:lpstr>
      <vt:lpstr>'08.6.1.'!Print_Titles</vt:lpstr>
      <vt:lpstr>'08.6.2.'!Print_Titles</vt:lpstr>
      <vt:lpstr>'08.6.3.'!Print_Titles</vt:lpstr>
      <vt:lpstr>'08.7.1.'!Print_Titles</vt:lpstr>
      <vt:lpstr>'08.7.2.'!Print_Titles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Līga Krūtkrāmele</dc:creator>
  <cp:lastModifiedBy>Elina Markaine</cp:lastModifiedBy>
  <cp:lastPrinted>2016-12-16T07:27:04Z</cp:lastPrinted>
  <dcterms:created xsi:type="dcterms:W3CDTF">2016-12-08T12:54:52Z</dcterms:created>
  <dcterms:modified xsi:type="dcterms:W3CDTF">2016-12-21T14:38:40Z</dcterms:modified>
</cp:coreProperties>
</file>