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240" windowHeight="123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X20" i="1" l="1"/>
  <c r="X24" i="1"/>
  <c r="X19" i="1"/>
  <c r="W20" i="1"/>
  <c r="W24" i="1"/>
  <c r="V20" i="1"/>
  <c r="V21" i="1"/>
  <c r="V22" i="1"/>
  <c r="V23" i="1"/>
  <c r="V24" i="1"/>
  <c r="V25" i="1"/>
  <c r="V19" i="1"/>
  <c r="W19" i="1"/>
  <c r="Y25" i="1" l="1"/>
  <c r="Z24" i="1" l="1"/>
  <c r="Z19" i="1"/>
  <c r="H20" i="1" l="1"/>
  <c r="H19" i="1"/>
  <c r="H25" i="1"/>
  <c r="H24" i="1"/>
  <c r="H23" i="1" l="1"/>
  <c r="H22" i="1"/>
  <c r="H21" i="1"/>
  <c r="M26" i="1"/>
  <c r="G26" i="1"/>
  <c r="N20" i="1"/>
  <c r="N21" i="1"/>
  <c r="N22" i="1"/>
  <c r="N23" i="1"/>
  <c r="N24" i="1"/>
  <c r="N25" i="1"/>
  <c r="N19" i="1"/>
  <c r="S26" i="1"/>
  <c r="U19" i="1" l="1"/>
  <c r="U24" i="1"/>
  <c r="U22" i="1"/>
  <c r="U20" i="1"/>
  <c r="S13" i="1"/>
  <c r="Z26" i="1"/>
  <c r="U25" i="1"/>
  <c r="U23" i="1"/>
  <c r="U21" i="1"/>
  <c r="M13" i="1"/>
  <c r="N26" i="1"/>
  <c r="G13" i="1"/>
  <c r="Z13" i="1" l="1"/>
  <c r="S27" i="1"/>
  <c r="R26" i="1" l="1"/>
  <c r="B24" i="1"/>
  <c r="T24" i="1" s="1"/>
  <c r="B20" i="1"/>
  <c r="T20" i="1" s="1"/>
  <c r="R13" i="1" l="1"/>
  <c r="R27" i="1"/>
  <c r="Q26" i="1"/>
  <c r="P26" i="1"/>
  <c r="O26" i="1"/>
  <c r="O13" i="1" l="1"/>
  <c r="V13" i="1" s="1"/>
  <c r="O27" i="1"/>
  <c r="Q13" i="1"/>
  <c r="X13" i="1" s="1"/>
  <c r="Q27" i="1"/>
  <c r="P27" i="1"/>
  <c r="P13" i="1"/>
  <c r="B21" i="1"/>
  <c r="T21" i="1" s="1"/>
  <c r="B22" i="1"/>
  <c r="T22" i="1" s="1"/>
  <c r="B23" i="1"/>
  <c r="T23" i="1" s="1"/>
  <c r="B25" i="1"/>
  <c r="T25" i="1" s="1"/>
  <c r="B19" i="1"/>
  <c r="T19" i="1" s="1"/>
  <c r="N27" i="1" l="1"/>
  <c r="W13" i="1"/>
  <c r="N13" i="1"/>
  <c r="B26" i="1"/>
  <c r="T26" i="1" s="1"/>
  <c r="N28" i="1" l="1"/>
  <c r="I26" i="1"/>
  <c r="V26" i="1" s="1"/>
  <c r="C26" i="1" l="1"/>
  <c r="G27" i="1" s="1"/>
  <c r="D26" i="1"/>
  <c r="E26" i="1"/>
  <c r="F26" i="1"/>
  <c r="F13" i="1" s="1"/>
  <c r="B13" i="1" s="1"/>
  <c r="T13" i="1" s="1"/>
  <c r="L26" i="1" l="1"/>
  <c r="K26" i="1"/>
  <c r="X26" i="1" s="1"/>
  <c r="J26" i="1"/>
  <c r="W26" i="1" s="1"/>
  <c r="L13" i="1" l="1"/>
  <c r="Y26" i="1"/>
  <c r="H26" i="1"/>
  <c r="U26" i="1" s="1"/>
  <c r="H13" i="1" l="1"/>
  <c r="U13" i="1" s="1"/>
  <c r="Y13" i="1"/>
  <c r="J27" i="1"/>
  <c r="M27" i="1"/>
  <c r="I27" i="1"/>
  <c r="L27" i="1"/>
  <c r="K27" i="1"/>
  <c r="E27" i="1"/>
  <c r="F27" i="1"/>
  <c r="C27" i="1"/>
  <c r="D27" i="1"/>
  <c r="B28" i="1"/>
  <c r="H28" i="1"/>
  <c r="H27" i="1" l="1"/>
  <c r="B27" i="1"/>
</calcChain>
</file>

<file path=xl/sharedStrings.xml><?xml version="1.0" encoding="utf-8"?>
<sst xmlns="http://schemas.openxmlformats.org/spreadsheetml/2006/main" count="100" uniqueCount="36">
  <si>
    <t>2.pielikums Jūrmalas pilsētas domes</t>
  </si>
  <si>
    <t>KOPĀ</t>
  </si>
  <si>
    <t>Attiecināmās izmaksas</t>
  </si>
  <si>
    <t>Neattiecināmās izmaksas</t>
  </si>
  <si>
    <t>KOPĀ:</t>
  </si>
  <si>
    <t>Apstiprinātais plāns</t>
  </si>
  <si>
    <t>Precizētais plāns</t>
  </si>
  <si>
    <t>IZMAKSU POZĪCIJAS (AKTIVITĀTES) NOSAUKUMS*</t>
  </si>
  <si>
    <t>IEŅĒMUMI</t>
  </si>
  <si>
    <t>Bilance</t>
  </si>
  <si>
    <t>Īpatsvars, %</t>
  </si>
  <si>
    <t>Izpilde</t>
  </si>
  <si>
    <t>Izpilde pret precizēto plānu (%)</t>
  </si>
  <si>
    <t>Attiecināmo izmaksu segšanai</t>
  </si>
  <si>
    <t>Neattiecināmo izmaksu segšanai</t>
  </si>
  <si>
    <t>Projekta</t>
  </si>
  <si>
    <t>JSPA</t>
  </si>
  <si>
    <t>JPD</t>
  </si>
  <si>
    <t xml:space="preserve"> „Solis ilgtspējīgā uzņēmējdarbībā”</t>
  </si>
  <si>
    <t>Zviedrijas partneri</t>
  </si>
  <si>
    <t>Netiešās izmaksas (7% no tiešo izmaksu kopsummas)</t>
  </si>
  <si>
    <t>Ceļa izdevumi (tiešās izmaksas)</t>
  </si>
  <si>
    <t>Uzturēšanās/ēdināšanas izdevumi (tiešās izmaksas)</t>
  </si>
  <si>
    <t>Semināru, sanāksmju, pasākumu organizēšana (tiešās izmaksas)</t>
  </si>
  <si>
    <t>Publikāciju izmaksas (tiešās izmaksas)</t>
  </si>
  <si>
    <t>Projekta rezultātu izplatīšana un izmantošana (tiešās izmaksas)</t>
  </si>
  <si>
    <t>Citas ar projektu tieši saistītās izmaksas (tiešās izmaksas)</t>
  </si>
  <si>
    <t>Saīsinājumi:</t>
  </si>
  <si>
    <t>JSPA - Jaunatnes starptautisko programmu aģentūras līdzfinansējums</t>
  </si>
  <si>
    <t>JPD - Jūrmalas pilsētas domes līdzfinansējums</t>
  </si>
  <si>
    <t>Jūrmalas BJIC direktore E.Majore</t>
  </si>
  <si>
    <t>Galvenā grāmatvede V.Straģe</t>
  </si>
  <si>
    <t>budžeta kopsavilkums (euro)</t>
  </si>
  <si>
    <t>Izpilde pret apstiprināto plānu (%)</t>
  </si>
  <si>
    <t>2016.gada 21.aprīļa lēmumam Nr.148</t>
  </si>
  <si>
    <t>(protokols Nr.5, 18.punkts)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</si>
</sst>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imes New Roman"/>
      <family val="2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rgb="FF7030A0"/>
      <name val="Times New Roman"/>
      <family val="2"/>
      <charset val="186"/>
    </font>
    <font>
      <sz val="11"/>
      <color rgb="FF00B050"/>
      <name val="Times New Roman"/>
      <family val="2"/>
      <charset val="186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2"/>
      <color rgb="FFFF0000"/>
      <name val="Times New Roman"/>
      <family val="1"/>
      <charset val="186"/>
    </font>
    <font>
      <b/>
      <i/>
      <sz val="12"/>
      <color theme="1" tint="4.9989318521683403E-2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i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0" xfId="0" applyFont="1"/>
    <xf numFmtId="4" fontId="0" fillId="0" borderId="0" xfId="0" applyNumberFormat="1"/>
    <xf numFmtId="4" fontId="0" fillId="0" borderId="0" xfId="0" applyNumberFormat="1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6" fillId="0" borderId="0" xfId="0" applyFont="1" applyBorder="1"/>
    <xf numFmtId="0" fontId="1" fillId="0" borderId="0" xfId="0" applyFont="1" applyBorder="1" applyAlignment="1">
      <alignment vertical="center" wrapText="1"/>
    </xf>
    <xf numFmtId="4" fontId="0" fillId="0" borderId="0" xfId="0" applyNumberFormat="1" applyFill="1" applyBorder="1"/>
    <xf numFmtId="0" fontId="5" fillId="0" borderId="0" xfId="0" applyFont="1" applyFill="1" applyBorder="1" applyAlignment="1">
      <alignment vertical="center" wrapText="1"/>
    </xf>
    <xf numFmtId="4" fontId="8" fillId="0" borderId="0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 applyFill="1" applyBorder="1"/>
    <xf numFmtId="0" fontId="9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1" fontId="13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1" fontId="11" fillId="0" borderId="0" xfId="0" applyNumberFormat="1" applyFont="1" applyBorder="1" applyAlignment="1">
      <alignment vertical="center" wrapText="1"/>
    </xf>
    <xf numFmtId="0" fontId="14" fillId="0" borderId="0" xfId="0" applyFont="1"/>
    <xf numFmtId="0" fontId="13" fillId="0" borderId="2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9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70" zoomScaleNormal="70" workbookViewId="0">
      <selection activeCell="Z4" sqref="Z4"/>
    </sheetView>
  </sheetViews>
  <sheetFormatPr defaultRowHeight="15" x14ac:dyDescent="0.25"/>
  <cols>
    <col min="1" max="1" width="27.85546875" customWidth="1"/>
    <col min="2" max="2" width="11.42578125" bestFit="1" customWidth="1"/>
    <col min="3" max="3" width="11" customWidth="1"/>
    <col min="4" max="5" width="11.7109375" bestFit="1" customWidth="1"/>
    <col min="6" max="6" width="10.5703125" customWidth="1"/>
    <col min="7" max="7" width="9.7109375" customWidth="1"/>
    <col min="8" max="8" width="11.42578125" bestFit="1" customWidth="1"/>
    <col min="9" max="10" width="11.5703125" customWidth="1"/>
    <col min="11" max="11" width="11" customWidth="1"/>
    <col min="12" max="12" width="10" customWidth="1"/>
    <col min="13" max="13" width="12" customWidth="1"/>
    <col min="14" max="15" width="11.42578125" bestFit="1" customWidth="1"/>
    <col min="16" max="17" width="10.140625" bestFit="1" customWidth="1"/>
    <col min="18" max="19" width="14.7109375" customWidth="1"/>
    <col min="20" max="20" width="11.5703125" customWidth="1"/>
    <col min="21" max="21" width="7.5703125" customWidth="1"/>
    <col min="22" max="22" width="11.28515625" bestFit="1" customWidth="1"/>
    <col min="23" max="23" width="9.28515625" bestFit="1" customWidth="1"/>
    <col min="24" max="24" width="11.28515625" bestFit="1" customWidth="1"/>
    <col min="25" max="25" width="8.7109375" customWidth="1"/>
    <col min="26" max="26" width="8.42578125" customWidth="1"/>
    <col min="29" max="29" width="27.5703125" customWidth="1"/>
    <col min="30" max="35" width="15.7109375" customWidth="1"/>
  </cols>
  <sheetData>
    <row r="1" spans="1:36" ht="15.75" x14ac:dyDescent="0.25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21"/>
      <c r="P1" s="21"/>
      <c r="Q1" s="21"/>
      <c r="R1" s="21"/>
      <c r="S1" s="21"/>
      <c r="T1" s="21"/>
      <c r="U1" s="21"/>
      <c r="V1" s="21"/>
      <c r="W1" s="21"/>
      <c r="X1" s="21"/>
      <c r="Y1" s="1"/>
      <c r="Z1" s="1" t="s">
        <v>0</v>
      </c>
    </row>
    <row r="2" spans="1:36" ht="15.75" x14ac:dyDescent="0.25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1"/>
      <c r="O2" s="21"/>
      <c r="P2" s="21"/>
      <c r="Q2" s="21"/>
      <c r="R2" s="21"/>
      <c r="S2" s="21"/>
      <c r="T2" s="21"/>
      <c r="U2" s="21"/>
      <c r="V2" s="21"/>
      <c r="W2" s="21"/>
      <c r="X2" s="21"/>
      <c r="Y2" s="1"/>
      <c r="Z2" s="1" t="s">
        <v>34</v>
      </c>
    </row>
    <row r="3" spans="1:36" ht="15.75" x14ac:dyDescent="0.25">
      <c r="A3" s="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1"/>
      <c r="O3" s="21"/>
      <c r="P3" s="21"/>
      <c r="Q3" s="21"/>
      <c r="R3" s="21"/>
      <c r="S3" s="21"/>
      <c r="T3" s="21"/>
      <c r="U3" s="21"/>
      <c r="V3" s="21"/>
      <c r="W3" s="21"/>
      <c r="X3" s="21"/>
      <c r="Y3" s="1"/>
      <c r="Z3" s="1" t="s">
        <v>35</v>
      </c>
    </row>
    <row r="4" spans="1:36" ht="15.75" x14ac:dyDescent="0.25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36" ht="15.75" x14ac:dyDescent="0.25">
      <c r="A5" s="1"/>
      <c r="B5" s="21"/>
      <c r="C5" s="21"/>
      <c r="D5" s="21"/>
      <c r="E5" s="21"/>
      <c r="F5" s="21"/>
      <c r="G5" s="21"/>
      <c r="H5" s="21"/>
      <c r="I5" s="76" t="s">
        <v>15</v>
      </c>
      <c r="J5" s="76"/>
      <c r="K5" s="76"/>
      <c r="L5" s="76"/>
      <c r="M5" s="76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36" ht="15.75" x14ac:dyDescent="0.25">
      <c r="A6" s="1"/>
      <c r="B6" s="21"/>
      <c r="C6" s="21"/>
      <c r="D6" s="21"/>
      <c r="E6" s="21"/>
      <c r="F6" s="21"/>
      <c r="G6" s="21"/>
      <c r="H6" s="21"/>
      <c r="I6" s="75" t="s">
        <v>18</v>
      </c>
      <c r="J6" s="75"/>
      <c r="K6" s="75"/>
      <c r="L6" s="75"/>
      <c r="M6" s="75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36" ht="15.75" x14ac:dyDescent="0.25">
      <c r="A7" s="22"/>
      <c r="B7" s="22"/>
      <c r="C7" s="22"/>
      <c r="D7" s="22"/>
      <c r="E7" s="22"/>
      <c r="F7" s="22"/>
      <c r="G7" s="22"/>
      <c r="H7" s="22"/>
      <c r="I7" s="77" t="s">
        <v>32</v>
      </c>
      <c r="J7" s="77"/>
      <c r="K7" s="77"/>
      <c r="L7" s="77"/>
      <c r="M7" s="77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1"/>
    </row>
    <row r="8" spans="1:36" ht="15.75" x14ac:dyDescent="0.25">
      <c r="A8" s="2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36" ht="15.75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36" ht="15" customHeight="1" x14ac:dyDescent="0.25">
      <c r="A10" s="58" t="s">
        <v>8</v>
      </c>
      <c r="B10" s="55" t="s">
        <v>5</v>
      </c>
      <c r="C10" s="56"/>
      <c r="D10" s="56"/>
      <c r="E10" s="56"/>
      <c r="F10" s="56"/>
      <c r="G10" s="57"/>
      <c r="H10" s="55" t="s">
        <v>6</v>
      </c>
      <c r="I10" s="56"/>
      <c r="J10" s="56"/>
      <c r="K10" s="56"/>
      <c r="L10" s="57"/>
      <c r="M10" s="24"/>
      <c r="N10" s="55" t="s">
        <v>11</v>
      </c>
      <c r="O10" s="56"/>
      <c r="P10" s="56"/>
      <c r="Q10" s="56"/>
      <c r="R10" s="56"/>
      <c r="S10" s="56"/>
      <c r="T10" s="78" t="s">
        <v>33</v>
      </c>
      <c r="U10" s="56" t="s">
        <v>12</v>
      </c>
      <c r="V10" s="56"/>
      <c r="W10" s="56"/>
      <c r="X10" s="56"/>
      <c r="Y10" s="56"/>
      <c r="Z10" s="56"/>
      <c r="AA10" s="7"/>
    </row>
    <row r="11" spans="1:36" ht="25.5" customHeight="1" x14ac:dyDescent="0.25">
      <c r="A11" s="59"/>
      <c r="B11" s="61" t="s">
        <v>1</v>
      </c>
      <c r="C11" s="62" t="s">
        <v>13</v>
      </c>
      <c r="D11" s="62"/>
      <c r="E11" s="62"/>
      <c r="F11" s="65" t="s">
        <v>14</v>
      </c>
      <c r="G11" s="66"/>
      <c r="H11" s="61" t="s">
        <v>1</v>
      </c>
      <c r="I11" s="62" t="s">
        <v>13</v>
      </c>
      <c r="J11" s="62"/>
      <c r="K11" s="62"/>
      <c r="L11" s="65" t="s">
        <v>14</v>
      </c>
      <c r="M11" s="66"/>
      <c r="N11" s="61" t="s">
        <v>1</v>
      </c>
      <c r="O11" s="62" t="s">
        <v>13</v>
      </c>
      <c r="P11" s="62"/>
      <c r="Q11" s="62"/>
      <c r="R11" s="65" t="s">
        <v>14</v>
      </c>
      <c r="S11" s="66"/>
      <c r="T11" s="79"/>
      <c r="U11" s="81" t="s">
        <v>1</v>
      </c>
      <c r="V11" s="67" t="s">
        <v>13</v>
      </c>
      <c r="W11" s="67"/>
      <c r="X11" s="67"/>
      <c r="Y11" s="82" t="s">
        <v>14</v>
      </c>
      <c r="Z11" s="83"/>
    </row>
    <row r="12" spans="1:36" ht="63" x14ac:dyDescent="0.25">
      <c r="A12" s="60"/>
      <c r="B12" s="61"/>
      <c r="C12" s="25" t="s">
        <v>16</v>
      </c>
      <c r="D12" s="25" t="s">
        <v>17</v>
      </c>
      <c r="E12" s="25" t="s">
        <v>19</v>
      </c>
      <c r="F12" s="25" t="s">
        <v>17</v>
      </c>
      <c r="G12" s="25" t="s">
        <v>19</v>
      </c>
      <c r="H12" s="61"/>
      <c r="I12" s="25" t="s">
        <v>16</v>
      </c>
      <c r="J12" s="25" t="s">
        <v>17</v>
      </c>
      <c r="K12" s="25" t="s">
        <v>19</v>
      </c>
      <c r="L12" s="25" t="s">
        <v>17</v>
      </c>
      <c r="M12" s="25" t="s">
        <v>19</v>
      </c>
      <c r="N12" s="61"/>
      <c r="O12" s="25" t="s">
        <v>16</v>
      </c>
      <c r="P12" s="25" t="s">
        <v>17</v>
      </c>
      <c r="Q12" s="25" t="s">
        <v>19</v>
      </c>
      <c r="R12" s="25" t="s">
        <v>17</v>
      </c>
      <c r="S12" s="25" t="s">
        <v>19</v>
      </c>
      <c r="T12" s="26" t="s">
        <v>1</v>
      </c>
      <c r="U12" s="61"/>
      <c r="V12" s="25" t="s">
        <v>16</v>
      </c>
      <c r="W12" s="25" t="s">
        <v>17</v>
      </c>
      <c r="X12" s="25" t="s">
        <v>19</v>
      </c>
      <c r="Y12" s="25" t="s">
        <v>17</v>
      </c>
      <c r="Z12" s="25" t="s">
        <v>19</v>
      </c>
    </row>
    <row r="13" spans="1:36" ht="15.75" x14ac:dyDescent="0.25">
      <c r="A13" s="27" t="s">
        <v>1</v>
      </c>
      <c r="B13" s="28">
        <f>C13+D13+E13+F13+G13</f>
        <v>51818</v>
      </c>
      <c r="C13" s="29">
        <v>38864</v>
      </c>
      <c r="D13" s="29">
        <v>6736</v>
      </c>
      <c r="E13" s="29">
        <v>6218</v>
      </c>
      <c r="F13" s="29">
        <f>F26</f>
        <v>0</v>
      </c>
      <c r="G13" s="29">
        <f>G26</f>
        <v>0</v>
      </c>
      <c r="H13" s="28">
        <f>I13+J13+K13+L13+M13</f>
        <v>33931.589999999997</v>
      </c>
      <c r="I13" s="29">
        <v>24513.38</v>
      </c>
      <c r="J13" s="29">
        <v>3981.47</v>
      </c>
      <c r="K13" s="29">
        <v>4189.6499999999996</v>
      </c>
      <c r="L13" s="29">
        <f>L26</f>
        <v>412.99</v>
      </c>
      <c r="M13" s="29">
        <f>M26</f>
        <v>834.1</v>
      </c>
      <c r="N13" s="28">
        <f>O13+P13+Q13+R13+S13</f>
        <v>33931.589999999997</v>
      </c>
      <c r="O13" s="29">
        <f>O26</f>
        <v>24513.379999999997</v>
      </c>
      <c r="P13" s="29">
        <f>P26</f>
        <v>3981.4700000000003</v>
      </c>
      <c r="Q13" s="29">
        <f>Q26</f>
        <v>4189.6500000000005</v>
      </c>
      <c r="R13" s="29">
        <f>R26</f>
        <v>412.99</v>
      </c>
      <c r="S13" s="29">
        <f>S26</f>
        <v>834.1</v>
      </c>
      <c r="T13" s="30">
        <f>N13/B13*100</f>
        <v>65.482245551738771</v>
      </c>
      <c r="U13" s="30">
        <f>N13/H13*100</f>
        <v>100</v>
      </c>
      <c r="V13" s="30">
        <f>O13/I13*100</f>
        <v>99.999999999999986</v>
      </c>
      <c r="W13" s="30">
        <f>P13/J13*100</f>
        <v>100.00000000000003</v>
      </c>
      <c r="X13" s="30">
        <f>Q13/K13*100</f>
        <v>100.00000000000003</v>
      </c>
      <c r="Y13" s="30">
        <f t="shared" ref="Y13:Z13" si="0">R13/L13*100</f>
        <v>100</v>
      </c>
      <c r="Z13" s="30">
        <f t="shared" si="0"/>
        <v>100</v>
      </c>
    </row>
    <row r="14" spans="1:36" ht="15.75" x14ac:dyDescent="0.25">
      <c r="A14" s="31"/>
      <c r="B14" s="32"/>
      <c r="C14" s="33"/>
      <c r="D14" s="33"/>
      <c r="E14" s="33"/>
      <c r="F14" s="33"/>
      <c r="G14" s="33"/>
      <c r="H14" s="34"/>
      <c r="I14" s="35"/>
      <c r="J14" s="35"/>
      <c r="K14" s="35"/>
      <c r="L14" s="35"/>
      <c r="M14" s="35"/>
      <c r="N14" s="34"/>
      <c r="O14" s="35"/>
      <c r="P14" s="35"/>
      <c r="Q14" s="35"/>
      <c r="R14" s="35"/>
      <c r="S14" s="35"/>
      <c r="T14" s="35"/>
      <c r="U14" s="36"/>
      <c r="V14" s="36"/>
      <c r="W14" s="36"/>
      <c r="X14" s="36"/>
      <c r="Y14" s="36"/>
      <c r="Z14" s="36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 x14ac:dyDescent="0.25">
      <c r="A15" s="37"/>
      <c r="B15" s="38"/>
      <c r="C15" s="38"/>
      <c r="D15" s="38"/>
      <c r="E15" s="38"/>
      <c r="F15" s="38"/>
      <c r="G15" s="38"/>
      <c r="H15" s="23"/>
      <c r="I15" s="23"/>
      <c r="J15" s="23"/>
      <c r="K15" s="21"/>
      <c r="L15" s="21"/>
      <c r="M15" s="21"/>
      <c r="N15" s="21"/>
      <c r="O15" s="21"/>
      <c r="P15" s="21"/>
      <c r="Q15" s="21"/>
      <c r="R15" s="21"/>
      <c r="S15" s="21"/>
      <c r="T15" s="39"/>
      <c r="U15" s="21"/>
      <c r="V15" s="21"/>
      <c r="W15" s="21"/>
      <c r="X15" s="21"/>
      <c r="Y15" s="21"/>
      <c r="Z15" s="21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 customHeight="1" x14ac:dyDescent="0.25">
      <c r="A16" s="61" t="s">
        <v>7</v>
      </c>
      <c r="B16" s="72" t="s">
        <v>5</v>
      </c>
      <c r="C16" s="73"/>
      <c r="D16" s="73"/>
      <c r="E16" s="73"/>
      <c r="F16" s="73"/>
      <c r="G16" s="74"/>
      <c r="H16" s="61" t="s">
        <v>6</v>
      </c>
      <c r="I16" s="61"/>
      <c r="J16" s="61"/>
      <c r="K16" s="61"/>
      <c r="L16" s="61"/>
      <c r="M16" s="40"/>
      <c r="N16" s="55" t="s">
        <v>11</v>
      </c>
      <c r="O16" s="56"/>
      <c r="P16" s="56"/>
      <c r="Q16" s="56"/>
      <c r="R16" s="56"/>
      <c r="S16" s="57"/>
      <c r="T16" s="80" t="s">
        <v>33</v>
      </c>
      <c r="U16" s="55" t="s">
        <v>12</v>
      </c>
      <c r="V16" s="56"/>
      <c r="W16" s="56"/>
      <c r="X16" s="56"/>
      <c r="Y16" s="56"/>
      <c r="Z16" s="56"/>
      <c r="AA16" s="7"/>
      <c r="AB16" s="8"/>
      <c r="AC16" s="64"/>
      <c r="AD16" s="9"/>
      <c r="AE16" s="9"/>
      <c r="AF16" s="9"/>
      <c r="AG16" s="10"/>
      <c r="AH16" s="64"/>
      <c r="AI16" s="64"/>
      <c r="AJ16" s="8"/>
    </row>
    <row r="17" spans="1:38" ht="25.5" customHeight="1" x14ac:dyDescent="0.25">
      <c r="A17" s="61"/>
      <c r="B17" s="69" t="s">
        <v>1</v>
      </c>
      <c r="C17" s="68" t="s">
        <v>2</v>
      </c>
      <c r="D17" s="68"/>
      <c r="E17" s="68"/>
      <c r="F17" s="70" t="s">
        <v>14</v>
      </c>
      <c r="G17" s="71"/>
      <c r="H17" s="61" t="s">
        <v>1</v>
      </c>
      <c r="I17" s="62" t="s">
        <v>2</v>
      </c>
      <c r="J17" s="62"/>
      <c r="K17" s="62"/>
      <c r="L17" s="65" t="s">
        <v>3</v>
      </c>
      <c r="M17" s="66"/>
      <c r="N17" s="61" t="s">
        <v>1</v>
      </c>
      <c r="O17" s="62" t="s">
        <v>2</v>
      </c>
      <c r="P17" s="62"/>
      <c r="Q17" s="62"/>
      <c r="R17" s="65" t="s">
        <v>3</v>
      </c>
      <c r="S17" s="66"/>
      <c r="T17" s="81"/>
      <c r="U17" s="61" t="s">
        <v>1</v>
      </c>
      <c r="V17" s="62" t="s">
        <v>2</v>
      </c>
      <c r="W17" s="62"/>
      <c r="X17" s="62"/>
      <c r="Y17" s="65" t="s">
        <v>3</v>
      </c>
      <c r="Z17" s="66"/>
      <c r="AA17" s="4"/>
      <c r="AB17" s="11"/>
      <c r="AC17" s="64"/>
      <c r="AD17" s="9"/>
      <c r="AE17" s="12"/>
      <c r="AF17" s="9"/>
      <c r="AG17" s="9"/>
      <c r="AH17" s="9"/>
      <c r="AI17" s="9"/>
      <c r="AJ17" s="8"/>
    </row>
    <row r="18" spans="1:38" ht="63" x14ac:dyDescent="0.25">
      <c r="A18" s="61"/>
      <c r="B18" s="69"/>
      <c r="C18" s="41" t="s">
        <v>16</v>
      </c>
      <c r="D18" s="41" t="s">
        <v>17</v>
      </c>
      <c r="E18" s="41" t="s">
        <v>19</v>
      </c>
      <c r="F18" s="41" t="s">
        <v>17</v>
      </c>
      <c r="G18" s="41" t="s">
        <v>19</v>
      </c>
      <c r="H18" s="61"/>
      <c r="I18" s="25" t="s">
        <v>16</v>
      </c>
      <c r="J18" s="25" t="s">
        <v>17</v>
      </c>
      <c r="K18" s="25" t="s">
        <v>19</v>
      </c>
      <c r="L18" s="25" t="s">
        <v>17</v>
      </c>
      <c r="M18" s="25" t="s">
        <v>19</v>
      </c>
      <c r="N18" s="61"/>
      <c r="O18" s="25" t="s">
        <v>16</v>
      </c>
      <c r="P18" s="25" t="s">
        <v>17</v>
      </c>
      <c r="Q18" s="25" t="s">
        <v>19</v>
      </c>
      <c r="R18" s="25" t="s">
        <v>17</v>
      </c>
      <c r="S18" s="25" t="s">
        <v>19</v>
      </c>
      <c r="T18" s="26" t="s">
        <v>1</v>
      </c>
      <c r="U18" s="61"/>
      <c r="V18" s="25" t="s">
        <v>16</v>
      </c>
      <c r="W18" s="25" t="s">
        <v>17</v>
      </c>
      <c r="X18" s="25" t="s">
        <v>19</v>
      </c>
      <c r="Y18" s="25" t="s">
        <v>17</v>
      </c>
      <c r="Z18" s="25" t="s">
        <v>19</v>
      </c>
      <c r="AA18" s="4"/>
      <c r="AB18" s="13"/>
      <c r="AC18" s="14"/>
      <c r="AD18" s="6"/>
      <c r="AE18" s="15"/>
      <c r="AF18" s="15"/>
      <c r="AG18" s="15"/>
      <c r="AH18" s="6"/>
      <c r="AI18" s="6"/>
      <c r="AJ18" s="8"/>
      <c r="AK18" s="5"/>
      <c r="AL18" s="5"/>
    </row>
    <row r="19" spans="1:38" ht="31.5" x14ac:dyDescent="0.25">
      <c r="A19" s="42" t="s">
        <v>21</v>
      </c>
      <c r="B19" s="29">
        <f>SUM(C19:E19)</f>
        <v>15936</v>
      </c>
      <c r="C19" s="43">
        <v>11326</v>
      </c>
      <c r="D19" s="43">
        <v>2310</v>
      </c>
      <c r="E19" s="43">
        <v>2300</v>
      </c>
      <c r="F19" s="43">
        <v>0</v>
      </c>
      <c r="G19" s="43">
        <v>0</v>
      </c>
      <c r="H19" s="29">
        <f>SUM(I19:M19)</f>
        <v>8091.07</v>
      </c>
      <c r="I19" s="43">
        <v>3757.93</v>
      </c>
      <c r="J19" s="43">
        <v>998.13</v>
      </c>
      <c r="K19" s="44">
        <v>3015.51</v>
      </c>
      <c r="L19" s="43">
        <v>0</v>
      </c>
      <c r="M19" s="43">
        <v>319.5</v>
      </c>
      <c r="N19" s="45">
        <f>SUM(O19:S19)</f>
        <v>8091.07</v>
      </c>
      <c r="O19" s="44">
        <v>3757.93</v>
      </c>
      <c r="P19" s="44">
        <v>998.13</v>
      </c>
      <c r="Q19" s="44">
        <v>3015.51</v>
      </c>
      <c r="R19" s="43">
        <v>0</v>
      </c>
      <c r="S19" s="43">
        <v>319.5</v>
      </c>
      <c r="T19" s="30">
        <f>N19/B19*100</f>
        <v>50.772276606425706</v>
      </c>
      <c r="U19" s="30">
        <f>N19/H19*100</f>
        <v>100</v>
      </c>
      <c r="V19" s="46">
        <f>O19/I19*100</f>
        <v>100</v>
      </c>
      <c r="W19" s="46">
        <f>P19/J19*100</f>
        <v>100</v>
      </c>
      <c r="X19" s="46">
        <f>Q19/K19*100</f>
        <v>100</v>
      </c>
      <c r="Y19" s="46">
        <v>0</v>
      </c>
      <c r="Z19" s="46">
        <f t="shared" ref="Z19" si="1">S19/M19*100</f>
        <v>100</v>
      </c>
      <c r="AA19" s="4"/>
      <c r="AB19" s="13"/>
      <c r="AC19" s="14"/>
      <c r="AD19" s="6"/>
      <c r="AE19" s="15"/>
      <c r="AF19" s="15"/>
      <c r="AG19" s="15"/>
      <c r="AH19" s="6"/>
      <c r="AI19" s="6"/>
      <c r="AJ19" s="8"/>
    </row>
    <row r="20" spans="1:38" ht="31.5" x14ac:dyDescent="0.25">
      <c r="A20" s="42" t="s">
        <v>22</v>
      </c>
      <c r="B20" s="45">
        <f>SUM(C20:E20)-100</f>
        <v>17674</v>
      </c>
      <c r="C20" s="44">
        <v>13156</v>
      </c>
      <c r="D20" s="44">
        <v>2600</v>
      </c>
      <c r="E20" s="44">
        <v>2018</v>
      </c>
      <c r="F20" s="43">
        <v>0</v>
      </c>
      <c r="G20" s="43">
        <v>0</v>
      </c>
      <c r="H20" s="45">
        <f>SUM(I20:K20)</f>
        <v>15268.17</v>
      </c>
      <c r="I20" s="44">
        <v>11631.65</v>
      </c>
      <c r="J20" s="44">
        <v>2779.25</v>
      </c>
      <c r="K20" s="44">
        <v>857.27</v>
      </c>
      <c r="L20" s="43">
        <v>0</v>
      </c>
      <c r="M20" s="43">
        <v>0</v>
      </c>
      <c r="N20" s="45">
        <f t="shared" ref="N20:N25" si="2">SUM(O20:S20)</f>
        <v>15268.17</v>
      </c>
      <c r="O20" s="44">
        <v>11631.65</v>
      </c>
      <c r="P20" s="44">
        <v>2779.25</v>
      </c>
      <c r="Q20" s="44">
        <v>857.27</v>
      </c>
      <c r="R20" s="43">
        <v>0</v>
      </c>
      <c r="S20" s="43">
        <v>0</v>
      </c>
      <c r="T20" s="30">
        <f t="shared" ref="T20:T26" si="3">N20/B20*100</f>
        <v>86.387744709743131</v>
      </c>
      <c r="U20" s="30">
        <f t="shared" ref="U20:U26" si="4">N20/H20*100</f>
        <v>100</v>
      </c>
      <c r="V20" s="46">
        <f t="shared" ref="V20:V26" si="5">O20/I20*100</f>
        <v>100</v>
      </c>
      <c r="W20" s="46">
        <f t="shared" ref="W20:W26" si="6">P20/J20*100</f>
        <v>100</v>
      </c>
      <c r="X20" s="46">
        <f t="shared" ref="X20:X26" si="7">Q20/K20*100</f>
        <v>100</v>
      </c>
      <c r="Y20" s="46">
        <v>0</v>
      </c>
      <c r="Z20" s="46">
        <v>0</v>
      </c>
      <c r="AA20" s="4"/>
      <c r="AB20" s="13"/>
      <c r="AC20" s="14"/>
      <c r="AD20" s="6"/>
      <c r="AE20" s="6"/>
      <c r="AF20" s="6"/>
      <c r="AG20" s="6"/>
      <c r="AH20" s="6"/>
      <c r="AI20" s="6"/>
      <c r="AJ20" s="8"/>
    </row>
    <row r="21" spans="1:38" ht="47.25" x14ac:dyDescent="0.25">
      <c r="A21" s="42" t="s">
        <v>23</v>
      </c>
      <c r="B21" s="45">
        <f t="shared" ref="B21:B25" si="8">SUM(C21:E21)</f>
        <v>2063</v>
      </c>
      <c r="C21" s="44">
        <v>1546</v>
      </c>
      <c r="D21" s="44">
        <v>268</v>
      </c>
      <c r="E21" s="44">
        <v>249</v>
      </c>
      <c r="F21" s="43">
        <v>0</v>
      </c>
      <c r="G21" s="43">
        <v>0</v>
      </c>
      <c r="H21" s="45">
        <f t="shared" ref="H21:H23" si="9">SUM(I21:K21)</f>
        <v>499.97</v>
      </c>
      <c r="I21" s="44">
        <v>499.97</v>
      </c>
      <c r="J21" s="44">
        <v>0</v>
      </c>
      <c r="K21" s="44">
        <v>0</v>
      </c>
      <c r="L21" s="43">
        <v>0</v>
      </c>
      <c r="M21" s="43">
        <v>0</v>
      </c>
      <c r="N21" s="45">
        <f t="shared" si="2"/>
        <v>499.97</v>
      </c>
      <c r="O21" s="44">
        <v>499.97</v>
      </c>
      <c r="P21" s="44">
        <v>0</v>
      </c>
      <c r="Q21" s="44">
        <v>0</v>
      </c>
      <c r="R21" s="43">
        <v>0</v>
      </c>
      <c r="S21" s="43">
        <v>0</v>
      </c>
      <c r="T21" s="30">
        <f t="shared" si="3"/>
        <v>24.235094522539992</v>
      </c>
      <c r="U21" s="30">
        <f t="shared" si="4"/>
        <v>100</v>
      </c>
      <c r="V21" s="46">
        <f t="shared" si="5"/>
        <v>100</v>
      </c>
      <c r="W21" s="46">
        <v>0</v>
      </c>
      <c r="X21" s="46">
        <v>0</v>
      </c>
      <c r="Y21" s="46">
        <v>0</v>
      </c>
      <c r="Z21" s="46">
        <v>0</v>
      </c>
      <c r="AA21" s="4"/>
      <c r="AB21" s="13"/>
      <c r="AC21" s="14"/>
      <c r="AD21" s="6"/>
      <c r="AE21" s="6"/>
      <c r="AF21" s="6"/>
      <c r="AG21" s="6"/>
      <c r="AH21" s="6"/>
      <c r="AI21" s="6"/>
      <c r="AJ21" s="8"/>
    </row>
    <row r="22" spans="1:38" ht="31.5" x14ac:dyDescent="0.25">
      <c r="A22" s="42" t="s">
        <v>24</v>
      </c>
      <c r="B22" s="45">
        <f t="shared" si="8"/>
        <v>2575</v>
      </c>
      <c r="C22" s="44">
        <v>1810</v>
      </c>
      <c r="D22" s="44">
        <v>335</v>
      </c>
      <c r="E22" s="44">
        <v>430</v>
      </c>
      <c r="F22" s="43">
        <v>0</v>
      </c>
      <c r="G22" s="43">
        <v>0</v>
      </c>
      <c r="H22" s="45">
        <f t="shared" si="9"/>
        <v>1180.28</v>
      </c>
      <c r="I22" s="44">
        <v>1180.28</v>
      </c>
      <c r="J22" s="44">
        <v>0</v>
      </c>
      <c r="K22" s="44">
        <v>0</v>
      </c>
      <c r="L22" s="43">
        <v>0</v>
      </c>
      <c r="M22" s="43">
        <v>0</v>
      </c>
      <c r="N22" s="45">
        <f t="shared" si="2"/>
        <v>1180.28</v>
      </c>
      <c r="O22" s="44">
        <v>1180.28</v>
      </c>
      <c r="P22" s="44">
        <v>0</v>
      </c>
      <c r="Q22" s="44">
        <v>0</v>
      </c>
      <c r="R22" s="43">
        <v>0</v>
      </c>
      <c r="S22" s="43">
        <v>0</v>
      </c>
      <c r="T22" s="30">
        <f t="shared" si="3"/>
        <v>45.836116504854367</v>
      </c>
      <c r="U22" s="30">
        <f t="shared" si="4"/>
        <v>100</v>
      </c>
      <c r="V22" s="46">
        <f t="shared" si="5"/>
        <v>100</v>
      </c>
      <c r="W22" s="46">
        <v>0</v>
      </c>
      <c r="X22" s="46">
        <v>0</v>
      </c>
      <c r="Y22" s="46">
        <v>0</v>
      </c>
      <c r="Z22" s="46">
        <v>0</v>
      </c>
      <c r="AA22" s="4"/>
      <c r="AB22" s="13"/>
      <c r="AC22" s="14"/>
      <c r="AD22" s="6"/>
      <c r="AE22" s="6"/>
      <c r="AF22" s="6"/>
      <c r="AG22" s="6"/>
      <c r="AH22" s="6"/>
      <c r="AI22" s="6"/>
      <c r="AJ22" s="8"/>
    </row>
    <row r="23" spans="1:38" ht="47.25" x14ac:dyDescent="0.25">
      <c r="A23" s="42" t="s">
        <v>25</v>
      </c>
      <c r="B23" s="45">
        <f t="shared" si="8"/>
        <v>505</v>
      </c>
      <c r="C23" s="44">
        <v>378</v>
      </c>
      <c r="D23" s="44">
        <v>66</v>
      </c>
      <c r="E23" s="44">
        <v>61</v>
      </c>
      <c r="F23" s="43">
        <v>0</v>
      </c>
      <c r="G23" s="43">
        <v>0</v>
      </c>
      <c r="H23" s="45">
        <f t="shared" si="9"/>
        <v>134.25</v>
      </c>
      <c r="I23" s="44">
        <v>134.25</v>
      </c>
      <c r="J23" s="44">
        <v>0</v>
      </c>
      <c r="K23" s="44">
        <v>0</v>
      </c>
      <c r="L23" s="43">
        <v>0</v>
      </c>
      <c r="M23" s="43">
        <v>0</v>
      </c>
      <c r="N23" s="45">
        <f t="shared" si="2"/>
        <v>134.25</v>
      </c>
      <c r="O23" s="44">
        <v>134.25</v>
      </c>
      <c r="P23" s="44">
        <v>0</v>
      </c>
      <c r="Q23" s="44">
        <v>0</v>
      </c>
      <c r="R23" s="43">
        <v>0</v>
      </c>
      <c r="S23" s="43">
        <v>0</v>
      </c>
      <c r="T23" s="30">
        <f t="shared" si="3"/>
        <v>26.584158415841586</v>
      </c>
      <c r="U23" s="30">
        <f t="shared" si="4"/>
        <v>100</v>
      </c>
      <c r="V23" s="46">
        <f t="shared" si="5"/>
        <v>100</v>
      </c>
      <c r="W23" s="46">
        <v>0</v>
      </c>
      <c r="X23" s="46">
        <v>0</v>
      </c>
      <c r="Y23" s="46">
        <v>0</v>
      </c>
      <c r="Z23" s="46">
        <v>0</v>
      </c>
      <c r="AA23" s="4"/>
      <c r="AB23" s="13"/>
      <c r="AC23" s="14"/>
      <c r="AD23" s="6"/>
      <c r="AE23" s="6"/>
      <c r="AF23" s="6"/>
      <c r="AG23" s="6"/>
      <c r="AH23" s="6"/>
      <c r="AI23" s="6"/>
      <c r="AJ23" s="8"/>
    </row>
    <row r="24" spans="1:38" ht="31.5" x14ac:dyDescent="0.25">
      <c r="A24" s="42" t="s">
        <v>26</v>
      </c>
      <c r="B24" s="45">
        <f>SUM(C24:E24)+100</f>
        <v>9675</v>
      </c>
      <c r="C24" s="44">
        <v>7258</v>
      </c>
      <c r="D24" s="44">
        <v>1157</v>
      </c>
      <c r="E24" s="44">
        <v>1160</v>
      </c>
      <c r="F24" s="43">
        <v>0</v>
      </c>
      <c r="G24" s="43">
        <v>0</v>
      </c>
      <c r="H24" s="29">
        <f>SUM(I24:M24)</f>
        <v>6206.6200000000008</v>
      </c>
      <c r="I24" s="44">
        <v>5171.0600000000004</v>
      </c>
      <c r="J24" s="44">
        <v>204.09</v>
      </c>
      <c r="K24" s="44">
        <v>316.87</v>
      </c>
      <c r="L24" s="43">
        <v>0</v>
      </c>
      <c r="M24" s="43">
        <v>514.6</v>
      </c>
      <c r="N24" s="45">
        <f t="shared" si="2"/>
        <v>6206.6200000000008</v>
      </c>
      <c r="O24" s="44">
        <v>5171.0600000000004</v>
      </c>
      <c r="P24" s="44">
        <v>204.09</v>
      </c>
      <c r="Q24" s="44">
        <v>316.87</v>
      </c>
      <c r="R24" s="43">
        <v>0</v>
      </c>
      <c r="S24" s="43">
        <v>514.6</v>
      </c>
      <c r="T24" s="30">
        <f t="shared" si="3"/>
        <v>64.151111111111121</v>
      </c>
      <c r="U24" s="30">
        <f t="shared" si="4"/>
        <v>100</v>
      </c>
      <c r="V24" s="46">
        <f t="shared" si="5"/>
        <v>100</v>
      </c>
      <c r="W24" s="46">
        <f t="shared" si="6"/>
        <v>100</v>
      </c>
      <c r="X24" s="46">
        <f t="shared" si="7"/>
        <v>100</v>
      </c>
      <c r="Y24" s="46">
        <v>0</v>
      </c>
      <c r="Z24" s="46">
        <f t="shared" ref="Z24:Z26" si="10">S24/M24*100</f>
        <v>100</v>
      </c>
      <c r="AA24" s="4"/>
      <c r="AB24" s="13"/>
      <c r="AC24" s="14"/>
      <c r="AD24" s="6"/>
      <c r="AE24" s="6"/>
      <c r="AF24" s="6"/>
      <c r="AG24" s="6"/>
      <c r="AH24" s="6"/>
      <c r="AI24" s="6"/>
      <c r="AJ24" s="8"/>
    </row>
    <row r="25" spans="1:38" ht="31.5" x14ac:dyDescent="0.25">
      <c r="A25" s="42" t="s">
        <v>20</v>
      </c>
      <c r="B25" s="29">
        <f t="shared" si="8"/>
        <v>3390</v>
      </c>
      <c r="C25" s="43">
        <v>3390</v>
      </c>
      <c r="D25" s="43">
        <v>0</v>
      </c>
      <c r="E25" s="43">
        <v>0</v>
      </c>
      <c r="F25" s="43">
        <v>0</v>
      </c>
      <c r="G25" s="43">
        <v>0</v>
      </c>
      <c r="H25" s="29">
        <f>SUM(I25:M25)</f>
        <v>2551.2299999999996</v>
      </c>
      <c r="I25" s="43">
        <v>2138.2399999999998</v>
      </c>
      <c r="J25" s="43">
        <v>0</v>
      </c>
      <c r="K25" s="43">
        <v>0</v>
      </c>
      <c r="L25" s="43">
        <v>412.99</v>
      </c>
      <c r="M25" s="43">
        <v>0</v>
      </c>
      <c r="N25" s="45">
        <f t="shared" si="2"/>
        <v>2551.2299999999996</v>
      </c>
      <c r="O25" s="44">
        <v>2138.2399999999998</v>
      </c>
      <c r="P25" s="44">
        <v>0</v>
      </c>
      <c r="Q25" s="44">
        <v>0</v>
      </c>
      <c r="R25" s="43">
        <v>412.99</v>
      </c>
      <c r="S25" s="43">
        <v>0</v>
      </c>
      <c r="T25" s="30">
        <f t="shared" si="3"/>
        <v>75.257522123893793</v>
      </c>
      <c r="U25" s="30">
        <f t="shared" si="4"/>
        <v>100</v>
      </c>
      <c r="V25" s="46">
        <f t="shared" si="5"/>
        <v>100</v>
      </c>
      <c r="W25" s="46">
        <v>0</v>
      </c>
      <c r="X25" s="46">
        <v>0</v>
      </c>
      <c r="Y25" s="46">
        <f>R25/L25*100</f>
        <v>100</v>
      </c>
      <c r="Z25" s="46">
        <v>0</v>
      </c>
      <c r="AA25" s="4"/>
      <c r="AB25" s="13"/>
      <c r="AC25" s="16"/>
      <c r="AD25" s="17"/>
      <c r="AE25" s="18"/>
      <c r="AF25" s="18"/>
      <c r="AG25" s="18"/>
      <c r="AH25" s="18"/>
      <c r="AI25" s="18"/>
      <c r="AJ25" s="19"/>
      <c r="AK25" s="6"/>
    </row>
    <row r="26" spans="1:38" ht="15.75" x14ac:dyDescent="0.25">
      <c r="A26" s="47" t="s">
        <v>4</v>
      </c>
      <c r="B26" s="29">
        <f t="shared" ref="B26:S26" si="11">SUM(B19:B25)</f>
        <v>51818</v>
      </c>
      <c r="C26" s="29">
        <f t="shared" si="11"/>
        <v>38864</v>
      </c>
      <c r="D26" s="29">
        <f t="shared" si="11"/>
        <v>6736</v>
      </c>
      <c r="E26" s="29">
        <f t="shared" si="11"/>
        <v>6218</v>
      </c>
      <c r="F26" s="29">
        <f t="shared" si="11"/>
        <v>0</v>
      </c>
      <c r="G26" s="29">
        <f t="shared" si="11"/>
        <v>0</v>
      </c>
      <c r="H26" s="29">
        <f t="shared" si="11"/>
        <v>33931.589999999997</v>
      </c>
      <c r="I26" s="29">
        <f t="shared" si="11"/>
        <v>24513.379999999997</v>
      </c>
      <c r="J26" s="29">
        <f t="shared" si="11"/>
        <v>3981.4700000000003</v>
      </c>
      <c r="K26" s="29">
        <f t="shared" si="11"/>
        <v>4189.6500000000005</v>
      </c>
      <c r="L26" s="29">
        <f t="shared" si="11"/>
        <v>412.99</v>
      </c>
      <c r="M26" s="29">
        <f t="shared" si="11"/>
        <v>834.1</v>
      </c>
      <c r="N26" s="29">
        <f t="shared" si="11"/>
        <v>33931.589999999997</v>
      </c>
      <c r="O26" s="29">
        <f t="shared" si="11"/>
        <v>24513.379999999997</v>
      </c>
      <c r="P26" s="29">
        <f t="shared" si="11"/>
        <v>3981.4700000000003</v>
      </c>
      <c r="Q26" s="29">
        <f t="shared" si="11"/>
        <v>4189.6500000000005</v>
      </c>
      <c r="R26" s="29">
        <f t="shared" si="11"/>
        <v>412.99</v>
      </c>
      <c r="S26" s="29">
        <f t="shared" si="11"/>
        <v>834.1</v>
      </c>
      <c r="T26" s="30">
        <f t="shared" si="3"/>
        <v>65.482245551738771</v>
      </c>
      <c r="U26" s="30">
        <f t="shared" si="4"/>
        <v>100</v>
      </c>
      <c r="V26" s="46">
        <f t="shared" si="5"/>
        <v>100</v>
      </c>
      <c r="W26" s="46">
        <f t="shared" si="6"/>
        <v>100</v>
      </c>
      <c r="X26" s="46">
        <f t="shared" si="7"/>
        <v>100</v>
      </c>
      <c r="Y26" s="46">
        <f t="shared" ref="Y26" si="12">R26/L26*100</f>
        <v>100</v>
      </c>
      <c r="Z26" s="46">
        <f t="shared" si="10"/>
        <v>100</v>
      </c>
      <c r="AA26" s="4"/>
      <c r="AB26" s="13"/>
      <c r="AC26" s="8"/>
      <c r="AD26" s="8"/>
      <c r="AE26" s="8"/>
      <c r="AF26" s="8"/>
      <c r="AG26" s="8"/>
      <c r="AH26" s="8"/>
      <c r="AI26" s="8"/>
      <c r="AJ26" s="8"/>
    </row>
    <row r="27" spans="1:38" ht="15.75" x14ac:dyDescent="0.25">
      <c r="A27" s="48" t="s">
        <v>10</v>
      </c>
      <c r="B27" s="49">
        <f>SUM(C27:F27)</f>
        <v>1</v>
      </c>
      <c r="C27" s="50">
        <f>C26/B26</f>
        <v>0.75000964915666368</v>
      </c>
      <c r="D27" s="50">
        <f>D26/B26</f>
        <v>0.12999343857346868</v>
      </c>
      <c r="E27" s="50">
        <f>E26/B26</f>
        <v>0.11999691226986761</v>
      </c>
      <c r="F27" s="50">
        <f>F26/B26</f>
        <v>0</v>
      </c>
      <c r="G27" s="50">
        <f>G26/C26</f>
        <v>0</v>
      </c>
      <c r="H27" s="49">
        <f>SUM(I27:M27)</f>
        <v>1</v>
      </c>
      <c r="I27" s="50">
        <f>I26/H26</f>
        <v>0.72243534712048563</v>
      </c>
      <c r="J27" s="50">
        <f>J26/H26</f>
        <v>0.11733815008374204</v>
      </c>
      <c r="K27" s="50">
        <f>K26/H26</f>
        <v>0.12347343581600512</v>
      </c>
      <c r="L27" s="50">
        <f>L26/H26</f>
        <v>1.2171253984856002E-2</v>
      </c>
      <c r="M27" s="50">
        <f>M26/H26</f>
        <v>2.4581812994911235E-2</v>
      </c>
      <c r="N27" s="49">
        <f>SUM(O27:S27)</f>
        <v>1</v>
      </c>
      <c r="O27" s="50">
        <f>O26/N26</f>
        <v>0.72243534712048563</v>
      </c>
      <c r="P27" s="50">
        <f>P26/N26</f>
        <v>0.11733815008374204</v>
      </c>
      <c r="Q27" s="50">
        <f>Q26/N26</f>
        <v>0.12347343581600512</v>
      </c>
      <c r="R27" s="50">
        <f>R26/N26</f>
        <v>1.2171253984856002E-2</v>
      </c>
      <c r="S27" s="50">
        <f>S26/N26</f>
        <v>2.4581812994911235E-2</v>
      </c>
      <c r="T27" s="51"/>
      <c r="U27" s="21"/>
      <c r="V27" s="21"/>
      <c r="W27" s="21"/>
      <c r="X27" s="21"/>
      <c r="Y27" s="46">
        <v>0</v>
      </c>
      <c r="Z27" s="21"/>
      <c r="AB27" s="8"/>
      <c r="AC27" s="8"/>
      <c r="AD27" s="8"/>
      <c r="AE27" s="20"/>
      <c r="AF27" s="64"/>
      <c r="AG27" s="64"/>
      <c r="AH27" s="63"/>
      <c r="AI27" s="64"/>
      <c r="AJ27" s="8"/>
    </row>
    <row r="28" spans="1:38" ht="15.75" x14ac:dyDescent="0.25">
      <c r="A28" s="52" t="s">
        <v>9</v>
      </c>
      <c r="B28" s="53">
        <f>B13-B26</f>
        <v>0</v>
      </c>
      <c r="C28" s="21"/>
      <c r="D28" s="21"/>
      <c r="E28" s="21"/>
      <c r="F28" s="21"/>
      <c r="G28" s="21"/>
      <c r="H28" s="53">
        <f>H13-H26</f>
        <v>0</v>
      </c>
      <c r="I28" s="21"/>
      <c r="J28" s="21"/>
      <c r="K28" s="21"/>
      <c r="L28" s="21"/>
      <c r="M28" s="21"/>
      <c r="N28" s="54">
        <f>N13-N26</f>
        <v>0</v>
      </c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B28" s="8"/>
      <c r="AC28" s="8"/>
      <c r="AD28" s="8"/>
      <c r="AE28" s="6"/>
      <c r="AF28" s="8"/>
      <c r="AG28" s="6"/>
      <c r="AH28" s="8"/>
      <c r="AI28" s="6"/>
      <c r="AJ28" s="8"/>
    </row>
    <row r="29" spans="1:38" ht="15.75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38" ht="15.75" x14ac:dyDescent="0.25">
      <c r="A30" s="39" t="s">
        <v>27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38" ht="15.75" x14ac:dyDescent="0.25">
      <c r="A31" s="39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38" ht="15.75" x14ac:dyDescent="0.25">
      <c r="A32" s="39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x14ac:dyDescent="0.25">
      <c r="A35" s="21" t="s">
        <v>30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x14ac:dyDescent="0.25">
      <c r="A37" s="21" t="s">
        <v>31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</sheetData>
  <mergeCells count="43">
    <mergeCell ref="AH16:AI16"/>
    <mergeCell ref="AC16:AC17"/>
    <mergeCell ref="L11:M11"/>
    <mergeCell ref="L17:M17"/>
    <mergeCell ref="V17:X17"/>
    <mergeCell ref="N16:S16"/>
    <mergeCell ref="Y11:Z11"/>
    <mergeCell ref="Y17:Z17"/>
    <mergeCell ref="U16:Z16"/>
    <mergeCell ref="O11:Q11"/>
    <mergeCell ref="U11:U12"/>
    <mergeCell ref="N17:N18"/>
    <mergeCell ref="N11:N12"/>
    <mergeCell ref="I6:M6"/>
    <mergeCell ref="AF27:AG27"/>
    <mergeCell ref="H10:L10"/>
    <mergeCell ref="I5:M5"/>
    <mergeCell ref="I7:M7"/>
    <mergeCell ref="N10:S10"/>
    <mergeCell ref="U10:Z10"/>
    <mergeCell ref="T10:T11"/>
    <mergeCell ref="T16:T17"/>
    <mergeCell ref="AH27:AI27"/>
    <mergeCell ref="R17:S17"/>
    <mergeCell ref="R11:S11"/>
    <mergeCell ref="V11:X11"/>
    <mergeCell ref="A16:A18"/>
    <mergeCell ref="B11:B12"/>
    <mergeCell ref="C17:E17"/>
    <mergeCell ref="B17:B18"/>
    <mergeCell ref="H16:L16"/>
    <mergeCell ref="H17:H18"/>
    <mergeCell ref="I17:K17"/>
    <mergeCell ref="F11:G11"/>
    <mergeCell ref="F17:G17"/>
    <mergeCell ref="B16:G16"/>
    <mergeCell ref="O17:Q17"/>
    <mergeCell ref="U17:U18"/>
    <mergeCell ref="B10:G10"/>
    <mergeCell ref="A10:A12"/>
    <mergeCell ref="H11:H12"/>
    <mergeCell ref="I11:K11"/>
    <mergeCell ref="C11:E11"/>
  </mergeCells>
  <pageMargins left="0.78740157480314965" right="0" top="0.98425196850393704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Madara Greizina</cp:lastModifiedBy>
  <cp:lastPrinted>2016-04-21T13:28:48Z</cp:lastPrinted>
  <dcterms:created xsi:type="dcterms:W3CDTF">2014-01-23T10:43:45Z</dcterms:created>
  <dcterms:modified xsi:type="dcterms:W3CDTF">2016-04-21T13:28:53Z</dcterms:modified>
</cp:coreProperties>
</file>