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365" windowHeight="11835" activeTab="3"/>
  </bookViews>
  <sheets>
    <sheet name="07.1.2." sheetId="6" r:id="rId1"/>
    <sheet name="08.4.2." sheetId="3" r:id="rId2"/>
    <sheet name="24.pielikums" sheetId="4" r:id="rId3"/>
    <sheet name="26.pielikums" sheetId="5" r:id="rId4"/>
  </sheets>
  <definedNames>
    <definedName name="_xlnm._FilterDatabase" localSheetId="0" hidden="1">'07.1.2.'!$A$21:$P$303</definedName>
    <definedName name="_xlnm._FilterDatabase" localSheetId="1" hidden="1">'08.4.2.'!$A$21:$P$299</definedName>
    <definedName name="_xlnm.Print_Titles" localSheetId="0">'07.1.2.'!$21:$21</definedName>
    <definedName name="_xlnm.Print_Titles" localSheetId="1">'08.4.2.'!$21:$21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 s="1"/>
  <c r="F32" i="5"/>
  <c r="F31" i="5"/>
  <c r="F30" i="5"/>
  <c r="F29" i="5"/>
  <c r="F28" i="5"/>
  <c r="F27" i="5"/>
  <c r="F26" i="5"/>
  <c r="F25" i="5"/>
  <c r="F23" i="5"/>
  <c r="F22" i="5"/>
  <c r="F14" i="5"/>
  <c r="F15" i="5"/>
  <c r="F13" i="5"/>
  <c r="E37" i="5"/>
  <c r="E21" i="5"/>
  <c r="E20" i="5" s="1"/>
  <c r="E12" i="5"/>
  <c r="F21" i="5" l="1"/>
  <c r="F20" i="5" s="1"/>
  <c r="F12" i="5"/>
  <c r="D290" i="6" l="1"/>
  <c r="D283" i="6"/>
  <c r="D281" i="6"/>
  <c r="D277" i="6"/>
  <c r="D271" i="6" s="1"/>
  <c r="D270" i="6" s="1"/>
  <c r="D273" i="6"/>
  <c r="D265" i="6"/>
  <c r="D260" i="6" s="1"/>
  <c r="D261" i="6"/>
  <c r="D254" i="6"/>
  <c r="D253" i="6" s="1"/>
  <c r="D248" i="6"/>
  <c r="D240" i="6"/>
  <c r="D237" i="6"/>
  <c r="D235" i="6"/>
  <c r="D229" i="6"/>
  <c r="D218" i="6"/>
  <c r="D207" i="6"/>
  <c r="D200" i="6"/>
  <c r="D198" i="6" s="1"/>
  <c r="D194" i="6"/>
  <c r="D193" i="6" s="1"/>
  <c r="D189" i="6" s="1"/>
  <c r="D190" i="6"/>
  <c r="D186" i="6"/>
  <c r="D181" i="6"/>
  <c r="D177" i="6"/>
  <c r="D168" i="6"/>
  <c r="D167" i="6" s="1"/>
  <c r="D162" i="6"/>
  <c r="D153" i="6"/>
  <c r="D146" i="6"/>
  <c r="D143" i="6"/>
  <c r="D138" i="6"/>
  <c r="D133" i="6"/>
  <c r="D132" i="6" s="1"/>
  <c r="D130" i="6"/>
  <c r="D124" i="6"/>
  <c r="D118" i="6"/>
  <c r="D114" i="6"/>
  <c r="D105" i="6"/>
  <c r="D97" i="6"/>
  <c r="D91" i="6"/>
  <c r="D86" i="6"/>
  <c r="D82" i="6"/>
  <c r="D79" i="6"/>
  <c r="D71" i="6"/>
  <c r="D60" i="6"/>
  <c r="D57" i="6"/>
  <c r="D45" i="6"/>
  <c r="D24" i="6"/>
  <c r="D289" i="6" s="1"/>
  <c r="D288" i="6" s="1"/>
  <c r="O298" i="6"/>
  <c r="L298" i="6"/>
  <c r="I298" i="6"/>
  <c r="F298" i="6"/>
  <c r="O297" i="6"/>
  <c r="L297" i="6"/>
  <c r="I297" i="6"/>
  <c r="F297" i="6"/>
  <c r="O296" i="6"/>
  <c r="L296" i="6"/>
  <c r="I296" i="6"/>
  <c r="F296" i="6"/>
  <c r="O295" i="6"/>
  <c r="L295" i="6"/>
  <c r="I295" i="6"/>
  <c r="F295" i="6"/>
  <c r="O294" i="6"/>
  <c r="L294" i="6"/>
  <c r="I294" i="6"/>
  <c r="F294" i="6"/>
  <c r="O293" i="6"/>
  <c r="L293" i="6"/>
  <c r="I293" i="6"/>
  <c r="F293" i="6"/>
  <c r="O292" i="6"/>
  <c r="L292" i="6"/>
  <c r="I292" i="6"/>
  <c r="F292" i="6"/>
  <c r="O291" i="6"/>
  <c r="L291" i="6"/>
  <c r="I291" i="6"/>
  <c r="F291" i="6"/>
  <c r="N290" i="6"/>
  <c r="M290" i="6"/>
  <c r="K290" i="6"/>
  <c r="J290" i="6"/>
  <c r="L290" i="6" s="1"/>
  <c r="H290" i="6"/>
  <c r="G290" i="6"/>
  <c r="E290" i="6"/>
  <c r="F290" i="6" s="1"/>
  <c r="O285" i="6"/>
  <c r="L285" i="6"/>
  <c r="I285" i="6"/>
  <c r="F285" i="6"/>
  <c r="O284" i="6"/>
  <c r="L284" i="6"/>
  <c r="I284" i="6"/>
  <c r="F284" i="6"/>
  <c r="N283" i="6"/>
  <c r="O283" i="6" s="1"/>
  <c r="M283" i="6"/>
  <c r="K283" i="6"/>
  <c r="J283" i="6"/>
  <c r="H283" i="6"/>
  <c r="G283" i="6"/>
  <c r="E283" i="6"/>
  <c r="O282" i="6"/>
  <c r="L282" i="6"/>
  <c r="I282" i="6"/>
  <c r="F282" i="6"/>
  <c r="N281" i="6"/>
  <c r="M281" i="6"/>
  <c r="K281" i="6"/>
  <c r="J281" i="6"/>
  <c r="H281" i="6"/>
  <c r="I281" i="6" s="1"/>
  <c r="G281" i="6"/>
  <c r="E281" i="6"/>
  <c r="F281" i="6"/>
  <c r="O280" i="6"/>
  <c r="L280" i="6"/>
  <c r="I280" i="6"/>
  <c r="F280" i="6"/>
  <c r="O279" i="6"/>
  <c r="L279" i="6"/>
  <c r="I279" i="6"/>
  <c r="F279" i="6"/>
  <c r="O278" i="6"/>
  <c r="L278" i="6"/>
  <c r="I278" i="6"/>
  <c r="F278" i="6"/>
  <c r="N277" i="6"/>
  <c r="M277" i="6"/>
  <c r="K277" i="6"/>
  <c r="J277" i="6"/>
  <c r="H277" i="6"/>
  <c r="G277" i="6"/>
  <c r="E277" i="6"/>
  <c r="O276" i="6"/>
  <c r="L276" i="6"/>
  <c r="I276" i="6"/>
  <c r="F276" i="6"/>
  <c r="O275" i="6"/>
  <c r="L275" i="6"/>
  <c r="I275" i="6"/>
  <c r="F275" i="6"/>
  <c r="O274" i="6"/>
  <c r="L274" i="6"/>
  <c r="I274" i="6"/>
  <c r="F274" i="6"/>
  <c r="N273" i="6"/>
  <c r="M273" i="6"/>
  <c r="K273" i="6"/>
  <c r="J273" i="6"/>
  <c r="H273" i="6"/>
  <c r="G273" i="6"/>
  <c r="E273" i="6"/>
  <c r="F273" i="6" s="1"/>
  <c r="O272" i="6"/>
  <c r="L272" i="6"/>
  <c r="I272" i="6"/>
  <c r="F272" i="6"/>
  <c r="K271" i="6"/>
  <c r="K270" i="6" s="1"/>
  <c r="O269" i="6"/>
  <c r="L269" i="6"/>
  <c r="I269" i="6"/>
  <c r="F269" i="6"/>
  <c r="O268" i="6"/>
  <c r="L268" i="6"/>
  <c r="I268" i="6"/>
  <c r="F268" i="6"/>
  <c r="O267" i="6"/>
  <c r="L267" i="6"/>
  <c r="I267" i="6"/>
  <c r="F267" i="6"/>
  <c r="O266" i="6"/>
  <c r="L266" i="6"/>
  <c r="I266" i="6"/>
  <c r="F266" i="6"/>
  <c r="N265" i="6"/>
  <c r="M265" i="6"/>
  <c r="K265" i="6"/>
  <c r="J265" i="6"/>
  <c r="H265" i="6"/>
  <c r="G265" i="6"/>
  <c r="E265" i="6"/>
  <c r="O264" i="6"/>
  <c r="L264" i="6"/>
  <c r="I264" i="6"/>
  <c r="F264" i="6"/>
  <c r="O263" i="6"/>
  <c r="L263" i="6"/>
  <c r="I263" i="6"/>
  <c r="C263" i="6" s="1"/>
  <c r="F263" i="6"/>
  <c r="O262" i="6"/>
  <c r="L262" i="6"/>
  <c r="I262" i="6"/>
  <c r="F262" i="6"/>
  <c r="N261" i="6"/>
  <c r="M261" i="6"/>
  <c r="K261" i="6"/>
  <c r="J261" i="6"/>
  <c r="H261" i="6"/>
  <c r="G261" i="6"/>
  <c r="E261" i="6"/>
  <c r="H260" i="6"/>
  <c r="O259" i="6"/>
  <c r="L259" i="6"/>
  <c r="I259" i="6"/>
  <c r="F259" i="6"/>
  <c r="O258" i="6"/>
  <c r="L258" i="6"/>
  <c r="I258" i="6"/>
  <c r="F258" i="6"/>
  <c r="O257" i="6"/>
  <c r="L257" i="6"/>
  <c r="I257" i="6"/>
  <c r="F257" i="6"/>
  <c r="O256" i="6"/>
  <c r="L256" i="6"/>
  <c r="I256" i="6"/>
  <c r="F256" i="6"/>
  <c r="O255" i="6"/>
  <c r="L255" i="6"/>
  <c r="I255" i="6"/>
  <c r="F255" i="6"/>
  <c r="N254" i="6"/>
  <c r="N253" i="6" s="1"/>
  <c r="M254" i="6"/>
  <c r="K254" i="6"/>
  <c r="L254" i="6" s="1"/>
  <c r="J254" i="6"/>
  <c r="H254" i="6"/>
  <c r="G254" i="6"/>
  <c r="G253" i="6" s="1"/>
  <c r="E254" i="6"/>
  <c r="E253" i="6" s="1"/>
  <c r="J253" i="6"/>
  <c r="O252" i="6"/>
  <c r="L252" i="6"/>
  <c r="I252" i="6"/>
  <c r="F252" i="6"/>
  <c r="O251" i="6"/>
  <c r="L251" i="6"/>
  <c r="I251" i="6"/>
  <c r="F251" i="6"/>
  <c r="O250" i="6"/>
  <c r="L250" i="6"/>
  <c r="I250" i="6"/>
  <c r="F250" i="6"/>
  <c r="O249" i="6"/>
  <c r="L249" i="6"/>
  <c r="I249" i="6"/>
  <c r="F249" i="6"/>
  <c r="N248" i="6"/>
  <c r="O248" i="6" s="1"/>
  <c r="M248" i="6"/>
  <c r="K248" i="6"/>
  <c r="J248" i="6"/>
  <c r="H248" i="6"/>
  <c r="G248" i="6"/>
  <c r="F248" i="6"/>
  <c r="E248" i="6"/>
  <c r="O247" i="6"/>
  <c r="L247" i="6"/>
  <c r="I247" i="6"/>
  <c r="F247" i="6"/>
  <c r="O246" i="6"/>
  <c r="L246" i="6"/>
  <c r="I246" i="6"/>
  <c r="F246" i="6"/>
  <c r="O245" i="6"/>
  <c r="L245" i="6"/>
  <c r="I245" i="6"/>
  <c r="C245" i="6" s="1"/>
  <c r="F245" i="6"/>
  <c r="O244" i="6"/>
  <c r="L244" i="6"/>
  <c r="I244" i="6"/>
  <c r="F244" i="6"/>
  <c r="O243" i="6"/>
  <c r="L243" i="6"/>
  <c r="I243" i="6"/>
  <c r="C243" i="6" s="1"/>
  <c r="F243" i="6"/>
  <c r="O242" i="6"/>
  <c r="L242" i="6"/>
  <c r="I242" i="6"/>
  <c r="F242" i="6"/>
  <c r="O241" i="6"/>
  <c r="L241" i="6"/>
  <c r="I241" i="6"/>
  <c r="F241" i="6"/>
  <c r="N240" i="6"/>
  <c r="M240" i="6"/>
  <c r="K240" i="6"/>
  <c r="J240" i="6"/>
  <c r="H240" i="6"/>
  <c r="G240" i="6"/>
  <c r="E240" i="6"/>
  <c r="F240" i="6" s="1"/>
  <c r="O239" i="6"/>
  <c r="L239" i="6"/>
  <c r="I239" i="6"/>
  <c r="F239" i="6"/>
  <c r="O238" i="6"/>
  <c r="L238" i="6"/>
  <c r="I238" i="6"/>
  <c r="F238" i="6"/>
  <c r="N237" i="6"/>
  <c r="M237" i="6"/>
  <c r="O237" i="6" s="1"/>
  <c r="K237" i="6"/>
  <c r="J237" i="6"/>
  <c r="L237" i="6" s="1"/>
  <c r="H237" i="6"/>
  <c r="G237" i="6"/>
  <c r="I237" i="6" s="1"/>
  <c r="E237" i="6"/>
  <c r="O236" i="6"/>
  <c r="L236" i="6"/>
  <c r="I236" i="6"/>
  <c r="F236" i="6"/>
  <c r="N235" i="6"/>
  <c r="M235" i="6"/>
  <c r="K235" i="6"/>
  <c r="J235" i="6"/>
  <c r="H235" i="6"/>
  <c r="H233" i="6" s="1"/>
  <c r="G235" i="6"/>
  <c r="E235" i="6"/>
  <c r="O234" i="6"/>
  <c r="L234" i="6"/>
  <c r="I234" i="6"/>
  <c r="F234" i="6"/>
  <c r="O231" i="6"/>
  <c r="L231" i="6"/>
  <c r="I231" i="6"/>
  <c r="F231" i="6"/>
  <c r="O230" i="6"/>
  <c r="L230" i="6"/>
  <c r="I230" i="6"/>
  <c r="F230" i="6"/>
  <c r="N229" i="6"/>
  <c r="M229" i="6"/>
  <c r="K229" i="6"/>
  <c r="J229" i="6"/>
  <c r="H229" i="6"/>
  <c r="G229" i="6"/>
  <c r="I229" i="6" s="1"/>
  <c r="E229" i="6"/>
  <c r="F229" i="6" s="1"/>
  <c r="O228" i="6"/>
  <c r="L228" i="6"/>
  <c r="I228" i="6"/>
  <c r="F228" i="6"/>
  <c r="O227" i="6"/>
  <c r="L227" i="6"/>
  <c r="I227" i="6"/>
  <c r="F227" i="6"/>
  <c r="O226" i="6"/>
  <c r="L226" i="6"/>
  <c r="I226" i="6"/>
  <c r="F226" i="6"/>
  <c r="O225" i="6"/>
  <c r="L225" i="6"/>
  <c r="I225" i="6"/>
  <c r="F225" i="6"/>
  <c r="O224" i="6"/>
  <c r="L224" i="6"/>
  <c r="I224" i="6"/>
  <c r="F224" i="6"/>
  <c r="O223" i="6"/>
  <c r="L223" i="6"/>
  <c r="I223" i="6"/>
  <c r="C223" i="6" s="1"/>
  <c r="F223" i="6"/>
  <c r="O222" i="6"/>
  <c r="L222" i="6"/>
  <c r="I222" i="6"/>
  <c r="F222" i="6"/>
  <c r="O221" i="6"/>
  <c r="L221" i="6"/>
  <c r="I221" i="6"/>
  <c r="F221" i="6"/>
  <c r="O220" i="6"/>
  <c r="L220" i="6"/>
  <c r="I220" i="6"/>
  <c r="F220" i="6"/>
  <c r="O219" i="6"/>
  <c r="L219" i="6"/>
  <c r="I219" i="6"/>
  <c r="F219" i="6"/>
  <c r="N218" i="6"/>
  <c r="M218" i="6"/>
  <c r="K218" i="6"/>
  <c r="J218" i="6"/>
  <c r="H218" i="6"/>
  <c r="G218" i="6"/>
  <c r="E218" i="6"/>
  <c r="O217" i="6"/>
  <c r="L217" i="6"/>
  <c r="I217" i="6"/>
  <c r="F217" i="6"/>
  <c r="O216" i="6"/>
  <c r="L216" i="6"/>
  <c r="I216" i="6"/>
  <c r="F216" i="6"/>
  <c r="O215" i="6"/>
  <c r="L215" i="6"/>
  <c r="I215" i="6"/>
  <c r="F215" i="6"/>
  <c r="C215" i="6" s="1"/>
  <c r="O214" i="6"/>
  <c r="L214" i="6"/>
  <c r="I214" i="6"/>
  <c r="F214" i="6"/>
  <c r="O213" i="6"/>
  <c r="L213" i="6"/>
  <c r="I213" i="6"/>
  <c r="F213" i="6"/>
  <c r="O212" i="6"/>
  <c r="L212" i="6"/>
  <c r="I212" i="6"/>
  <c r="F212" i="6"/>
  <c r="O211" i="6"/>
  <c r="L211" i="6"/>
  <c r="I211" i="6"/>
  <c r="F211" i="6"/>
  <c r="O210" i="6"/>
  <c r="L210" i="6"/>
  <c r="I210" i="6"/>
  <c r="F210" i="6"/>
  <c r="O209" i="6"/>
  <c r="L209" i="6"/>
  <c r="I209" i="6"/>
  <c r="F209" i="6"/>
  <c r="O208" i="6"/>
  <c r="L208" i="6"/>
  <c r="I208" i="6"/>
  <c r="F208" i="6"/>
  <c r="N207" i="6"/>
  <c r="O207" i="6" s="1"/>
  <c r="M207" i="6"/>
  <c r="K207" i="6"/>
  <c r="J207" i="6"/>
  <c r="H207" i="6"/>
  <c r="H206" i="6" s="1"/>
  <c r="G207" i="6"/>
  <c r="E207" i="6"/>
  <c r="F207" i="6" s="1"/>
  <c r="O205" i="6"/>
  <c r="L205" i="6"/>
  <c r="I205" i="6"/>
  <c r="F205" i="6"/>
  <c r="O204" i="6"/>
  <c r="L204" i="6"/>
  <c r="I204" i="6"/>
  <c r="F204" i="6"/>
  <c r="O203" i="6"/>
  <c r="L203" i="6"/>
  <c r="I203" i="6"/>
  <c r="F203" i="6"/>
  <c r="O202" i="6"/>
  <c r="L202" i="6"/>
  <c r="I202" i="6"/>
  <c r="F202" i="6"/>
  <c r="O201" i="6"/>
  <c r="L201" i="6"/>
  <c r="I201" i="6"/>
  <c r="F201" i="6"/>
  <c r="N200" i="6"/>
  <c r="N198" i="6" s="1"/>
  <c r="M200" i="6"/>
  <c r="K200" i="6"/>
  <c r="K198" i="6" s="1"/>
  <c r="J200" i="6"/>
  <c r="H200" i="6"/>
  <c r="I200" i="6" s="1"/>
  <c r="G200" i="6"/>
  <c r="E200" i="6"/>
  <c r="E198" i="6" s="1"/>
  <c r="O199" i="6"/>
  <c r="L199" i="6"/>
  <c r="I199" i="6"/>
  <c r="F199" i="6"/>
  <c r="G198" i="6"/>
  <c r="O195" i="6"/>
  <c r="L195" i="6"/>
  <c r="I195" i="6"/>
  <c r="F195" i="6"/>
  <c r="N194" i="6"/>
  <c r="M194" i="6"/>
  <c r="M193" i="6" s="1"/>
  <c r="K194" i="6"/>
  <c r="K193" i="6" s="1"/>
  <c r="J194" i="6"/>
  <c r="J193" i="6" s="1"/>
  <c r="H194" i="6"/>
  <c r="H193" i="6" s="1"/>
  <c r="G194" i="6"/>
  <c r="G193" i="6" s="1"/>
  <c r="E194" i="6"/>
  <c r="E193" i="6" s="1"/>
  <c r="O192" i="6"/>
  <c r="L192" i="6"/>
  <c r="I192" i="6"/>
  <c r="F192" i="6"/>
  <c r="O191" i="6"/>
  <c r="L191" i="6"/>
  <c r="I191" i="6"/>
  <c r="F191" i="6"/>
  <c r="N190" i="6"/>
  <c r="M190" i="6"/>
  <c r="K190" i="6"/>
  <c r="J190" i="6"/>
  <c r="H190" i="6"/>
  <c r="G190" i="6"/>
  <c r="E190" i="6"/>
  <c r="O188" i="6"/>
  <c r="L188" i="6"/>
  <c r="I188" i="6"/>
  <c r="F188" i="6"/>
  <c r="O187" i="6"/>
  <c r="L187" i="6"/>
  <c r="I187" i="6"/>
  <c r="F187" i="6"/>
  <c r="N186" i="6"/>
  <c r="M186" i="6"/>
  <c r="K186" i="6"/>
  <c r="J186" i="6"/>
  <c r="H186" i="6"/>
  <c r="G186" i="6"/>
  <c r="E186" i="6"/>
  <c r="F186" i="6" s="1"/>
  <c r="O185" i="6"/>
  <c r="L185" i="6"/>
  <c r="I185" i="6"/>
  <c r="F185" i="6"/>
  <c r="O184" i="6"/>
  <c r="L184" i="6"/>
  <c r="I184" i="6"/>
  <c r="F184" i="6"/>
  <c r="O183" i="6"/>
  <c r="L183" i="6"/>
  <c r="I183" i="6"/>
  <c r="F183" i="6"/>
  <c r="O182" i="6"/>
  <c r="L182" i="6"/>
  <c r="I182" i="6"/>
  <c r="F182" i="6"/>
  <c r="N181" i="6"/>
  <c r="M181" i="6"/>
  <c r="O181" i="6" s="1"/>
  <c r="K181" i="6"/>
  <c r="J181" i="6"/>
  <c r="H181" i="6"/>
  <c r="G181" i="6"/>
  <c r="E181" i="6"/>
  <c r="O180" i="6"/>
  <c r="L180" i="6"/>
  <c r="I180" i="6"/>
  <c r="F180" i="6"/>
  <c r="O179" i="6"/>
  <c r="L179" i="6"/>
  <c r="I179" i="6"/>
  <c r="F179" i="6"/>
  <c r="O178" i="6"/>
  <c r="L178" i="6"/>
  <c r="I178" i="6"/>
  <c r="F178" i="6"/>
  <c r="N177" i="6"/>
  <c r="N176" i="6" s="1"/>
  <c r="M177" i="6"/>
  <c r="K177" i="6"/>
  <c r="K176" i="6" s="1"/>
  <c r="J177" i="6"/>
  <c r="J176" i="6" s="1"/>
  <c r="J175" i="6" s="1"/>
  <c r="H177" i="6"/>
  <c r="H176" i="6" s="1"/>
  <c r="G177" i="6"/>
  <c r="E177" i="6"/>
  <c r="E176" i="6" s="1"/>
  <c r="E175" i="6" s="1"/>
  <c r="O174" i="6"/>
  <c r="L174" i="6"/>
  <c r="I174" i="6"/>
  <c r="F174" i="6"/>
  <c r="O173" i="6"/>
  <c r="L173" i="6"/>
  <c r="I173" i="6"/>
  <c r="F173" i="6"/>
  <c r="O172" i="6"/>
  <c r="L172" i="6"/>
  <c r="I172" i="6"/>
  <c r="F172" i="6"/>
  <c r="O171" i="6"/>
  <c r="L171" i="6"/>
  <c r="I171" i="6"/>
  <c r="F171" i="6"/>
  <c r="O170" i="6"/>
  <c r="L170" i="6"/>
  <c r="I170" i="6"/>
  <c r="F170" i="6"/>
  <c r="O169" i="6"/>
  <c r="L169" i="6"/>
  <c r="I169" i="6"/>
  <c r="F169" i="6"/>
  <c r="N168" i="6"/>
  <c r="N167" i="6" s="1"/>
  <c r="M168" i="6"/>
  <c r="M167" i="6" s="1"/>
  <c r="K168" i="6"/>
  <c r="K167" i="6" s="1"/>
  <c r="J168" i="6"/>
  <c r="H168" i="6"/>
  <c r="H167" i="6" s="1"/>
  <c r="G168" i="6"/>
  <c r="G167" i="6" s="1"/>
  <c r="E168" i="6"/>
  <c r="E167" i="6"/>
  <c r="O166" i="6"/>
  <c r="L166" i="6"/>
  <c r="I166" i="6"/>
  <c r="F166" i="6"/>
  <c r="O165" i="6"/>
  <c r="L165" i="6"/>
  <c r="I165" i="6"/>
  <c r="F165" i="6"/>
  <c r="O164" i="6"/>
  <c r="L164" i="6"/>
  <c r="I164" i="6"/>
  <c r="F164" i="6"/>
  <c r="O163" i="6"/>
  <c r="L163" i="6"/>
  <c r="I163" i="6"/>
  <c r="F163" i="6"/>
  <c r="N162" i="6"/>
  <c r="M162" i="6"/>
  <c r="K162" i="6"/>
  <c r="J162" i="6"/>
  <c r="H162" i="6"/>
  <c r="G162" i="6"/>
  <c r="E162" i="6"/>
  <c r="F162" i="6" s="1"/>
  <c r="O161" i="6"/>
  <c r="L161" i="6"/>
  <c r="I161" i="6"/>
  <c r="F161" i="6"/>
  <c r="O160" i="6"/>
  <c r="L160" i="6"/>
  <c r="I160" i="6"/>
  <c r="F160" i="6"/>
  <c r="O159" i="6"/>
  <c r="L159" i="6"/>
  <c r="I159" i="6"/>
  <c r="F159" i="6"/>
  <c r="O158" i="6"/>
  <c r="L158" i="6"/>
  <c r="I158" i="6"/>
  <c r="F158" i="6"/>
  <c r="O157" i="6"/>
  <c r="L157" i="6"/>
  <c r="I157" i="6"/>
  <c r="F157" i="6"/>
  <c r="O156" i="6"/>
  <c r="L156" i="6"/>
  <c r="I156" i="6"/>
  <c r="F156" i="6"/>
  <c r="O155" i="6"/>
  <c r="L155" i="6"/>
  <c r="I155" i="6"/>
  <c r="F155" i="6"/>
  <c r="O154" i="6"/>
  <c r="L154" i="6"/>
  <c r="I154" i="6"/>
  <c r="F154" i="6"/>
  <c r="N153" i="6"/>
  <c r="M153" i="6"/>
  <c r="K153" i="6"/>
  <c r="J153" i="6"/>
  <c r="H153" i="6"/>
  <c r="G153" i="6"/>
  <c r="E153" i="6"/>
  <c r="O152" i="6"/>
  <c r="L152" i="6"/>
  <c r="I152" i="6"/>
  <c r="F152" i="6"/>
  <c r="O151" i="6"/>
  <c r="L151" i="6"/>
  <c r="I151" i="6"/>
  <c r="F151" i="6"/>
  <c r="O150" i="6"/>
  <c r="L150" i="6"/>
  <c r="I150" i="6"/>
  <c r="F150" i="6"/>
  <c r="O149" i="6"/>
  <c r="L149" i="6"/>
  <c r="I149" i="6"/>
  <c r="F149" i="6"/>
  <c r="O148" i="6"/>
  <c r="L148" i="6"/>
  <c r="I148" i="6"/>
  <c r="F148" i="6"/>
  <c r="O147" i="6"/>
  <c r="L147" i="6"/>
  <c r="I147" i="6"/>
  <c r="F147" i="6"/>
  <c r="N146" i="6"/>
  <c r="M146" i="6"/>
  <c r="K146" i="6"/>
  <c r="J146" i="6"/>
  <c r="H146" i="6"/>
  <c r="G146" i="6"/>
  <c r="I146" i="6" s="1"/>
  <c r="E146" i="6"/>
  <c r="O145" i="6"/>
  <c r="L145" i="6"/>
  <c r="I145" i="6"/>
  <c r="F145" i="6"/>
  <c r="O144" i="6"/>
  <c r="L144" i="6"/>
  <c r="I144" i="6"/>
  <c r="F144" i="6"/>
  <c r="N143" i="6"/>
  <c r="M143" i="6"/>
  <c r="K143" i="6"/>
  <c r="J143" i="6"/>
  <c r="H143" i="6"/>
  <c r="G143" i="6"/>
  <c r="E143" i="6"/>
  <c r="O142" i="6"/>
  <c r="L142" i="6"/>
  <c r="I142" i="6"/>
  <c r="F142" i="6"/>
  <c r="O141" i="6"/>
  <c r="L141" i="6"/>
  <c r="I141" i="6"/>
  <c r="F141" i="6"/>
  <c r="O140" i="6"/>
  <c r="L140" i="6"/>
  <c r="I140" i="6"/>
  <c r="F140" i="6"/>
  <c r="O139" i="6"/>
  <c r="L139" i="6"/>
  <c r="I139" i="6"/>
  <c r="F139" i="6"/>
  <c r="N138" i="6"/>
  <c r="M138" i="6"/>
  <c r="K138" i="6"/>
  <c r="J138" i="6"/>
  <c r="H138" i="6"/>
  <c r="G138" i="6"/>
  <c r="E138" i="6"/>
  <c r="F138" i="6" s="1"/>
  <c r="O137" i="6"/>
  <c r="L137" i="6"/>
  <c r="I137" i="6"/>
  <c r="F137" i="6"/>
  <c r="O136" i="6"/>
  <c r="L136" i="6"/>
  <c r="I136" i="6"/>
  <c r="F136" i="6"/>
  <c r="O135" i="6"/>
  <c r="L135" i="6"/>
  <c r="I135" i="6"/>
  <c r="F135" i="6"/>
  <c r="O134" i="6"/>
  <c r="L134" i="6"/>
  <c r="I134" i="6"/>
  <c r="F134" i="6"/>
  <c r="N133" i="6"/>
  <c r="O133" i="6" s="1"/>
  <c r="M133" i="6"/>
  <c r="K133" i="6"/>
  <c r="J133" i="6"/>
  <c r="H133" i="6"/>
  <c r="G133" i="6"/>
  <c r="E133" i="6"/>
  <c r="F133" i="6" s="1"/>
  <c r="O131" i="6"/>
  <c r="L131" i="6"/>
  <c r="I131" i="6"/>
  <c r="F131" i="6"/>
  <c r="N130" i="6"/>
  <c r="M130" i="6"/>
  <c r="K130" i="6"/>
  <c r="J130" i="6"/>
  <c r="H130" i="6"/>
  <c r="G130" i="6"/>
  <c r="E130" i="6"/>
  <c r="O129" i="6"/>
  <c r="L129" i="6"/>
  <c r="I129" i="6"/>
  <c r="F129" i="6"/>
  <c r="O128" i="6"/>
  <c r="L128" i="6"/>
  <c r="I128" i="6"/>
  <c r="F128" i="6"/>
  <c r="O127" i="6"/>
  <c r="L127" i="6"/>
  <c r="I127" i="6"/>
  <c r="F127" i="6"/>
  <c r="O126" i="6"/>
  <c r="L126" i="6"/>
  <c r="I126" i="6"/>
  <c r="F126" i="6"/>
  <c r="O125" i="6"/>
  <c r="L125" i="6"/>
  <c r="I125" i="6"/>
  <c r="F125" i="6"/>
  <c r="N124" i="6"/>
  <c r="M124" i="6"/>
  <c r="K124" i="6"/>
  <c r="J124" i="6"/>
  <c r="H124" i="6"/>
  <c r="G124" i="6"/>
  <c r="E124" i="6"/>
  <c r="O123" i="6"/>
  <c r="L123" i="6"/>
  <c r="I123" i="6"/>
  <c r="F123" i="6"/>
  <c r="O122" i="6"/>
  <c r="L122" i="6"/>
  <c r="I122" i="6"/>
  <c r="F122" i="6"/>
  <c r="O121" i="6"/>
  <c r="L121" i="6"/>
  <c r="I121" i="6"/>
  <c r="F121" i="6"/>
  <c r="O120" i="6"/>
  <c r="L120" i="6"/>
  <c r="I120" i="6"/>
  <c r="F120" i="6"/>
  <c r="O119" i="6"/>
  <c r="L119" i="6"/>
  <c r="I119" i="6"/>
  <c r="F119" i="6"/>
  <c r="N118" i="6"/>
  <c r="M118" i="6"/>
  <c r="K118" i="6"/>
  <c r="J118" i="6"/>
  <c r="H118" i="6"/>
  <c r="G118" i="6"/>
  <c r="E118" i="6"/>
  <c r="F118" i="6" s="1"/>
  <c r="O117" i="6"/>
  <c r="L117" i="6"/>
  <c r="I117" i="6"/>
  <c r="F117" i="6"/>
  <c r="O116" i="6"/>
  <c r="L116" i="6"/>
  <c r="I116" i="6"/>
  <c r="F116" i="6"/>
  <c r="O115" i="6"/>
  <c r="L115" i="6"/>
  <c r="I115" i="6"/>
  <c r="F115" i="6"/>
  <c r="N114" i="6"/>
  <c r="M114" i="6"/>
  <c r="K114" i="6"/>
  <c r="J114" i="6"/>
  <c r="H114" i="6"/>
  <c r="G114" i="6"/>
  <c r="E114" i="6"/>
  <c r="O113" i="6"/>
  <c r="L113" i="6"/>
  <c r="I113" i="6"/>
  <c r="F113" i="6"/>
  <c r="O112" i="6"/>
  <c r="L112" i="6"/>
  <c r="I112" i="6"/>
  <c r="F112" i="6"/>
  <c r="O111" i="6"/>
  <c r="L111" i="6"/>
  <c r="I111" i="6"/>
  <c r="F111" i="6"/>
  <c r="O110" i="6"/>
  <c r="L110" i="6"/>
  <c r="I110" i="6"/>
  <c r="F110" i="6"/>
  <c r="O109" i="6"/>
  <c r="L109" i="6"/>
  <c r="I109" i="6"/>
  <c r="F109" i="6"/>
  <c r="O108" i="6"/>
  <c r="L108" i="6"/>
  <c r="I108" i="6"/>
  <c r="F108" i="6"/>
  <c r="O107" i="6"/>
  <c r="L107" i="6"/>
  <c r="I107" i="6"/>
  <c r="F107" i="6"/>
  <c r="O106" i="6"/>
  <c r="L106" i="6"/>
  <c r="I106" i="6"/>
  <c r="F106" i="6"/>
  <c r="N105" i="6"/>
  <c r="M105" i="6"/>
  <c r="K105" i="6"/>
  <c r="J105" i="6"/>
  <c r="H105" i="6"/>
  <c r="G105" i="6"/>
  <c r="E105" i="6"/>
  <c r="F105" i="6" s="1"/>
  <c r="O104" i="6"/>
  <c r="L104" i="6"/>
  <c r="I104" i="6"/>
  <c r="F104" i="6"/>
  <c r="O103" i="6"/>
  <c r="L103" i="6"/>
  <c r="I103" i="6"/>
  <c r="F103" i="6"/>
  <c r="O102" i="6"/>
  <c r="L102" i="6"/>
  <c r="I102" i="6"/>
  <c r="F102" i="6"/>
  <c r="O101" i="6"/>
  <c r="L101" i="6"/>
  <c r="I101" i="6"/>
  <c r="F101" i="6"/>
  <c r="O100" i="6"/>
  <c r="L100" i="6"/>
  <c r="I100" i="6"/>
  <c r="F100" i="6"/>
  <c r="O99" i="6"/>
  <c r="L99" i="6"/>
  <c r="I99" i="6"/>
  <c r="F99" i="6"/>
  <c r="O98" i="6"/>
  <c r="L98" i="6"/>
  <c r="I98" i="6"/>
  <c r="F98" i="6"/>
  <c r="N97" i="6"/>
  <c r="M97" i="6"/>
  <c r="K97" i="6"/>
  <c r="J97" i="6"/>
  <c r="H97" i="6"/>
  <c r="G97" i="6"/>
  <c r="E97" i="6"/>
  <c r="F97" i="6" s="1"/>
  <c r="O96" i="6"/>
  <c r="L96" i="6"/>
  <c r="I96" i="6"/>
  <c r="F96" i="6"/>
  <c r="O95" i="6"/>
  <c r="L95" i="6"/>
  <c r="I95" i="6"/>
  <c r="F95" i="6"/>
  <c r="O94" i="6"/>
  <c r="L94" i="6"/>
  <c r="I94" i="6"/>
  <c r="F94" i="6"/>
  <c r="O93" i="6"/>
  <c r="L93" i="6"/>
  <c r="I93" i="6"/>
  <c r="F93" i="6"/>
  <c r="O92" i="6"/>
  <c r="L92" i="6"/>
  <c r="I92" i="6"/>
  <c r="F92" i="6"/>
  <c r="N91" i="6"/>
  <c r="M91" i="6"/>
  <c r="K91" i="6"/>
  <c r="J91" i="6"/>
  <c r="H91" i="6"/>
  <c r="G91" i="6"/>
  <c r="E91" i="6"/>
  <c r="F91" i="6" s="1"/>
  <c r="O90" i="6"/>
  <c r="L90" i="6"/>
  <c r="I90" i="6"/>
  <c r="F90" i="6"/>
  <c r="O89" i="6"/>
  <c r="L89" i="6"/>
  <c r="I89" i="6"/>
  <c r="F89" i="6"/>
  <c r="O88" i="6"/>
  <c r="L88" i="6"/>
  <c r="I88" i="6"/>
  <c r="F88" i="6"/>
  <c r="O87" i="6"/>
  <c r="L87" i="6"/>
  <c r="I87" i="6"/>
  <c r="F87" i="6"/>
  <c r="N86" i="6"/>
  <c r="M86" i="6"/>
  <c r="K86" i="6"/>
  <c r="J86" i="6"/>
  <c r="H86" i="6"/>
  <c r="G86" i="6"/>
  <c r="E86" i="6"/>
  <c r="O84" i="6"/>
  <c r="L84" i="6"/>
  <c r="I84" i="6"/>
  <c r="F84" i="6"/>
  <c r="O83" i="6"/>
  <c r="L83" i="6"/>
  <c r="I83" i="6"/>
  <c r="F83" i="6"/>
  <c r="N82" i="6"/>
  <c r="M82" i="6"/>
  <c r="K82" i="6"/>
  <c r="J82" i="6"/>
  <c r="H82" i="6"/>
  <c r="G82" i="6"/>
  <c r="E82" i="6"/>
  <c r="E78" i="6" s="1"/>
  <c r="O81" i="6"/>
  <c r="L81" i="6"/>
  <c r="I81" i="6"/>
  <c r="F81" i="6"/>
  <c r="O80" i="6"/>
  <c r="L80" i="6"/>
  <c r="I80" i="6"/>
  <c r="F80" i="6"/>
  <c r="N79" i="6"/>
  <c r="N78" i="6" s="1"/>
  <c r="M79" i="6"/>
  <c r="K79" i="6"/>
  <c r="J79" i="6"/>
  <c r="J78" i="6" s="1"/>
  <c r="H79" i="6"/>
  <c r="G79" i="6"/>
  <c r="E79" i="6"/>
  <c r="M78" i="6"/>
  <c r="O76" i="6"/>
  <c r="L76" i="6"/>
  <c r="I76" i="6"/>
  <c r="F76" i="6"/>
  <c r="O75" i="6"/>
  <c r="L75" i="6"/>
  <c r="I75" i="6"/>
  <c r="F75" i="6"/>
  <c r="O74" i="6"/>
  <c r="L74" i="6"/>
  <c r="I74" i="6"/>
  <c r="F74" i="6"/>
  <c r="O73" i="6"/>
  <c r="L73" i="6"/>
  <c r="I73" i="6"/>
  <c r="F73" i="6"/>
  <c r="O72" i="6"/>
  <c r="L72" i="6"/>
  <c r="I72" i="6"/>
  <c r="F72" i="6"/>
  <c r="N71" i="6"/>
  <c r="M71" i="6"/>
  <c r="O71" i="6" s="1"/>
  <c r="K71" i="6"/>
  <c r="J71" i="6"/>
  <c r="H71" i="6"/>
  <c r="H69" i="6" s="1"/>
  <c r="G71" i="6"/>
  <c r="E71" i="6"/>
  <c r="E69" i="6" s="1"/>
  <c r="O70" i="6"/>
  <c r="L70" i="6"/>
  <c r="I70" i="6"/>
  <c r="F70" i="6"/>
  <c r="N69" i="6"/>
  <c r="J69" i="6"/>
  <c r="O68" i="6"/>
  <c r="L68" i="6"/>
  <c r="I68" i="6"/>
  <c r="F68" i="6"/>
  <c r="O67" i="6"/>
  <c r="L67" i="6"/>
  <c r="I67" i="6"/>
  <c r="F67" i="6"/>
  <c r="O66" i="6"/>
  <c r="L66" i="6"/>
  <c r="I66" i="6"/>
  <c r="F66" i="6"/>
  <c r="O65" i="6"/>
  <c r="L65" i="6"/>
  <c r="I65" i="6"/>
  <c r="F65" i="6"/>
  <c r="O64" i="6"/>
  <c r="L64" i="6"/>
  <c r="I64" i="6"/>
  <c r="F64" i="6"/>
  <c r="O63" i="6"/>
  <c r="L63" i="6"/>
  <c r="I63" i="6"/>
  <c r="F63" i="6"/>
  <c r="O62" i="6"/>
  <c r="L62" i="6"/>
  <c r="I62" i="6"/>
  <c r="F62" i="6"/>
  <c r="O61" i="6"/>
  <c r="L61" i="6"/>
  <c r="I61" i="6"/>
  <c r="F61" i="6"/>
  <c r="N60" i="6"/>
  <c r="M60" i="6"/>
  <c r="O60" i="6" s="1"/>
  <c r="K60" i="6"/>
  <c r="J60" i="6"/>
  <c r="H60" i="6"/>
  <c r="G60" i="6"/>
  <c r="E60" i="6"/>
  <c r="O59" i="6"/>
  <c r="L59" i="6"/>
  <c r="I59" i="6"/>
  <c r="F59" i="6"/>
  <c r="O58" i="6"/>
  <c r="L58" i="6"/>
  <c r="I58" i="6"/>
  <c r="F58" i="6"/>
  <c r="N57" i="6"/>
  <c r="M57" i="6"/>
  <c r="K57" i="6"/>
  <c r="J57" i="6"/>
  <c r="H57" i="6"/>
  <c r="H56" i="6" s="1"/>
  <c r="G57" i="6"/>
  <c r="G56" i="6" s="1"/>
  <c r="E57" i="6"/>
  <c r="O49" i="6"/>
  <c r="C49" i="6" s="1"/>
  <c r="O48" i="6"/>
  <c r="C48" i="6" s="1"/>
  <c r="N47" i="6"/>
  <c r="O47" i="6" s="1"/>
  <c r="C47" i="6" s="1"/>
  <c r="M47" i="6"/>
  <c r="L46" i="6"/>
  <c r="I46" i="6"/>
  <c r="F46" i="6"/>
  <c r="K45" i="6"/>
  <c r="J45" i="6"/>
  <c r="H45" i="6"/>
  <c r="I45" i="6" s="1"/>
  <c r="G45" i="6"/>
  <c r="E45" i="6"/>
  <c r="F45" i="6" s="1"/>
  <c r="F44" i="6"/>
  <c r="C44" i="6" s="1"/>
  <c r="L43" i="6"/>
  <c r="C43" i="6" s="1"/>
  <c r="L42" i="6"/>
  <c r="C42" i="6" s="1"/>
  <c r="L41" i="6"/>
  <c r="C41" i="6" s="1"/>
  <c r="L40" i="6"/>
  <c r="C40" i="6"/>
  <c r="K39" i="6"/>
  <c r="J39" i="6"/>
  <c r="L38" i="6"/>
  <c r="C38" i="6" s="1"/>
  <c r="L37" i="6"/>
  <c r="C37" i="6" s="1"/>
  <c r="K36" i="6"/>
  <c r="J36" i="6"/>
  <c r="L36" i="6" s="1"/>
  <c r="C36" i="6" s="1"/>
  <c r="L35" i="6"/>
  <c r="C35" i="6" s="1"/>
  <c r="K34" i="6"/>
  <c r="J34" i="6"/>
  <c r="L33" i="6"/>
  <c r="C33" i="6"/>
  <c r="L32" i="6"/>
  <c r="C32" i="6" s="1"/>
  <c r="L31" i="6"/>
  <c r="C31" i="6" s="1"/>
  <c r="K30" i="6"/>
  <c r="J30" i="6"/>
  <c r="L30" i="6" s="1"/>
  <c r="C30" i="6" s="1"/>
  <c r="F28" i="6"/>
  <c r="C28" i="6" s="1"/>
  <c r="I27" i="6"/>
  <c r="O26" i="6"/>
  <c r="L26" i="6"/>
  <c r="I26" i="6"/>
  <c r="F26" i="6"/>
  <c r="O25" i="6"/>
  <c r="L25" i="6"/>
  <c r="I25" i="6"/>
  <c r="F25" i="6"/>
  <c r="N24" i="6"/>
  <c r="M24" i="6"/>
  <c r="K24" i="6"/>
  <c r="K289" i="6" s="1"/>
  <c r="K288" i="6" s="1"/>
  <c r="J24" i="6"/>
  <c r="H24" i="6"/>
  <c r="G24" i="6"/>
  <c r="G289" i="6" s="1"/>
  <c r="E24" i="6"/>
  <c r="E289" i="6" s="1"/>
  <c r="E288" i="6" s="1"/>
  <c r="L39" i="6" l="1"/>
  <c r="C39" i="6" s="1"/>
  <c r="I57" i="6"/>
  <c r="N56" i="6"/>
  <c r="N55" i="6" s="1"/>
  <c r="I86" i="6"/>
  <c r="C101" i="6"/>
  <c r="C109" i="6"/>
  <c r="C156" i="6"/>
  <c r="C157" i="6"/>
  <c r="C159" i="6"/>
  <c r="C160" i="6"/>
  <c r="M176" i="6"/>
  <c r="M175" i="6" s="1"/>
  <c r="L190" i="6"/>
  <c r="F200" i="6"/>
  <c r="N260" i="6"/>
  <c r="H271" i="6"/>
  <c r="H270" i="6" s="1"/>
  <c r="N271" i="6"/>
  <c r="N270" i="6" s="1"/>
  <c r="C278" i="6"/>
  <c r="C279" i="6"/>
  <c r="C46" i="6"/>
  <c r="K56" i="6"/>
  <c r="L118" i="6"/>
  <c r="F153" i="6"/>
  <c r="H175" i="6"/>
  <c r="H289" i="6"/>
  <c r="H288" i="6" s="1"/>
  <c r="N289" i="6"/>
  <c r="N288" i="6" s="1"/>
  <c r="I60" i="6"/>
  <c r="C84" i="6"/>
  <c r="E85" i="6"/>
  <c r="F85" i="6" s="1"/>
  <c r="I91" i="6"/>
  <c r="O91" i="6"/>
  <c r="O124" i="6"/>
  <c r="L143" i="6"/>
  <c r="I162" i="6"/>
  <c r="J189" i="6"/>
  <c r="K260" i="6"/>
  <c r="F82" i="6"/>
  <c r="C82" i="6" s="1"/>
  <c r="G260" i="6"/>
  <c r="J289" i="6"/>
  <c r="L45" i="6"/>
  <c r="M69" i="6"/>
  <c r="O69" i="6" s="1"/>
  <c r="L82" i="6"/>
  <c r="C83" i="6"/>
  <c r="L86" i="6"/>
  <c r="C88" i="6"/>
  <c r="C89" i="6"/>
  <c r="C90" i="6"/>
  <c r="O97" i="6"/>
  <c r="O105" i="6"/>
  <c r="I118" i="6"/>
  <c r="L124" i="6"/>
  <c r="L138" i="6"/>
  <c r="O177" i="6"/>
  <c r="I218" i="6"/>
  <c r="O218" i="6"/>
  <c r="I240" i="6"/>
  <c r="I261" i="6"/>
  <c r="C275" i="6"/>
  <c r="C276" i="6"/>
  <c r="D85" i="6"/>
  <c r="F114" i="6"/>
  <c r="F146" i="6"/>
  <c r="L34" i="6"/>
  <c r="C34" i="6" s="1"/>
  <c r="H23" i="6"/>
  <c r="L79" i="6"/>
  <c r="C100" i="6"/>
  <c r="C120" i="6"/>
  <c r="C121" i="6"/>
  <c r="C129" i="6"/>
  <c r="F130" i="6"/>
  <c r="C173" i="6"/>
  <c r="F190" i="6"/>
  <c r="C191" i="6"/>
  <c r="C192" i="6"/>
  <c r="C195" i="6"/>
  <c r="N206" i="6"/>
  <c r="C231" i="6"/>
  <c r="F235" i="6"/>
  <c r="C259" i="6"/>
  <c r="C262" i="6"/>
  <c r="I265" i="6"/>
  <c r="C291" i="6"/>
  <c r="C292" i="6"/>
  <c r="C294" i="6"/>
  <c r="C295" i="6"/>
  <c r="C296" i="6"/>
  <c r="C298" i="6"/>
  <c r="O24" i="6"/>
  <c r="L60" i="6"/>
  <c r="C60" i="6" s="1"/>
  <c r="C64" i="6"/>
  <c r="C68" i="6"/>
  <c r="H78" i="6"/>
  <c r="O79" i="6"/>
  <c r="I82" i="6"/>
  <c r="O82" i="6"/>
  <c r="L91" i="6"/>
  <c r="C91" i="6" s="1"/>
  <c r="C93" i="6"/>
  <c r="I130" i="6"/>
  <c r="I138" i="6"/>
  <c r="O153" i="6"/>
  <c r="I167" i="6"/>
  <c r="I181" i="6"/>
  <c r="I186" i="6"/>
  <c r="E189" i="6"/>
  <c r="E197" i="6"/>
  <c r="E206" i="6"/>
  <c r="C209" i="6"/>
  <c r="C210" i="6"/>
  <c r="C211" i="6"/>
  <c r="C214" i="6"/>
  <c r="L218" i="6"/>
  <c r="C251" i="6"/>
  <c r="C252" i="6"/>
  <c r="O254" i="6"/>
  <c r="I277" i="6"/>
  <c r="D78" i="6"/>
  <c r="C72" i="6"/>
  <c r="L277" i="6"/>
  <c r="J271" i="6"/>
  <c r="E56" i="6"/>
  <c r="E55" i="6" s="1"/>
  <c r="F57" i="6"/>
  <c r="I114" i="6"/>
  <c r="G85" i="6"/>
  <c r="H132" i="6"/>
  <c r="O168" i="6"/>
  <c r="C185" i="6"/>
  <c r="K189" i="6"/>
  <c r="L189" i="6" s="1"/>
  <c r="K206" i="6"/>
  <c r="K197" i="6" s="1"/>
  <c r="O235" i="6"/>
  <c r="L261" i="6"/>
  <c r="J260" i="6"/>
  <c r="L260" i="6" s="1"/>
  <c r="F177" i="6"/>
  <c r="K69" i="6"/>
  <c r="L69" i="6" s="1"/>
  <c r="L71" i="6"/>
  <c r="C80" i="6"/>
  <c r="I190" i="6"/>
  <c r="G189" i="6"/>
  <c r="D69" i="6"/>
  <c r="F69" i="6" s="1"/>
  <c r="F71" i="6"/>
  <c r="M23" i="6"/>
  <c r="M289" i="6"/>
  <c r="C45" i="6"/>
  <c r="C81" i="6"/>
  <c r="F24" i="6"/>
  <c r="C25" i="6"/>
  <c r="C26" i="6"/>
  <c r="K29" i="6"/>
  <c r="M56" i="6"/>
  <c r="O56" i="6" s="1"/>
  <c r="G78" i="6"/>
  <c r="I143" i="6"/>
  <c r="L168" i="6"/>
  <c r="J167" i="6"/>
  <c r="L167" i="6" s="1"/>
  <c r="J206" i="6"/>
  <c r="M253" i="6"/>
  <c r="O253" i="6" s="1"/>
  <c r="I260" i="6"/>
  <c r="I273" i="6"/>
  <c r="G271" i="6"/>
  <c r="J56" i="6"/>
  <c r="J55" i="6" s="1"/>
  <c r="C58" i="6"/>
  <c r="C59" i="6"/>
  <c r="C61" i="6"/>
  <c r="C62" i="6"/>
  <c r="C63" i="6"/>
  <c r="C65" i="6"/>
  <c r="C66" i="6"/>
  <c r="C67" i="6"/>
  <c r="C70" i="6"/>
  <c r="K78" i="6"/>
  <c r="L78" i="6" s="1"/>
  <c r="I97" i="6"/>
  <c r="C102" i="6"/>
  <c r="C104" i="6"/>
  <c r="O114" i="6"/>
  <c r="I124" i="6"/>
  <c r="C125" i="6"/>
  <c r="C128" i="6"/>
  <c r="C136" i="6"/>
  <c r="C137" i="6"/>
  <c r="E132" i="6"/>
  <c r="O143" i="6"/>
  <c r="I153" i="6"/>
  <c r="C154" i="6"/>
  <c r="L162" i="6"/>
  <c r="C164" i="6"/>
  <c r="C165" i="6"/>
  <c r="K175" i="6"/>
  <c r="C179" i="6"/>
  <c r="C180" i="6"/>
  <c r="C184" i="6"/>
  <c r="O186" i="6"/>
  <c r="L194" i="6"/>
  <c r="H198" i="6"/>
  <c r="H197" i="6" s="1"/>
  <c r="C216" i="6"/>
  <c r="O229" i="6"/>
  <c r="C234" i="6"/>
  <c r="I248" i="6"/>
  <c r="C248" i="6" s="1"/>
  <c r="L265" i="6"/>
  <c r="C266" i="6"/>
  <c r="C267" i="6"/>
  <c r="L281" i="6"/>
  <c r="C282" i="6"/>
  <c r="C284" i="6"/>
  <c r="O290" i="6"/>
  <c r="C293" i="6"/>
  <c r="C290" i="6" s="1"/>
  <c r="D176" i="6"/>
  <c r="D175" i="6" s="1"/>
  <c r="F175" i="6" s="1"/>
  <c r="D206" i="6"/>
  <c r="D197" i="6" s="1"/>
  <c r="C92" i="6"/>
  <c r="C108" i="6"/>
  <c r="H85" i="6"/>
  <c r="H77" i="6" s="1"/>
  <c r="C140" i="6"/>
  <c r="C141" i="6"/>
  <c r="C169" i="6"/>
  <c r="C171" i="6"/>
  <c r="C172" i="6"/>
  <c r="N197" i="6"/>
  <c r="C219" i="6"/>
  <c r="C222" i="6"/>
  <c r="C236" i="6"/>
  <c r="F237" i="6"/>
  <c r="C238" i="6"/>
  <c r="C239" i="6"/>
  <c r="C242" i="6"/>
  <c r="C255" i="6"/>
  <c r="C256" i="6"/>
  <c r="C258" i="6"/>
  <c r="I71" i="6"/>
  <c r="C73" i="6"/>
  <c r="C74" i="6"/>
  <c r="C75" i="6"/>
  <c r="C76" i="6"/>
  <c r="K85" i="6"/>
  <c r="C94" i="6"/>
  <c r="C96" i="6"/>
  <c r="I105" i="6"/>
  <c r="C110" i="6"/>
  <c r="C112" i="6"/>
  <c r="C113" i="6"/>
  <c r="L114" i="6"/>
  <c r="C116" i="6"/>
  <c r="C117" i="6"/>
  <c r="N85" i="6"/>
  <c r="L130" i="6"/>
  <c r="C131" i="6"/>
  <c r="N132" i="6"/>
  <c r="N77" i="6" s="1"/>
  <c r="C144" i="6"/>
  <c r="C145" i="6"/>
  <c r="L146" i="6"/>
  <c r="C148" i="6"/>
  <c r="C149" i="6"/>
  <c r="C151" i="6"/>
  <c r="C152" i="6"/>
  <c r="O167" i="6"/>
  <c r="L186" i="6"/>
  <c r="C188" i="6"/>
  <c r="L193" i="6"/>
  <c r="O194" i="6"/>
  <c r="C199" i="6"/>
  <c r="C202" i="6"/>
  <c r="L207" i="6"/>
  <c r="C224" i="6"/>
  <c r="C226" i="6"/>
  <c r="C227" i="6"/>
  <c r="C228" i="6"/>
  <c r="L229" i="6"/>
  <c r="C229" i="6" s="1"/>
  <c r="C230" i="6"/>
  <c r="C244" i="6"/>
  <c r="C246" i="6"/>
  <c r="C247" i="6"/>
  <c r="L248" i="6"/>
  <c r="C250" i="6"/>
  <c r="K253" i="6"/>
  <c r="L253" i="6" s="1"/>
  <c r="O265" i="6"/>
  <c r="L273" i="6"/>
  <c r="C274" i="6"/>
  <c r="O277" i="6"/>
  <c r="O281" i="6"/>
  <c r="C281" i="6" s="1"/>
  <c r="F60" i="6"/>
  <c r="D233" i="6"/>
  <c r="D77" i="6"/>
  <c r="D232" i="6"/>
  <c r="F86" i="6"/>
  <c r="C161" i="6"/>
  <c r="C203" i="6"/>
  <c r="F218" i="6"/>
  <c r="C218" i="6" s="1"/>
  <c r="C249" i="6"/>
  <c r="C257" i="6"/>
  <c r="C269" i="6"/>
  <c r="F283" i="6"/>
  <c r="F181" i="6"/>
  <c r="C268" i="6"/>
  <c r="D56" i="6"/>
  <c r="C182" i="6"/>
  <c r="C201" i="6"/>
  <c r="C205" i="6"/>
  <c r="C241" i="6"/>
  <c r="F265" i="6"/>
  <c r="C265" i="6" s="1"/>
  <c r="C285" i="6"/>
  <c r="C297" i="6"/>
  <c r="F56" i="6"/>
  <c r="H55" i="6"/>
  <c r="F78" i="6"/>
  <c r="G288" i="6"/>
  <c r="F176" i="6"/>
  <c r="M288" i="6"/>
  <c r="O288" i="6" s="1"/>
  <c r="O289" i="6"/>
  <c r="E23" i="6"/>
  <c r="F288" i="6"/>
  <c r="F289" i="6"/>
  <c r="L24" i="6"/>
  <c r="J29" i="6"/>
  <c r="J23" i="6" s="1"/>
  <c r="O57" i="6"/>
  <c r="G69" i="6"/>
  <c r="I69" i="6" s="1"/>
  <c r="I79" i="6"/>
  <c r="J85" i="6"/>
  <c r="L85" i="6" s="1"/>
  <c r="M85" i="6"/>
  <c r="O85" i="6" s="1"/>
  <c r="L97" i="6"/>
  <c r="C97" i="6" s="1"/>
  <c r="L105" i="6"/>
  <c r="C119" i="6"/>
  <c r="C126" i="6"/>
  <c r="C127" i="6"/>
  <c r="J132" i="6"/>
  <c r="C139" i="6"/>
  <c r="O146" i="6"/>
  <c r="C146" i="6" s="1"/>
  <c r="C150" i="6"/>
  <c r="C158" i="6"/>
  <c r="O162" i="6"/>
  <c r="C166" i="6"/>
  <c r="F167" i="6"/>
  <c r="F168" i="6"/>
  <c r="C170" i="6"/>
  <c r="G176" i="6"/>
  <c r="I177" i="6"/>
  <c r="C178" i="6"/>
  <c r="M189" i="6"/>
  <c r="I193" i="6"/>
  <c r="H189" i="6"/>
  <c r="K233" i="6"/>
  <c r="L235" i="6"/>
  <c r="L200" i="6"/>
  <c r="J198" i="6"/>
  <c r="N23" i="6"/>
  <c r="I24" i="6"/>
  <c r="I56" i="6"/>
  <c r="L57" i="6"/>
  <c r="O78" i="6"/>
  <c r="F79" i="6"/>
  <c r="C79" i="6" s="1"/>
  <c r="C98" i="6"/>
  <c r="C99" i="6"/>
  <c r="C106" i="6"/>
  <c r="C107" i="6"/>
  <c r="C115" i="6"/>
  <c r="C122" i="6"/>
  <c r="C123" i="6"/>
  <c r="F124" i="6"/>
  <c r="C124" i="6" s="1"/>
  <c r="O130" i="6"/>
  <c r="C130" i="6" s="1"/>
  <c r="K132" i="6"/>
  <c r="C134" i="6"/>
  <c r="C135" i="6"/>
  <c r="C142" i="6"/>
  <c r="F143" i="6"/>
  <c r="L153" i="6"/>
  <c r="C153" i="6" s="1"/>
  <c r="C174" i="6"/>
  <c r="O176" i="6"/>
  <c r="N175" i="6"/>
  <c r="L181" i="6"/>
  <c r="C181" i="6" s="1"/>
  <c r="C187" i="6"/>
  <c r="O273" i="6"/>
  <c r="M271" i="6"/>
  <c r="G23" i="6"/>
  <c r="I23" i="6" s="1"/>
  <c r="K23" i="6"/>
  <c r="L289" i="6"/>
  <c r="C87" i="6"/>
  <c r="C95" i="6"/>
  <c r="C103" i="6"/>
  <c r="C111" i="6"/>
  <c r="O118" i="6"/>
  <c r="C118" i="6" s="1"/>
  <c r="G132" i="6"/>
  <c r="I133" i="6"/>
  <c r="O138" i="6"/>
  <c r="C138" i="6" s="1"/>
  <c r="C147" i="6"/>
  <c r="C155" i="6"/>
  <c r="C163" i="6"/>
  <c r="L176" i="6"/>
  <c r="L175" i="6"/>
  <c r="C183" i="6"/>
  <c r="J288" i="6"/>
  <c r="L288" i="6" s="1"/>
  <c r="O86" i="6"/>
  <c r="M132" i="6"/>
  <c r="L133" i="6"/>
  <c r="I168" i="6"/>
  <c r="L177" i="6"/>
  <c r="F194" i="6"/>
  <c r="F198" i="6"/>
  <c r="C204" i="6"/>
  <c r="F206" i="6"/>
  <c r="C208" i="6"/>
  <c r="M233" i="6"/>
  <c r="I235" i="6"/>
  <c r="G233" i="6"/>
  <c r="C237" i="6"/>
  <c r="H253" i="6"/>
  <c r="I254" i="6"/>
  <c r="E260" i="6"/>
  <c r="F260" i="6" s="1"/>
  <c r="F261" i="6"/>
  <c r="C272" i="6"/>
  <c r="C280" i="6"/>
  <c r="I283" i="6"/>
  <c r="O190" i="6"/>
  <c r="I198" i="6"/>
  <c r="O200" i="6"/>
  <c r="G206" i="6"/>
  <c r="I207" i="6"/>
  <c r="M206" i="6"/>
  <c r="O206" i="6" s="1"/>
  <c r="C212" i="6"/>
  <c r="C213" i="6"/>
  <c r="C220" i="6"/>
  <c r="C221" i="6"/>
  <c r="E233" i="6"/>
  <c r="O240" i="6"/>
  <c r="N233" i="6"/>
  <c r="N232" i="6" s="1"/>
  <c r="F254" i="6"/>
  <c r="C264" i="6"/>
  <c r="E271" i="6"/>
  <c r="E270" i="6" s="1"/>
  <c r="F270" i="6" s="1"/>
  <c r="I194" i="6"/>
  <c r="C217" i="6"/>
  <c r="C225" i="6"/>
  <c r="L240" i="6"/>
  <c r="J233" i="6"/>
  <c r="M260" i="6"/>
  <c r="O260" i="6" s="1"/>
  <c r="O261" i="6"/>
  <c r="G270" i="6"/>
  <c r="I270" i="6" s="1"/>
  <c r="I271" i="6"/>
  <c r="F277" i="6"/>
  <c r="I290" i="6"/>
  <c r="N193" i="6"/>
  <c r="O193" i="6" s="1"/>
  <c r="M198" i="6"/>
  <c r="L283" i="6"/>
  <c r="O132" i="6" l="1"/>
  <c r="C143" i="6"/>
  <c r="K77" i="6"/>
  <c r="O23" i="6"/>
  <c r="I289" i="6"/>
  <c r="C273" i="6"/>
  <c r="C167" i="6"/>
  <c r="C186" i="6"/>
  <c r="C162" i="6"/>
  <c r="E77" i="6"/>
  <c r="E54" i="6" s="1"/>
  <c r="C114" i="6"/>
  <c r="C190" i="6"/>
  <c r="C133" i="6"/>
  <c r="C200" i="6"/>
  <c r="L206" i="6"/>
  <c r="I78" i="6"/>
  <c r="C78" i="6" s="1"/>
  <c r="L56" i="6"/>
  <c r="D55" i="6"/>
  <c r="I189" i="6"/>
  <c r="F132" i="6"/>
  <c r="F271" i="6"/>
  <c r="C57" i="6"/>
  <c r="K232" i="6"/>
  <c r="K196" i="6" s="1"/>
  <c r="C105" i="6"/>
  <c r="M55" i="6"/>
  <c r="C71" i="6"/>
  <c r="I85" i="6"/>
  <c r="C85" i="6" s="1"/>
  <c r="C277" i="6"/>
  <c r="N196" i="6"/>
  <c r="C207" i="6"/>
  <c r="N189" i="6"/>
  <c r="N286" i="6" s="1"/>
  <c r="C235" i="6"/>
  <c r="O175" i="6"/>
  <c r="I132" i="6"/>
  <c r="C24" i="6"/>
  <c r="K55" i="6"/>
  <c r="L55" i="6" s="1"/>
  <c r="L271" i="6"/>
  <c r="J270" i="6"/>
  <c r="L270" i="6" s="1"/>
  <c r="C240" i="6"/>
  <c r="C69" i="6"/>
  <c r="D286" i="6"/>
  <c r="C168" i="6"/>
  <c r="D196" i="6"/>
  <c r="C283" i="6"/>
  <c r="C86" i="6"/>
  <c r="D54" i="6"/>
  <c r="K54" i="6"/>
  <c r="H232" i="6"/>
  <c r="I253" i="6"/>
  <c r="L23" i="6"/>
  <c r="C254" i="6"/>
  <c r="E232" i="6"/>
  <c r="C261" i="6"/>
  <c r="F233" i="6"/>
  <c r="G175" i="6"/>
  <c r="I175" i="6" s="1"/>
  <c r="C175" i="6" s="1"/>
  <c r="I176" i="6"/>
  <c r="C176" i="6" s="1"/>
  <c r="L29" i="6"/>
  <c r="C29" i="6" s="1"/>
  <c r="G55" i="6"/>
  <c r="F77" i="6"/>
  <c r="M77" i="6"/>
  <c r="O77" i="6" s="1"/>
  <c r="H54" i="6"/>
  <c r="G197" i="6"/>
  <c r="I206" i="6"/>
  <c r="C206" i="6" s="1"/>
  <c r="M232" i="6"/>
  <c r="O232" i="6" s="1"/>
  <c r="O233" i="6"/>
  <c r="C177" i="6"/>
  <c r="L132" i="6"/>
  <c r="L233" i="6"/>
  <c r="J232" i="6"/>
  <c r="F253" i="6"/>
  <c r="C253" i="6" s="1"/>
  <c r="C260" i="6"/>
  <c r="G232" i="6"/>
  <c r="I233" i="6"/>
  <c r="C194" i="6"/>
  <c r="J197" i="6"/>
  <c r="L198" i="6"/>
  <c r="I288" i="6"/>
  <c r="J77" i="6"/>
  <c r="L77" i="6" s="1"/>
  <c r="G77" i="6"/>
  <c r="I77" i="6" s="1"/>
  <c r="O198" i="6"/>
  <c r="M197" i="6"/>
  <c r="F193" i="6"/>
  <c r="C193" i="6" s="1"/>
  <c r="F189" i="6"/>
  <c r="M270" i="6"/>
  <c r="O271" i="6"/>
  <c r="C271" i="6" s="1"/>
  <c r="J54" i="6"/>
  <c r="O55" i="6"/>
  <c r="C56" i="6"/>
  <c r="D53" i="6" l="1"/>
  <c r="C132" i="6"/>
  <c r="K53" i="6"/>
  <c r="K286" i="6"/>
  <c r="N54" i="6"/>
  <c r="N53" i="6" s="1"/>
  <c r="N52" i="6" s="1"/>
  <c r="M54" i="6"/>
  <c r="O189" i="6"/>
  <c r="C289" i="6"/>
  <c r="C288" i="6" s="1"/>
  <c r="C198" i="6"/>
  <c r="C189" i="6"/>
  <c r="D52" i="6"/>
  <c r="D27" i="6"/>
  <c r="D287" i="6" s="1"/>
  <c r="H286" i="6"/>
  <c r="H196" i="6"/>
  <c r="H53" i="6" s="1"/>
  <c r="F55" i="6"/>
  <c r="F197" i="6"/>
  <c r="E286" i="6"/>
  <c r="E196" i="6"/>
  <c r="E53" i="6" s="1"/>
  <c r="K52" i="6"/>
  <c r="K287" i="6"/>
  <c r="L197" i="6"/>
  <c r="J196" i="6"/>
  <c r="L196" i="6" s="1"/>
  <c r="F232" i="6"/>
  <c r="C77" i="6"/>
  <c r="L54" i="6"/>
  <c r="J53" i="6"/>
  <c r="O270" i="6"/>
  <c r="C270" i="6" s="1"/>
  <c r="M286" i="6"/>
  <c r="O286" i="6" s="1"/>
  <c r="M196" i="6"/>
  <c r="O196" i="6" s="1"/>
  <c r="O197" i="6"/>
  <c r="I232" i="6"/>
  <c r="G286" i="6"/>
  <c r="L232" i="6"/>
  <c r="J286" i="6"/>
  <c r="L286" i="6" s="1"/>
  <c r="G196" i="6"/>
  <c r="I197" i="6"/>
  <c r="G54" i="6"/>
  <c r="I55" i="6"/>
  <c r="C233" i="6"/>
  <c r="N287" i="6"/>
  <c r="M53" i="6" l="1"/>
  <c r="I196" i="6"/>
  <c r="O54" i="6"/>
  <c r="I286" i="6"/>
  <c r="C232" i="6"/>
  <c r="F196" i="6"/>
  <c r="C196" i="6" s="1"/>
  <c r="F27" i="6"/>
  <c r="C27" i="6" s="1"/>
  <c r="D23" i="6"/>
  <c r="F23" i="6" s="1"/>
  <c r="C23" i="6" s="1"/>
  <c r="H287" i="6"/>
  <c r="H52" i="6"/>
  <c r="J52" i="6"/>
  <c r="L52" i="6" s="1"/>
  <c r="L53" i="6"/>
  <c r="J287" i="6"/>
  <c r="L287" i="6" s="1"/>
  <c r="M52" i="6"/>
  <c r="O52" i="6" s="1"/>
  <c r="O53" i="6"/>
  <c r="M287" i="6"/>
  <c r="O287" i="6" s="1"/>
  <c r="I54" i="6"/>
  <c r="G53" i="6"/>
  <c r="E287" i="6"/>
  <c r="E52" i="6"/>
  <c r="C55" i="6"/>
  <c r="F54" i="6"/>
  <c r="F286" i="6"/>
  <c r="C197" i="6"/>
  <c r="C286" i="6" l="1"/>
  <c r="C54" i="6"/>
  <c r="F287" i="6"/>
  <c r="F52" i="6"/>
  <c r="F53" i="6"/>
  <c r="I53" i="6"/>
  <c r="G287" i="6"/>
  <c r="I287" i="6" s="1"/>
  <c r="G52" i="6"/>
  <c r="I52" i="6" s="1"/>
  <c r="C53" i="6" l="1"/>
  <c r="C52" i="6"/>
  <c r="C287" i="6"/>
  <c r="D45" i="5" l="1"/>
  <c r="D37" i="5"/>
  <c r="D30" i="5"/>
  <c r="D21" i="5" s="1"/>
  <c r="D20" i="5" s="1"/>
  <c r="D12" i="5"/>
  <c r="I162" i="4" l="1"/>
  <c r="H162" i="4"/>
  <c r="H161" i="4"/>
  <c r="G161" i="4"/>
  <c r="G160" i="4" s="1"/>
  <c r="G12" i="4" s="1"/>
  <c r="F161" i="4"/>
  <c r="E161" i="4"/>
  <c r="I161" i="4" s="1"/>
  <c r="D161" i="4"/>
  <c r="D160" i="4" s="1"/>
  <c r="H160" i="4" s="1"/>
  <c r="F160" i="4"/>
  <c r="E160" i="4"/>
  <c r="I160" i="4" s="1"/>
  <c r="I159" i="4"/>
  <c r="H159" i="4"/>
  <c r="I158" i="4"/>
  <c r="H158" i="4"/>
  <c r="I157" i="4"/>
  <c r="H157" i="4"/>
  <c r="G156" i="4"/>
  <c r="F156" i="4"/>
  <c r="E156" i="4"/>
  <c r="I156" i="4" s="1"/>
  <c r="D156" i="4"/>
  <c r="H156" i="4" s="1"/>
  <c r="I155" i="4"/>
  <c r="H155" i="4"/>
  <c r="I154" i="4"/>
  <c r="H154" i="4"/>
  <c r="G153" i="4"/>
  <c r="F153" i="4"/>
  <c r="E153" i="4"/>
  <c r="I153" i="4" s="1"/>
  <c r="D153" i="4"/>
  <c r="H153" i="4" s="1"/>
  <c r="I152" i="4"/>
  <c r="H152" i="4"/>
  <c r="G151" i="4"/>
  <c r="F151" i="4"/>
  <c r="E151" i="4"/>
  <c r="I151" i="4" s="1"/>
  <c r="D151" i="4"/>
  <c r="D148" i="4" s="1"/>
  <c r="H148" i="4" s="1"/>
  <c r="I150" i="4"/>
  <c r="H150" i="4"/>
  <c r="I149" i="4"/>
  <c r="H149" i="4"/>
  <c r="G148" i="4"/>
  <c r="F148" i="4"/>
  <c r="E148" i="4"/>
  <c r="I148" i="4" s="1"/>
  <c r="I147" i="4"/>
  <c r="H147" i="4"/>
  <c r="I146" i="4"/>
  <c r="H146" i="4"/>
  <c r="I145" i="4"/>
  <c r="H145" i="4"/>
  <c r="G144" i="4"/>
  <c r="F144" i="4"/>
  <c r="E144" i="4"/>
  <c r="I144" i="4" s="1"/>
  <c r="D144" i="4"/>
  <c r="H144" i="4" s="1"/>
  <c r="I143" i="4"/>
  <c r="H143" i="4"/>
  <c r="I142" i="4"/>
  <c r="H142" i="4"/>
  <c r="I141" i="4"/>
  <c r="H141" i="4"/>
  <c r="G140" i="4"/>
  <c r="F140" i="4"/>
  <c r="E140" i="4"/>
  <c r="I140" i="4" s="1"/>
  <c r="D140" i="4"/>
  <c r="H140" i="4" s="1"/>
  <c r="I139" i="4"/>
  <c r="H139" i="4"/>
  <c r="I138" i="4"/>
  <c r="H138" i="4"/>
  <c r="I137" i="4"/>
  <c r="H137" i="4"/>
  <c r="I136" i="4"/>
  <c r="H136" i="4"/>
  <c r="G135" i="4"/>
  <c r="F135" i="4"/>
  <c r="E135" i="4"/>
  <c r="I135" i="4" s="1"/>
  <c r="D135" i="4"/>
  <c r="H135" i="4" s="1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G127" i="4"/>
  <c r="F127" i="4"/>
  <c r="E127" i="4"/>
  <c r="I127" i="4" s="1"/>
  <c r="D127" i="4"/>
  <c r="H127" i="4" s="1"/>
  <c r="G126" i="4"/>
  <c r="F126" i="4"/>
  <c r="E126" i="4"/>
  <c r="I126" i="4" s="1"/>
  <c r="I125" i="4"/>
  <c r="H125" i="4"/>
  <c r="I124" i="4"/>
  <c r="H124" i="4"/>
  <c r="G123" i="4"/>
  <c r="F123" i="4"/>
  <c r="E123" i="4"/>
  <c r="I123" i="4" s="1"/>
  <c r="D123" i="4"/>
  <c r="H123" i="4" s="1"/>
  <c r="I122" i="4"/>
  <c r="H122" i="4"/>
  <c r="G121" i="4"/>
  <c r="F121" i="4"/>
  <c r="E121" i="4"/>
  <c r="I121" i="4" s="1"/>
  <c r="D121" i="4"/>
  <c r="H121" i="4" s="1"/>
  <c r="I120" i="4"/>
  <c r="H120" i="4"/>
  <c r="I119" i="4"/>
  <c r="H119" i="4"/>
  <c r="G118" i="4"/>
  <c r="F118" i="4"/>
  <c r="E118" i="4"/>
  <c r="I118" i="4" s="1"/>
  <c r="D118" i="4"/>
  <c r="H118" i="4" s="1"/>
  <c r="I117" i="4"/>
  <c r="H117" i="4"/>
  <c r="G116" i="4"/>
  <c r="F116" i="4"/>
  <c r="E116" i="4"/>
  <c r="I116" i="4" s="1"/>
  <c r="D116" i="4"/>
  <c r="H116" i="4" s="1"/>
  <c r="I115" i="4"/>
  <c r="H115" i="4"/>
  <c r="D115" i="4"/>
  <c r="I114" i="4"/>
  <c r="D114" i="4"/>
  <c r="D113" i="4" s="1"/>
  <c r="H113" i="4" s="1"/>
  <c r="G113" i="4"/>
  <c r="F113" i="4"/>
  <c r="E113" i="4"/>
  <c r="I113" i="4" s="1"/>
  <c r="I112" i="4"/>
  <c r="H112" i="4"/>
  <c r="I111" i="4"/>
  <c r="H111" i="4"/>
  <c r="I110" i="4"/>
  <c r="H110" i="4"/>
  <c r="G109" i="4"/>
  <c r="F109" i="4"/>
  <c r="E109" i="4"/>
  <c r="I109" i="4" s="1"/>
  <c r="D109" i="4"/>
  <c r="H109" i="4" s="1"/>
  <c r="I108" i="4"/>
  <c r="H108" i="4"/>
  <c r="G107" i="4"/>
  <c r="F107" i="4"/>
  <c r="E107" i="4"/>
  <c r="I107" i="4" s="1"/>
  <c r="D107" i="4"/>
  <c r="H107" i="4" s="1"/>
  <c r="I106" i="4"/>
  <c r="H106" i="4"/>
  <c r="I105" i="4"/>
  <c r="H105" i="4"/>
  <c r="I104" i="4"/>
  <c r="H104" i="4"/>
  <c r="G103" i="4"/>
  <c r="F103" i="4"/>
  <c r="E103" i="4"/>
  <c r="I103" i="4" s="1"/>
  <c r="D103" i="4"/>
  <c r="H103" i="4" s="1"/>
  <c r="I102" i="4"/>
  <c r="H102" i="4"/>
  <c r="I101" i="4"/>
  <c r="H101" i="4"/>
  <c r="G100" i="4"/>
  <c r="F100" i="4"/>
  <c r="E100" i="4"/>
  <c r="I100" i="4" s="1"/>
  <c r="D100" i="4"/>
  <c r="H100" i="4" s="1"/>
  <c r="I99" i="4"/>
  <c r="H99" i="4"/>
  <c r="I98" i="4"/>
  <c r="H98" i="4"/>
  <c r="I97" i="4"/>
  <c r="H97" i="4"/>
  <c r="G96" i="4"/>
  <c r="F96" i="4"/>
  <c r="E96" i="4"/>
  <c r="I96" i="4" s="1"/>
  <c r="D96" i="4"/>
  <c r="H96" i="4" s="1"/>
  <c r="I95" i="4"/>
  <c r="H95" i="4"/>
  <c r="D95" i="4"/>
  <c r="I94" i="4"/>
  <c r="H94" i="4"/>
  <c r="I93" i="4"/>
  <c r="H93" i="4"/>
  <c r="I92" i="4"/>
  <c r="D92" i="4"/>
  <c r="H92" i="4" s="1"/>
  <c r="G91" i="4"/>
  <c r="F91" i="4"/>
  <c r="E91" i="4"/>
  <c r="I91" i="4" s="1"/>
  <c r="D91" i="4"/>
  <c r="H91" i="4" s="1"/>
  <c r="I90" i="4"/>
  <c r="H90" i="4"/>
  <c r="I89" i="4"/>
  <c r="H89" i="4"/>
  <c r="G88" i="4"/>
  <c r="F88" i="4"/>
  <c r="E88" i="4"/>
  <c r="I88" i="4" s="1"/>
  <c r="D88" i="4"/>
  <c r="H88" i="4" s="1"/>
  <c r="I87" i="4"/>
  <c r="H87" i="4"/>
  <c r="I86" i="4"/>
  <c r="H86" i="4"/>
  <c r="I85" i="4"/>
  <c r="H85" i="4"/>
  <c r="I84" i="4"/>
  <c r="H84" i="4"/>
  <c r="G83" i="4"/>
  <c r="F83" i="4"/>
  <c r="E83" i="4"/>
  <c r="I83" i="4" s="1"/>
  <c r="D83" i="4"/>
  <c r="H83" i="4" s="1"/>
  <c r="I82" i="4"/>
  <c r="H82" i="4"/>
  <c r="D82" i="4"/>
  <c r="I81" i="4"/>
  <c r="D81" i="4"/>
  <c r="H81" i="4" s="1"/>
  <c r="I80" i="4"/>
  <c r="H80" i="4"/>
  <c r="D80" i="4"/>
  <c r="I79" i="4"/>
  <c r="D79" i="4"/>
  <c r="D78" i="4" s="1"/>
  <c r="H78" i="4" s="1"/>
  <c r="G78" i="4"/>
  <c r="F78" i="4"/>
  <c r="F53" i="4" s="1"/>
  <c r="E78" i="4"/>
  <c r="I78" i="4" s="1"/>
  <c r="I77" i="4"/>
  <c r="H77" i="4"/>
  <c r="I76" i="4"/>
  <c r="H76" i="4"/>
  <c r="G75" i="4"/>
  <c r="F75" i="4"/>
  <c r="E75" i="4"/>
  <c r="I75" i="4" s="1"/>
  <c r="D75" i="4"/>
  <c r="H75" i="4" s="1"/>
  <c r="I74" i="4"/>
  <c r="H74" i="4"/>
  <c r="D74" i="4"/>
  <c r="I73" i="4"/>
  <c r="H73" i="4"/>
  <c r="I72" i="4"/>
  <c r="H72" i="4"/>
  <c r="G71" i="4"/>
  <c r="F71" i="4"/>
  <c r="E71" i="4"/>
  <c r="I71" i="4" s="1"/>
  <c r="D71" i="4"/>
  <c r="H71" i="4" s="1"/>
  <c r="I70" i="4"/>
  <c r="H70" i="4"/>
  <c r="I69" i="4"/>
  <c r="H69" i="4"/>
  <c r="G68" i="4"/>
  <c r="F68" i="4"/>
  <c r="E68" i="4"/>
  <c r="I68" i="4" s="1"/>
  <c r="D68" i="4"/>
  <c r="H68" i="4" s="1"/>
  <c r="I67" i="4"/>
  <c r="H67" i="4"/>
  <c r="G66" i="4"/>
  <c r="F66" i="4"/>
  <c r="E66" i="4"/>
  <c r="I66" i="4" s="1"/>
  <c r="D66" i="4"/>
  <c r="H66" i="4" s="1"/>
  <c r="I65" i="4"/>
  <c r="H65" i="4"/>
  <c r="I64" i="4"/>
  <c r="H64" i="4"/>
  <c r="I63" i="4"/>
  <c r="H63" i="4"/>
  <c r="G62" i="4"/>
  <c r="F62" i="4"/>
  <c r="E62" i="4"/>
  <c r="I62" i="4" s="1"/>
  <c r="D62" i="4"/>
  <c r="H62" i="4" s="1"/>
  <c r="I61" i="4"/>
  <c r="H61" i="4"/>
  <c r="I60" i="4"/>
  <c r="H60" i="4"/>
  <c r="I59" i="4"/>
  <c r="H59" i="4"/>
  <c r="I58" i="4"/>
  <c r="H58" i="4"/>
  <c r="I57" i="4"/>
  <c r="H57" i="4"/>
  <c r="G56" i="4"/>
  <c r="F56" i="4"/>
  <c r="E56" i="4"/>
  <c r="I56" i="4" s="1"/>
  <c r="D56" i="4"/>
  <c r="H56" i="4" s="1"/>
  <c r="I55" i="4"/>
  <c r="H55" i="4"/>
  <c r="E54" i="4"/>
  <c r="I54" i="4" s="1"/>
  <c r="D54" i="4"/>
  <c r="H54" i="4" s="1"/>
  <c r="G53" i="4"/>
  <c r="I52" i="4"/>
  <c r="H52" i="4"/>
  <c r="I51" i="4"/>
  <c r="H51" i="4"/>
  <c r="I50" i="4"/>
  <c r="H50" i="4"/>
  <c r="G49" i="4"/>
  <c r="F49" i="4"/>
  <c r="E49" i="4"/>
  <c r="I49" i="4" s="1"/>
  <c r="D49" i="4"/>
  <c r="H49" i="4" s="1"/>
  <c r="I48" i="4"/>
  <c r="H48" i="4"/>
  <c r="I47" i="4"/>
  <c r="H47" i="4"/>
  <c r="I46" i="4"/>
  <c r="H46" i="4"/>
  <c r="I45" i="4"/>
  <c r="H45" i="4"/>
  <c r="I44" i="4"/>
  <c r="H44" i="4"/>
  <c r="G43" i="4"/>
  <c r="F43" i="4"/>
  <c r="E43" i="4"/>
  <c r="I43" i="4" s="1"/>
  <c r="D43" i="4"/>
  <c r="H43" i="4" s="1"/>
  <c r="I42" i="4"/>
  <c r="H42" i="4"/>
  <c r="I41" i="4"/>
  <c r="H41" i="4"/>
  <c r="I40" i="4"/>
  <c r="H40" i="4"/>
  <c r="I39" i="4"/>
  <c r="H39" i="4"/>
  <c r="I38" i="4"/>
  <c r="H38" i="4"/>
  <c r="G37" i="4"/>
  <c r="F37" i="4"/>
  <c r="E37" i="4"/>
  <c r="I37" i="4" s="1"/>
  <c r="D37" i="4"/>
  <c r="H37" i="4" s="1"/>
  <c r="I36" i="4"/>
  <c r="H36" i="4"/>
  <c r="I35" i="4"/>
  <c r="H35" i="4"/>
  <c r="I34" i="4"/>
  <c r="H34" i="4"/>
  <c r="I33" i="4"/>
  <c r="H33" i="4"/>
  <c r="G32" i="4"/>
  <c r="F32" i="4"/>
  <c r="E32" i="4"/>
  <c r="I32" i="4" s="1"/>
  <c r="D32" i="4"/>
  <c r="H32" i="4" s="1"/>
  <c r="I31" i="4"/>
  <c r="H31" i="4"/>
  <c r="G30" i="4"/>
  <c r="F30" i="4"/>
  <c r="E30" i="4"/>
  <c r="I30" i="4" s="1"/>
  <c r="D30" i="4"/>
  <c r="H30" i="4" s="1"/>
  <c r="G29" i="4"/>
  <c r="F29" i="4"/>
  <c r="D29" i="4"/>
  <c r="H29" i="4" s="1"/>
  <c r="I28" i="4"/>
  <c r="H28" i="4"/>
  <c r="D28" i="4"/>
  <c r="I27" i="4"/>
  <c r="H27" i="4"/>
  <c r="D27" i="4"/>
  <c r="I26" i="4"/>
  <c r="D26" i="4"/>
  <c r="H26" i="4" s="1"/>
  <c r="I25" i="4"/>
  <c r="D25" i="4"/>
  <c r="H25" i="4" s="1"/>
  <c r="I24" i="4"/>
  <c r="H24" i="4"/>
  <c r="D24" i="4"/>
  <c r="I23" i="4"/>
  <c r="H23" i="4"/>
  <c r="D23" i="4"/>
  <c r="I22" i="4"/>
  <c r="D22" i="4"/>
  <c r="D21" i="4" s="1"/>
  <c r="H21" i="4" s="1"/>
  <c r="G21" i="4"/>
  <c r="F21" i="4"/>
  <c r="E21" i="4"/>
  <c r="I21" i="4" s="1"/>
  <c r="I20" i="4"/>
  <c r="H20" i="4"/>
  <c r="D20" i="4"/>
  <c r="I19" i="4"/>
  <c r="D19" i="4"/>
  <c r="H19" i="4" s="1"/>
  <c r="I18" i="4"/>
  <c r="D18" i="4"/>
  <c r="H18" i="4" s="1"/>
  <c r="I17" i="4"/>
  <c r="H17" i="4"/>
  <c r="D17" i="4"/>
  <c r="I16" i="4"/>
  <c r="H16" i="4"/>
  <c r="D16" i="4"/>
  <c r="I15" i="4"/>
  <c r="D15" i="4"/>
  <c r="D13" i="4" s="1"/>
  <c r="I14" i="4"/>
  <c r="D14" i="4"/>
  <c r="H14" i="4" s="1"/>
  <c r="G13" i="4"/>
  <c r="F13" i="4"/>
  <c r="E13" i="4"/>
  <c r="H13" i="4" l="1"/>
  <c r="F12" i="4"/>
  <c r="H151" i="4"/>
  <c r="H15" i="4"/>
  <c r="H22" i="4"/>
  <c r="D53" i="4"/>
  <c r="H53" i="4" s="1"/>
  <c r="H79" i="4"/>
  <c r="H114" i="4"/>
  <c r="I13" i="4"/>
  <c r="E29" i="4"/>
  <c r="I29" i="4" s="1"/>
  <c r="E53" i="4"/>
  <c r="I53" i="4" s="1"/>
  <c r="D126" i="4"/>
  <c r="H126" i="4" s="1"/>
  <c r="D12" i="4" l="1"/>
  <c r="H12" i="4" s="1"/>
  <c r="E12" i="4"/>
  <c r="I12" i="4" s="1"/>
  <c r="J290" i="3" l="1"/>
  <c r="J283" i="3"/>
  <c r="J281" i="3"/>
  <c r="J277" i="3"/>
  <c r="J273" i="3"/>
  <c r="J265" i="3"/>
  <c r="J261" i="3"/>
  <c r="J254" i="3"/>
  <c r="J253" i="3" s="1"/>
  <c r="J248" i="3"/>
  <c r="J240" i="3"/>
  <c r="J237" i="3"/>
  <c r="J235" i="3"/>
  <c r="J229" i="3"/>
  <c r="J218" i="3"/>
  <c r="J207" i="3"/>
  <c r="J200" i="3"/>
  <c r="J198" i="3" s="1"/>
  <c r="J194" i="3"/>
  <c r="J193" i="3" s="1"/>
  <c r="J190" i="3"/>
  <c r="J186" i="3"/>
  <c r="J181" i="3"/>
  <c r="J177" i="3"/>
  <c r="J168" i="3"/>
  <c r="J167" i="3" s="1"/>
  <c r="J162" i="3"/>
  <c r="J153" i="3"/>
  <c r="J146" i="3"/>
  <c r="J143" i="3"/>
  <c r="J138" i="3"/>
  <c r="J133" i="3"/>
  <c r="J130" i="3"/>
  <c r="J124" i="3"/>
  <c r="J118" i="3"/>
  <c r="J114" i="3"/>
  <c r="J105" i="3"/>
  <c r="J97" i="3"/>
  <c r="J91" i="3"/>
  <c r="J86" i="3"/>
  <c r="J82" i="3"/>
  <c r="J79" i="3"/>
  <c r="J71" i="3"/>
  <c r="J69" i="3" s="1"/>
  <c r="J60" i="3"/>
  <c r="J57" i="3"/>
  <c r="J45" i="3"/>
  <c r="J36" i="3"/>
  <c r="J34" i="3"/>
  <c r="J30" i="3"/>
  <c r="J24" i="3"/>
  <c r="J289" i="3" s="1"/>
  <c r="J288" i="3" s="1"/>
  <c r="D290" i="3"/>
  <c r="D283" i="3"/>
  <c r="D281" i="3"/>
  <c r="D277" i="3"/>
  <c r="D273" i="3"/>
  <c r="D265" i="3"/>
  <c r="D261" i="3"/>
  <c r="D254" i="3"/>
  <c r="D253" i="3" s="1"/>
  <c r="D248" i="3"/>
  <c r="D240" i="3"/>
  <c r="D237" i="3"/>
  <c r="D235" i="3"/>
  <c r="D229" i="3"/>
  <c r="D218" i="3"/>
  <c r="D207" i="3"/>
  <c r="D200" i="3"/>
  <c r="D198" i="3" s="1"/>
  <c r="D194" i="3"/>
  <c r="D193" i="3" s="1"/>
  <c r="D190" i="3"/>
  <c r="D186" i="3"/>
  <c r="D181" i="3"/>
  <c r="D177" i="3"/>
  <c r="D168" i="3"/>
  <c r="D167" i="3" s="1"/>
  <c r="D162" i="3"/>
  <c r="D153" i="3"/>
  <c r="D146" i="3"/>
  <c r="D143" i="3"/>
  <c r="D138" i="3"/>
  <c r="D133" i="3"/>
  <c r="D130" i="3"/>
  <c r="D124" i="3"/>
  <c r="D118" i="3"/>
  <c r="D114" i="3"/>
  <c r="D105" i="3"/>
  <c r="D97" i="3"/>
  <c r="D91" i="3"/>
  <c r="D86" i="3"/>
  <c r="D82" i="3"/>
  <c r="D79" i="3"/>
  <c r="D71" i="3"/>
  <c r="D69" i="3" s="1"/>
  <c r="D60" i="3"/>
  <c r="D57" i="3"/>
  <c r="D45" i="3"/>
  <c r="D24" i="3"/>
  <c r="D78" i="3" l="1"/>
  <c r="D289" i="3"/>
  <c r="D288" i="3" s="1"/>
  <c r="J78" i="3"/>
  <c r="D85" i="3"/>
  <c r="D271" i="3"/>
  <c r="D270" i="3" s="1"/>
  <c r="J271" i="3"/>
  <c r="J270" i="3" s="1"/>
  <c r="D189" i="3"/>
  <c r="D56" i="3"/>
  <c r="D55" i="3" s="1"/>
  <c r="D176" i="3"/>
  <c r="D175" i="3" s="1"/>
  <c r="D206" i="3"/>
  <c r="D197" i="3" s="1"/>
  <c r="D260" i="3"/>
  <c r="J56" i="3"/>
  <c r="J55" i="3" s="1"/>
  <c r="J132" i="3"/>
  <c r="J233" i="3"/>
  <c r="J85" i="3"/>
  <c r="J176" i="3"/>
  <c r="J175" i="3" s="1"/>
  <c r="J206" i="3"/>
  <c r="D233" i="3"/>
  <c r="D232" i="3" s="1"/>
  <c r="J260" i="3"/>
  <c r="D132" i="3"/>
  <c r="J189" i="3"/>
  <c r="J197" i="3"/>
  <c r="J232" i="3" l="1"/>
  <c r="J196" i="3" s="1"/>
  <c r="J53" i="3" s="1"/>
  <c r="D196" i="3"/>
  <c r="D53" i="3" s="1"/>
  <c r="D77" i="3"/>
  <c r="J77" i="3"/>
  <c r="J54" i="3" s="1"/>
  <c r="D54" i="3"/>
  <c r="D286" i="3"/>
  <c r="J286" i="3"/>
  <c r="J41" i="3" l="1"/>
  <c r="J39" i="3" s="1"/>
  <c r="J29" i="3" s="1"/>
  <c r="J287" i="3" s="1"/>
  <c r="J52" i="3"/>
  <c r="D27" i="3"/>
  <c r="D23" i="3" s="1"/>
  <c r="D52" i="3"/>
  <c r="J23" i="3" l="1"/>
  <c r="D287" i="3"/>
  <c r="O298" i="3" l="1"/>
  <c r="L298" i="3"/>
  <c r="I298" i="3"/>
  <c r="F298" i="3"/>
  <c r="O297" i="3"/>
  <c r="L297" i="3"/>
  <c r="I297" i="3"/>
  <c r="F297" i="3"/>
  <c r="O296" i="3"/>
  <c r="L296" i="3"/>
  <c r="I296" i="3"/>
  <c r="F296" i="3"/>
  <c r="O295" i="3"/>
  <c r="L295" i="3"/>
  <c r="I295" i="3"/>
  <c r="F295" i="3"/>
  <c r="O294" i="3"/>
  <c r="L294" i="3"/>
  <c r="I294" i="3"/>
  <c r="F294" i="3"/>
  <c r="O293" i="3"/>
  <c r="L293" i="3"/>
  <c r="I293" i="3"/>
  <c r="F293" i="3"/>
  <c r="O292" i="3"/>
  <c r="L292" i="3"/>
  <c r="I292" i="3"/>
  <c r="F292" i="3"/>
  <c r="O291" i="3"/>
  <c r="L291" i="3"/>
  <c r="I291" i="3"/>
  <c r="F291" i="3"/>
  <c r="N290" i="3"/>
  <c r="M290" i="3"/>
  <c r="K290" i="3"/>
  <c r="H290" i="3"/>
  <c r="G290" i="3"/>
  <c r="E290" i="3"/>
  <c r="O285" i="3"/>
  <c r="L285" i="3"/>
  <c r="I285" i="3"/>
  <c r="F285" i="3"/>
  <c r="O284" i="3"/>
  <c r="L284" i="3"/>
  <c r="I284" i="3"/>
  <c r="F284" i="3"/>
  <c r="N283" i="3"/>
  <c r="M283" i="3"/>
  <c r="K283" i="3"/>
  <c r="H283" i="3"/>
  <c r="G283" i="3"/>
  <c r="E283" i="3"/>
  <c r="O282" i="3"/>
  <c r="L282" i="3"/>
  <c r="I282" i="3"/>
  <c r="F282" i="3"/>
  <c r="N281" i="3"/>
  <c r="M281" i="3"/>
  <c r="K281" i="3"/>
  <c r="H281" i="3"/>
  <c r="G281" i="3"/>
  <c r="E281" i="3"/>
  <c r="O280" i="3"/>
  <c r="L280" i="3"/>
  <c r="I280" i="3"/>
  <c r="F280" i="3"/>
  <c r="O279" i="3"/>
  <c r="L279" i="3"/>
  <c r="I279" i="3"/>
  <c r="F279" i="3"/>
  <c r="O278" i="3"/>
  <c r="O277" i="3" s="1"/>
  <c r="L278" i="3"/>
  <c r="I278" i="3"/>
  <c r="F278" i="3"/>
  <c r="N277" i="3"/>
  <c r="M277" i="3"/>
  <c r="K277" i="3"/>
  <c r="H277" i="3"/>
  <c r="G277" i="3"/>
  <c r="E277" i="3"/>
  <c r="O276" i="3"/>
  <c r="L276" i="3"/>
  <c r="I276" i="3"/>
  <c r="F276" i="3"/>
  <c r="O275" i="3"/>
  <c r="L275" i="3"/>
  <c r="I275" i="3"/>
  <c r="F275" i="3"/>
  <c r="O274" i="3"/>
  <c r="L274" i="3"/>
  <c r="I274" i="3"/>
  <c r="F274" i="3"/>
  <c r="N273" i="3"/>
  <c r="M273" i="3"/>
  <c r="K273" i="3"/>
  <c r="H273" i="3"/>
  <c r="G273" i="3"/>
  <c r="E273" i="3"/>
  <c r="O272" i="3"/>
  <c r="L272" i="3"/>
  <c r="I272" i="3"/>
  <c r="F272" i="3"/>
  <c r="O269" i="3"/>
  <c r="L269" i="3"/>
  <c r="I269" i="3"/>
  <c r="F269" i="3"/>
  <c r="O268" i="3"/>
  <c r="L268" i="3"/>
  <c r="I268" i="3"/>
  <c r="F268" i="3"/>
  <c r="O267" i="3"/>
  <c r="L267" i="3"/>
  <c r="I267" i="3"/>
  <c r="F267" i="3"/>
  <c r="O266" i="3"/>
  <c r="L266" i="3"/>
  <c r="I266" i="3"/>
  <c r="F266" i="3"/>
  <c r="N265" i="3"/>
  <c r="M265" i="3"/>
  <c r="K265" i="3"/>
  <c r="H265" i="3"/>
  <c r="G265" i="3"/>
  <c r="E265" i="3"/>
  <c r="O264" i="3"/>
  <c r="L264" i="3"/>
  <c r="I264" i="3"/>
  <c r="F264" i="3"/>
  <c r="O263" i="3"/>
  <c r="L263" i="3"/>
  <c r="I263" i="3"/>
  <c r="F263" i="3"/>
  <c r="O262" i="3"/>
  <c r="L262" i="3"/>
  <c r="I262" i="3"/>
  <c r="F262" i="3"/>
  <c r="N261" i="3"/>
  <c r="M261" i="3"/>
  <c r="K261" i="3"/>
  <c r="H261" i="3"/>
  <c r="G261" i="3"/>
  <c r="E261" i="3"/>
  <c r="O259" i="3"/>
  <c r="L259" i="3"/>
  <c r="I259" i="3"/>
  <c r="F259" i="3"/>
  <c r="O258" i="3"/>
  <c r="L258" i="3"/>
  <c r="I258" i="3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N254" i="3"/>
  <c r="N253" i="3" s="1"/>
  <c r="M254" i="3"/>
  <c r="K254" i="3"/>
  <c r="K253" i="3" s="1"/>
  <c r="H254" i="3"/>
  <c r="H253" i="3" s="1"/>
  <c r="G254" i="3"/>
  <c r="G253" i="3" s="1"/>
  <c r="E254" i="3"/>
  <c r="O252" i="3"/>
  <c r="L252" i="3"/>
  <c r="I252" i="3"/>
  <c r="F252" i="3"/>
  <c r="O251" i="3"/>
  <c r="L251" i="3"/>
  <c r="I251" i="3"/>
  <c r="F251" i="3"/>
  <c r="O250" i="3"/>
  <c r="L250" i="3"/>
  <c r="I250" i="3"/>
  <c r="F250" i="3"/>
  <c r="O249" i="3"/>
  <c r="L249" i="3"/>
  <c r="I249" i="3"/>
  <c r="F249" i="3"/>
  <c r="N248" i="3"/>
  <c r="M248" i="3"/>
  <c r="K248" i="3"/>
  <c r="H248" i="3"/>
  <c r="G248" i="3"/>
  <c r="E248" i="3"/>
  <c r="O247" i="3"/>
  <c r="L247" i="3"/>
  <c r="I247" i="3"/>
  <c r="F247" i="3"/>
  <c r="O246" i="3"/>
  <c r="L246" i="3"/>
  <c r="I246" i="3"/>
  <c r="F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F241" i="3"/>
  <c r="N240" i="3"/>
  <c r="M240" i="3"/>
  <c r="K240" i="3"/>
  <c r="H240" i="3"/>
  <c r="G240" i="3"/>
  <c r="E240" i="3"/>
  <c r="O239" i="3"/>
  <c r="L239" i="3"/>
  <c r="I239" i="3"/>
  <c r="F239" i="3"/>
  <c r="O238" i="3"/>
  <c r="L238" i="3"/>
  <c r="I238" i="3"/>
  <c r="F238" i="3"/>
  <c r="N237" i="3"/>
  <c r="M237" i="3"/>
  <c r="K237" i="3"/>
  <c r="H237" i="3"/>
  <c r="G237" i="3"/>
  <c r="E237" i="3"/>
  <c r="O236" i="3"/>
  <c r="L236" i="3"/>
  <c r="I236" i="3"/>
  <c r="F236" i="3"/>
  <c r="N235" i="3"/>
  <c r="N233" i="3" s="1"/>
  <c r="M235" i="3"/>
  <c r="K235" i="3"/>
  <c r="H235" i="3"/>
  <c r="G235" i="3"/>
  <c r="E235" i="3"/>
  <c r="O234" i="3"/>
  <c r="L234" i="3"/>
  <c r="I234" i="3"/>
  <c r="F234" i="3"/>
  <c r="O231" i="3"/>
  <c r="L231" i="3"/>
  <c r="I231" i="3"/>
  <c r="F231" i="3"/>
  <c r="O230" i="3"/>
  <c r="L230" i="3"/>
  <c r="I230" i="3"/>
  <c r="F230" i="3"/>
  <c r="N229" i="3"/>
  <c r="M229" i="3"/>
  <c r="K229" i="3"/>
  <c r="H229" i="3"/>
  <c r="G229" i="3"/>
  <c r="E229" i="3"/>
  <c r="O228" i="3"/>
  <c r="L228" i="3"/>
  <c r="I228" i="3"/>
  <c r="F228" i="3"/>
  <c r="O227" i="3"/>
  <c r="L227" i="3"/>
  <c r="I227" i="3"/>
  <c r="F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O219" i="3"/>
  <c r="L219" i="3"/>
  <c r="I219" i="3"/>
  <c r="F219" i="3"/>
  <c r="N218" i="3"/>
  <c r="M218" i="3"/>
  <c r="K218" i="3"/>
  <c r="H218" i="3"/>
  <c r="G218" i="3"/>
  <c r="E218" i="3"/>
  <c r="O217" i="3"/>
  <c r="L217" i="3"/>
  <c r="I217" i="3"/>
  <c r="F217" i="3"/>
  <c r="O216" i="3"/>
  <c r="L216" i="3"/>
  <c r="I216" i="3"/>
  <c r="F216" i="3"/>
  <c r="O215" i="3"/>
  <c r="L215" i="3"/>
  <c r="I215" i="3"/>
  <c r="F215" i="3"/>
  <c r="O214" i="3"/>
  <c r="L214" i="3"/>
  <c r="I214" i="3"/>
  <c r="F214" i="3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O208" i="3"/>
  <c r="L208" i="3"/>
  <c r="I208" i="3"/>
  <c r="F208" i="3"/>
  <c r="N207" i="3"/>
  <c r="M207" i="3"/>
  <c r="K207" i="3"/>
  <c r="H207" i="3"/>
  <c r="G207" i="3"/>
  <c r="E207" i="3"/>
  <c r="O205" i="3"/>
  <c r="L205" i="3"/>
  <c r="I205" i="3"/>
  <c r="F205" i="3"/>
  <c r="O204" i="3"/>
  <c r="L204" i="3"/>
  <c r="I204" i="3"/>
  <c r="F204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N200" i="3"/>
  <c r="N198" i="3" s="1"/>
  <c r="M200" i="3"/>
  <c r="M198" i="3" s="1"/>
  <c r="K200" i="3"/>
  <c r="H200" i="3"/>
  <c r="H198" i="3" s="1"/>
  <c r="G200" i="3"/>
  <c r="E200" i="3"/>
  <c r="E198" i="3" s="1"/>
  <c r="O199" i="3"/>
  <c r="L199" i="3"/>
  <c r="I199" i="3"/>
  <c r="F199" i="3"/>
  <c r="O195" i="3"/>
  <c r="L195" i="3"/>
  <c r="I195" i="3"/>
  <c r="F195" i="3"/>
  <c r="N194" i="3"/>
  <c r="N193" i="3" s="1"/>
  <c r="M194" i="3"/>
  <c r="K194" i="3"/>
  <c r="K193" i="3" s="1"/>
  <c r="H194" i="3"/>
  <c r="H193" i="3" s="1"/>
  <c r="G194" i="3"/>
  <c r="G193" i="3" s="1"/>
  <c r="E194" i="3"/>
  <c r="E193" i="3" s="1"/>
  <c r="O192" i="3"/>
  <c r="L192" i="3"/>
  <c r="I192" i="3"/>
  <c r="F192" i="3"/>
  <c r="O191" i="3"/>
  <c r="L191" i="3"/>
  <c r="I191" i="3"/>
  <c r="F191" i="3"/>
  <c r="N190" i="3"/>
  <c r="M190" i="3"/>
  <c r="K190" i="3"/>
  <c r="H190" i="3"/>
  <c r="G190" i="3"/>
  <c r="E190" i="3"/>
  <c r="O188" i="3"/>
  <c r="L188" i="3"/>
  <c r="I188" i="3"/>
  <c r="F188" i="3"/>
  <c r="O187" i="3"/>
  <c r="L187" i="3"/>
  <c r="I187" i="3"/>
  <c r="F187" i="3"/>
  <c r="N186" i="3"/>
  <c r="M186" i="3"/>
  <c r="K186" i="3"/>
  <c r="H186" i="3"/>
  <c r="G186" i="3"/>
  <c r="E186" i="3"/>
  <c r="O185" i="3"/>
  <c r="L185" i="3"/>
  <c r="I185" i="3"/>
  <c r="F185" i="3"/>
  <c r="O184" i="3"/>
  <c r="L184" i="3"/>
  <c r="I184" i="3"/>
  <c r="F184" i="3"/>
  <c r="O183" i="3"/>
  <c r="L183" i="3"/>
  <c r="I183" i="3"/>
  <c r="F183" i="3"/>
  <c r="O182" i="3"/>
  <c r="L182" i="3"/>
  <c r="I182" i="3"/>
  <c r="F182" i="3"/>
  <c r="N181" i="3"/>
  <c r="M181" i="3"/>
  <c r="K181" i="3"/>
  <c r="H181" i="3"/>
  <c r="G181" i="3"/>
  <c r="E181" i="3"/>
  <c r="O180" i="3"/>
  <c r="L180" i="3"/>
  <c r="I180" i="3"/>
  <c r="F180" i="3"/>
  <c r="O179" i="3"/>
  <c r="L179" i="3"/>
  <c r="I179" i="3"/>
  <c r="F179" i="3"/>
  <c r="O178" i="3"/>
  <c r="L178" i="3"/>
  <c r="I178" i="3"/>
  <c r="F178" i="3"/>
  <c r="N177" i="3"/>
  <c r="M177" i="3"/>
  <c r="K177" i="3"/>
  <c r="K176" i="3" s="1"/>
  <c r="H177" i="3"/>
  <c r="G177" i="3"/>
  <c r="E177" i="3"/>
  <c r="O174" i="3"/>
  <c r="L174" i="3"/>
  <c r="I174" i="3"/>
  <c r="F174" i="3"/>
  <c r="O173" i="3"/>
  <c r="L173" i="3"/>
  <c r="I173" i="3"/>
  <c r="F173" i="3"/>
  <c r="O172" i="3"/>
  <c r="L172" i="3"/>
  <c r="I172" i="3"/>
  <c r="F172" i="3"/>
  <c r="O171" i="3"/>
  <c r="L171" i="3"/>
  <c r="I171" i="3"/>
  <c r="F171" i="3"/>
  <c r="O170" i="3"/>
  <c r="L170" i="3"/>
  <c r="I170" i="3"/>
  <c r="F170" i="3"/>
  <c r="O169" i="3"/>
  <c r="L169" i="3"/>
  <c r="I169" i="3"/>
  <c r="F169" i="3"/>
  <c r="N168" i="3"/>
  <c r="N167" i="3" s="1"/>
  <c r="M168" i="3"/>
  <c r="K168" i="3"/>
  <c r="K167" i="3" s="1"/>
  <c r="H168" i="3"/>
  <c r="H167" i="3" s="1"/>
  <c r="G168" i="3"/>
  <c r="E168" i="3"/>
  <c r="E167" i="3" s="1"/>
  <c r="O166" i="3"/>
  <c r="L166" i="3"/>
  <c r="I166" i="3"/>
  <c r="F166" i="3"/>
  <c r="O165" i="3"/>
  <c r="L165" i="3"/>
  <c r="I165" i="3"/>
  <c r="F165" i="3"/>
  <c r="O164" i="3"/>
  <c r="L164" i="3"/>
  <c r="I164" i="3"/>
  <c r="F164" i="3"/>
  <c r="O163" i="3"/>
  <c r="L163" i="3"/>
  <c r="I163" i="3"/>
  <c r="F163" i="3"/>
  <c r="N162" i="3"/>
  <c r="M162" i="3"/>
  <c r="K162" i="3"/>
  <c r="H162" i="3"/>
  <c r="G162" i="3"/>
  <c r="E162" i="3"/>
  <c r="O161" i="3"/>
  <c r="L161" i="3"/>
  <c r="I161" i="3"/>
  <c r="F161" i="3"/>
  <c r="O160" i="3"/>
  <c r="L160" i="3"/>
  <c r="I160" i="3"/>
  <c r="F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N153" i="3"/>
  <c r="M153" i="3"/>
  <c r="K153" i="3"/>
  <c r="H153" i="3"/>
  <c r="G153" i="3"/>
  <c r="E153" i="3"/>
  <c r="O152" i="3"/>
  <c r="L152" i="3"/>
  <c r="I152" i="3"/>
  <c r="F152" i="3"/>
  <c r="O151" i="3"/>
  <c r="L151" i="3"/>
  <c r="I151" i="3"/>
  <c r="F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N146" i="3"/>
  <c r="M146" i="3"/>
  <c r="K146" i="3"/>
  <c r="H146" i="3"/>
  <c r="G146" i="3"/>
  <c r="E146" i="3"/>
  <c r="O145" i="3"/>
  <c r="L145" i="3"/>
  <c r="I145" i="3"/>
  <c r="F145" i="3"/>
  <c r="O144" i="3"/>
  <c r="L144" i="3"/>
  <c r="I144" i="3"/>
  <c r="F144" i="3"/>
  <c r="N143" i="3"/>
  <c r="M143" i="3"/>
  <c r="K143" i="3"/>
  <c r="H143" i="3"/>
  <c r="G143" i="3"/>
  <c r="E143" i="3"/>
  <c r="O142" i="3"/>
  <c r="L142" i="3"/>
  <c r="I142" i="3"/>
  <c r="F142" i="3"/>
  <c r="O141" i="3"/>
  <c r="L141" i="3"/>
  <c r="I141" i="3"/>
  <c r="F141" i="3"/>
  <c r="O140" i="3"/>
  <c r="L140" i="3"/>
  <c r="I140" i="3"/>
  <c r="F140" i="3"/>
  <c r="O139" i="3"/>
  <c r="L139" i="3"/>
  <c r="I139" i="3"/>
  <c r="F139" i="3"/>
  <c r="N138" i="3"/>
  <c r="M138" i="3"/>
  <c r="K138" i="3"/>
  <c r="H138" i="3"/>
  <c r="G138" i="3"/>
  <c r="E138" i="3"/>
  <c r="O137" i="3"/>
  <c r="L137" i="3"/>
  <c r="I137" i="3"/>
  <c r="F137" i="3"/>
  <c r="O136" i="3"/>
  <c r="L136" i="3"/>
  <c r="I136" i="3"/>
  <c r="F136" i="3"/>
  <c r="O135" i="3"/>
  <c r="L135" i="3"/>
  <c r="I135" i="3"/>
  <c r="F135" i="3"/>
  <c r="O134" i="3"/>
  <c r="L134" i="3"/>
  <c r="I134" i="3"/>
  <c r="F134" i="3"/>
  <c r="N133" i="3"/>
  <c r="M133" i="3"/>
  <c r="K133" i="3"/>
  <c r="H133" i="3"/>
  <c r="G133" i="3"/>
  <c r="E133" i="3"/>
  <c r="O131" i="3"/>
  <c r="L131" i="3"/>
  <c r="I131" i="3"/>
  <c r="F131" i="3"/>
  <c r="N130" i="3"/>
  <c r="M130" i="3"/>
  <c r="K130" i="3"/>
  <c r="H130" i="3"/>
  <c r="G130" i="3"/>
  <c r="E130" i="3"/>
  <c r="O129" i="3"/>
  <c r="L129" i="3"/>
  <c r="I129" i="3"/>
  <c r="F129" i="3"/>
  <c r="O128" i="3"/>
  <c r="L128" i="3"/>
  <c r="I128" i="3"/>
  <c r="F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N124" i="3"/>
  <c r="M124" i="3"/>
  <c r="K124" i="3"/>
  <c r="H124" i="3"/>
  <c r="G124" i="3"/>
  <c r="E124" i="3"/>
  <c r="O123" i="3"/>
  <c r="L123" i="3"/>
  <c r="I123" i="3"/>
  <c r="F123" i="3"/>
  <c r="O122" i="3"/>
  <c r="L122" i="3"/>
  <c r="I122" i="3"/>
  <c r="F122" i="3"/>
  <c r="O121" i="3"/>
  <c r="L121" i="3"/>
  <c r="I121" i="3"/>
  <c r="F121" i="3"/>
  <c r="O120" i="3"/>
  <c r="L120" i="3"/>
  <c r="I120" i="3"/>
  <c r="F120" i="3"/>
  <c r="O119" i="3"/>
  <c r="L119" i="3"/>
  <c r="I119" i="3"/>
  <c r="F119" i="3"/>
  <c r="N118" i="3"/>
  <c r="M118" i="3"/>
  <c r="K118" i="3"/>
  <c r="H118" i="3"/>
  <c r="G118" i="3"/>
  <c r="E118" i="3"/>
  <c r="O117" i="3"/>
  <c r="L117" i="3"/>
  <c r="I117" i="3"/>
  <c r="F117" i="3"/>
  <c r="O116" i="3"/>
  <c r="L116" i="3"/>
  <c r="I116" i="3"/>
  <c r="F116" i="3"/>
  <c r="O115" i="3"/>
  <c r="L115" i="3"/>
  <c r="I115" i="3"/>
  <c r="F115" i="3"/>
  <c r="N114" i="3"/>
  <c r="M114" i="3"/>
  <c r="K114" i="3"/>
  <c r="H114" i="3"/>
  <c r="G114" i="3"/>
  <c r="E114" i="3"/>
  <c r="O113" i="3"/>
  <c r="L113" i="3"/>
  <c r="I113" i="3"/>
  <c r="F113" i="3"/>
  <c r="O112" i="3"/>
  <c r="L112" i="3"/>
  <c r="I112" i="3"/>
  <c r="F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N105" i="3"/>
  <c r="M105" i="3"/>
  <c r="K105" i="3"/>
  <c r="H105" i="3"/>
  <c r="G105" i="3"/>
  <c r="E105" i="3"/>
  <c r="O104" i="3"/>
  <c r="L104" i="3"/>
  <c r="I104" i="3"/>
  <c r="F104" i="3"/>
  <c r="O103" i="3"/>
  <c r="L103" i="3"/>
  <c r="I103" i="3"/>
  <c r="F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8" i="3"/>
  <c r="L98" i="3"/>
  <c r="I98" i="3"/>
  <c r="F98" i="3"/>
  <c r="N97" i="3"/>
  <c r="M97" i="3"/>
  <c r="K97" i="3"/>
  <c r="H97" i="3"/>
  <c r="G97" i="3"/>
  <c r="E97" i="3"/>
  <c r="O96" i="3"/>
  <c r="L96" i="3"/>
  <c r="I96" i="3"/>
  <c r="F96" i="3"/>
  <c r="O95" i="3"/>
  <c r="L95" i="3"/>
  <c r="I95" i="3"/>
  <c r="F95" i="3"/>
  <c r="O94" i="3"/>
  <c r="L94" i="3"/>
  <c r="I94" i="3"/>
  <c r="F94" i="3"/>
  <c r="O93" i="3"/>
  <c r="L93" i="3"/>
  <c r="I93" i="3"/>
  <c r="F93" i="3"/>
  <c r="O92" i="3"/>
  <c r="L92" i="3"/>
  <c r="I92" i="3"/>
  <c r="F92" i="3"/>
  <c r="N91" i="3"/>
  <c r="M91" i="3"/>
  <c r="K91" i="3"/>
  <c r="H91" i="3"/>
  <c r="G91" i="3"/>
  <c r="E91" i="3"/>
  <c r="O90" i="3"/>
  <c r="L90" i="3"/>
  <c r="I90" i="3"/>
  <c r="F90" i="3"/>
  <c r="O89" i="3"/>
  <c r="L89" i="3"/>
  <c r="I89" i="3"/>
  <c r="F89" i="3"/>
  <c r="O88" i="3"/>
  <c r="L88" i="3"/>
  <c r="I88" i="3"/>
  <c r="F88" i="3"/>
  <c r="O87" i="3"/>
  <c r="L87" i="3"/>
  <c r="I87" i="3"/>
  <c r="F87" i="3"/>
  <c r="N86" i="3"/>
  <c r="M86" i="3"/>
  <c r="K86" i="3"/>
  <c r="H86" i="3"/>
  <c r="G86" i="3"/>
  <c r="E86" i="3"/>
  <c r="O84" i="3"/>
  <c r="L84" i="3"/>
  <c r="I84" i="3"/>
  <c r="F84" i="3"/>
  <c r="O83" i="3"/>
  <c r="L83" i="3"/>
  <c r="I83" i="3"/>
  <c r="F83" i="3"/>
  <c r="N82" i="3"/>
  <c r="M82" i="3"/>
  <c r="K82" i="3"/>
  <c r="H82" i="3"/>
  <c r="G82" i="3"/>
  <c r="E82" i="3"/>
  <c r="O81" i="3"/>
  <c r="L81" i="3"/>
  <c r="I81" i="3"/>
  <c r="F81" i="3"/>
  <c r="O80" i="3"/>
  <c r="L80" i="3"/>
  <c r="I80" i="3"/>
  <c r="F80" i="3"/>
  <c r="N79" i="3"/>
  <c r="M79" i="3"/>
  <c r="K79" i="3"/>
  <c r="H79" i="3"/>
  <c r="G79" i="3"/>
  <c r="E79" i="3"/>
  <c r="O76" i="3"/>
  <c r="L76" i="3"/>
  <c r="I76" i="3"/>
  <c r="F76" i="3"/>
  <c r="O75" i="3"/>
  <c r="L75" i="3"/>
  <c r="I75" i="3"/>
  <c r="F75" i="3"/>
  <c r="O74" i="3"/>
  <c r="L74" i="3"/>
  <c r="I74" i="3"/>
  <c r="F74" i="3"/>
  <c r="O73" i="3"/>
  <c r="L73" i="3"/>
  <c r="I73" i="3"/>
  <c r="F73" i="3"/>
  <c r="O72" i="3"/>
  <c r="L72" i="3"/>
  <c r="I72" i="3"/>
  <c r="F72" i="3"/>
  <c r="N71" i="3"/>
  <c r="N69" i="3" s="1"/>
  <c r="M71" i="3"/>
  <c r="M69" i="3" s="1"/>
  <c r="K71" i="3"/>
  <c r="K69" i="3" s="1"/>
  <c r="H71" i="3"/>
  <c r="H69" i="3" s="1"/>
  <c r="G71" i="3"/>
  <c r="E71" i="3"/>
  <c r="E69" i="3" s="1"/>
  <c r="O70" i="3"/>
  <c r="L70" i="3"/>
  <c r="I70" i="3"/>
  <c r="F70" i="3"/>
  <c r="O68" i="3"/>
  <c r="L68" i="3"/>
  <c r="I68" i="3"/>
  <c r="F68" i="3"/>
  <c r="O67" i="3"/>
  <c r="L67" i="3"/>
  <c r="I67" i="3"/>
  <c r="F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F63" i="3"/>
  <c r="O62" i="3"/>
  <c r="L62" i="3"/>
  <c r="I62" i="3"/>
  <c r="F62" i="3"/>
  <c r="O61" i="3"/>
  <c r="L61" i="3"/>
  <c r="I61" i="3"/>
  <c r="F61" i="3"/>
  <c r="N60" i="3"/>
  <c r="M60" i="3"/>
  <c r="K60" i="3"/>
  <c r="H60" i="3"/>
  <c r="G60" i="3"/>
  <c r="E60" i="3"/>
  <c r="O59" i="3"/>
  <c r="L59" i="3"/>
  <c r="I59" i="3"/>
  <c r="F59" i="3"/>
  <c r="O58" i="3"/>
  <c r="L58" i="3"/>
  <c r="I58" i="3"/>
  <c r="F58" i="3"/>
  <c r="N57" i="3"/>
  <c r="M57" i="3"/>
  <c r="K57" i="3"/>
  <c r="H57" i="3"/>
  <c r="G57" i="3"/>
  <c r="E57" i="3"/>
  <c r="O49" i="3"/>
  <c r="C49" i="3" s="1"/>
  <c r="O48" i="3"/>
  <c r="C48" i="3" s="1"/>
  <c r="N47" i="3"/>
  <c r="M47" i="3"/>
  <c r="L46" i="3"/>
  <c r="I46" i="3"/>
  <c r="F46" i="3"/>
  <c r="K45" i="3"/>
  <c r="H45" i="3"/>
  <c r="G45" i="3"/>
  <c r="E45" i="3"/>
  <c r="F44" i="3"/>
  <c r="C44" i="3" s="1"/>
  <c r="L43" i="3"/>
  <c r="C43" i="3" s="1"/>
  <c r="L42" i="3"/>
  <c r="C42" i="3" s="1"/>
  <c r="L41" i="3"/>
  <c r="C41" i="3" s="1"/>
  <c r="L40" i="3"/>
  <c r="C40" i="3" s="1"/>
  <c r="K39" i="3"/>
  <c r="L38" i="3"/>
  <c r="C38" i="3" s="1"/>
  <c r="L37" i="3"/>
  <c r="C37" i="3" s="1"/>
  <c r="K36" i="3"/>
  <c r="L35" i="3"/>
  <c r="C35" i="3" s="1"/>
  <c r="K34" i="3"/>
  <c r="L33" i="3"/>
  <c r="C33" i="3" s="1"/>
  <c r="L32" i="3"/>
  <c r="C32" i="3" s="1"/>
  <c r="L31" i="3"/>
  <c r="C31" i="3" s="1"/>
  <c r="K30" i="3"/>
  <c r="F28" i="3"/>
  <c r="C28" i="3" s="1"/>
  <c r="I27" i="3"/>
  <c r="F27" i="3"/>
  <c r="O26" i="3"/>
  <c r="L26" i="3"/>
  <c r="I26" i="3"/>
  <c r="F26" i="3"/>
  <c r="O25" i="3"/>
  <c r="L25" i="3"/>
  <c r="I25" i="3"/>
  <c r="F25" i="3"/>
  <c r="N24" i="3"/>
  <c r="M24" i="3"/>
  <c r="K24" i="3"/>
  <c r="H24" i="3"/>
  <c r="G24" i="3"/>
  <c r="E24" i="3"/>
  <c r="K260" i="3" l="1"/>
  <c r="H233" i="3"/>
  <c r="M260" i="3"/>
  <c r="G271" i="3"/>
  <c r="G270" i="3" s="1"/>
  <c r="G56" i="3"/>
  <c r="K78" i="3"/>
  <c r="N56" i="3"/>
  <c r="N55" i="3" s="1"/>
  <c r="H56" i="3"/>
  <c r="H55" i="3" s="1"/>
  <c r="E78" i="3"/>
  <c r="N176" i="3"/>
  <c r="H260" i="3"/>
  <c r="M56" i="3"/>
  <c r="O56" i="3" s="1"/>
  <c r="E176" i="3"/>
  <c r="E175" i="3" s="1"/>
  <c r="L78" i="3"/>
  <c r="L167" i="3"/>
  <c r="F273" i="3"/>
  <c r="C291" i="3"/>
  <c r="C295" i="3"/>
  <c r="H289" i="3"/>
  <c r="H288" i="3" s="1"/>
  <c r="N289" i="3"/>
  <c r="N288" i="3" s="1"/>
  <c r="O200" i="3"/>
  <c r="I207" i="3"/>
  <c r="O207" i="3"/>
  <c r="I218" i="3"/>
  <c r="I248" i="3"/>
  <c r="O248" i="3"/>
  <c r="L39" i="3"/>
  <c r="C39" i="3" s="1"/>
  <c r="O124" i="3"/>
  <c r="I133" i="3"/>
  <c r="I162" i="3"/>
  <c r="O24" i="3"/>
  <c r="I281" i="3"/>
  <c r="L114" i="3"/>
  <c r="L162" i="3"/>
  <c r="H189" i="3"/>
  <c r="O47" i="3"/>
  <c r="C47" i="3" s="1"/>
  <c r="O168" i="3"/>
  <c r="I181" i="3"/>
  <c r="O181" i="3"/>
  <c r="I186" i="3"/>
  <c r="F193" i="3"/>
  <c r="L57" i="3"/>
  <c r="F60" i="3"/>
  <c r="L82" i="3"/>
  <c r="L97" i="3"/>
  <c r="O240" i="3"/>
  <c r="F283" i="3"/>
  <c r="C100" i="3"/>
  <c r="O283" i="3"/>
  <c r="C27" i="3"/>
  <c r="K29" i="3"/>
  <c r="K23" i="3" s="1"/>
  <c r="L34" i="3"/>
  <c r="C34" i="3" s="1"/>
  <c r="I45" i="3"/>
  <c r="C80" i="3"/>
  <c r="M78" i="3"/>
  <c r="I114" i="3"/>
  <c r="O114" i="3"/>
  <c r="O138" i="3"/>
  <c r="O143" i="3"/>
  <c r="I146" i="3"/>
  <c r="O162" i="3"/>
  <c r="L254" i="3"/>
  <c r="H271" i="3"/>
  <c r="H270" i="3" s="1"/>
  <c r="L45" i="3"/>
  <c r="I82" i="3"/>
  <c r="N78" i="3"/>
  <c r="O91" i="3"/>
  <c r="I105" i="3"/>
  <c r="C165" i="3"/>
  <c r="I190" i="3"/>
  <c r="C256" i="3"/>
  <c r="F261" i="3"/>
  <c r="C268" i="3"/>
  <c r="C284" i="3"/>
  <c r="O69" i="3"/>
  <c r="C88" i="3"/>
  <c r="C90" i="3"/>
  <c r="L91" i="3"/>
  <c r="C99" i="3"/>
  <c r="N85" i="3"/>
  <c r="C180" i="3"/>
  <c r="C212" i="3"/>
  <c r="C216" i="3"/>
  <c r="C217" i="3"/>
  <c r="C272" i="3"/>
  <c r="C274" i="3"/>
  <c r="C275" i="3"/>
  <c r="E289" i="3"/>
  <c r="F289" i="3" s="1"/>
  <c r="C67" i="3"/>
  <c r="O79" i="3"/>
  <c r="L86" i="3"/>
  <c r="F105" i="3"/>
  <c r="L105" i="3"/>
  <c r="C108" i="3"/>
  <c r="C116" i="3"/>
  <c r="L118" i="3"/>
  <c r="F124" i="3"/>
  <c r="L130" i="3"/>
  <c r="F138" i="3"/>
  <c r="C140" i="3"/>
  <c r="L146" i="3"/>
  <c r="F153" i="3"/>
  <c r="F162" i="3"/>
  <c r="K175" i="3"/>
  <c r="L186" i="3"/>
  <c r="K206" i="3"/>
  <c r="L218" i="3"/>
  <c r="F229" i="3"/>
  <c r="L235" i="3"/>
  <c r="F237" i="3"/>
  <c r="L237" i="3"/>
  <c r="F240" i="3"/>
  <c r="F277" i="3"/>
  <c r="F24" i="3"/>
  <c r="L79" i="3"/>
  <c r="F97" i="3"/>
  <c r="C160" i="3"/>
  <c r="C228" i="3"/>
  <c r="K289" i="3"/>
  <c r="K288" i="3" s="1"/>
  <c r="C123" i="3"/>
  <c r="M167" i="3"/>
  <c r="O167" i="3" s="1"/>
  <c r="C185" i="3"/>
  <c r="C234" i="3"/>
  <c r="C236" i="3"/>
  <c r="C239" i="3"/>
  <c r="C279" i="3"/>
  <c r="E23" i="3"/>
  <c r="G289" i="3"/>
  <c r="C46" i="3"/>
  <c r="I60" i="3"/>
  <c r="C84" i="3"/>
  <c r="I86" i="3"/>
  <c r="I91" i="3"/>
  <c r="C107" i="3"/>
  <c r="C128" i="3"/>
  <c r="C129" i="3"/>
  <c r="C136" i="3"/>
  <c r="C139" i="3"/>
  <c r="C149" i="3"/>
  <c r="C172" i="3"/>
  <c r="N189" i="3"/>
  <c r="E189" i="3"/>
  <c r="K189" i="3"/>
  <c r="F200" i="3"/>
  <c r="C204" i="3"/>
  <c r="G206" i="3"/>
  <c r="C252" i="3"/>
  <c r="C255" i="3"/>
  <c r="C264" i="3"/>
  <c r="F265" i="3"/>
  <c r="L265" i="3"/>
  <c r="C266" i="3"/>
  <c r="C267" i="3"/>
  <c r="K271" i="3"/>
  <c r="K270" i="3" s="1"/>
  <c r="C280" i="3"/>
  <c r="L281" i="3"/>
  <c r="C296" i="3"/>
  <c r="F69" i="3"/>
  <c r="H232" i="3"/>
  <c r="C25" i="3"/>
  <c r="C96" i="3"/>
  <c r="C120" i="3"/>
  <c r="N132" i="3"/>
  <c r="C152" i="3"/>
  <c r="F177" i="3"/>
  <c r="C188" i="3"/>
  <c r="C208" i="3"/>
  <c r="C224" i="3"/>
  <c r="I254" i="3"/>
  <c r="L30" i="3"/>
  <c r="C30" i="3" s="1"/>
  <c r="L36" i="3"/>
  <c r="C36" i="3" s="1"/>
  <c r="F57" i="3"/>
  <c r="C59" i="3"/>
  <c r="L60" i="3"/>
  <c r="C62" i="3"/>
  <c r="C64" i="3"/>
  <c r="C66" i="3"/>
  <c r="C75" i="3"/>
  <c r="C112" i="3"/>
  <c r="C115" i="3"/>
  <c r="I118" i="3"/>
  <c r="I130" i="3"/>
  <c r="F143" i="3"/>
  <c r="L143" i="3"/>
  <c r="C144" i="3"/>
  <c r="F146" i="3"/>
  <c r="O146" i="3"/>
  <c r="I153" i="3"/>
  <c r="O153" i="3"/>
  <c r="C164" i="3"/>
  <c r="H176" i="3"/>
  <c r="H175" i="3" s="1"/>
  <c r="L190" i="3"/>
  <c r="I194" i="3"/>
  <c r="L207" i="3"/>
  <c r="M206" i="3"/>
  <c r="M197" i="3" s="1"/>
  <c r="O235" i="3"/>
  <c r="C244" i="3"/>
  <c r="C251" i="3"/>
  <c r="I253" i="3"/>
  <c r="N271" i="3"/>
  <c r="N270" i="3" s="1"/>
  <c r="M271" i="3"/>
  <c r="G189" i="3"/>
  <c r="I193" i="3"/>
  <c r="E132" i="3"/>
  <c r="F133" i="3"/>
  <c r="F167" i="3"/>
  <c r="F168" i="3"/>
  <c r="M23" i="3"/>
  <c r="I57" i="3"/>
  <c r="C61" i="3"/>
  <c r="C68" i="3"/>
  <c r="C70" i="3"/>
  <c r="L138" i="3"/>
  <c r="K132" i="3"/>
  <c r="F190" i="3"/>
  <c r="N206" i="3"/>
  <c r="N197" i="3" s="1"/>
  <c r="F45" i="3"/>
  <c r="E56" i="3"/>
  <c r="F56" i="3" s="1"/>
  <c r="C58" i="3"/>
  <c r="O60" i="3"/>
  <c r="F71" i="3"/>
  <c r="C73" i="3"/>
  <c r="G132" i="3"/>
  <c r="I138" i="3"/>
  <c r="C192" i="3"/>
  <c r="C220" i="3"/>
  <c r="L253" i="3"/>
  <c r="C65" i="3"/>
  <c r="I177" i="3"/>
  <c r="G176" i="3"/>
  <c r="G175" i="3" s="1"/>
  <c r="G23" i="3"/>
  <c r="C26" i="3"/>
  <c r="C63" i="3"/>
  <c r="I71" i="3"/>
  <c r="O71" i="3"/>
  <c r="I79" i="3"/>
  <c r="G78" i="3"/>
  <c r="C104" i="3"/>
  <c r="C148" i="3"/>
  <c r="C156" i="3"/>
  <c r="F181" i="3"/>
  <c r="C184" i="3"/>
  <c r="E233" i="3"/>
  <c r="I261" i="3"/>
  <c r="G260" i="3"/>
  <c r="I260" i="3" s="1"/>
  <c r="I277" i="3"/>
  <c r="L290" i="3"/>
  <c r="C72" i="3"/>
  <c r="C74" i="3"/>
  <c r="C81" i="3"/>
  <c r="E85" i="3"/>
  <c r="C95" i="3"/>
  <c r="K85" i="3"/>
  <c r="C126" i="3"/>
  <c r="C127" i="3"/>
  <c r="C137" i="3"/>
  <c r="C147" i="3"/>
  <c r="L153" i="3"/>
  <c r="C154" i="3"/>
  <c r="C155" i="3"/>
  <c r="C163" i="3"/>
  <c r="C171" i="3"/>
  <c r="N175" i="3"/>
  <c r="L181" i="3"/>
  <c r="C182" i="3"/>
  <c r="C183" i="3"/>
  <c r="C201" i="3"/>
  <c r="C203" i="3"/>
  <c r="H206" i="3"/>
  <c r="C210" i="3"/>
  <c r="C211" i="3"/>
  <c r="C222" i="3"/>
  <c r="C223" i="3"/>
  <c r="M233" i="3"/>
  <c r="O233" i="3" s="1"/>
  <c r="I237" i="3"/>
  <c r="C242" i="3"/>
  <c r="C245" i="3"/>
  <c r="C247" i="3"/>
  <c r="E260" i="3"/>
  <c r="C263" i="3"/>
  <c r="I265" i="3"/>
  <c r="I273" i="3"/>
  <c r="E271" i="3"/>
  <c r="L277" i="3"/>
  <c r="C278" i="3"/>
  <c r="O290" i="3"/>
  <c r="C297" i="3"/>
  <c r="C298" i="3"/>
  <c r="C76" i="3"/>
  <c r="C83" i="3"/>
  <c r="C87" i="3"/>
  <c r="H85" i="3"/>
  <c r="I97" i="3"/>
  <c r="C119" i="3"/>
  <c r="O130" i="3"/>
  <c r="C151" i="3"/>
  <c r="C159" i="3"/>
  <c r="C169" i="3"/>
  <c r="C174" i="3"/>
  <c r="C179" i="3"/>
  <c r="O186" i="3"/>
  <c r="L193" i="3"/>
  <c r="L194" i="3"/>
  <c r="C195" i="3"/>
  <c r="C202" i="3"/>
  <c r="C215" i="3"/>
  <c r="O218" i="3"/>
  <c r="C227" i="3"/>
  <c r="I229" i="3"/>
  <c r="C246" i="3"/>
  <c r="F248" i="3"/>
  <c r="L248" i="3"/>
  <c r="C257" i="3"/>
  <c r="C269" i="3"/>
  <c r="C276" i="3"/>
  <c r="O281" i="3"/>
  <c r="C285" i="3"/>
  <c r="F290" i="3"/>
  <c r="C292" i="3"/>
  <c r="L71" i="3"/>
  <c r="H78" i="3"/>
  <c r="O82" i="3"/>
  <c r="C92" i="3"/>
  <c r="C101" i="3"/>
  <c r="C102" i="3"/>
  <c r="C103" i="3"/>
  <c r="C109" i="3"/>
  <c r="C110" i="3"/>
  <c r="C111" i="3"/>
  <c r="C117" i="3"/>
  <c r="F118" i="3"/>
  <c r="O118" i="3"/>
  <c r="C121" i="3"/>
  <c r="C131" i="3"/>
  <c r="C135" i="3"/>
  <c r="C141" i="3"/>
  <c r="M176" i="3"/>
  <c r="M175" i="3" s="1"/>
  <c r="C187" i="3"/>
  <c r="C191" i="3"/>
  <c r="C199" i="3"/>
  <c r="E206" i="3"/>
  <c r="E197" i="3" s="1"/>
  <c r="C219" i="3"/>
  <c r="C230" i="3"/>
  <c r="C231" i="3"/>
  <c r="C238" i="3"/>
  <c r="K233" i="3"/>
  <c r="K232" i="3" s="1"/>
  <c r="C241" i="3"/>
  <c r="C243" i="3"/>
  <c r="C258" i="3"/>
  <c r="C259" i="3"/>
  <c r="C282" i="3"/>
  <c r="C294" i="3"/>
  <c r="M55" i="3"/>
  <c r="K198" i="3"/>
  <c r="L200" i="3"/>
  <c r="M289" i="3"/>
  <c r="H23" i="3"/>
  <c r="K56" i="3"/>
  <c r="K55" i="3" s="1"/>
  <c r="L69" i="3"/>
  <c r="F82" i="3"/>
  <c r="C93" i="3"/>
  <c r="C94" i="3"/>
  <c r="O97" i="3"/>
  <c r="O105" i="3"/>
  <c r="C113" i="3"/>
  <c r="F114" i="3"/>
  <c r="L124" i="3"/>
  <c r="M132" i="3"/>
  <c r="I143" i="3"/>
  <c r="C150" i="3"/>
  <c r="C157" i="3"/>
  <c r="C158" i="3"/>
  <c r="C166" i="3"/>
  <c r="C170" i="3"/>
  <c r="L177" i="3"/>
  <c r="C178" i="3"/>
  <c r="F186" i="3"/>
  <c r="O198" i="3"/>
  <c r="I240" i="3"/>
  <c r="G233" i="3"/>
  <c r="L24" i="3"/>
  <c r="O57" i="3"/>
  <c r="G69" i="3"/>
  <c r="I69" i="3" s="1"/>
  <c r="F79" i="3"/>
  <c r="C89" i="3"/>
  <c r="F91" i="3"/>
  <c r="C125" i="3"/>
  <c r="C145" i="3"/>
  <c r="G167" i="3"/>
  <c r="I167" i="3" s="1"/>
  <c r="I168" i="3"/>
  <c r="L273" i="3"/>
  <c r="N23" i="3"/>
  <c r="I24" i="3"/>
  <c r="F86" i="3"/>
  <c r="M85" i="3"/>
  <c r="O86" i="3"/>
  <c r="C98" i="3"/>
  <c r="C106" i="3"/>
  <c r="C122" i="3"/>
  <c r="I124" i="3"/>
  <c r="G85" i="3"/>
  <c r="F130" i="3"/>
  <c r="L133" i="3"/>
  <c r="C134" i="3"/>
  <c r="H132" i="3"/>
  <c r="C142" i="3"/>
  <c r="C161" i="3"/>
  <c r="C173" i="3"/>
  <c r="O190" i="3"/>
  <c r="L229" i="3"/>
  <c r="O133" i="3"/>
  <c r="L168" i="3"/>
  <c r="O177" i="3"/>
  <c r="I200" i="3"/>
  <c r="G198" i="3"/>
  <c r="C205" i="3"/>
  <c r="C209" i="3"/>
  <c r="C221" i="3"/>
  <c r="F235" i="3"/>
  <c r="M253" i="3"/>
  <c r="O254" i="3"/>
  <c r="I283" i="3"/>
  <c r="M193" i="3"/>
  <c r="O193" i="3" s="1"/>
  <c r="O194" i="3"/>
  <c r="F207" i="3"/>
  <c r="C213" i="3"/>
  <c r="C214" i="3"/>
  <c r="C225" i="3"/>
  <c r="C226" i="3"/>
  <c r="O229" i="3"/>
  <c r="L240" i="3"/>
  <c r="C249" i="3"/>
  <c r="C250" i="3"/>
  <c r="N260" i="3"/>
  <c r="O260" i="3" s="1"/>
  <c r="O273" i="3"/>
  <c r="F194" i="3"/>
  <c r="F198" i="3"/>
  <c r="F218" i="3"/>
  <c r="I235" i="3"/>
  <c r="O237" i="3"/>
  <c r="E253" i="3"/>
  <c r="F254" i="3"/>
  <c r="L260" i="3"/>
  <c r="L261" i="3"/>
  <c r="C262" i="3"/>
  <c r="O265" i="3"/>
  <c r="F281" i="3"/>
  <c r="I290" i="3"/>
  <c r="C293" i="3"/>
  <c r="O261" i="3"/>
  <c r="L283" i="3"/>
  <c r="I270" i="3" l="1"/>
  <c r="I271" i="3"/>
  <c r="C281" i="3"/>
  <c r="I56" i="3"/>
  <c r="C45" i="3"/>
  <c r="I289" i="3"/>
  <c r="O78" i="3"/>
  <c r="C207" i="3"/>
  <c r="C218" i="3"/>
  <c r="O23" i="3"/>
  <c r="L189" i="3"/>
  <c r="C82" i="3"/>
  <c r="L289" i="3"/>
  <c r="F189" i="3"/>
  <c r="F132" i="3"/>
  <c r="K197" i="3"/>
  <c r="K196" i="3" s="1"/>
  <c r="N77" i="3"/>
  <c r="N54" i="3" s="1"/>
  <c r="C162" i="3"/>
  <c r="E77" i="3"/>
  <c r="I189" i="3"/>
  <c r="O85" i="3"/>
  <c r="C114" i="3"/>
  <c r="L288" i="3"/>
  <c r="G288" i="3"/>
  <c r="I288" i="3" s="1"/>
  <c r="E55" i="3"/>
  <c r="F55" i="3" s="1"/>
  <c r="F271" i="3"/>
  <c r="F175" i="3"/>
  <c r="E288" i="3"/>
  <c r="F288" i="3" s="1"/>
  <c r="C143" i="3"/>
  <c r="C124" i="3"/>
  <c r="E270" i="3"/>
  <c r="F270" i="3" s="1"/>
  <c r="L23" i="3"/>
  <c r="C193" i="3"/>
  <c r="C200" i="3"/>
  <c r="C229" i="3"/>
  <c r="H77" i="3"/>
  <c r="H54" i="3" s="1"/>
  <c r="C130" i="3"/>
  <c r="C91" i="3"/>
  <c r="O132" i="3"/>
  <c r="C105" i="3"/>
  <c r="F176" i="3"/>
  <c r="I176" i="3"/>
  <c r="L132" i="3"/>
  <c r="F260" i="3"/>
  <c r="C260" i="3" s="1"/>
  <c r="C118" i="3"/>
  <c r="C153" i="3"/>
  <c r="I175" i="3"/>
  <c r="C138" i="3"/>
  <c r="C60" i="3"/>
  <c r="O271" i="3"/>
  <c r="C97" i="3"/>
  <c r="C86" i="3"/>
  <c r="C167" i="3"/>
  <c r="K77" i="3"/>
  <c r="O175" i="3"/>
  <c r="C265" i="3"/>
  <c r="M270" i="3"/>
  <c r="O270" i="3" s="1"/>
  <c r="C190" i="3"/>
  <c r="C24" i="3"/>
  <c r="F85" i="3"/>
  <c r="F23" i="3"/>
  <c r="C177" i="3"/>
  <c r="C235" i="3"/>
  <c r="C237" i="3"/>
  <c r="C290" i="3"/>
  <c r="C277" i="3"/>
  <c r="I23" i="3"/>
  <c r="C146" i="3"/>
  <c r="O206" i="3"/>
  <c r="O176" i="3"/>
  <c r="C69" i="3"/>
  <c r="C181" i="3"/>
  <c r="C273" i="3"/>
  <c r="H197" i="3"/>
  <c r="H196" i="3" s="1"/>
  <c r="I206" i="3"/>
  <c r="C261" i="3"/>
  <c r="L198" i="3"/>
  <c r="C283" i="3"/>
  <c r="C133" i="3"/>
  <c r="I132" i="3"/>
  <c r="C57" i="3"/>
  <c r="M189" i="3"/>
  <c r="O189" i="3" s="1"/>
  <c r="C79" i="3"/>
  <c r="C240" i="3"/>
  <c r="C186" i="3"/>
  <c r="C248" i="3"/>
  <c r="I78" i="3"/>
  <c r="C71" i="3"/>
  <c r="F233" i="3"/>
  <c r="L232" i="3"/>
  <c r="L233" i="3"/>
  <c r="L206" i="3"/>
  <c r="F78" i="3"/>
  <c r="L56" i="3"/>
  <c r="O197" i="3"/>
  <c r="M288" i="3"/>
  <c r="O288" i="3" s="1"/>
  <c r="O289" i="3"/>
  <c r="F206" i="3"/>
  <c r="L271" i="3"/>
  <c r="C168" i="3"/>
  <c r="G55" i="3"/>
  <c r="C254" i="3"/>
  <c r="C194" i="3"/>
  <c r="M232" i="3"/>
  <c r="O253" i="3"/>
  <c r="L29" i="3"/>
  <c r="C29" i="3" s="1"/>
  <c r="M77" i="3"/>
  <c r="I233" i="3"/>
  <c r="G232" i="3"/>
  <c r="L175" i="3"/>
  <c r="L176" i="3"/>
  <c r="E232" i="3"/>
  <c r="F253" i="3"/>
  <c r="G197" i="3"/>
  <c r="I198" i="3"/>
  <c r="I85" i="3"/>
  <c r="G77" i="3"/>
  <c r="N232" i="3"/>
  <c r="L85" i="3"/>
  <c r="O55" i="3"/>
  <c r="C56" i="3" l="1"/>
  <c r="O77" i="3"/>
  <c r="E54" i="3"/>
  <c r="C289" i="3"/>
  <c r="C288" i="3" s="1"/>
  <c r="I77" i="3"/>
  <c r="H286" i="3"/>
  <c r="C198" i="3"/>
  <c r="C132" i="3"/>
  <c r="C189" i="3"/>
  <c r="K286" i="3"/>
  <c r="M196" i="3"/>
  <c r="C271" i="3"/>
  <c r="K54" i="3"/>
  <c r="K53" i="3" s="1"/>
  <c r="K52" i="3" s="1"/>
  <c r="C175" i="3"/>
  <c r="C23" i="3"/>
  <c r="L77" i="3"/>
  <c r="C176" i="3"/>
  <c r="C85" i="3"/>
  <c r="C206" i="3"/>
  <c r="H53" i="3"/>
  <c r="H52" i="3" s="1"/>
  <c r="M54" i="3"/>
  <c r="O54" i="3" s="1"/>
  <c r="M286" i="3"/>
  <c r="C78" i="3"/>
  <c r="I197" i="3"/>
  <c r="G196" i="3"/>
  <c r="I196" i="3" s="1"/>
  <c r="I232" i="3"/>
  <c r="G286" i="3"/>
  <c r="L196" i="3"/>
  <c r="L197" i="3"/>
  <c r="C253" i="3"/>
  <c r="O232" i="3"/>
  <c r="L270" i="3"/>
  <c r="C270" i="3" s="1"/>
  <c r="F232" i="3"/>
  <c r="N286" i="3"/>
  <c r="N196" i="3"/>
  <c r="N53" i="3" s="1"/>
  <c r="L55" i="3"/>
  <c r="C233" i="3"/>
  <c r="E286" i="3"/>
  <c r="E196" i="3"/>
  <c r="G54" i="3"/>
  <c r="I55" i="3"/>
  <c r="F197" i="3"/>
  <c r="F77" i="3"/>
  <c r="E53" i="3" l="1"/>
  <c r="E52" i="3" s="1"/>
  <c r="I286" i="3"/>
  <c r="C77" i="3"/>
  <c r="M53" i="3"/>
  <c r="M52" i="3" s="1"/>
  <c r="L286" i="3"/>
  <c r="K287" i="3"/>
  <c r="F286" i="3"/>
  <c r="F196" i="3"/>
  <c r="C232" i="3"/>
  <c r="O286" i="3"/>
  <c r="H287" i="3"/>
  <c r="O196" i="3"/>
  <c r="C196" i="3" s="1"/>
  <c r="L54" i="3"/>
  <c r="F54" i="3"/>
  <c r="C55" i="3"/>
  <c r="N52" i="3"/>
  <c r="N287" i="3"/>
  <c r="G53" i="3"/>
  <c r="I54" i="3"/>
  <c r="M287" i="3"/>
  <c r="E287" i="3"/>
  <c r="C197" i="3"/>
  <c r="O53" i="3" l="1"/>
  <c r="O52" i="3"/>
  <c r="O287" i="3"/>
  <c r="C286" i="3"/>
  <c r="G287" i="3"/>
  <c r="I287" i="3" s="1"/>
  <c r="I53" i="3"/>
  <c r="G52" i="3"/>
  <c r="I52" i="3" s="1"/>
  <c r="C54" i="3"/>
  <c r="F287" i="3"/>
  <c r="F52" i="3"/>
  <c r="F53" i="3"/>
  <c r="L53" i="3"/>
  <c r="L52" i="3"/>
  <c r="L287" i="3"/>
  <c r="C52" i="3" l="1"/>
  <c r="C287" i="3"/>
  <c r="C53" i="3"/>
</calcChain>
</file>

<file path=xl/sharedStrings.xml><?xml version="1.0" encoding="utf-8"?>
<sst xmlns="http://schemas.openxmlformats.org/spreadsheetml/2006/main" count="1281" uniqueCount="483">
  <si>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</si>
  <si>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</si>
  <si>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</si>
  <si>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</si>
  <si>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</si>
  <si>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</si>
  <si>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</si>
  <si>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</si>
  <si>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</si>
  <si>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</si>
  <si>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</si>
  <si>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</si>
  <si>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</si>
  <si>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</si>
  <si>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</si>
  <si>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</si>
  <si>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</si>
  <si>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</si>
  <si>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</si>
  <si>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</si>
  <si>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</si>
  <si>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</si>
  <si>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</si>
  <si>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</si>
  <si>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</si>
  <si>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</si>
  <si>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</si>
  <si>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</si>
  <si>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</si>
  <si>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</si>
  <si>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</si>
  <si>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</si>
  <si>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</si>
  <si>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</si>
  <si>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</si>
  <si>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</si>
  <si>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</si>
  <si>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</si>
  <si>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</si>
  <si>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</si>
  <si>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</si>
  <si>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</si>
  <si>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</si>
  <si>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</si>
  <si>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</si>
  <si>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</si>
  <si>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</si>
  <si>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</si>
  <si>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</si>
  <si>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</si>
  <si>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</si>
  <si>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</si>
  <si>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</si>
  <si>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</si>
  <si>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</si>
  <si>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</si>
  <si>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</si>
  <si>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</si>
  <si>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</si>
  <si>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</si>
  <si>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</si>
  <si>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</si>
  <si>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</si>
  <si>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</si>
  <si>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</si>
  <si>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</si>
  <si>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</si>
  <si>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</si>
  <si>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</si>
  <si>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</si>
  <si>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</si>
  <si>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</si>
  <si>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</si>
  <si>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</si>
  <si>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</si>
  <si>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</si>
  <si>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</si>
  <si>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</si>
  <si>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</si>
  <si>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</si>
  <si>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</si>
  <si>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</si>
  <si>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</si>
  <si>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</si>
  <si>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</si>
  <si>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</si>
  <si>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</si>
  <si>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</si>
  <si>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</si>
  <si>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</si>
  <si>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</si>
  <si>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</si>
  <si>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</si>
  <si>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</si>
  <si>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</si>
  <si>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</si>
  <si>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</si>
  <si>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</si>
  <si>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</si>
  <si>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</si>
  <si>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</si>
  <si>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</si>
  <si>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</si>
  <si>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</si>
  <si>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</si>
  <si>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</si>
  <si>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</si>
  <si>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</si>
  <si>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</si>
  <si>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</si>
  <si>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</si>
  <si>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</si>
  <si>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</si>
  <si>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</si>
  <si>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</si>
  <si>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</si>
  <si>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</si>
  <si>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</si>
  <si>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</si>
  <si>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</si>
  <si>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</si>
  <si>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</si>
  <si>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</si>
  <si>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</si>
  <si>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</si>
  <si>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</si>
  <si>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</si>
  <si>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</si>
  <si>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</si>
  <si>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</si>
  <si>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</si>
  <si>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</si>
  <si>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</si>
  <si>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</si>
  <si>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</si>
  <si>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</si>
  <si>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</si>
  <si>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</si>
  <si>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</si>
  <si>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</si>
  <si>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</si>
  <si>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</si>
  <si>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</si>
  <si>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</si>
  <si>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</si>
  <si>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</si>
  <si>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</si>
  <si>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</si>
  <si>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</si>
  <si>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</si>
  <si>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</si>
  <si>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</si>
  <si>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</si>
  <si>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</si>
  <si>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</si>
  <si>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</si>
  <si>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</si>
  <si>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</si>
  <si>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</si>
  <si>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</si>
  <si>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</si>
  <si>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</si>
  <si>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</si>
  <si>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</si>
  <si>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</si>
  <si>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</si>
  <si>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</si>
  <si>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</si>
  <si>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</si>
  <si>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</si>
  <si>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</si>
  <si>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</si>
  <si>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</si>
  <si>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</si>
  <si>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</si>
  <si>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</si>
  <si>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</si>
  <si>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</si>
  <si>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</si>
  <si>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</si>
  <si>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</si>
  <si>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</si>
  <si>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</si>
  <si>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</si>
  <si>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</si>
  <si>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</si>
  <si>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</si>
  <si>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</si>
  <si>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</si>
  <si>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</si>
  <si>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</si>
  <si>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</si>
  <si>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</si>
  <si>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</si>
  <si>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</si>
  <si>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</si>
  <si>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</si>
  <si>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</si>
  <si>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</si>
  <si>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</si>
  <si>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</si>
  <si>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</si>
  <si>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</si>
  <si>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</si>
  <si>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</si>
  <si>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</si>
  <si>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</si>
  <si>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</si>
  <si>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</si>
  <si>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</si>
  <si>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</si>
  <si>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</si>
  <si>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</si>
  <si>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</si>
  <si>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</si>
  <si>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</si>
  <si>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</si>
  <si>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</si>
  <si>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</si>
  <si>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</si>
  <si>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</si>
  <si>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</si>
  <si>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</si>
  <si>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</si>
  <si>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</si>
  <si>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</si>
  <si>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</si>
  <si>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</si>
  <si>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</si>
  <si>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</si>
  <si>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</si>
  <si>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</si>
  <si>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</si>
  <si>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</si>
  <si>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</si>
  <si>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</si>
  <si>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</si>
  <si>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</si>
  <si>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</si>
  <si>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</si>
  <si>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</si>
  <si>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</si>
  <si>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</si>
  <si>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</si>
  <si>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</si>
  <si>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</si>
  <si>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</si>
  <si>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</si>
  <si>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</si>
  <si>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</si>
  <si>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</si>
  <si>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</si>
  <si>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</si>
  <si>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</si>
  <si>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</si>
  <si>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</si>
  <si>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</si>
  <si>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</si>
  <si>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</si>
  <si>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</si>
  <si>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</si>
  <si>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</si>
  <si>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</si>
  <si>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</si>
  <si>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</si>
  <si>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</si>
  <si>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</si>
  <si>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</si>
  <si>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</si>
  <si>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</si>
  <si>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</si>
  <si>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</si>
  <si>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</si>
  <si>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</si>
  <si>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</si>
  <si>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</si>
  <si>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</si>
  <si>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</si>
  <si>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</si>
  <si>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</si>
  <si>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</si>
  <si>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</si>
  <si>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</si>
  <si>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</si>
  <si>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</si>
  <si>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</si>
  <si>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</si>
  <si>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</si>
  <si>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</si>
  <si>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</si>
  <si>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</si>
  <si>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</si>
  <si>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</si>
  <si>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</si>
  <si>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</si>
  <si>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</si>
  <si>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</si>
  <si>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</si>
  <si>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</si>
  <si>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</si>
  <si>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</si>
  <si>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</si>
  <si>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</si>
  <si>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</si>
  <si>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IEŅĒMUMU UN IZDEVUMU TĀME 2016.GADAM</t>
  </si>
  <si>
    <t>Izdevumu tāme 2016.gadam</t>
  </si>
  <si>
    <t>*Stratēģiskā dokumenta nosaukums, kodu atšifrējums.</t>
  </si>
  <si>
    <t>Stratēģiskā dokumenta kods*</t>
  </si>
  <si>
    <t>Sociālās garantijas bāreņiem un audžuģimenēm natūrā</t>
  </si>
  <si>
    <t>Finanšu līdzekļu nepieciešamības pamatojums, aprēķini, atšifrējumi, ekonomijas vai samazinājuma iemesli</t>
  </si>
  <si>
    <t>Pamatbudžets pirms priekšlikumiem</t>
  </si>
  <si>
    <t>Priekšlikumi izmaiņām pamatbudž. (+/-)</t>
  </si>
  <si>
    <t>Valsts budžeta transferti (mērķdotācijas) pirms priekšlikumiem</t>
  </si>
  <si>
    <t>Priekšlikumi izmaiņām valsts budž. transferti (mērķdotāc.) (+/-)</t>
  </si>
  <si>
    <t>Maksas pakalpojumi pirms priekšlikumiem</t>
  </si>
  <si>
    <t>Priekšlikumi izmaiņām maksas pakalp. (+/-)</t>
  </si>
  <si>
    <t>Ziedojumi, dāvinājumi pirms priekšlikumiem</t>
  </si>
  <si>
    <t>Priekšlikumi izmaiņām ziedoj., dāvināj. (+/-)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</si>
  <si>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</si>
  <si>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Tāme Nr.08.4.2.</t>
  </si>
  <si>
    <t>Jūrmalas  Kultūras centrs</t>
  </si>
  <si>
    <t>90009229680</t>
  </si>
  <si>
    <t>Jomas ielā 35, Jūrmalā LV-2010</t>
  </si>
  <si>
    <t>08.620</t>
  </si>
  <si>
    <t>Pilsētas kultūras un atpūtas pasākumi</t>
  </si>
  <si>
    <t>R1.7.1.</t>
  </si>
  <si>
    <t>LV59PARX0002484572063</t>
  </si>
  <si>
    <t>LV59PARX0002484573033</t>
  </si>
  <si>
    <t>LV20PARX0002484577033</t>
  </si>
  <si>
    <t>Atšifrējums pielikumā</t>
  </si>
  <si>
    <t>24.pielikums Jūrmalas pilsētas domes</t>
  </si>
  <si>
    <t>2015.gada 16.decembra saistošajiem noteikumiem Nr. 47</t>
  </si>
  <si>
    <t>(protokols Nr.22, 3.punkts)</t>
  </si>
  <si>
    <t>Budžeta finansēta institūcija: Jūrmalas Kulturas centrs</t>
  </si>
  <si>
    <t>Reģistrācijas Nr. 90009229680</t>
  </si>
  <si>
    <t>2016.gada budžeta atšifrējums pa programmām un budžeta veidiem</t>
  </si>
  <si>
    <t>Programma: Pilsētas kultūras un atpūtas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</si>
  <si>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08.620</t>
    </r>
  </si>
  <si>
    <t>Nr.</t>
  </si>
  <si>
    <t>Pasākums/ aktivitāte/ projekts/ pakalpojuma nosaukums/ objekts</t>
  </si>
  <si>
    <t>Ekonomiskās klasifikācijas kodi</t>
  </si>
  <si>
    <t>2016.gada budžets pirms priekšlikumiem</t>
  </si>
  <si>
    <t>Priekšlikumi izmaiņām (+/-)</t>
  </si>
  <si>
    <t>2016.gada budžets apstiprināts pēc izmaiņām</t>
  </si>
  <si>
    <t>Stratēģisko dokumentu kods *</t>
  </si>
  <si>
    <t>pamatbudžets</t>
  </si>
  <si>
    <t>maksas pakalpojumi</t>
  </si>
  <si>
    <t>KOPĀ:</t>
  </si>
  <si>
    <t>Valsts svētki, svinamās un atceres dienas</t>
  </si>
  <si>
    <t>R.1.7.1., 4.punkts</t>
  </si>
  <si>
    <t>Gadskārtu svētki</t>
  </si>
  <si>
    <t>Lielākie  Jūrmalas pilsētas pasākumi</t>
  </si>
  <si>
    <t>3.2</t>
  </si>
  <si>
    <t xml:space="preserve">Starptautisks koru festivāls </t>
  </si>
  <si>
    <t>3.3</t>
  </si>
  <si>
    <t xml:space="preserve">Jomas ielas svētki </t>
  </si>
  <si>
    <t>3.4.</t>
  </si>
  <si>
    <t xml:space="preserve">Nakts ekspedīcija ģimenei "Nestāsti pasaciņas" </t>
  </si>
  <si>
    <t>3.6</t>
  </si>
  <si>
    <t>Rudens gadatirgus "Majoru bazārs"</t>
  </si>
  <si>
    <t>3.7</t>
  </si>
  <si>
    <t xml:space="preserve">Jaunā gada sagaidīšana  </t>
  </si>
  <si>
    <t>Dažādi  pasākumi</t>
  </si>
  <si>
    <t>4.1.</t>
  </si>
  <si>
    <t>Pilsētas Ziemassvētku noformējuma konkursa noslēguma pasākums</t>
  </si>
  <si>
    <t>4.2.</t>
  </si>
  <si>
    <t>Zvaigznes dienas pasākums</t>
  </si>
  <si>
    <t>Izdevumu samazinājums mākslinieku atlīdzībai</t>
  </si>
  <si>
    <t>Izdevumu palielinājums noformējuma materiāliem</t>
  </si>
  <si>
    <t>Izdevumu palielinājums rodošiem pakalpojumiem</t>
  </si>
  <si>
    <t>4.3.</t>
  </si>
  <si>
    <t>Jubilejas pasākums - koncerts jauktajam korim "Spārnos"</t>
  </si>
  <si>
    <t>4.4.</t>
  </si>
  <si>
    <t xml:space="preserve">"Jokosim tautiski" </t>
  </si>
  <si>
    <t>4.5.</t>
  </si>
  <si>
    <t xml:space="preserve">Mākslas dienas                                                 </t>
  </si>
  <si>
    <t>4.6.</t>
  </si>
  <si>
    <t xml:space="preserve">Muzeju nakts </t>
  </si>
  <si>
    <t>4.7.</t>
  </si>
  <si>
    <t xml:space="preserve">Neformālo pianistu festivāls </t>
  </si>
  <si>
    <t>4.8.</t>
  </si>
  <si>
    <t>Pasākumu cikls "Bērnu vasara"</t>
  </si>
  <si>
    <t>4.9.</t>
  </si>
  <si>
    <t>Vasaras koncerti Horna dārzā</t>
  </si>
  <si>
    <t>4.10.</t>
  </si>
  <si>
    <t>Starptautiskais senioru deju festivāls "Puķu Balle"</t>
  </si>
  <si>
    <t>4.11.</t>
  </si>
  <si>
    <t>Dzejas dienas Jūrmalā</t>
  </si>
  <si>
    <t>4.12.</t>
  </si>
  <si>
    <t>Mākslas projekts - konkurss izstāde - JĀ / Neatkarība</t>
  </si>
  <si>
    <t>4.13.</t>
  </si>
  <si>
    <t>Ceļojošais mini festivāls "Pirkstiņi pa taustiņiem"</t>
  </si>
  <si>
    <t>4.14.</t>
  </si>
  <si>
    <t>Pasākumu cikli</t>
  </si>
  <si>
    <t>4.15.</t>
  </si>
  <si>
    <t>Mākslas izstādes</t>
  </si>
  <si>
    <t>4.16.</t>
  </si>
  <si>
    <t xml:space="preserve">Kinoseansi </t>
  </si>
  <si>
    <t>4.17.</t>
  </si>
  <si>
    <t>Atklāšanas un tematiskie pasākumi</t>
  </si>
  <si>
    <t>4.18.</t>
  </si>
  <si>
    <t>Ķemeru svētki</t>
  </si>
  <si>
    <t>4.19.</t>
  </si>
  <si>
    <t xml:space="preserve">Jauniešu teātra studija ''Eksperiments'' </t>
  </si>
  <si>
    <t>4.20.</t>
  </si>
  <si>
    <t>Jubilejas lieluzvedums Vidējās paaudzes deju kolektīvam "Vēlreiz"</t>
  </si>
  <si>
    <t>4.21.</t>
  </si>
  <si>
    <t>Koncertuzvedums bērnu tautisko deju kolektīvam "Vizmiņa"</t>
  </si>
  <si>
    <t>Jūrmalas radošo kolektīvu darbības finansējums</t>
  </si>
  <si>
    <t>5.1.</t>
  </si>
  <si>
    <t>Pilsētas radošo kolektīvu piedalīšanās republikas mēroga pasākumos</t>
  </si>
  <si>
    <t>5.2.</t>
  </si>
  <si>
    <t xml:space="preserve">Pilsētas radošo  kolektīvu un kultūras darbinieku pilsētas mēroga konkursi un skates </t>
  </si>
  <si>
    <t>5.3.</t>
  </si>
  <si>
    <t>Pilsētas radošo  kolektīvu piedalīšanās ārzemēs rīkotajos koncertos, festivālos, konkursos un izstādēs</t>
  </si>
  <si>
    <t>5.4.</t>
  </si>
  <si>
    <t>Jūrmalas teātra iestudējumi</t>
  </si>
  <si>
    <t>Citas kultūras pasākumu izmaksas</t>
  </si>
  <si>
    <t>6.1.</t>
  </si>
  <si>
    <t>Tipogrāfijas pakalpojumi (biļetes, afišas un tml.)</t>
  </si>
  <si>
    <t>6.2.</t>
  </si>
  <si>
    <t>AKKA/LAA un LaIPA</t>
  </si>
  <si>
    <t>6.3.</t>
  </si>
  <si>
    <t>Publisko pasākumu apdrošināšana</t>
  </si>
  <si>
    <t>6.4.</t>
  </si>
  <si>
    <t>Elektroenerģijas apmaksa un pieslēguma nodrošinājumskultūras pasākumos dabā</t>
  </si>
  <si>
    <t>6.5.</t>
  </si>
  <si>
    <t>Reklāmas izdevumi kultūras pasākumiem</t>
  </si>
  <si>
    <t>Jauni, atjaunojami un vienreizēji projekti</t>
  </si>
  <si>
    <t>7.1.</t>
  </si>
  <si>
    <t>Romu kultūras festivāls</t>
  </si>
  <si>
    <t>* Informatīvi -</t>
  </si>
  <si>
    <t>Stratēģiskā dokumenta nosaukums - Jūrmalas pilsētas attīstības programmas 2014.-2020.gadam</t>
  </si>
  <si>
    <t>Stratēģiskā dokumenta kodu atšifrējums -  rīcības virziens R1.7.1.: Kultūras tūrisma piedāvājuma attīstība (4.uzdevums ''Kultūras dzīves piedāvājuma attīstība ziemā'';</t>
  </si>
  <si>
    <t>2. uzdevums ''Jaunu kultūras tūrisma produktu attīstība'')</t>
  </si>
  <si>
    <t>Budžeta finansēta institūcija: Jūrmalas pilsētas Labklājības pārvalde</t>
  </si>
  <si>
    <t>Reģistrācijas Nr. 90000594245</t>
  </si>
  <si>
    <t>2016.gada budžeta atšifrējums pa programmām</t>
  </si>
  <si>
    <r>
      <t xml:space="preserve">Struktūrvienība: </t>
    </r>
    <r>
      <rPr>
        <b/>
        <i/>
        <sz val="12"/>
        <rFont val="Times New Roman"/>
        <family val="1"/>
        <charset val="186"/>
      </rPr>
      <t>Veselības aprūpes nodaļa</t>
    </r>
  </si>
  <si>
    <t>Programma: Specializēto medicīnisko pakalpjumu līdzfinansējums</t>
  </si>
  <si>
    <t>Funkcionālās klasifikācijas kods: 07.220.</t>
  </si>
  <si>
    <t>Stratēģisko dokumentu kods</t>
  </si>
  <si>
    <t>J8</t>
  </si>
  <si>
    <t>Bērnu ortodontija un sakodiena anomāliju izdevumu segšana</t>
  </si>
  <si>
    <t>Eksperta-ortodonta novērtējuma apmaksa</t>
  </si>
  <si>
    <t>Programma: Atkarību profilakses programmu finansējums</t>
  </si>
  <si>
    <t>Funkcionālās klasifikācijas kods: 07.410.</t>
  </si>
  <si>
    <t>Atkarību profilakses centra darba nodrašinājums, tajā skaitā pa klasifikācijas kodiem:</t>
  </si>
  <si>
    <t>ECAD projektiem</t>
  </si>
  <si>
    <t>Dalības maksa ECAD (Eiropas pilsētu kustība pret narkotikām)</t>
  </si>
  <si>
    <t>Programma: Pārējo veselības aprūpes pakalpojumu līdzfinansējums</t>
  </si>
  <si>
    <t>Funkcionālās klasifikācijas kods: 07.620.</t>
  </si>
  <si>
    <t>Protezēšanas izdevumi</t>
  </si>
  <si>
    <t>Zobu ekstrakcija bez bezpajumtniekiem</t>
  </si>
  <si>
    <t>Starptautiski projekti(dalības maksa)</t>
  </si>
  <si>
    <t>Tuberkulozes slimnieku veselības programmas atbalsts</t>
  </si>
  <si>
    <t>Psihologu/psihoterapeitu pakalpojumi       Supervīzijas</t>
  </si>
  <si>
    <t>Veselību veicinošu pasākumu kopuma senioriem nodrošināšana</t>
  </si>
  <si>
    <t>Grūtnieču un jauno māmiņu fizisko aktivitāšu uzlabošana (veicināšana)</t>
  </si>
  <si>
    <t>Līdzfinansējums jaunu veselības aprūpes projektu īstenošanā</t>
  </si>
  <si>
    <t>Veselības nedēļa</t>
  </si>
  <si>
    <t>Starptautiska un nacionāla mēroga Veselīgo pilsētu stratēģisko virzienu pieredzes apmaiņas semināri</t>
  </si>
  <si>
    <t>Starptautisko Pasaules Veselības organizācijas noteikto ar veselību saistīto dienu iezīmēšana Jūrmalā sadarbībā ar Veselības ministrijas Slimību kontroles un profilakses centru</t>
  </si>
  <si>
    <t>Izglītojošo pasākumu kopums garīgās veselības stiprināšanai Jūrmalā</t>
  </si>
  <si>
    <t>Izglītojošo pasākumu kopums reproduktīvās veselības jomā Jūrmalā</t>
  </si>
  <si>
    <t>Izglītojošo pasākumu kopums pret smēķēšanas un alkohola lietošanu dažādās mērķgrupās Jūrmalā</t>
  </si>
  <si>
    <t>Izglītojošu pasākumu kopums veselīga uztura veicināšanā Jūrmalā dažādās mērķgrupās.</t>
  </si>
  <si>
    <t>Izglītojošu pasākumu kopums fizisko aktivitāšu veicināšānai Jūrmalā dažādās mērķgrupās.</t>
  </si>
  <si>
    <t>Jūrmalas pilsētas domes Labklājības pārvalde</t>
  </si>
  <si>
    <t>90000594245</t>
  </si>
  <si>
    <t>Mellužu pr.83, Jūrmala, LV - 2008</t>
  </si>
  <si>
    <t>07.410</t>
  </si>
  <si>
    <t>Atkarību profilakses programmu finansējums</t>
  </si>
  <si>
    <t>J8, P3.6., R3.6.1., 2.3.3.</t>
  </si>
  <si>
    <t>LV72PARX0002484572023</t>
  </si>
  <si>
    <t>"Jūrmalas pilsētas attīstības stratēģija 2010-2030" - J8 - iedzīvotāju veselība</t>
  </si>
  <si>
    <t>"Jūrmalas pilsētas attīstības programma 2014-2020" - P3.6. - kvalitatīvi veselības aprūpes pakalpojumi, R3.6.1. - veselības aprūpes pakalpojumu attīstība</t>
  </si>
  <si>
    <t>"Veselības veicināšanas plāns Jūrmalas pilsētai 2013.- 2020.gadam" - 2.3.3 - Atkarības vielu ietekmes mazināšana</t>
  </si>
  <si>
    <t>Alkoholisma un narkomānijas profilakses programma Jūrmalā</t>
  </si>
  <si>
    <t>Tāme Nr.07.1.2.</t>
  </si>
  <si>
    <t>26.pielikums Jūrmalas pilsētas domes</t>
  </si>
  <si>
    <t>Priekšlikumi izmaiņām   (+/-)</t>
  </si>
  <si>
    <t>Atlaišanas pabalsta izmaksai V.Peretjatko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</si>
</sst>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i/>
      <sz val="12"/>
      <name val="Times New Roman"/>
      <family val="1"/>
      <charset val="186"/>
    </font>
    <font>
      <b/>
      <u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57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22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7" xfId="1" applyFont="1" applyFill="1" applyBorder="1" applyAlignment="1" applyProtection="1">
      <alignment vertical="center" wrapText="1"/>
    </xf>
    <xf numFmtId="0" fontId="5" fillId="0" borderId="27" xfId="1" applyFont="1" applyFill="1" applyBorder="1" applyAlignment="1" applyProtection="1">
      <alignment horizontal="left" vertical="center" wrapText="1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right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right" vertical="center" wrapText="1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32" xfId="1" applyNumberFormat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horizontal="right"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3" fontId="2" fillId="0" borderId="34" xfId="1" applyNumberFormat="1" applyFont="1" applyFill="1" applyBorder="1" applyAlignment="1" applyProtection="1">
      <alignment vertical="center"/>
    </xf>
    <xf numFmtId="0" fontId="5" fillId="0" borderId="3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 wrapText="1"/>
    </xf>
    <xf numFmtId="0" fontId="2" fillId="0" borderId="36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right" vertical="center" wrapText="1"/>
    </xf>
    <xf numFmtId="0" fontId="2" fillId="0" borderId="45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0" fontId="2" fillId="0" borderId="45" xfId="1" applyFont="1" applyFill="1" applyBorder="1" applyAlignment="1" applyProtection="1">
      <alignment vertical="center" wrapText="1"/>
    </xf>
    <xf numFmtId="3" fontId="2" fillId="0" borderId="48" xfId="1" applyNumberFormat="1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0" fontId="5" fillId="0" borderId="27" xfId="1" applyFont="1" applyFill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0" fontId="5" fillId="0" borderId="49" xfId="1" applyFont="1" applyFill="1" applyBorder="1" applyAlignment="1" applyProtection="1">
      <alignment vertical="center"/>
    </xf>
    <xf numFmtId="0" fontId="5" fillId="0" borderId="49" xfId="1" applyFont="1" applyFill="1" applyBorder="1" applyAlignment="1" applyProtection="1">
      <alignment vertical="center" wrapText="1"/>
    </xf>
    <xf numFmtId="3" fontId="5" fillId="0" borderId="50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22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0" fontId="5" fillId="3" borderId="38" xfId="1" applyFont="1" applyFill="1" applyBorder="1" applyAlignment="1" applyProtection="1">
      <alignment horizontal="left" vertical="center" wrapText="1"/>
    </xf>
    <xf numFmtId="3" fontId="5" fillId="3" borderId="52" xfId="1" applyNumberFormat="1" applyFont="1" applyFill="1" applyBorder="1" applyAlignment="1" applyProtection="1">
      <alignment vertical="center"/>
    </xf>
    <xf numFmtId="3" fontId="5" fillId="3" borderId="39" xfId="1" applyNumberFormat="1" applyFont="1" applyFill="1" applyBorder="1" applyAlignment="1" applyProtection="1">
      <alignment vertical="center"/>
    </xf>
    <xf numFmtId="3" fontId="5" fillId="3" borderId="53" xfId="1" applyNumberFormat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horizontal="left" vertical="center" wrapText="1"/>
    </xf>
    <xf numFmtId="3" fontId="2" fillId="0" borderId="54" xfId="1" applyNumberFormat="1" applyFont="1" applyFill="1" applyBorder="1" applyAlignment="1" applyProtection="1">
      <alignment vertical="center"/>
    </xf>
    <xf numFmtId="0" fontId="2" fillId="0" borderId="45" xfId="1" applyFont="1" applyFill="1" applyBorder="1" applyAlignment="1" applyProtection="1">
      <alignment horizontal="center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57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1" fontId="5" fillId="3" borderId="38" xfId="1" applyNumberFormat="1" applyFont="1" applyFill="1" applyBorder="1" applyAlignment="1" applyProtection="1">
      <alignment horizontal="left" vertical="center" wrapText="1"/>
    </xf>
    <xf numFmtId="1" fontId="5" fillId="0" borderId="33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3" fontId="5" fillId="3" borderId="60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center" vertical="center" wrapText="1"/>
    </xf>
    <xf numFmtId="0" fontId="2" fillId="0" borderId="57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3" xfId="1" applyFont="1" applyFill="1" applyBorder="1" applyAlignment="1" applyProtection="1">
      <alignment horizontal="left" vertical="center" wrapText="1"/>
    </xf>
    <xf numFmtId="3" fontId="5" fillId="3" borderId="34" xfId="1" applyNumberFormat="1" applyFont="1" applyFill="1" applyBorder="1" applyAlignment="1" applyProtection="1">
      <alignment vertical="center"/>
    </xf>
    <xf numFmtId="3" fontId="5" fillId="3" borderId="10" xfId="1" applyNumberFormat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horizontal="right" vertical="center" wrapText="1"/>
    </xf>
    <xf numFmtId="0" fontId="2" fillId="0" borderId="45" xfId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3" fontId="5" fillId="0" borderId="10" xfId="1" applyNumberFormat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1" fontId="7" fillId="0" borderId="74" xfId="1" applyNumberFormat="1" applyFont="1" applyFill="1" applyBorder="1" applyAlignment="1" applyProtection="1">
      <alignment horizontal="center" vertical="center"/>
    </xf>
    <xf numFmtId="3" fontId="5" fillId="0" borderId="72" xfId="1" applyNumberFormat="1" applyFont="1" applyFill="1" applyBorder="1" applyAlignment="1" applyProtection="1">
      <alignment horizontal="right" vertical="center"/>
    </xf>
    <xf numFmtId="3" fontId="2" fillId="0" borderId="74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5" fillId="0" borderId="77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2" fillId="0" borderId="73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right" vertical="top"/>
      <protection locked="0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9" xfId="1" applyNumberFormat="1" applyFont="1" applyFill="1" applyBorder="1" applyAlignment="1" applyProtection="1">
      <alignment horizontal="center" vertical="center"/>
    </xf>
    <xf numFmtId="0" fontId="2" fillId="0" borderId="20" xfId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  <protection locked="0"/>
    </xf>
    <xf numFmtId="1" fontId="7" fillId="0" borderId="80" xfId="1" applyNumberFormat="1" applyFont="1" applyFill="1" applyBorder="1" applyAlignment="1" applyProtection="1">
      <alignment horizontal="center" vertical="center"/>
    </xf>
    <xf numFmtId="1" fontId="7" fillId="0" borderId="81" xfId="1" applyNumberFormat="1" applyFont="1" applyFill="1" applyBorder="1" applyAlignment="1" applyProtection="1">
      <alignment horizontal="center" vertical="center"/>
    </xf>
    <xf numFmtId="1" fontId="7" fillId="0" borderId="82" xfId="1" applyNumberFormat="1" applyFont="1" applyFill="1" applyBorder="1" applyAlignment="1" applyProtection="1">
      <alignment horizontal="center" vertical="center"/>
    </xf>
    <xf numFmtId="0" fontId="5" fillId="0" borderId="65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horizontal="left" vertical="center"/>
      <protection locked="0"/>
    </xf>
    <xf numFmtId="3" fontId="5" fillId="0" borderId="84" xfId="1" applyNumberFormat="1" applyFont="1" applyFill="1" applyBorder="1" applyAlignment="1" applyProtection="1">
      <alignment horizontal="right" vertical="center"/>
    </xf>
    <xf numFmtId="3" fontId="5" fillId="0" borderId="70" xfId="1" applyNumberFormat="1" applyFont="1" applyFill="1" applyBorder="1" applyAlignment="1" applyProtection="1">
      <alignment horizontal="right" vertical="center"/>
    </xf>
    <xf numFmtId="3" fontId="5" fillId="0" borderId="71" xfId="1" applyNumberFormat="1" applyFont="1" applyFill="1" applyBorder="1" applyAlignment="1" applyProtection="1">
      <alignment horizontal="right" vertical="center"/>
    </xf>
    <xf numFmtId="3" fontId="5" fillId="0" borderId="2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0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3" xfId="1" applyNumberFormat="1" applyFont="1" applyFill="1" applyBorder="1" applyAlignment="1" applyProtection="1">
      <alignment horizontal="right" vertical="center"/>
      <protection locked="0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75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5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horizontal="right" vertical="center"/>
    </xf>
    <xf numFmtId="3" fontId="2" fillId="0" borderId="55" xfId="1" applyNumberFormat="1" applyFont="1" applyFill="1" applyBorder="1" applyAlignment="1" applyProtection="1">
      <alignment horizontal="right" vertical="center"/>
      <protection locked="0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horizontal="center" vertical="center"/>
    </xf>
    <xf numFmtId="3" fontId="2" fillId="0" borderId="88" xfId="1" applyNumberFormat="1" applyFont="1" applyFill="1" applyBorder="1" applyAlignment="1" applyProtection="1">
      <alignment horizontal="center" vertical="center"/>
    </xf>
    <xf numFmtId="3" fontId="2" fillId="0" borderId="3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3" xfId="1" applyNumberFormat="1" applyFont="1" applyFill="1" applyBorder="1" applyAlignment="1" applyProtection="1">
      <alignment horizontal="center" vertical="center"/>
      <protection locked="0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center" vertical="center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horizontal="center" vertical="center"/>
    </xf>
    <xf numFmtId="3" fontId="2" fillId="0" borderId="63" xfId="1" applyNumberFormat="1" applyFont="1" applyFill="1" applyBorder="1" applyAlignment="1" applyProtection="1">
      <alignment horizontal="center"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89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90" xfId="1" applyNumberFormat="1" applyFont="1" applyFill="1" applyBorder="1" applyAlignment="1" applyProtection="1">
      <alignment horizontal="right" vertical="center"/>
    </xf>
    <xf numFmtId="3" fontId="2" fillId="0" borderId="91" xfId="1" applyNumberFormat="1" applyFont="1" applyFill="1" applyBorder="1" applyAlignment="1" applyProtection="1">
      <alignment horizontal="right" vertical="center"/>
    </xf>
    <xf numFmtId="3" fontId="2" fillId="0" borderId="9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83" xfId="1" applyNumberFormat="1" applyFont="1" applyFill="1" applyBorder="1" applyAlignment="1" applyProtection="1">
      <alignment horizontal="center" vertical="center"/>
      <protection locked="0"/>
    </xf>
    <xf numFmtId="3" fontId="2" fillId="0" borderId="93" xfId="1" applyNumberFormat="1" applyFont="1" applyFill="1" applyBorder="1" applyAlignment="1" applyProtection="1">
      <alignment horizontal="center" vertical="center"/>
    </xf>
    <xf numFmtId="3" fontId="2" fillId="0" borderId="94" xfId="1" applyNumberFormat="1" applyFont="1" applyFill="1" applyBorder="1" applyAlignment="1" applyProtection="1">
      <alignment horizontal="center" vertical="center"/>
    </xf>
    <xf numFmtId="3" fontId="2" fillId="0" borderId="95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96" xfId="1" applyNumberFormat="1" applyFont="1" applyFill="1" applyBorder="1" applyAlignment="1" applyProtection="1">
      <alignment horizontal="center" vertical="center"/>
    </xf>
    <xf numFmtId="3" fontId="2" fillId="0" borderId="76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47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left" vertical="center" wrapText="1"/>
      <protection locked="0"/>
    </xf>
    <xf numFmtId="3" fontId="2" fillId="0" borderId="96" xfId="1" applyNumberFormat="1" applyFont="1" applyFill="1" applyBorder="1" applyAlignment="1" applyProtection="1">
      <alignment horizontal="right" vertical="center"/>
    </xf>
    <xf numFmtId="3" fontId="2" fillId="0" borderId="65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horizontal="left" vertical="center" wrapText="1"/>
      <protection locked="0"/>
    </xf>
    <xf numFmtId="3" fontId="5" fillId="0" borderId="84" xfId="1" applyNumberFormat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98" xfId="1" applyNumberFormat="1" applyFont="1" applyFill="1" applyBorder="1" applyAlignment="1" applyProtection="1">
      <alignment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5" fillId="3" borderId="90" xfId="1" applyNumberFormat="1" applyFont="1" applyFill="1" applyBorder="1" applyAlignment="1" applyProtection="1">
      <alignment vertical="center"/>
    </xf>
    <xf numFmtId="3" fontId="5" fillId="3" borderId="91" xfId="1" applyNumberFormat="1" applyFont="1" applyFill="1" applyBorder="1" applyAlignment="1" applyProtection="1">
      <alignment vertical="center"/>
    </xf>
    <xf numFmtId="3" fontId="5" fillId="3" borderId="92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00" xfId="1" applyNumberFormat="1" applyFont="1" applyFill="1" applyBorder="1" applyAlignment="1" applyProtection="1">
      <alignment vertical="center"/>
      <protection locked="0"/>
    </xf>
    <xf numFmtId="3" fontId="2" fillId="0" borderId="101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4" xfId="1" applyNumberFormat="1" applyFont="1" applyFill="1" applyBorder="1" applyAlignment="1" applyProtection="1">
      <alignment vertical="center"/>
    </xf>
    <xf numFmtId="3" fontId="5" fillId="0" borderId="13" xfId="1" applyNumberFormat="1" applyFont="1" applyFill="1" applyBorder="1" applyAlignment="1" applyProtection="1">
      <alignment vertical="center"/>
    </xf>
    <xf numFmtId="3" fontId="5" fillId="0" borderId="1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1" applyNumberFormat="1" applyFont="1" applyFill="1" applyBorder="1" applyAlignment="1" applyProtection="1">
      <alignment vertical="center"/>
    </xf>
    <xf numFmtId="3" fontId="5" fillId="3" borderId="43" xfId="1" applyNumberFormat="1" applyFont="1" applyFill="1" applyBorder="1" applyAlignment="1" applyProtection="1">
      <alignment vertical="center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54" xfId="1" applyNumberFormat="1" applyFont="1" applyFill="1" applyBorder="1" applyAlignment="1" applyProtection="1">
      <alignment vertical="center"/>
    </xf>
    <xf numFmtId="3" fontId="5" fillId="3" borderId="35" xfId="1" applyNumberFormat="1" applyFont="1" applyFill="1" applyBorder="1" applyAlignment="1" applyProtection="1">
      <alignment vertical="center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4" xfId="1" applyNumberFormat="1" applyFont="1" applyFill="1" applyBorder="1" applyAlignment="1" applyProtection="1">
      <alignment vertical="center"/>
    </xf>
    <xf numFmtId="3" fontId="5" fillId="3" borderId="13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0" fontId="2" fillId="0" borderId="38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10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5" fillId="0" borderId="60" xfId="1" applyNumberFormat="1" applyFont="1" applyFill="1" applyBorder="1" applyAlignment="1" applyProtection="1">
      <alignment vertical="center"/>
    </xf>
    <xf numFmtId="3" fontId="5" fillId="0" borderId="90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3" fontId="5" fillId="0" borderId="91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horizontal="left" vertical="center" wrapText="1"/>
      <protection locked="0"/>
    </xf>
    <xf numFmtId="3" fontId="5" fillId="0" borderId="78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vertical="center"/>
    </xf>
    <xf numFmtId="0" fontId="5" fillId="0" borderId="38" xfId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90" xfId="1" applyNumberFormat="1" applyFont="1" applyFill="1" applyBorder="1" applyAlignment="1" applyProtection="1">
      <alignment vertical="center"/>
      <protection locked="0"/>
    </xf>
    <xf numFmtId="3" fontId="5" fillId="0" borderId="39" xfId="1" applyNumberFormat="1" applyFont="1" applyFill="1" applyBorder="1" applyAlignment="1" applyProtection="1">
      <alignment vertical="center"/>
      <protection locked="0"/>
    </xf>
    <xf numFmtId="3" fontId="5" fillId="0" borderId="92" xfId="1" applyNumberFormat="1" applyFont="1" applyFill="1" applyBorder="1" applyAlignment="1" applyProtection="1">
      <alignment vertical="center"/>
      <protection locked="0"/>
    </xf>
    <xf numFmtId="3" fontId="5" fillId="0" borderId="60" xfId="1" applyNumberFormat="1" applyFont="1" applyFill="1" applyBorder="1" applyAlignment="1" applyProtection="1">
      <alignment vertical="center"/>
      <protection locked="0"/>
    </xf>
    <xf numFmtId="3" fontId="5" fillId="0" borderId="43" xfId="1" applyNumberFormat="1" applyFont="1" applyFill="1" applyBorder="1" applyAlignment="1" applyProtection="1">
      <alignment vertical="center"/>
      <protection locked="0"/>
    </xf>
    <xf numFmtId="3" fontId="5" fillId="0" borderId="34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20" xfId="1" applyFont="1" applyFill="1" applyBorder="1" applyAlignment="1" applyProtection="1">
      <alignment vertical="center"/>
      <protection locked="0"/>
    </xf>
    <xf numFmtId="0" fontId="5" fillId="0" borderId="90" xfId="1" applyFont="1" applyFill="1" applyBorder="1" applyAlignment="1" applyProtection="1">
      <alignment horizontal="left" vertical="center"/>
    </xf>
    <xf numFmtId="0" fontId="5" fillId="0" borderId="91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vertical="center"/>
      <protection locked="0"/>
    </xf>
    <xf numFmtId="0" fontId="2" fillId="2" borderId="67" xfId="1" applyFont="1" applyFill="1" applyBorder="1" applyAlignment="1" applyProtection="1">
      <alignment vertical="center"/>
      <protection locked="0"/>
    </xf>
    <xf numFmtId="0" fontId="2" fillId="2" borderId="104" xfId="1" applyFont="1" applyFill="1" applyBorder="1" applyAlignment="1" applyProtection="1">
      <alignment vertical="center"/>
      <protection locked="0"/>
    </xf>
    <xf numFmtId="0" fontId="5" fillId="0" borderId="83" xfId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horizontal="center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  <protection locked="0"/>
    </xf>
    <xf numFmtId="3" fontId="5" fillId="0" borderId="83" xfId="1" applyNumberFormat="1" applyFont="1" applyBorder="1" applyAlignment="1" applyProtection="1">
      <alignment vertical="center"/>
      <protection locked="0"/>
    </xf>
    <xf numFmtId="3" fontId="5" fillId="0" borderId="22" xfId="1" applyNumberFormat="1" applyFont="1" applyBorder="1" applyAlignment="1" applyProtection="1">
      <alignment vertical="center"/>
      <protection locked="0"/>
    </xf>
    <xf numFmtId="0" fontId="5" fillId="0" borderId="75" xfId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horizontal="center" vertical="center"/>
      <protection locked="0"/>
    </xf>
    <xf numFmtId="3" fontId="5" fillId="0" borderId="75" xfId="1" applyNumberFormat="1" applyFont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3" fontId="2" fillId="0" borderId="76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vertical="center"/>
      <protection locked="0"/>
    </xf>
    <xf numFmtId="3" fontId="5" fillId="3" borderId="53" xfId="1" applyNumberFormat="1" applyFont="1" applyFill="1" applyBorder="1" applyAlignment="1" applyProtection="1">
      <alignment horizontal="left" vertical="center" wrapText="1"/>
      <protection locked="0"/>
    </xf>
    <xf numFmtId="3" fontId="5" fillId="3" borderId="1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2" fillId="0" borderId="0" xfId="1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right"/>
    </xf>
    <xf numFmtId="0" fontId="2" fillId="0" borderId="0" xfId="2" applyFont="1"/>
    <xf numFmtId="0" fontId="2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>
      <alignment horizontal="left"/>
    </xf>
    <xf numFmtId="0" fontId="2" fillId="0" borderId="0" xfId="1" quotePrefix="1" applyFont="1" applyBorder="1" applyAlignment="1" applyProtection="1">
      <protection locked="0"/>
    </xf>
    <xf numFmtId="0" fontId="2" fillId="0" borderId="59" xfId="1" applyFont="1" applyBorder="1"/>
    <xf numFmtId="49" fontId="2" fillId="0" borderId="59" xfId="1" applyNumberFormat="1" applyFont="1" applyBorder="1" applyAlignment="1" applyProtection="1">
      <protection locked="0"/>
    </xf>
    <xf numFmtId="0" fontId="2" fillId="0" borderId="6" xfId="1" applyFont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wrapText="1"/>
    </xf>
    <xf numFmtId="3" fontId="5" fillId="0" borderId="47" xfId="1" applyNumberFormat="1" applyFont="1" applyBorder="1" applyAlignment="1">
      <alignment wrapText="1"/>
    </xf>
    <xf numFmtId="0" fontId="2" fillId="0" borderId="6" xfId="1" applyFont="1" applyBorder="1"/>
    <xf numFmtId="0" fontId="2" fillId="0" borderId="6" xfId="3" applyFont="1" applyBorder="1"/>
    <xf numFmtId="3" fontId="5" fillId="0" borderId="6" xfId="3" applyNumberFormat="1" applyFont="1" applyFill="1" applyBorder="1" applyAlignment="1">
      <alignment horizontal="right" vertical="center" wrapText="1"/>
    </xf>
    <xf numFmtId="3" fontId="5" fillId="0" borderId="6" xfId="3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wrapText="1"/>
    </xf>
    <xf numFmtId="3" fontId="2" fillId="0" borderId="6" xfId="3" applyNumberFormat="1" applyFont="1" applyFill="1" applyBorder="1" applyAlignment="1">
      <alignment wrapText="1"/>
    </xf>
    <xf numFmtId="3" fontId="2" fillId="0" borderId="6" xfId="1" applyNumberFormat="1" applyFont="1" applyBorder="1" applyAlignment="1" applyProtection="1">
      <alignment wrapText="1"/>
      <protection locked="0"/>
    </xf>
    <xf numFmtId="3" fontId="2" fillId="0" borderId="6" xfId="1" applyNumberFormat="1" applyFont="1" applyBorder="1" applyProtection="1">
      <protection locked="0"/>
    </xf>
    <xf numFmtId="3" fontId="2" fillId="0" borderId="47" xfId="1" applyNumberFormat="1" applyFont="1" applyBorder="1" applyAlignment="1">
      <alignment wrapText="1"/>
    </xf>
    <xf numFmtId="1" fontId="5" fillId="0" borderId="6" xfId="3" applyNumberFormat="1" applyFont="1" applyFill="1" applyBorder="1"/>
    <xf numFmtId="3" fontId="2" fillId="0" borderId="6" xfId="3" applyNumberFormat="1" applyFont="1" applyFill="1" applyBorder="1"/>
    <xf numFmtId="1" fontId="5" fillId="0" borderId="6" xfId="3" applyNumberFormat="1" applyFont="1" applyFill="1" applyBorder="1" applyAlignment="1">
      <alignment vertical="center"/>
    </xf>
    <xf numFmtId="1" fontId="5" fillId="0" borderId="6" xfId="3" applyNumberFormat="1" applyFont="1" applyFill="1" applyBorder="1" applyAlignment="1">
      <alignment vertical="center" wrapText="1"/>
    </xf>
    <xf numFmtId="3" fontId="5" fillId="0" borderId="6" xfId="3" applyNumberFormat="1" applyFont="1" applyFill="1" applyBorder="1" applyAlignment="1">
      <alignment vertical="center" wrapText="1"/>
    </xf>
    <xf numFmtId="0" fontId="2" fillId="0" borderId="6" xfId="3" applyFont="1" applyFill="1" applyBorder="1"/>
    <xf numFmtId="3" fontId="5" fillId="0" borderId="6" xfId="3" applyNumberFormat="1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right" vertical="center" wrapText="1"/>
    </xf>
    <xf numFmtId="1" fontId="11" fillId="0" borderId="6" xfId="3" applyNumberFormat="1" applyFont="1" applyFill="1" applyBorder="1" applyAlignment="1">
      <alignment vertical="center"/>
    </xf>
    <xf numFmtId="3" fontId="2" fillId="0" borderId="6" xfId="3" applyNumberFormat="1" applyFont="1" applyFill="1" applyBorder="1" applyAlignment="1">
      <alignment vertical="center"/>
    </xf>
    <xf numFmtId="3" fontId="2" fillId="0" borderId="6" xfId="3" applyNumberFormat="1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vertical="top" wrapText="1"/>
    </xf>
    <xf numFmtId="0" fontId="2" fillId="0" borderId="6" xfId="1" applyFont="1" applyBorder="1" applyAlignment="1">
      <alignment wrapText="1"/>
    </xf>
    <xf numFmtId="0" fontId="5" fillId="0" borderId="6" xfId="3" applyFont="1" applyFill="1" applyBorder="1"/>
    <xf numFmtId="1" fontId="5" fillId="0" borderId="6" xfId="3" applyNumberFormat="1" applyFont="1" applyFill="1" applyBorder="1" applyAlignment="1">
      <alignment horizontal="right"/>
    </xf>
    <xf numFmtId="1" fontId="2" fillId="0" borderId="6" xfId="3" applyNumberFormat="1" applyFont="1" applyFill="1" applyBorder="1" applyAlignment="1">
      <alignment horizontal="right"/>
    </xf>
    <xf numFmtId="3" fontId="5" fillId="0" borderId="6" xfId="3" applyNumberFormat="1" applyFont="1" applyFill="1" applyBorder="1"/>
    <xf numFmtId="0" fontId="2" fillId="0" borderId="6" xfId="3" applyFont="1" applyFill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vertical="center"/>
    </xf>
    <xf numFmtId="1" fontId="5" fillId="0" borderId="6" xfId="3" applyNumberFormat="1" applyFont="1" applyFill="1" applyBorder="1" applyAlignment="1"/>
    <xf numFmtId="3" fontId="5" fillId="0" borderId="6" xfId="3" applyNumberFormat="1" applyFont="1" applyFill="1" applyBorder="1" applyAlignment="1"/>
    <xf numFmtId="3" fontId="2" fillId="0" borderId="6" xfId="3" applyNumberFormat="1" applyFont="1" applyFill="1" applyBorder="1" applyAlignment="1"/>
    <xf numFmtId="1" fontId="5" fillId="0" borderId="6" xfId="3" applyNumberFormat="1" applyFont="1" applyFill="1" applyBorder="1" applyAlignment="1">
      <alignment vertical="top"/>
    </xf>
    <xf numFmtId="3" fontId="5" fillId="0" borderId="6" xfId="3" applyNumberFormat="1" applyFont="1" applyFill="1" applyBorder="1" applyAlignment="1">
      <alignment vertical="top"/>
    </xf>
    <xf numFmtId="4" fontId="2" fillId="0" borderId="6" xfId="3" applyNumberFormat="1" applyFont="1" applyFill="1" applyBorder="1"/>
    <xf numFmtId="3" fontId="2" fillId="0" borderId="6" xfId="3" applyNumberFormat="1" applyFont="1" applyFill="1" applyBorder="1" applyAlignment="1">
      <alignment vertical="top"/>
    </xf>
    <xf numFmtId="3" fontId="2" fillId="0" borderId="6" xfId="3" applyNumberFormat="1" applyFont="1" applyFill="1" applyBorder="1" applyAlignment="1">
      <alignment vertical="center" wrapText="1"/>
    </xf>
    <xf numFmtId="3" fontId="5" fillId="0" borderId="6" xfId="1" applyNumberFormat="1" applyFont="1" applyBorder="1" applyAlignment="1" applyProtection="1">
      <alignment wrapText="1"/>
      <protection locked="0"/>
    </xf>
    <xf numFmtId="3" fontId="5" fillId="0" borderId="6" xfId="1" applyNumberFormat="1" applyFont="1" applyBorder="1" applyProtection="1">
      <protection locked="0"/>
    </xf>
    <xf numFmtId="2" fontId="2" fillId="0" borderId="6" xfId="3" applyNumberFormat="1" applyFont="1" applyFill="1" applyBorder="1"/>
    <xf numFmtId="0" fontId="2" fillId="0" borderId="0" xfId="1" applyFont="1" applyBorder="1" applyAlignment="1">
      <alignment wrapText="1"/>
    </xf>
    <xf numFmtId="0" fontId="2" fillId="0" borderId="0" xfId="4" applyFont="1"/>
    <xf numFmtId="0" fontId="2" fillId="0" borderId="0" xfId="3" applyFont="1"/>
    <xf numFmtId="3" fontId="2" fillId="0" borderId="0" xfId="3" applyNumberFormat="1" applyFont="1" applyFill="1" applyBorder="1"/>
    <xf numFmtId="0" fontId="2" fillId="0" borderId="0" xfId="3" applyFont="1" applyFill="1"/>
    <xf numFmtId="0" fontId="2" fillId="0" borderId="0" xfId="1" applyFont="1" applyProtection="1">
      <protection locked="0"/>
    </xf>
    <xf numFmtId="0" fontId="2" fillId="0" borderId="0" xfId="5" applyFont="1"/>
    <xf numFmtId="0" fontId="2" fillId="0" borderId="0" xfId="5" applyFont="1" applyAlignment="1"/>
    <xf numFmtId="0" fontId="12" fillId="0" borderId="0" xfId="5" applyFont="1" applyAlignment="1"/>
    <xf numFmtId="0" fontId="13" fillId="0" borderId="0" xfId="5" applyFont="1" applyAlignment="1"/>
    <xf numFmtId="0" fontId="4" fillId="0" borderId="0" xfId="5" applyFont="1"/>
    <xf numFmtId="0" fontId="2" fillId="0" borderId="0" xfId="5" applyFont="1" applyAlignment="1">
      <alignment horizontal="left"/>
    </xf>
    <xf numFmtId="0" fontId="14" fillId="0" borderId="0" xfId="5" applyFont="1" applyAlignment="1">
      <alignment horizontal="center"/>
    </xf>
    <xf numFmtId="0" fontId="2" fillId="0" borderId="0" xfId="6" applyFont="1" applyBorder="1"/>
    <xf numFmtId="0" fontId="2" fillId="0" borderId="0" xfId="6" applyFont="1" applyBorder="1" applyAlignment="1">
      <alignment vertical="center"/>
    </xf>
    <xf numFmtId="0" fontId="2" fillId="0" borderId="0" xfId="6" applyFont="1" applyBorder="1" applyAlignment="1"/>
    <xf numFmtId="0" fontId="1" fillId="0" borderId="0" xfId="5" applyFont="1" applyBorder="1" applyAlignment="1">
      <alignment horizontal="center" vertical="center"/>
    </xf>
    <xf numFmtId="0" fontId="1" fillId="0" borderId="0" xfId="5"/>
    <xf numFmtId="0" fontId="2" fillId="0" borderId="0" xfId="6" applyFont="1"/>
    <xf numFmtId="0" fontId="1" fillId="0" borderId="0" xfId="5" applyAlignment="1">
      <alignment vertical="center"/>
    </xf>
    <xf numFmtId="0" fontId="1" fillId="0" borderId="0" xfId="5" applyFont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vertical="center" wrapText="1"/>
    </xf>
    <xf numFmtId="3" fontId="5" fillId="0" borderId="6" xfId="6" applyNumberFormat="1" applyFont="1" applyBorder="1" applyAlignment="1">
      <alignment vertical="center" wrapText="1"/>
    </xf>
    <xf numFmtId="3" fontId="5" fillId="0" borderId="6" xfId="6" applyNumberFormat="1" applyFont="1" applyFill="1" applyBorder="1" applyAlignment="1">
      <alignment wrapText="1"/>
    </xf>
    <xf numFmtId="3" fontId="5" fillId="0" borderId="6" xfId="6" applyNumberFormat="1" applyFont="1" applyFill="1" applyBorder="1" applyAlignment="1">
      <alignment horizontal="center" vertical="center" wrapText="1"/>
    </xf>
    <xf numFmtId="3" fontId="5" fillId="0" borderId="0" xfId="6" applyNumberFormat="1" applyFont="1" applyFill="1" applyBorder="1" applyAlignment="1">
      <alignment wrapText="1"/>
    </xf>
    <xf numFmtId="3" fontId="5" fillId="0" borderId="6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right" vertical="center" wrapText="1"/>
    </xf>
    <xf numFmtId="0" fontId="2" fillId="0" borderId="6" xfId="5" applyFont="1" applyBorder="1" applyAlignment="1">
      <alignment horizontal="center" vertical="center"/>
    </xf>
    <xf numFmtId="0" fontId="2" fillId="0" borderId="0" xfId="5" applyFont="1" applyBorder="1"/>
    <xf numFmtId="3" fontId="5" fillId="0" borderId="6" xfId="6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vertical="center"/>
    </xf>
    <xf numFmtId="0" fontId="1" fillId="0" borderId="0" xfId="5" applyBorder="1"/>
    <xf numFmtId="0" fontId="2" fillId="0" borderId="0" xfId="6" applyFont="1" applyBorder="1" applyAlignment="1">
      <alignment horizontal="left"/>
    </xf>
    <xf numFmtId="3" fontId="5" fillId="0" borderId="0" xfId="6" applyNumberFormat="1" applyFont="1" applyBorder="1" applyAlignment="1">
      <alignment wrapText="1"/>
    </xf>
    <xf numFmtId="3" fontId="17" fillId="0" borderId="6" xfId="1" applyNumberFormat="1" applyFont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2" fillId="0" borderId="0" xfId="7" applyFont="1" applyBorder="1" applyAlignment="1">
      <alignment wrapText="1"/>
    </xf>
    <xf numFmtId="0" fontId="2" fillId="0" borderId="7" xfId="6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58" xfId="6" applyFont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right" wrapText="1"/>
    </xf>
    <xf numFmtId="0" fontId="2" fillId="0" borderId="6" xfId="1" applyFont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3" fontId="2" fillId="0" borderId="19" xfId="1" applyNumberFormat="1" applyFont="1" applyBorder="1" applyAlignment="1">
      <alignment vertical="center" wrapText="1"/>
    </xf>
    <xf numFmtId="0" fontId="2" fillId="0" borderId="47" xfId="6" applyFont="1" applyBorder="1" applyAlignment="1">
      <alignment horizontal="center" vertical="center" wrapText="1"/>
    </xf>
    <xf numFmtId="0" fontId="2" fillId="0" borderId="6" xfId="8" applyFont="1" applyBorder="1" applyAlignment="1">
      <alignment horizontal="left" vertical="center" wrapText="1"/>
    </xf>
    <xf numFmtId="3" fontId="12" fillId="0" borderId="6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vertical="center"/>
    </xf>
    <xf numFmtId="3" fontId="12" fillId="0" borderId="6" xfId="5" applyNumberFormat="1" applyFont="1" applyBorder="1" applyAlignment="1">
      <alignment horizontal="center" vertical="center"/>
    </xf>
    <xf numFmtId="3" fontId="4" fillId="0" borderId="6" xfId="5" applyNumberFormat="1" applyFont="1" applyBorder="1" applyAlignment="1">
      <alignment vertical="center"/>
    </xf>
    <xf numFmtId="0" fontId="1" fillId="4" borderId="0" xfId="5" applyFill="1"/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vertical="center"/>
    </xf>
    <xf numFmtId="0" fontId="2" fillId="0" borderId="0" xfId="5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horizontal="righ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vertical="center"/>
    </xf>
    <xf numFmtId="3" fontId="5" fillId="0" borderId="18" xfId="1" applyNumberFormat="1" applyFont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18" xfId="1" applyNumberFormat="1" applyFont="1" applyFill="1" applyBorder="1" applyAlignment="1" applyProtection="1">
      <alignment vertical="center"/>
    </xf>
    <xf numFmtId="3" fontId="5" fillId="3" borderId="38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5" fillId="3" borderId="33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33" xfId="1" applyNumberFormat="1" applyFont="1" applyFill="1" applyBorder="1" applyAlignment="1" applyProtection="1">
      <alignment vertical="center"/>
    </xf>
    <xf numFmtId="0" fontId="2" fillId="0" borderId="3" xfId="0" applyFont="1" applyBorder="1"/>
    <xf numFmtId="0" fontId="2" fillId="2" borderId="10" xfId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2" fillId="2" borderId="35" xfId="1" applyFont="1" applyFill="1" applyBorder="1" applyAlignment="1" applyProtection="1">
      <alignment vertical="center"/>
      <protection locked="0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2" fillId="0" borderId="4" xfId="1" applyFont="1" applyFill="1" applyBorder="1" applyAlignment="1" applyProtection="1">
      <alignment horizontal="center" vertical="center" textRotation="90" wrapText="1"/>
    </xf>
    <xf numFmtId="0" fontId="2" fillId="0" borderId="32" xfId="1" applyFont="1" applyFill="1" applyBorder="1" applyAlignment="1" applyProtection="1">
      <alignment horizontal="center" vertical="center" textRotation="90" wrapText="1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2" borderId="35" xfId="1" applyNumberFormat="1" applyFont="1" applyFill="1" applyBorder="1" applyAlignment="1" applyProtection="1">
      <alignment horizontal="center" vertical="center"/>
      <protection locked="0"/>
    </xf>
    <xf numFmtId="49" fontId="2" fillId="0" borderId="14" xfId="1" applyNumberFormat="1" applyFont="1" applyFill="1" applyBorder="1" applyAlignment="1" applyProtection="1">
      <alignment horizontal="center" vertical="center" textRotation="90" wrapText="1"/>
    </xf>
    <xf numFmtId="49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52" xfId="1" applyNumberFormat="1" applyFont="1" applyFill="1" applyBorder="1" applyAlignment="1" applyProtection="1">
      <alignment horizontal="center" vertical="center"/>
    </xf>
    <xf numFmtId="49" fontId="2" fillId="0" borderId="60" xfId="1" applyNumberFormat="1" applyFont="1" applyFill="1" applyBorder="1" applyAlignment="1" applyProtection="1">
      <alignment horizontal="center" vertical="center"/>
    </xf>
    <xf numFmtId="49" fontId="2" fillId="0" borderId="53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/>
    </xf>
    <xf numFmtId="0" fontId="2" fillId="0" borderId="3" xfId="1" applyFont="1" applyFill="1" applyBorder="1" applyAlignment="1" applyProtection="1">
      <alignment horizontal="center" vertical="center" textRotation="90" wrapText="1"/>
    </xf>
    <xf numFmtId="0" fontId="2" fillId="0" borderId="73" xfId="1" applyFont="1" applyFill="1" applyBorder="1" applyAlignment="1" applyProtection="1">
      <alignment horizontal="center" vertical="center" textRotation="90" wrapText="1"/>
    </xf>
    <xf numFmtId="0" fontId="2" fillId="0" borderId="79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3" fillId="2" borderId="20" xfId="1" applyNumberFormat="1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3" applyNumberFormat="1" applyFont="1" applyFill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center" vertical="center" wrapText="1"/>
    </xf>
    <xf numFmtId="0" fontId="2" fillId="0" borderId="47" xfId="3" applyFont="1" applyFill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center" vertical="center"/>
    </xf>
    <xf numFmtId="4" fontId="2" fillId="0" borderId="6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3" fontId="2" fillId="0" borderId="6" xfId="3" quotePrefix="1" applyNumberFormat="1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/>
    </xf>
    <xf numFmtId="49" fontId="2" fillId="0" borderId="6" xfId="3" applyNumberFormat="1" applyFont="1" applyFill="1" applyBorder="1" applyAlignment="1">
      <alignment horizontal="center" vertical="center" wrapText="1"/>
    </xf>
    <xf numFmtId="3" fontId="2" fillId="0" borderId="6" xfId="3" quotePrefix="1" applyNumberFormat="1" applyFont="1" applyFill="1" applyBorder="1" applyAlignment="1">
      <alignment horizontal="center" vertical="center" wrapText="1"/>
    </xf>
    <xf numFmtId="3" fontId="2" fillId="0" borderId="19" xfId="3" applyNumberFormat="1" applyFont="1" applyFill="1" applyBorder="1" applyAlignment="1">
      <alignment horizontal="center" vertical="center" wrapText="1"/>
    </xf>
    <xf numFmtId="3" fontId="2" fillId="0" borderId="47" xfId="3" applyNumberFormat="1" applyFont="1" applyFill="1" applyBorder="1" applyAlignment="1">
      <alignment horizontal="center" vertical="center" wrapText="1"/>
    </xf>
    <xf numFmtId="3" fontId="2" fillId="0" borderId="19" xfId="3" quotePrefix="1" applyNumberFormat="1" applyFont="1" applyFill="1" applyBorder="1" applyAlignment="1">
      <alignment horizontal="center" vertical="center"/>
    </xf>
    <xf numFmtId="3" fontId="2" fillId="0" borderId="22" xfId="3" applyNumberFormat="1" applyFont="1" applyFill="1" applyBorder="1" applyAlignment="1">
      <alignment horizontal="center" vertical="center"/>
    </xf>
    <xf numFmtId="3" fontId="2" fillId="0" borderId="47" xfId="3" applyNumberFormat="1" applyFont="1" applyFill="1" applyBorder="1" applyAlignment="1">
      <alignment horizontal="center" vertical="center"/>
    </xf>
    <xf numFmtId="3" fontId="5" fillId="0" borderId="6" xfId="3" applyNumberFormat="1" applyFont="1" applyFill="1" applyBorder="1" applyAlignment="1">
      <alignment horizontal="right" wrapText="1"/>
    </xf>
    <xf numFmtId="3" fontId="5" fillId="0" borderId="19" xfId="3" applyNumberFormat="1" applyFont="1" applyFill="1" applyBorder="1" applyAlignment="1">
      <alignment horizontal="center" vertical="center" wrapText="1"/>
    </xf>
    <xf numFmtId="3" fontId="5" fillId="0" borderId="22" xfId="3" applyNumberFormat="1" applyFont="1" applyFill="1" applyBorder="1" applyAlignment="1">
      <alignment horizontal="center" vertical="center" wrapText="1"/>
    </xf>
    <xf numFmtId="3" fontId="5" fillId="0" borderId="47" xfId="3" applyNumberFormat="1" applyFont="1" applyFill="1" applyBorder="1" applyAlignment="1">
      <alignment horizontal="center" vertical="center" wrapText="1"/>
    </xf>
    <xf numFmtId="3" fontId="5" fillId="0" borderId="19" xfId="3" applyNumberFormat="1" applyFont="1" applyFill="1" applyBorder="1" applyAlignment="1">
      <alignment horizontal="left" vertical="center" wrapText="1"/>
    </xf>
    <xf numFmtId="3" fontId="5" fillId="0" borderId="22" xfId="3" applyNumberFormat="1" applyFont="1" applyFill="1" applyBorder="1" applyAlignment="1">
      <alignment horizontal="left" vertical="center" wrapText="1"/>
    </xf>
    <xf numFmtId="3" fontId="5" fillId="0" borderId="47" xfId="3" applyNumberFormat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5" fillId="0" borderId="6" xfId="6" applyFont="1" applyBorder="1" applyAlignment="1">
      <alignment horizontal="right" wrapText="1"/>
    </xf>
    <xf numFmtId="0" fontId="2" fillId="0" borderId="19" xfId="6" applyFont="1" applyBorder="1" applyAlignment="1">
      <alignment horizontal="center" vertical="center" wrapText="1"/>
    </xf>
    <xf numFmtId="0" fontId="2" fillId="0" borderId="47" xfId="6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4" fillId="0" borderId="0" xfId="5" applyFont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2" xfId="6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47" xfId="1" applyFont="1" applyBorder="1" applyAlignment="1">
      <alignment horizontal="left" vertical="center" wrapText="1"/>
    </xf>
  </cellXfs>
  <cellStyles count="9">
    <cellStyle name="Normal" xfId="0" builtinId="0"/>
    <cellStyle name="Normal 11" xfId="3"/>
    <cellStyle name="Normal 2" xfId="1"/>
    <cellStyle name="Normal 2 2" xfId="7"/>
    <cellStyle name="Normal 2 3 2" xfId="8"/>
    <cellStyle name="Normal 3 2 2 2" xfId="2"/>
    <cellStyle name="Normal 6" xfId="5"/>
    <cellStyle name="Normal 8" xfId="4"/>
    <cellStyle name="Normal_budžeta nod.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Q324"/>
  <sheetViews>
    <sheetView view="pageLayout" zoomScaleNormal="90" workbookViewId="0">
      <selection activeCell="R20" sqref="R20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357"/>
      <c r="N1" s="357"/>
      <c r="O1" s="175" t="s">
        <v>479</v>
      </c>
    </row>
    <row r="2" spans="1:17" x14ac:dyDescent="0.25">
      <c r="A2" s="530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2"/>
      <c r="Q2" s="480"/>
    </row>
    <row r="3" spans="1:17" ht="15.75" x14ac:dyDescent="0.25">
      <c r="A3" s="533" t="s">
        <v>304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5"/>
      <c r="Q3" s="480"/>
    </row>
    <row r="4" spans="1:17" x14ac:dyDescent="0.25">
      <c r="A4" s="2"/>
      <c r="B4" s="3"/>
      <c r="C4" s="17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77"/>
      <c r="P4" s="178"/>
      <c r="Q4" s="480"/>
    </row>
    <row r="5" spans="1:17" ht="12.75" x14ac:dyDescent="0.25">
      <c r="A5" s="4" t="s">
        <v>0</v>
      </c>
      <c r="B5" s="5"/>
      <c r="C5" s="536" t="s">
        <v>468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7"/>
      <c r="Q5" s="480"/>
    </row>
    <row r="6" spans="1:17" ht="12.75" x14ac:dyDescent="0.25">
      <c r="A6" s="4" t="s">
        <v>1</v>
      </c>
      <c r="B6" s="5"/>
      <c r="C6" s="536" t="s">
        <v>469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7"/>
      <c r="Q6" s="480"/>
    </row>
    <row r="7" spans="1:17" x14ac:dyDescent="0.25">
      <c r="A7" s="2" t="s">
        <v>2</v>
      </c>
      <c r="B7" s="3"/>
      <c r="C7" s="511" t="s">
        <v>470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2"/>
      <c r="Q7" s="480"/>
    </row>
    <row r="8" spans="1:17" x14ac:dyDescent="0.25">
      <c r="A8" s="2" t="s">
        <v>3</v>
      </c>
      <c r="B8" s="3"/>
      <c r="C8" s="511" t="s">
        <v>471</v>
      </c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2"/>
      <c r="Q8" s="480"/>
    </row>
    <row r="9" spans="1:17" x14ac:dyDescent="0.25">
      <c r="A9" s="2" t="s">
        <v>4</v>
      </c>
      <c r="B9" s="3"/>
      <c r="C9" s="536" t="s">
        <v>472</v>
      </c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7"/>
      <c r="Q9" s="480"/>
    </row>
    <row r="10" spans="1:17" x14ac:dyDescent="0.25">
      <c r="A10" s="2" t="s">
        <v>307</v>
      </c>
      <c r="B10" s="3"/>
      <c r="C10" s="536" t="s">
        <v>473</v>
      </c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7"/>
      <c r="Q10" s="480"/>
    </row>
    <row r="11" spans="1:17" x14ac:dyDescent="0.25">
      <c r="A11" s="7" t="s">
        <v>5</v>
      </c>
      <c r="B11" s="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341"/>
      <c r="Q11" s="480"/>
    </row>
    <row r="12" spans="1:17" x14ac:dyDescent="0.25">
      <c r="A12" s="2"/>
      <c r="B12" s="3" t="s">
        <v>6</v>
      </c>
      <c r="C12" s="511" t="s">
        <v>474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2"/>
      <c r="Q12" s="480"/>
    </row>
    <row r="13" spans="1:17" x14ac:dyDescent="0.25">
      <c r="A13" s="2"/>
      <c r="B13" s="3" t="s">
        <v>7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2"/>
      <c r="Q13" s="480"/>
    </row>
    <row r="14" spans="1:17" x14ac:dyDescent="0.25">
      <c r="A14" s="2"/>
      <c r="B14" s="3" t="s">
        <v>8</v>
      </c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2"/>
      <c r="Q14" s="480"/>
    </row>
    <row r="15" spans="1:17" x14ac:dyDescent="0.25">
      <c r="A15" s="2"/>
      <c r="B15" s="3" t="s">
        <v>9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2"/>
      <c r="Q15" s="480"/>
    </row>
    <row r="16" spans="1:17" x14ac:dyDescent="0.25">
      <c r="A16" s="2"/>
      <c r="B16" s="3" t="s">
        <v>10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2"/>
      <c r="Q16" s="480"/>
    </row>
    <row r="17" spans="1:17" x14ac:dyDescent="0.25">
      <c r="A17" s="8"/>
      <c r="B17" s="9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4"/>
      <c r="Q17" s="480"/>
    </row>
    <row r="18" spans="1:17" s="10" customFormat="1" x14ac:dyDescent="0.25">
      <c r="A18" s="515" t="s">
        <v>11</v>
      </c>
      <c r="B18" s="518" t="s">
        <v>12</v>
      </c>
      <c r="C18" s="521" t="s">
        <v>305</v>
      </c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3"/>
      <c r="P18" s="518" t="s">
        <v>309</v>
      </c>
    </row>
    <row r="19" spans="1:17" s="10" customFormat="1" x14ac:dyDescent="0.25">
      <c r="A19" s="516"/>
      <c r="B19" s="519"/>
      <c r="C19" s="524" t="s">
        <v>13</v>
      </c>
      <c r="D19" s="526" t="s">
        <v>310</v>
      </c>
      <c r="E19" s="528" t="s">
        <v>311</v>
      </c>
      <c r="F19" s="509" t="s">
        <v>14</v>
      </c>
      <c r="G19" s="526" t="s">
        <v>312</v>
      </c>
      <c r="H19" s="528" t="s">
        <v>313</v>
      </c>
      <c r="I19" s="509" t="s">
        <v>15</v>
      </c>
      <c r="J19" s="526" t="s">
        <v>314</v>
      </c>
      <c r="K19" s="528" t="s">
        <v>315</v>
      </c>
      <c r="L19" s="509" t="s">
        <v>16</v>
      </c>
      <c r="M19" s="526" t="s">
        <v>316</v>
      </c>
      <c r="N19" s="528" t="s">
        <v>317</v>
      </c>
      <c r="O19" s="509" t="s">
        <v>17</v>
      </c>
      <c r="P19" s="519"/>
    </row>
    <row r="20" spans="1:17" s="11" customFormat="1" ht="70.5" customHeight="1" thickBot="1" x14ac:dyDescent="0.3">
      <c r="A20" s="517"/>
      <c r="B20" s="520"/>
      <c r="C20" s="525"/>
      <c r="D20" s="527"/>
      <c r="E20" s="529"/>
      <c r="F20" s="510"/>
      <c r="G20" s="527"/>
      <c r="H20" s="529"/>
      <c r="I20" s="510"/>
      <c r="J20" s="527"/>
      <c r="K20" s="529"/>
      <c r="L20" s="510"/>
      <c r="M20" s="527"/>
      <c r="N20" s="529"/>
      <c r="O20" s="510"/>
      <c r="P20" s="520"/>
    </row>
    <row r="21" spans="1:17" s="11" customFormat="1" ht="9" thickTop="1" x14ac:dyDescent="0.25">
      <c r="A21" s="12" t="s">
        <v>18</v>
      </c>
      <c r="B21" s="12">
        <v>2</v>
      </c>
      <c r="C21" s="12">
        <v>3</v>
      </c>
      <c r="D21" s="180">
        <v>4</v>
      </c>
      <c r="E21" s="13">
        <v>5</v>
      </c>
      <c r="F21" s="181">
        <v>6</v>
      </c>
      <c r="G21" s="180">
        <v>7</v>
      </c>
      <c r="H21" s="182">
        <v>8</v>
      </c>
      <c r="I21" s="14">
        <v>9</v>
      </c>
      <c r="J21" s="180">
        <v>10</v>
      </c>
      <c r="K21" s="156">
        <v>11</v>
      </c>
      <c r="L21" s="14">
        <v>12</v>
      </c>
      <c r="M21" s="156">
        <v>13</v>
      </c>
      <c r="N21" s="13">
        <v>14</v>
      </c>
      <c r="O21" s="14">
        <v>15</v>
      </c>
      <c r="P21" s="14">
        <v>16</v>
      </c>
    </row>
    <row r="22" spans="1:17" s="18" customFormat="1" x14ac:dyDescent="0.25">
      <c r="A22" s="15"/>
      <c r="B22" s="16" t="s">
        <v>19</v>
      </c>
      <c r="C22" s="86"/>
      <c r="D22" s="344"/>
      <c r="E22" s="17"/>
      <c r="F22" s="183"/>
      <c r="G22" s="344"/>
      <c r="H22" s="349"/>
      <c r="I22" s="184"/>
      <c r="J22" s="344"/>
      <c r="K22" s="165"/>
      <c r="L22" s="184"/>
      <c r="M22" s="165"/>
      <c r="N22" s="17"/>
      <c r="O22" s="184"/>
      <c r="P22" s="185"/>
    </row>
    <row r="23" spans="1:17" s="18" customFormat="1" ht="12.75" thickBot="1" x14ac:dyDescent="0.3">
      <c r="A23" s="19"/>
      <c r="B23" s="20" t="s">
        <v>20</v>
      </c>
      <c r="C23" s="481">
        <f>F23+I23+L23+O23</f>
        <v>28227</v>
      </c>
      <c r="D23" s="186">
        <f>SUM(D24,D27,D28,D44,D45)</f>
        <v>28227</v>
      </c>
      <c r="E23" s="21">
        <f>SUM(E24,E27,E28,E44,E45)</f>
        <v>0</v>
      </c>
      <c r="F23" s="187">
        <f t="shared" ref="F23:F28" si="0">D23+E23</f>
        <v>28227</v>
      </c>
      <c r="G23" s="186">
        <f>SUM(G24,G27,G45)</f>
        <v>0</v>
      </c>
      <c r="H23" s="188">
        <f>SUM(H24,H27,H45)</f>
        <v>0</v>
      </c>
      <c r="I23" s="22">
        <f>G23+H23</f>
        <v>0</v>
      </c>
      <c r="J23" s="186">
        <f>SUM(J24,J29,J45)</f>
        <v>0</v>
      </c>
      <c r="K23" s="188">
        <f>SUM(K24,K29,K45)</f>
        <v>0</v>
      </c>
      <c r="L23" s="22">
        <f>J23+K23</f>
        <v>0</v>
      </c>
      <c r="M23" s="157">
        <f>SUM(M24,M47)</f>
        <v>0</v>
      </c>
      <c r="N23" s="21">
        <f>SUM(N24,N47)</f>
        <v>0</v>
      </c>
      <c r="O23" s="22">
        <f>M23+N23</f>
        <v>0</v>
      </c>
      <c r="P23" s="189"/>
    </row>
    <row r="24" spans="1:17" ht="12.75" hidden="1" thickTop="1" x14ac:dyDescent="0.25">
      <c r="A24" s="23"/>
      <c r="B24" s="24" t="s">
        <v>21</v>
      </c>
      <c r="C24" s="482">
        <f>F24+I24+L24+O24</f>
        <v>0</v>
      </c>
      <c r="D24" s="190">
        <f>SUM(D25:D26)</f>
        <v>0</v>
      </c>
      <c r="E24" s="25">
        <f>SUM(E25:E26)</f>
        <v>0</v>
      </c>
      <c r="F24" s="191">
        <f t="shared" si="0"/>
        <v>0</v>
      </c>
      <c r="G24" s="190">
        <f>SUM(G25:G26)</f>
        <v>0</v>
      </c>
      <c r="H24" s="192">
        <f>SUM(H25:H26)</f>
        <v>0</v>
      </c>
      <c r="I24" s="26">
        <f>G24+H24</f>
        <v>0</v>
      </c>
      <c r="J24" s="190">
        <f>SUM(J25:J26)</f>
        <v>0</v>
      </c>
      <c r="K24" s="192">
        <f>SUM(K25:K26)</f>
        <v>0</v>
      </c>
      <c r="L24" s="26">
        <f>J24+K24</f>
        <v>0</v>
      </c>
      <c r="M24" s="158">
        <f>SUM(M25:M26)</f>
        <v>0</v>
      </c>
      <c r="N24" s="25">
        <f>SUM(N25:N26)</f>
        <v>0</v>
      </c>
      <c r="O24" s="26">
        <f>M24+N24</f>
        <v>0</v>
      </c>
      <c r="P24" s="193"/>
    </row>
    <row r="25" spans="1:17" ht="12.75" hidden="1" thickTop="1" x14ac:dyDescent="0.25">
      <c r="A25" s="27"/>
      <c r="B25" s="28" t="s">
        <v>22</v>
      </c>
      <c r="C25" s="483">
        <f>F25+I25+L25+O25</f>
        <v>0</v>
      </c>
      <c r="D25" s="194"/>
      <c r="E25" s="30"/>
      <c r="F25" s="195">
        <f t="shared" si="0"/>
        <v>0</v>
      </c>
      <c r="G25" s="194"/>
      <c r="H25" s="196"/>
      <c r="I25" s="197">
        <f>G25+H25</f>
        <v>0</v>
      </c>
      <c r="J25" s="194"/>
      <c r="K25" s="196"/>
      <c r="L25" s="197">
        <f>J25+K25</f>
        <v>0</v>
      </c>
      <c r="M25" s="166"/>
      <c r="N25" s="30"/>
      <c r="O25" s="197">
        <f>M25+N25</f>
        <v>0</v>
      </c>
      <c r="P25" s="198"/>
    </row>
    <row r="26" spans="1:17" ht="12.75" hidden="1" thickTop="1" x14ac:dyDescent="0.25">
      <c r="A26" s="31"/>
      <c r="B26" s="32" t="s">
        <v>23</v>
      </c>
      <c r="C26" s="484">
        <f>F26+I26+L26+O26</f>
        <v>0</v>
      </c>
      <c r="D26" s="199"/>
      <c r="E26" s="33"/>
      <c r="F26" s="200">
        <f t="shared" si="0"/>
        <v>0</v>
      </c>
      <c r="G26" s="199"/>
      <c r="H26" s="201"/>
      <c r="I26" s="202">
        <f>G26+H26</f>
        <v>0</v>
      </c>
      <c r="J26" s="199"/>
      <c r="K26" s="201"/>
      <c r="L26" s="202">
        <f>J26+K26</f>
        <v>0</v>
      </c>
      <c r="M26" s="167"/>
      <c r="N26" s="33"/>
      <c r="O26" s="202">
        <f>M26+N26</f>
        <v>0</v>
      </c>
      <c r="P26" s="203"/>
    </row>
    <row r="27" spans="1:17" s="18" customFormat="1" ht="25.5" thickTop="1" thickBot="1" x14ac:dyDescent="0.3">
      <c r="A27" s="34">
        <v>19300</v>
      </c>
      <c r="B27" s="34" t="s">
        <v>24</v>
      </c>
      <c r="C27" s="485">
        <f>SUM(F27,I27)</f>
        <v>28227</v>
      </c>
      <c r="D27" s="204">
        <f>D53</f>
        <v>28227</v>
      </c>
      <c r="E27" s="35"/>
      <c r="F27" s="205">
        <f t="shared" si="0"/>
        <v>28227</v>
      </c>
      <c r="G27" s="204"/>
      <c r="H27" s="206"/>
      <c r="I27" s="207">
        <f>G27+H27</f>
        <v>0</v>
      </c>
      <c r="J27" s="208" t="s">
        <v>25</v>
      </c>
      <c r="K27" s="209" t="s">
        <v>25</v>
      </c>
      <c r="L27" s="37" t="s">
        <v>25</v>
      </c>
      <c r="M27" s="168" t="s">
        <v>25</v>
      </c>
      <c r="N27" s="36" t="s">
        <v>25</v>
      </c>
      <c r="O27" s="37" t="s">
        <v>25</v>
      </c>
      <c r="P27" s="210"/>
    </row>
    <row r="28" spans="1:17" s="18" customFormat="1" ht="24.75" hidden="1" thickTop="1" x14ac:dyDescent="0.25">
      <c r="A28" s="38"/>
      <c r="B28" s="38" t="s">
        <v>26</v>
      </c>
      <c r="C28" s="486">
        <f>F28</f>
        <v>0</v>
      </c>
      <c r="D28" s="211"/>
      <c r="E28" s="43"/>
      <c r="F28" s="212">
        <f t="shared" si="0"/>
        <v>0</v>
      </c>
      <c r="G28" s="213" t="s">
        <v>25</v>
      </c>
      <c r="H28" s="214" t="s">
        <v>25</v>
      </c>
      <c r="I28" s="42" t="s">
        <v>25</v>
      </c>
      <c r="J28" s="213" t="s">
        <v>25</v>
      </c>
      <c r="K28" s="214" t="s">
        <v>25</v>
      </c>
      <c r="L28" s="42" t="s">
        <v>25</v>
      </c>
      <c r="M28" s="169" t="s">
        <v>25</v>
      </c>
      <c r="N28" s="41" t="s">
        <v>25</v>
      </c>
      <c r="O28" s="42" t="s">
        <v>25</v>
      </c>
      <c r="P28" s="215"/>
    </row>
    <row r="29" spans="1:17" s="18" customFormat="1" ht="36.75" hidden="1" thickTop="1" x14ac:dyDescent="0.25">
      <c r="A29" s="38">
        <v>21300</v>
      </c>
      <c r="B29" s="38" t="s">
        <v>27</v>
      </c>
      <c r="C29" s="486">
        <f t="shared" ref="C29:C43" si="1">L29</f>
        <v>0</v>
      </c>
      <c r="D29" s="213" t="s">
        <v>25</v>
      </c>
      <c r="E29" s="41" t="s">
        <v>25</v>
      </c>
      <c r="F29" s="216" t="s">
        <v>25</v>
      </c>
      <c r="G29" s="213" t="s">
        <v>25</v>
      </c>
      <c r="H29" s="214" t="s">
        <v>25</v>
      </c>
      <c r="I29" s="42" t="s">
        <v>25</v>
      </c>
      <c r="J29" s="217">
        <f>SUM(J30,J34,J36,J39)</f>
        <v>0</v>
      </c>
      <c r="K29" s="94">
        <f>SUM(K30,K34,K36,K39)</f>
        <v>0</v>
      </c>
      <c r="L29" s="102">
        <f t="shared" ref="L29:L43" si="2">J29+K29</f>
        <v>0</v>
      </c>
      <c r="M29" s="169" t="s">
        <v>25</v>
      </c>
      <c r="N29" s="41" t="s">
        <v>25</v>
      </c>
      <c r="O29" s="42" t="s">
        <v>25</v>
      </c>
      <c r="P29" s="215"/>
    </row>
    <row r="30" spans="1:17" s="18" customFormat="1" ht="24.75" hidden="1" thickTop="1" x14ac:dyDescent="0.25">
      <c r="A30" s="45">
        <v>21350</v>
      </c>
      <c r="B30" s="38" t="s">
        <v>28</v>
      </c>
      <c r="C30" s="486">
        <f t="shared" si="1"/>
        <v>0</v>
      </c>
      <c r="D30" s="213" t="s">
        <v>25</v>
      </c>
      <c r="E30" s="41" t="s">
        <v>25</v>
      </c>
      <c r="F30" s="216" t="s">
        <v>25</v>
      </c>
      <c r="G30" s="213" t="s">
        <v>25</v>
      </c>
      <c r="H30" s="214" t="s">
        <v>25</v>
      </c>
      <c r="I30" s="42" t="s">
        <v>25</v>
      </c>
      <c r="J30" s="217">
        <f>SUM(J31:J33)</f>
        <v>0</v>
      </c>
      <c r="K30" s="94">
        <f>SUM(K31:K33)</f>
        <v>0</v>
      </c>
      <c r="L30" s="102">
        <f t="shared" si="2"/>
        <v>0</v>
      </c>
      <c r="M30" s="169" t="s">
        <v>25</v>
      </c>
      <c r="N30" s="41" t="s">
        <v>25</v>
      </c>
      <c r="O30" s="42" t="s">
        <v>25</v>
      </c>
      <c r="P30" s="215"/>
    </row>
    <row r="31" spans="1:17" ht="12.75" hidden="1" thickTop="1" x14ac:dyDescent="0.25">
      <c r="A31" s="27">
        <v>21351</v>
      </c>
      <c r="B31" s="46" t="s">
        <v>29</v>
      </c>
      <c r="C31" s="487">
        <f t="shared" si="1"/>
        <v>0</v>
      </c>
      <c r="D31" s="218" t="s">
        <v>25</v>
      </c>
      <c r="E31" s="48" t="s">
        <v>25</v>
      </c>
      <c r="F31" s="219" t="s">
        <v>25</v>
      </c>
      <c r="G31" s="218" t="s">
        <v>25</v>
      </c>
      <c r="H31" s="220" t="s">
        <v>25</v>
      </c>
      <c r="I31" s="50" t="s">
        <v>25</v>
      </c>
      <c r="J31" s="221"/>
      <c r="K31" s="222"/>
      <c r="L31" s="104">
        <f t="shared" si="2"/>
        <v>0</v>
      </c>
      <c r="M31" s="223" t="s">
        <v>25</v>
      </c>
      <c r="N31" s="48" t="s">
        <v>25</v>
      </c>
      <c r="O31" s="50" t="s">
        <v>25</v>
      </c>
      <c r="P31" s="198"/>
    </row>
    <row r="32" spans="1:17" ht="12.75" hidden="1" thickTop="1" x14ac:dyDescent="0.25">
      <c r="A32" s="31">
        <v>21352</v>
      </c>
      <c r="B32" s="51" t="s">
        <v>30</v>
      </c>
      <c r="C32" s="301">
        <f t="shared" si="1"/>
        <v>0</v>
      </c>
      <c r="D32" s="224" t="s">
        <v>25</v>
      </c>
      <c r="E32" s="53" t="s">
        <v>25</v>
      </c>
      <c r="F32" s="225" t="s">
        <v>25</v>
      </c>
      <c r="G32" s="224" t="s">
        <v>25</v>
      </c>
      <c r="H32" s="226" t="s">
        <v>25</v>
      </c>
      <c r="I32" s="55" t="s">
        <v>25</v>
      </c>
      <c r="J32" s="227"/>
      <c r="K32" s="228"/>
      <c r="L32" s="100">
        <f t="shared" si="2"/>
        <v>0</v>
      </c>
      <c r="M32" s="229" t="s">
        <v>25</v>
      </c>
      <c r="N32" s="53" t="s">
        <v>25</v>
      </c>
      <c r="O32" s="55" t="s">
        <v>25</v>
      </c>
      <c r="P32" s="203"/>
    </row>
    <row r="33" spans="1:16" ht="24.75" hidden="1" thickTop="1" x14ac:dyDescent="0.25">
      <c r="A33" s="31">
        <v>21359</v>
      </c>
      <c r="B33" s="51" t="s">
        <v>31</v>
      </c>
      <c r="C33" s="301">
        <f t="shared" si="1"/>
        <v>0</v>
      </c>
      <c r="D33" s="224" t="s">
        <v>25</v>
      </c>
      <c r="E33" s="53" t="s">
        <v>25</v>
      </c>
      <c r="F33" s="225" t="s">
        <v>25</v>
      </c>
      <c r="G33" s="224" t="s">
        <v>25</v>
      </c>
      <c r="H33" s="226" t="s">
        <v>25</v>
      </c>
      <c r="I33" s="55" t="s">
        <v>25</v>
      </c>
      <c r="J33" s="227"/>
      <c r="K33" s="228"/>
      <c r="L33" s="100">
        <f t="shared" si="2"/>
        <v>0</v>
      </c>
      <c r="M33" s="229" t="s">
        <v>25</v>
      </c>
      <c r="N33" s="53" t="s">
        <v>25</v>
      </c>
      <c r="O33" s="55" t="s">
        <v>25</v>
      </c>
      <c r="P33" s="203"/>
    </row>
    <row r="34" spans="1:16" s="18" customFormat="1" ht="36.75" hidden="1" thickTop="1" x14ac:dyDescent="0.25">
      <c r="A34" s="45">
        <v>21370</v>
      </c>
      <c r="B34" s="38" t="s">
        <v>32</v>
      </c>
      <c r="C34" s="486">
        <f t="shared" si="1"/>
        <v>0</v>
      </c>
      <c r="D34" s="213" t="s">
        <v>25</v>
      </c>
      <c r="E34" s="41" t="s">
        <v>25</v>
      </c>
      <c r="F34" s="216" t="s">
        <v>25</v>
      </c>
      <c r="G34" s="213" t="s">
        <v>25</v>
      </c>
      <c r="H34" s="214" t="s">
        <v>25</v>
      </c>
      <c r="I34" s="42" t="s">
        <v>25</v>
      </c>
      <c r="J34" s="217">
        <f>SUM(J35)</f>
        <v>0</v>
      </c>
      <c r="K34" s="94">
        <f>SUM(K35)</f>
        <v>0</v>
      </c>
      <c r="L34" s="102">
        <f t="shared" si="2"/>
        <v>0</v>
      </c>
      <c r="M34" s="169" t="s">
        <v>25</v>
      </c>
      <c r="N34" s="41" t="s">
        <v>25</v>
      </c>
      <c r="O34" s="42" t="s">
        <v>25</v>
      </c>
      <c r="P34" s="215"/>
    </row>
    <row r="35" spans="1:16" ht="36.75" hidden="1" thickTop="1" x14ac:dyDescent="0.25">
      <c r="A35" s="56">
        <v>21379</v>
      </c>
      <c r="B35" s="57" t="s">
        <v>33</v>
      </c>
      <c r="C35" s="312">
        <f t="shared" si="1"/>
        <v>0</v>
      </c>
      <c r="D35" s="230" t="s">
        <v>25</v>
      </c>
      <c r="E35" s="59" t="s">
        <v>25</v>
      </c>
      <c r="F35" s="66" t="s">
        <v>25</v>
      </c>
      <c r="G35" s="230" t="s">
        <v>25</v>
      </c>
      <c r="H35" s="231" t="s">
        <v>25</v>
      </c>
      <c r="I35" s="61" t="s">
        <v>25</v>
      </c>
      <c r="J35" s="232"/>
      <c r="K35" s="233"/>
      <c r="L35" s="234">
        <f t="shared" si="2"/>
        <v>0</v>
      </c>
      <c r="M35" s="235" t="s">
        <v>25</v>
      </c>
      <c r="N35" s="59" t="s">
        <v>25</v>
      </c>
      <c r="O35" s="61" t="s">
        <v>25</v>
      </c>
      <c r="P35" s="236"/>
    </row>
    <row r="36" spans="1:16" s="18" customFormat="1" ht="12.75" hidden="1" thickTop="1" x14ac:dyDescent="0.25">
      <c r="A36" s="45">
        <v>21380</v>
      </c>
      <c r="B36" s="38" t="s">
        <v>34</v>
      </c>
      <c r="C36" s="486">
        <f t="shared" si="1"/>
        <v>0</v>
      </c>
      <c r="D36" s="213" t="s">
        <v>25</v>
      </c>
      <c r="E36" s="41" t="s">
        <v>25</v>
      </c>
      <c r="F36" s="216" t="s">
        <v>25</v>
      </c>
      <c r="G36" s="213" t="s">
        <v>25</v>
      </c>
      <c r="H36" s="214" t="s">
        <v>25</v>
      </c>
      <c r="I36" s="42" t="s">
        <v>25</v>
      </c>
      <c r="J36" s="217">
        <f>SUM(J37:J38)</f>
        <v>0</v>
      </c>
      <c r="K36" s="94">
        <f>SUM(K37:K38)</f>
        <v>0</v>
      </c>
      <c r="L36" s="102">
        <f t="shared" si="2"/>
        <v>0</v>
      </c>
      <c r="M36" s="169" t="s">
        <v>25</v>
      </c>
      <c r="N36" s="41" t="s">
        <v>25</v>
      </c>
      <c r="O36" s="42" t="s">
        <v>25</v>
      </c>
      <c r="P36" s="215"/>
    </row>
    <row r="37" spans="1:16" ht="12.75" hidden="1" thickTop="1" x14ac:dyDescent="0.25">
      <c r="A37" s="28">
        <v>21381</v>
      </c>
      <c r="B37" s="46" t="s">
        <v>35</v>
      </c>
      <c r="C37" s="487">
        <f t="shared" si="1"/>
        <v>0</v>
      </c>
      <c r="D37" s="218" t="s">
        <v>25</v>
      </c>
      <c r="E37" s="48" t="s">
        <v>25</v>
      </c>
      <c r="F37" s="219" t="s">
        <v>25</v>
      </c>
      <c r="G37" s="218" t="s">
        <v>25</v>
      </c>
      <c r="H37" s="220" t="s">
        <v>25</v>
      </c>
      <c r="I37" s="50" t="s">
        <v>25</v>
      </c>
      <c r="J37" s="221"/>
      <c r="K37" s="222"/>
      <c r="L37" s="104">
        <f t="shared" si="2"/>
        <v>0</v>
      </c>
      <c r="M37" s="223" t="s">
        <v>25</v>
      </c>
      <c r="N37" s="48" t="s">
        <v>25</v>
      </c>
      <c r="O37" s="50" t="s">
        <v>25</v>
      </c>
      <c r="P37" s="198"/>
    </row>
    <row r="38" spans="1:16" ht="24.75" hidden="1" thickTop="1" x14ac:dyDescent="0.25">
      <c r="A38" s="32">
        <v>21383</v>
      </c>
      <c r="B38" s="51" t="s">
        <v>36</v>
      </c>
      <c r="C38" s="301">
        <f t="shared" si="1"/>
        <v>0</v>
      </c>
      <c r="D38" s="224" t="s">
        <v>25</v>
      </c>
      <c r="E38" s="53" t="s">
        <v>25</v>
      </c>
      <c r="F38" s="225" t="s">
        <v>25</v>
      </c>
      <c r="G38" s="224" t="s">
        <v>25</v>
      </c>
      <c r="H38" s="226" t="s">
        <v>25</v>
      </c>
      <c r="I38" s="55" t="s">
        <v>25</v>
      </c>
      <c r="J38" s="227"/>
      <c r="K38" s="228"/>
      <c r="L38" s="100">
        <f t="shared" si="2"/>
        <v>0</v>
      </c>
      <c r="M38" s="229" t="s">
        <v>25</v>
      </c>
      <c r="N38" s="53" t="s">
        <v>25</v>
      </c>
      <c r="O38" s="55" t="s">
        <v>25</v>
      </c>
      <c r="P38" s="203"/>
    </row>
    <row r="39" spans="1:16" s="18" customFormat="1" ht="24.75" hidden="1" thickTop="1" x14ac:dyDescent="0.25">
      <c r="A39" s="45">
        <v>21390</v>
      </c>
      <c r="B39" s="38" t="s">
        <v>37</v>
      </c>
      <c r="C39" s="486">
        <f t="shared" si="1"/>
        <v>0</v>
      </c>
      <c r="D39" s="213" t="s">
        <v>25</v>
      </c>
      <c r="E39" s="41" t="s">
        <v>25</v>
      </c>
      <c r="F39" s="216" t="s">
        <v>25</v>
      </c>
      <c r="G39" s="213" t="s">
        <v>25</v>
      </c>
      <c r="H39" s="214" t="s">
        <v>25</v>
      </c>
      <c r="I39" s="42" t="s">
        <v>25</v>
      </c>
      <c r="J39" s="217">
        <f>SUM(J40:J43)</f>
        <v>0</v>
      </c>
      <c r="K39" s="94">
        <f>SUM(K40:K43)</f>
        <v>0</v>
      </c>
      <c r="L39" s="102">
        <f t="shared" si="2"/>
        <v>0</v>
      </c>
      <c r="M39" s="169" t="s">
        <v>25</v>
      </c>
      <c r="N39" s="41" t="s">
        <v>25</v>
      </c>
      <c r="O39" s="42" t="s">
        <v>25</v>
      </c>
      <c r="P39" s="215"/>
    </row>
    <row r="40" spans="1:16" ht="24.75" hidden="1" thickTop="1" x14ac:dyDescent="0.25">
      <c r="A40" s="28">
        <v>21391</v>
      </c>
      <c r="B40" s="46" t="s">
        <v>38</v>
      </c>
      <c r="C40" s="487">
        <f t="shared" si="1"/>
        <v>0</v>
      </c>
      <c r="D40" s="218" t="s">
        <v>25</v>
      </c>
      <c r="E40" s="48" t="s">
        <v>25</v>
      </c>
      <c r="F40" s="219" t="s">
        <v>25</v>
      </c>
      <c r="G40" s="218" t="s">
        <v>25</v>
      </c>
      <c r="H40" s="220" t="s">
        <v>25</v>
      </c>
      <c r="I40" s="50" t="s">
        <v>25</v>
      </c>
      <c r="J40" s="221"/>
      <c r="K40" s="222"/>
      <c r="L40" s="104">
        <f t="shared" si="2"/>
        <v>0</v>
      </c>
      <c r="M40" s="223" t="s">
        <v>25</v>
      </c>
      <c r="N40" s="48" t="s">
        <v>25</v>
      </c>
      <c r="O40" s="50" t="s">
        <v>25</v>
      </c>
      <c r="P40" s="198"/>
    </row>
    <row r="41" spans="1:16" ht="12.75" hidden="1" thickTop="1" x14ac:dyDescent="0.25">
      <c r="A41" s="32">
        <v>21393</v>
      </c>
      <c r="B41" s="51" t="s">
        <v>39</v>
      </c>
      <c r="C41" s="301">
        <f t="shared" si="1"/>
        <v>0</v>
      </c>
      <c r="D41" s="224" t="s">
        <v>25</v>
      </c>
      <c r="E41" s="53" t="s">
        <v>25</v>
      </c>
      <c r="F41" s="225" t="s">
        <v>25</v>
      </c>
      <c r="G41" s="224" t="s">
        <v>25</v>
      </c>
      <c r="H41" s="226" t="s">
        <v>25</v>
      </c>
      <c r="I41" s="55" t="s">
        <v>25</v>
      </c>
      <c r="J41" s="227"/>
      <c r="K41" s="228"/>
      <c r="L41" s="100">
        <f t="shared" si="2"/>
        <v>0</v>
      </c>
      <c r="M41" s="229" t="s">
        <v>25</v>
      </c>
      <c r="N41" s="53" t="s">
        <v>25</v>
      </c>
      <c r="O41" s="55" t="s">
        <v>25</v>
      </c>
      <c r="P41" s="203"/>
    </row>
    <row r="42" spans="1:16" ht="12.75" hidden="1" thickTop="1" x14ac:dyDescent="0.25">
      <c r="A42" s="32">
        <v>21395</v>
      </c>
      <c r="B42" s="51" t="s">
        <v>40</v>
      </c>
      <c r="C42" s="301">
        <f t="shared" si="1"/>
        <v>0</v>
      </c>
      <c r="D42" s="224" t="s">
        <v>25</v>
      </c>
      <c r="E42" s="53" t="s">
        <v>25</v>
      </c>
      <c r="F42" s="225" t="s">
        <v>25</v>
      </c>
      <c r="G42" s="224" t="s">
        <v>25</v>
      </c>
      <c r="H42" s="226" t="s">
        <v>25</v>
      </c>
      <c r="I42" s="55" t="s">
        <v>25</v>
      </c>
      <c r="J42" s="227"/>
      <c r="K42" s="228"/>
      <c r="L42" s="100">
        <f t="shared" si="2"/>
        <v>0</v>
      </c>
      <c r="M42" s="229" t="s">
        <v>25</v>
      </c>
      <c r="N42" s="53" t="s">
        <v>25</v>
      </c>
      <c r="O42" s="55" t="s">
        <v>25</v>
      </c>
      <c r="P42" s="203"/>
    </row>
    <row r="43" spans="1:16" ht="24.75" hidden="1" thickTop="1" x14ac:dyDescent="0.25">
      <c r="A43" s="32">
        <v>21399</v>
      </c>
      <c r="B43" s="51" t="s">
        <v>41</v>
      </c>
      <c r="C43" s="301">
        <f t="shared" si="1"/>
        <v>0</v>
      </c>
      <c r="D43" s="224" t="s">
        <v>25</v>
      </c>
      <c r="E43" s="53" t="s">
        <v>25</v>
      </c>
      <c r="F43" s="225" t="s">
        <v>25</v>
      </c>
      <c r="G43" s="224" t="s">
        <v>25</v>
      </c>
      <c r="H43" s="226" t="s">
        <v>25</v>
      </c>
      <c r="I43" s="55" t="s">
        <v>25</v>
      </c>
      <c r="J43" s="227"/>
      <c r="K43" s="228"/>
      <c r="L43" s="100">
        <f t="shared" si="2"/>
        <v>0</v>
      </c>
      <c r="M43" s="229" t="s">
        <v>25</v>
      </c>
      <c r="N43" s="53" t="s">
        <v>25</v>
      </c>
      <c r="O43" s="55" t="s">
        <v>25</v>
      </c>
      <c r="P43" s="203"/>
    </row>
    <row r="44" spans="1:16" s="18" customFormat="1" ht="24.75" hidden="1" thickTop="1" x14ac:dyDescent="0.25">
      <c r="A44" s="45">
        <v>21420</v>
      </c>
      <c r="B44" s="38" t="s">
        <v>42</v>
      </c>
      <c r="C44" s="488">
        <f>F44</f>
        <v>0</v>
      </c>
      <c r="D44" s="237"/>
      <c r="E44" s="40"/>
      <c r="F44" s="212">
        <f>D44+E44</f>
        <v>0</v>
      </c>
      <c r="G44" s="213" t="s">
        <v>25</v>
      </c>
      <c r="H44" s="214" t="s">
        <v>25</v>
      </c>
      <c r="I44" s="42" t="s">
        <v>25</v>
      </c>
      <c r="J44" s="213" t="s">
        <v>25</v>
      </c>
      <c r="K44" s="214" t="s">
        <v>25</v>
      </c>
      <c r="L44" s="42" t="s">
        <v>25</v>
      </c>
      <c r="M44" s="169" t="s">
        <v>25</v>
      </c>
      <c r="N44" s="41" t="s">
        <v>25</v>
      </c>
      <c r="O44" s="42" t="s">
        <v>25</v>
      </c>
      <c r="P44" s="215"/>
    </row>
    <row r="45" spans="1:16" s="18" customFormat="1" ht="24.75" hidden="1" thickTop="1" x14ac:dyDescent="0.25">
      <c r="A45" s="63">
        <v>21490</v>
      </c>
      <c r="B45" s="64" t="s">
        <v>43</v>
      </c>
      <c r="C45" s="488">
        <f>F45+I45+L45</f>
        <v>0</v>
      </c>
      <c r="D45" s="238">
        <f>D46</f>
        <v>0</v>
      </c>
      <c r="E45" s="65">
        <f>E46</f>
        <v>0</v>
      </c>
      <c r="F45" s="239">
        <f>D45+E45</f>
        <v>0</v>
      </c>
      <c r="G45" s="238">
        <f>G46</f>
        <v>0</v>
      </c>
      <c r="H45" s="240">
        <f t="shared" ref="H45:K45" si="3">H46</f>
        <v>0</v>
      </c>
      <c r="I45" s="241">
        <f>G45+H45</f>
        <v>0</v>
      </c>
      <c r="J45" s="238">
        <f>J46</f>
        <v>0</v>
      </c>
      <c r="K45" s="240">
        <f t="shared" si="3"/>
        <v>0</v>
      </c>
      <c r="L45" s="241">
        <f>J45+K45</f>
        <v>0</v>
      </c>
      <c r="M45" s="169" t="s">
        <v>25</v>
      </c>
      <c r="N45" s="41" t="s">
        <v>25</v>
      </c>
      <c r="O45" s="42" t="s">
        <v>25</v>
      </c>
      <c r="P45" s="215"/>
    </row>
    <row r="46" spans="1:16" s="18" customFormat="1" ht="24.75" hidden="1" thickTop="1" x14ac:dyDescent="0.25">
      <c r="A46" s="32">
        <v>21499</v>
      </c>
      <c r="B46" s="51" t="s">
        <v>44</v>
      </c>
      <c r="C46" s="489">
        <f>F46+I46+L46</f>
        <v>0</v>
      </c>
      <c r="D46" s="194"/>
      <c r="E46" s="30"/>
      <c r="F46" s="195">
        <f>D46+E46</f>
        <v>0</v>
      </c>
      <c r="G46" s="243"/>
      <c r="H46" s="196"/>
      <c r="I46" s="197">
        <f>G46+H46</f>
        <v>0</v>
      </c>
      <c r="J46" s="194"/>
      <c r="K46" s="196"/>
      <c r="L46" s="197">
        <f>J46+K46</f>
        <v>0</v>
      </c>
      <c r="M46" s="235" t="s">
        <v>25</v>
      </c>
      <c r="N46" s="59" t="s">
        <v>25</v>
      </c>
      <c r="O46" s="61" t="s">
        <v>25</v>
      </c>
      <c r="P46" s="236"/>
    </row>
    <row r="47" spans="1:16" ht="24.75" hidden="1" thickTop="1" x14ac:dyDescent="0.25">
      <c r="A47" s="67">
        <v>23000</v>
      </c>
      <c r="B47" s="68" t="s">
        <v>45</v>
      </c>
      <c r="C47" s="488">
        <f>O47</f>
        <v>0</v>
      </c>
      <c r="D47" s="244" t="s">
        <v>25</v>
      </c>
      <c r="E47" s="70" t="s">
        <v>25</v>
      </c>
      <c r="F47" s="245" t="s">
        <v>25</v>
      </c>
      <c r="G47" s="244" t="s">
        <v>25</v>
      </c>
      <c r="H47" s="246" t="s">
        <v>25</v>
      </c>
      <c r="I47" s="247" t="s">
        <v>25</v>
      </c>
      <c r="J47" s="244" t="s">
        <v>25</v>
      </c>
      <c r="K47" s="246" t="s">
        <v>25</v>
      </c>
      <c r="L47" s="247" t="s">
        <v>25</v>
      </c>
      <c r="M47" s="160">
        <f>SUM(M48:M49)</f>
        <v>0</v>
      </c>
      <c r="N47" s="69">
        <f>SUM(N48:N49)</f>
        <v>0</v>
      </c>
      <c r="O47" s="248">
        <f>M47+N47</f>
        <v>0</v>
      </c>
      <c r="P47" s="215"/>
    </row>
    <row r="48" spans="1:16" ht="24.75" hidden="1" thickTop="1" x14ac:dyDescent="0.25">
      <c r="A48" s="71">
        <v>23410</v>
      </c>
      <c r="B48" s="72" t="s">
        <v>46</v>
      </c>
      <c r="C48" s="490">
        <f>O48</f>
        <v>0</v>
      </c>
      <c r="D48" s="249" t="s">
        <v>25</v>
      </c>
      <c r="E48" s="73" t="s">
        <v>25</v>
      </c>
      <c r="F48" s="250" t="s">
        <v>25</v>
      </c>
      <c r="G48" s="249" t="s">
        <v>25</v>
      </c>
      <c r="H48" s="251" t="s">
        <v>25</v>
      </c>
      <c r="I48" s="252" t="s">
        <v>25</v>
      </c>
      <c r="J48" s="249" t="s">
        <v>25</v>
      </c>
      <c r="K48" s="251" t="s">
        <v>25</v>
      </c>
      <c r="L48" s="252" t="s">
        <v>25</v>
      </c>
      <c r="M48" s="253"/>
      <c r="N48" s="254"/>
      <c r="O48" s="151">
        <f>M48+N48</f>
        <v>0</v>
      </c>
      <c r="P48" s="255"/>
    </row>
    <row r="49" spans="1:16" ht="24.75" hidden="1" thickTop="1" x14ac:dyDescent="0.25">
      <c r="A49" s="71">
        <v>23510</v>
      </c>
      <c r="B49" s="72" t="s">
        <v>47</v>
      </c>
      <c r="C49" s="490">
        <f>O49</f>
        <v>0</v>
      </c>
      <c r="D49" s="249" t="s">
        <v>25</v>
      </c>
      <c r="E49" s="73" t="s">
        <v>25</v>
      </c>
      <c r="F49" s="250" t="s">
        <v>25</v>
      </c>
      <c r="G49" s="249" t="s">
        <v>25</v>
      </c>
      <c r="H49" s="251" t="s">
        <v>25</v>
      </c>
      <c r="I49" s="252" t="s">
        <v>25</v>
      </c>
      <c r="J49" s="249" t="s">
        <v>25</v>
      </c>
      <c r="K49" s="251" t="s">
        <v>25</v>
      </c>
      <c r="L49" s="252" t="s">
        <v>25</v>
      </c>
      <c r="M49" s="253"/>
      <c r="N49" s="254"/>
      <c r="O49" s="151">
        <f>M49+N49</f>
        <v>0</v>
      </c>
      <c r="P49" s="255"/>
    </row>
    <row r="50" spans="1:16" ht="12.75" thickTop="1" x14ac:dyDescent="0.25">
      <c r="A50" s="75"/>
      <c r="B50" s="72"/>
      <c r="C50" s="491"/>
      <c r="D50" s="345"/>
      <c r="E50" s="346"/>
      <c r="F50" s="256"/>
      <c r="G50" s="345"/>
      <c r="H50" s="350"/>
      <c r="I50" s="252"/>
      <c r="J50" s="352"/>
      <c r="K50" s="353"/>
      <c r="L50" s="151"/>
      <c r="M50" s="253"/>
      <c r="N50" s="254"/>
      <c r="O50" s="151"/>
      <c r="P50" s="255"/>
    </row>
    <row r="51" spans="1:16" s="18" customFormat="1" x14ac:dyDescent="0.25">
      <c r="A51" s="77"/>
      <c r="B51" s="78" t="s">
        <v>48</v>
      </c>
      <c r="C51" s="492"/>
      <c r="D51" s="347"/>
      <c r="E51" s="348"/>
      <c r="F51" s="257"/>
      <c r="G51" s="347"/>
      <c r="H51" s="351"/>
      <c r="I51" s="152"/>
      <c r="J51" s="347"/>
      <c r="K51" s="351"/>
      <c r="L51" s="152"/>
      <c r="M51" s="354"/>
      <c r="N51" s="348"/>
      <c r="O51" s="152"/>
      <c r="P51" s="258"/>
    </row>
    <row r="52" spans="1:16" s="18" customFormat="1" ht="12.75" thickBot="1" x14ac:dyDescent="0.3">
      <c r="A52" s="79"/>
      <c r="B52" s="19" t="s">
        <v>49</v>
      </c>
      <c r="C52" s="493">
        <f t="shared" ref="C52:C115" si="4">F52+I52+L52+O52</f>
        <v>28227</v>
      </c>
      <c r="D52" s="259">
        <f>SUM(D53,D283)</f>
        <v>28227</v>
      </c>
      <c r="E52" s="80">
        <f>SUM(E53,E283)</f>
        <v>0</v>
      </c>
      <c r="F52" s="260">
        <f t="shared" ref="F52:F116" si="5">D52+E52</f>
        <v>28227</v>
      </c>
      <c r="G52" s="259">
        <f>SUM(G53,G283)</f>
        <v>0</v>
      </c>
      <c r="H52" s="261">
        <f>SUM(H53,H283)</f>
        <v>0</v>
      </c>
      <c r="I52" s="81">
        <f t="shared" ref="I52:I116" si="6">G52+H52</f>
        <v>0</v>
      </c>
      <c r="J52" s="259">
        <f>SUM(J53,J283)</f>
        <v>0</v>
      </c>
      <c r="K52" s="261">
        <f>SUM(K53,K283)</f>
        <v>0</v>
      </c>
      <c r="L52" s="81">
        <f t="shared" ref="L52:L116" si="7">J52+K52</f>
        <v>0</v>
      </c>
      <c r="M52" s="154">
        <f>SUM(M53,M283)</f>
        <v>0</v>
      </c>
      <c r="N52" s="80">
        <f>SUM(N53,N283)</f>
        <v>0</v>
      </c>
      <c r="O52" s="81">
        <f t="shared" ref="O52:O116" si="8">M52+N52</f>
        <v>0</v>
      </c>
      <c r="P52" s="189"/>
    </row>
    <row r="53" spans="1:16" s="18" customFormat="1" ht="36.75" thickTop="1" x14ac:dyDescent="0.25">
      <c r="A53" s="82"/>
      <c r="B53" s="83" t="s">
        <v>50</v>
      </c>
      <c r="C53" s="494">
        <f t="shared" si="4"/>
        <v>28227</v>
      </c>
      <c r="D53" s="262">
        <f>SUM(D54,D196)</f>
        <v>28227</v>
      </c>
      <c r="E53" s="84">
        <f>SUM(E54,E196)</f>
        <v>0</v>
      </c>
      <c r="F53" s="263">
        <f t="shared" si="5"/>
        <v>28227</v>
      </c>
      <c r="G53" s="262">
        <f>SUM(G54,G196)</f>
        <v>0</v>
      </c>
      <c r="H53" s="264">
        <f>SUM(H54,H196)</f>
        <v>0</v>
      </c>
      <c r="I53" s="85">
        <f t="shared" si="6"/>
        <v>0</v>
      </c>
      <c r="J53" s="262">
        <f>SUM(J54,J196)</f>
        <v>0</v>
      </c>
      <c r="K53" s="264">
        <f>SUM(K54,K196)</f>
        <v>0</v>
      </c>
      <c r="L53" s="85">
        <f t="shared" si="7"/>
        <v>0</v>
      </c>
      <c r="M53" s="161">
        <f>SUM(M54,M196)</f>
        <v>0</v>
      </c>
      <c r="N53" s="84">
        <f>SUM(N54,N196)</f>
        <v>0</v>
      </c>
      <c r="O53" s="85">
        <f t="shared" si="8"/>
        <v>0</v>
      </c>
      <c r="P53" s="265"/>
    </row>
    <row r="54" spans="1:16" s="18" customFormat="1" ht="24" x14ac:dyDescent="0.25">
      <c r="A54" s="86"/>
      <c r="B54" s="15" t="s">
        <v>51</v>
      </c>
      <c r="C54" s="495">
        <f t="shared" si="4"/>
        <v>28227</v>
      </c>
      <c r="D54" s="266">
        <f>SUM(D55,D77,D175,D189)</f>
        <v>28227</v>
      </c>
      <c r="E54" s="87">
        <f>SUM(E55,E77,E175,E189)</f>
        <v>0</v>
      </c>
      <c r="F54" s="267">
        <f t="shared" si="5"/>
        <v>28227</v>
      </c>
      <c r="G54" s="266">
        <f>SUM(G55,G77,G175,G189)</f>
        <v>0</v>
      </c>
      <c r="H54" s="268">
        <f>SUM(H55,H77,H175,H189)</f>
        <v>0</v>
      </c>
      <c r="I54" s="88">
        <f t="shared" si="6"/>
        <v>0</v>
      </c>
      <c r="J54" s="266">
        <f>SUM(J55,J77,J175,J189)</f>
        <v>0</v>
      </c>
      <c r="K54" s="268">
        <f>SUM(K55,K77,K175,K189)</f>
        <v>0</v>
      </c>
      <c r="L54" s="88">
        <f t="shared" si="7"/>
        <v>0</v>
      </c>
      <c r="M54" s="162">
        <f>SUM(M55,M77,M175,M189)</f>
        <v>0</v>
      </c>
      <c r="N54" s="87">
        <f>SUM(N55,N77,N175,N189)</f>
        <v>0</v>
      </c>
      <c r="O54" s="88">
        <f t="shared" si="8"/>
        <v>0</v>
      </c>
      <c r="P54" s="269"/>
    </row>
    <row r="55" spans="1:16" s="18" customFormat="1" x14ac:dyDescent="0.25">
      <c r="A55" s="89">
        <v>1000</v>
      </c>
      <c r="B55" s="89" t="s">
        <v>52</v>
      </c>
      <c r="C55" s="496">
        <f t="shared" si="4"/>
        <v>1436</v>
      </c>
      <c r="D55" s="270">
        <f>SUM(D56,D69)</f>
        <v>804</v>
      </c>
      <c r="E55" s="91">
        <f>SUM(E56,E69)</f>
        <v>632</v>
      </c>
      <c r="F55" s="271">
        <f t="shared" si="5"/>
        <v>1436</v>
      </c>
      <c r="G55" s="270">
        <f>SUM(G56,G69)</f>
        <v>0</v>
      </c>
      <c r="H55" s="272">
        <f>SUM(H56,H69)</f>
        <v>0</v>
      </c>
      <c r="I55" s="92">
        <f t="shared" si="6"/>
        <v>0</v>
      </c>
      <c r="J55" s="270">
        <f>SUM(J56,J69)</f>
        <v>0</v>
      </c>
      <c r="K55" s="272">
        <f>SUM(K56,K69)</f>
        <v>0</v>
      </c>
      <c r="L55" s="92">
        <f t="shared" si="7"/>
        <v>0</v>
      </c>
      <c r="M55" s="123">
        <f>SUM(M56,M69)</f>
        <v>0</v>
      </c>
      <c r="N55" s="91">
        <f>SUM(N56,N69)</f>
        <v>0</v>
      </c>
      <c r="O55" s="92">
        <f t="shared" si="8"/>
        <v>0</v>
      </c>
      <c r="P55" s="355"/>
    </row>
    <row r="56" spans="1:16" x14ac:dyDescent="0.25">
      <c r="A56" s="38">
        <v>1100</v>
      </c>
      <c r="B56" s="93" t="s">
        <v>53</v>
      </c>
      <c r="C56" s="486">
        <f t="shared" si="4"/>
        <v>650</v>
      </c>
      <c r="D56" s="217">
        <f>SUM(D57,D60,D68)</f>
        <v>650</v>
      </c>
      <c r="E56" s="44">
        <f>SUM(E57,E60,E68)</f>
        <v>0</v>
      </c>
      <c r="F56" s="273">
        <f t="shared" si="5"/>
        <v>650</v>
      </c>
      <c r="G56" s="217">
        <f>SUM(G57,G60,G68)</f>
        <v>0</v>
      </c>
      <c r="H56" s="94">
        <f>SUM(H57,H60,H68)</f>
        <v>0</v>
      </c>
      <c r="I56" s="102">
        <f t="shared" si="6"/>
        <v>0</v>
      </c>
      <c r="J56" s="217">
        <f>SUM(J57,J60,J68)</f>
        <v>0</v>
      </c>
      <c r="K56" s="94">
        <f>SUM(K57,K60,K68)</f>
        <v>0</v>
      </c>
      <c r="L56" s="102">
        <f t="shared" si="7"/>
        <v>0</v>
      </c>
      <c r="M56" s="124">
        <f>SUM(M57,M60,M68)</f>
        <v>0</v>
      </c>
      <c r="N56" s="116">
        <f>SUM(N57,N60,N68)</f>
        <v>0</v>
      </c>
      <c r="O56" s="274">
        <f t="shared" si="8"/>
        <v>0</v>
      </c>
      <c r="P56" s="275"/>
    </row>
    <row r="57" spans="1:16" hidden="1" x14ac:dyDescent="0.25">
      <c r="A57" s="95">
        <v>1110</v>
      </c>
      <c r="B57" s="72" t="s">
        <v>54</v>
      </c>
      <c r="C57" s="491">
        <f t="shared" si="4"/>
        <v>0</v>
      </c>
      <c r="D57" s="117">
        <f>SUM(D58:D59)</f>
        <v>0</v>
      </c>
      <c r="E57" s="96">
        <f>SUM(E58:E59)</f>
        <v>0</v>
      </c>
      <c r="F57" s="276">
        <f t="shared" si="5"/>
        <v>0</v>
      </c>
      <c r="G57" s="117">
        <f>SUM(G58:G59)</f>
        <v>0</v>
      </c>
      <c r="H57" s="163">
        <f>SUM(H58:H59)</f>
        <v>0</v>
      </c>
      <c r="I57" s="97">
        <f t="shared" si="6"/>
        <v>0</v>
      </c>
      <c r="J57" s="117">
        <f>SUM(J58:J59)</f>
        <v>0</v>
      </c>
      <c r="K57" s="163">
        <f>SUM(K58:K59)</f>
        <v>0</v>
      </c>
      <c r="L57" s="97">
        <f t="shared" si="7"/>
        <v>0</v>
      </c>
      <c r="M57" s="122">
        <f>SUM(M58:M59)</f>
        <v>0</v>
      </c>
      <c r="N57" s="96">
        <f>SUM(N58:N59)</f>
        <v>0</v>
      </c>
      <c r="O57" s="97">
        <f t="shared" si="8"/>
        <v>0</v>
      </c>
      <c r="P57" s="255"/>
    </row>
    <row r="58" spans="1:16" hidden="1" x14ac:dyDescent="0.25">
      <c r="A58" s="28">
        <v>1111</v>
      </c>
      <c r="B58" s="46" t="s">
        <v>55</v>
      </c>
      <c r="C58" s="487">
        <f t="shared" si="4"/>
        <v>0</v>
      </c>
      <c r="D58" s="221">
        <v>0</v>
      </c>
      <c r="E58" s="49"/>
      <c r="F58" s="277">
        <f t="shared" si="5"/>
        <v>0</v>
      </c>
      <c r="G58" s="221"/>
      <c r="H58" s="222"/>
      <c r="I58" s="104">
        <f t="shared" si="6"/>
        <v>0</v>
      </c>
      <c r="J58" s="221"/>
      <c r="K58" s="222"/>
      <c r="L58" s="104">
        <f t="shared" si="7"/>
        <v>0</v>
      </c>
      <c r="M58" s="170"/>
      <c r="N58" s="49"/>
      <c r="O58" s="104">
        <f t="shared" si="8"/>
        <v>0</v>
      </c>
      <c r="P58" s="198"/>
    </row>
    <row r="59" spans="1:16" ht="24" hidden="1" x14ac:dyDescent="0.25">
      <c r="A59" s="32">
        <v>1119</v>
      </c>
      <c r="B59" s="51" t="s">
        <v>56</v>
      </c>
      <c r="C59" s="301">
        <f t="shared" si="4"/>
        <v>0</v>
      </c>
      <c r="D59" s="227">
        <v>0</v>
      </c>
      <c r="E59" s="54"/>
      <c r="F59" s="135">
        <f t="shared" si="5"/>
        <v>0</v>
      </c>
      <c r="G59" s="227"/>
      <c r="H59" s="228"/>
      <c r="I59" s="100">
        <f t="shared" si="6"/>
        <v>0</v>
      </c>
      <c r="J59" s="227"/>
      <c r="K59" s="228"/>
      <c r="L59" s="100">
        <f t="shared" si="7"/>
        <v>0</v>
      </c>
      <c r="M59" s="111"/>
      <c r="N59" s="54"/>
      <c r="O59" s="100">
        <f t="shared" si="8"/>
        <v>0</v>
      </c>
      <c r="P59" s="203"/>
    </row>
    <row r="60" spans="1:16" ht="24" hidden="1" x14ac:dyDescent="0.25">
      <c r="A60" s="98">
        <v>1140</v>
      </c>
      <c r="B60" s="51" t="s">
        <v>57</v>
      </c>
      <c r="C60" s="301">
        <f t="shared" si="4"/>
        <v>0</v>
      </c>
      <c r="D60" s="278">
        <f>SUM(D61:D67)</f>
        <v>0</v>
      </c>
      <c r="E60" s="99">
        <f>SUM(E61:E67)</f>
        <v>0</v>
      </c>
      <c r="F60" s="135">
        <f>D60+E60</f>
        <v>0</v>
      </c>
      <c r="G60" s="278">
        <f>SUM(G61:G67)</f>
        <v>0</v>
      </c>
      <c r="H60" s="105">
        <f>SUM(H61:H67)</f>
        <v>0</v>
      </c>
      <c r="I60" s="100">
        <f t="shared" si="6"/>
        <v>0</v>
      </c>
      <c r="J60" s="278">
        <f>SUM(J61:J67)</f>
        <v>0</v>
      </c>
      <c r="K60" s="105">
        <f>SUM(K61:K67)</f>
        <v>0</v>
      </c>
      <c r="L60" s="100">
        <f t="shared" si="7"/>
        <v>0</v>
      </c>
      <c r="M60" s="121">
        <f>SUM(M61:M67)</f>
        <v>0</v>
      </c>
      <c r="N60" s="99">
        <f>SUM(N61:N67)</f>
        <v>0</v>
      </c>
      <c r="O60" s="100">
        <f t="shared" si="8"/>
        <v>0</v>
      </c>
      <c r="P60" s="203"/>
    </row>
    <row r="61" spans="1:16" hidden="1" x14ac:dyDescent="0.25">
      <c r="A61" s="32">
        <v>1141</v>
      </c>
      <c r="B61" s="51" t="s">
        <v>58</v>
      </c>
      <c r="C61" s="301">
        <f t="shared" si="4"/>
        <v>0</v>
      </c>
      <c r="D61" s="227">
        <v>0</v>
      </c>
      <c r="E61" s="54"/>
      <c r="F61" s="135">
        <f t="shared" si="5"/>
        <v>0</v>
      </c>
      <c r="G61" s="227"/>
      <c r="H61" s="228"/>
      <c r="I61" s="100">
        <f t="shared" si="6"/>
        <v>0</v>
      </c>
      <c r="J61" s="227"/>
      <c r="K61" s="228"/>
      <c r="L61" s="100">
        <f t="shared" si="7"/>
        <v>0</v>
      </c>
      <c r="M61" s="111"/>
      <c r="N61" s="54"/>
      <c r="O61" s="100">
        <f t="shared" si="8"/>
        <v>0</v>
      </c>
      <c r="P61" s="203"/>
    </row>
    <row r="62" spans="1:16" ht="24" hidden="1" x14ac:dyDescent="0.25">
      <c r="A62" s="32">
        <v>1142</v>
      </c>
      <c r="B62" s="51" t="s">
        <v>59</v>
      </c>
      <c r="C62" s="301">
        <f t="shared" si="4"/>
        <v>0</v>
      </c>
      <c r="D62" s="227">
        <v>0</v>
      </c>
      <c r="E62" s="54"/>
      <c r="F62" s="135">
        <f t="shared" si="5"/>
        <v>0</v>
      </c>
      <c r="G62" s="227"/>
      <c r="H62" s="228"/>
      <c r="I62" s="100">
        <f t="shared" si="6"/>
        <v>0</v>
      </c>
      <c r="J62" s="227"/>
      <c r="K62" s="228"/>
      <c r="L62" s="100">
        <f t="shared" si="7"/>
        <v>0</v>
      </c>
      <c r="M62" s="111"/>
      <c r="N62" s="54"/>
      <c r="O62" s="100">
        <f t="shared" si="8"/>
        <v>0</v>
      </c>
      <c r="P62" s="203"/>
    </row>
    <row r="63" spans="1:16" ht="24" hidden="1" x14ac:dyDescent="0.25">
      <c r="A63" s="32">
        <v>1145</v>
      </c>
      <c r="B63" s="51" t="s">
        <v>60</v>
      </c>
      <c r="C63" s="301">
        <f t="shared" si="4"/>
        <v>0</v>
      </c>
      <c r="D63" s="227">
        <v>0</v>
      </c>
      <c r="E63" s="54"/>
      <c r="F63" s="135">
        <f t="shared" si="5"/>
        <v>0</v>
      </c>
      <c r="G63" s="227"/>
      <c r="H63" s="228"/>
      <c r="I63" s="100">
        <f t="shared" si="6"/>
        <v>0</v>
      </c>
      <c r="J63" s="227"/>
      <c r="K63" s="228"/>
      <c r="L63" s="100">
        <f t="shared" si="7"/>
        <v>0</v>
      </c>
      <c r="M63" s="111"/>
      <c r="N63" s="54"/>
      <c r="O63" s="100">
        <f t="shared" si="8"/>
        <v>0</v>
      </c>
      <c r="P63" s="203"/>
    </row>
    <row r="64" spans="1:16" ht="24" hidden="1" x14ac:dyDescent="0.25">
      <c r="A64" s="32">
        <v>1146</v>
      </c>
      <c r="B64" s="51" t="s">
        <v>61</v>
      </c>
      <c r="C64" s="301">
        <f t="shared" si="4"/>
        <v>0</v>
      </c>
      <c r="D64" s="227">
        <v>0</v>
      </c>
      <c r="E64" s="54"/>
      <c r="F64" s="135">
        <f t="shared" si="5"/>
        <v>0</v>
      </c>
      <c r="G64" s="227"/>
      <c r="H64" s="228"/>
      <c r="I64" s="100">
        <f t="shared" si="6"/>
        <v>0</v>
      </c>
      <c r="J64" s="227"/>
      <c r="K64" s="228"/>
      <c r="L64" s="100">
        <f t="shared" si="7"/>
        <v>0</v>
      </c>
      <c r="M64" s="111"/>
      <c r="N64" s="54"/>
      <c r="O64" s="100">
        <f t="shared" si="8"/>
        <v>0</v>
      </c>
      <c r="P64" s="203"/>
    </row>
    <row r="65" spans="1:16" hidden="1" x14ac:dyDescent="0.25">
      <c r="A65" s="32">
        <v>1147</v>
      </c>
      <c r="B65" s="51" t="s">
        <v>62</v>
      </c>
      <c r="C65" s="301">
        <f t="shared" si="4"/>
        <v>0</v>
      </c>
      <c r="D65" s="227">
        <v>0</v>
      </c>
      <c r="E65" s="54"/>
      <c r="F65" s="135">
        <f t="shared" si="5"/>
        <v>0</v>
      </c>
      <c r="G65" s="227"/>
      <c r="H65" s="228"/>
      <c r="I65" s="100">
        <f t="shared" si="6"/>
        <v>0</v>
      </c>
      <c r="J65" s="227"/>
      <c r="K65" s="228"/>
      <c r="L65" s="100">
        <f t="shared" si="7"/>
        <v>0</v>
      </c>
      <c r="M65" s="111"/>
      <c r="N65" s="54"/>
      <c r="O65" s="100">
        <f t="shared" si="8"/>
        <v>0</v>
      </c>
      <c r="P65" s="203"/>
    </row>
    <row r="66" spans="1:16" hidden="1" x14ac:dyDescent="0.25">
      <c r="A66" s="32">
        <v>1148</v>
      </c>
      <c r="B66" s="51" t="s">
        <v>63</v>
      </c>
      <c r="C66" s="301">
        <f t="shared" si="4"/>
        <v>0</v>
      </c>
      <c r="D66" s="227">
        <v>0</v>
      </c>
      <c r="E66" s="54"/>
      <c r="F66" s="135">
        <f t="shared" si="5"/>
        <v>0</v>
      </c>
      <c r="G66" s="227"/>
      <c r="H66" s="228"/>
      <c r="I66" s="100">
        <f t="shared" si="6"/>
        <v>0</v>
      </c>
      <c r="J66" s="227"/>
      <c r="K66" s="228"/>
      <c r="L66" s="100">
        <f t="shared" si="7"/>
        <v>0</v>
      </c>
      <c r="M66" s="111"/>
      <c r="N66" s="54"/>
      <c r="O66" s="100">
        <f t="shared" si="8"/>
        <v>0</v>
      </c>
      <c r="P66" s="203"/>
    </row>
    <row r="67" spans="1:16" ht="36" hidden="1" x14ac:dyDescent="0.25">
      <c r="A67" s="32">
        <v>1149</v>
      </c>
      <c r="B67" s="51" t="s">
        <v>64</v>
      </c>
      <c r="C67" s="301">
        <f t="shared" si="4"/>
        <v>0</v>
      </c>
      <c r="D67" s="227">
        <v>0</v>
      </c>
      <c r="E67" s="54"/>
      <c r="F67" s="135">
        <f t="shared" si="5"/>
        <v>0</v>
      </c>
      <c r="G67" s="227"/>
      <c r="H67" s="228"/>
      <c r="I67" s="100">
        <f t="shared" si="6"/>
        <v>0</v>
      </c>
      <c r="J67" s="227"/>
      <c r="K67" s="228"/>
      <c r="L67" s="100">
        <f t="shared" si="7"/>
        <v>0</v>
      </c>
      <c r="M67" s="111"/>
      <c r="N67" s="54"/>
      <c r="O67" s="100">
        <f t="shared" si="8"/>
        <v>0</v>
      </c>
      <c r="P67" s="203"/>
    </row>
    <row r="68" spans="1:16" ht="36" x14ac:dyDescent="0.25">
      <c r="A68" s="95">
        <v>1150</v>
      </c>
      <c r="B68" s="72" t="s">
        <v>65</v>
      </c>
      <c r="C68" s="301">
        <f t="shared" si="4"/>
        <v>650</v>
      </c>
      <c r="D68" s="279">
        <v>650</v>
      </c>
      <c r="E68" s="101"/>
      <c r="F68" s="276">
        <f t="shared" si="5"/>
        <v>650</v>
      </c>
      <c r="G68" s="279"/>
      <c r="H68" s="280"/>
      <c r="I68" s="97">
        <f t="shared" si="6"/>
        <v>0</v>
      </c>
      <c r="J68" s="279"/>
      <c r="K68" s="280"/>
      <c r="L68" s="97">
        <f t="shared" si="7"/>
        <v>0</v>
      </c>
      <c r="M68" s="172"/>
      <c r="N68" s="101"/>
      <c r="O68" s="97">
        <f t="shared" si="8"/>
        <v>0</v>
      </c>
      <c r="P68" s="255"/>
    </row>
    <row r="69" spans="1:16" ht="36" x14ac:dyDescent="0.25">
      <c r="A69" s="38">
        <v>1200</v>
      </c>
      <c r="B69" s="93" t="s">
        <v>66</v>
      </c>
      <c r="C69" s="486">
        <f t="shared" si="4"/>
        <v>786</v>
      </c>
      <c r="D69" s="217">
        <f>SUM(D70:D71)</f>
        <v>154</v>
      </c>
      <c r="E69" s="44">
        <f>SUM(E70:E71)</f>
        <v>632</v>
      </c>
      <c r="F69" s="273">
        <f>D69+E69</f>
        <v>786</v>
      </c>
      <c r="G69" s="217">
        <f>SUM(G70:G71)</f>
        <v>0</v>
      </c>
      <c r="H69" s="94">
        <f>SUM(H70:H71)</f>
        <v>0</v>
      </c>
      <c r="I69" s="102">
        <f t="shared" si="6"/>
        <v>0</v>
      </c>
      <c r="J69" s="217">
        <f>SUM(J70:J71)</f>
        <v>0</v>
      </c>
      <c r="K69" s="94">
        <f>SUM(K70:K71)</f>
        <v>0</v>
      </c>
      <c r="L69" s="102">
        <f t="shared" si="7"/>
        <v>0</v>
      </c>
      <c r="M69" s="109">
        <f>SUM(M70:M71)</f>
        <v>0</v>
      </c>
      <c r="N69" s="44">
        <f>SUM(N70:N71)</f>
        <v>0</v>
      </c>
      <c r="O69" s="102">
        <f t="shared" si="8"/>
        <v>0</v>
      </c>
      <c r="P69" s="215"/>
    </row>
    <row r="70" spans="1:16" ht="24" x14ac:dyDescent="0.25">
      <c r="A70" s="155">
        <v>1210</v>
      </c>
      <c r="B70" s="46" t="s">
        <v>67</v>
      </c>
      <c r="C70" s="487">
        <f t="shared" si="4"/>
        <v>154</v>
      </c>
      <c r="D70" s="221">
        <v>154</v>
      </c>
      <c r="E70" s="49"/>
      <c r="F70" s="277">
        <f t="shared" si="5"/>
        <v>154</v>
      </c>
      <c r="G70" s="221"/>
      <c r="H70" s="222"/>
      <c r="I70" s="104">
        <f t="shared" si="6"/>
        <v>0</v>
      </c>
      <c r="J70" s="221"/>
      <c r="K70" s="222"/>
      <c r="L70" s="104">
        <f t="shared" si="7"/>
        <v>0</v>
      </c>
      <c r="M70" s="170"/>
      <c r="N70" s="49"/>
      <c r="O70" s="104">
        <f t="shared" si="8"/>
        <v>0</v>
      </c>
      <c r="P70" s="198"/>
    </row>
    <row r="71" spans="1:16" ht="24" x14ac:dyDescent="0.25">
      <c r="A71" s="98">
        <v>1220</v>
      </c>
      <c r="B71" s="51" t="s">
        <v>68</v>
      </c>
      <c r="C71" s="301">
        <f t="shared" si="4"/>
        <v>632</v>
      </c>
      <c r="D71" s="278">
        <f>SUM(D72:D76)</f>
        <v>0</v>
      </c>
      <c r="E71" s="99">
        <f>SUM(E72:E76)</f>
        <v>632</v>
      </c>
      <c r="F71" s="135">
        <f t="shared" si="5"/>
        <v>632</v>
      </c>
      <c r="G71" s="278">
        <f>SUM(G72:G76)</f>
        <v>0</v>
      </c>
      <c r="H71" s="105">
        <f>SUM(H72:H76)</f>
        <v>0</v>
      </c>
      <c r="I71" s="100">
        <f t="shared" si="6"/>
        <v>0</v>
      </c>
      <c r="J71" s="278">
        <f>SUM(J72:J76)</f>
        <v>0</v>
      </c>
      <c r="K71" s="105">
        <f>SUM(K72:K76)</f>
        <v>0</v>
      </c>
      <c r="L71" s="100">
        <f t="shared" si="7"/>
        <v>0</v>
      </c>
      <c r="M71" s="121">
        <f>SUM(M72:M76)</f>
        <v>0</v>
      </c>
      <c r="N71" s="99">
        <f>SUM(N72:N76)</f>
        <v>0</v>
      </c>
      <c r="O71" s="100">
        <f t="shared" si="8"/>
        <v>0</v>
      </c>
      <c r="P71" s="203"/>
    </row>
    <row r="72" spans="1:16" ht="60" x14ac:dyDescent="0.25">
      <c r="A72" s="32">
        <v>1221</v>
      </c>
      <c r="B72" s="51" t="s">
        <v>69</v>
      </c>
      <c r="C72" s="301">
        <f t="shared" si="4"/>
        <v>632</v>
      </c>
      <c r="D72" s="227">
        <v>0</v>
      </c>
      <c r="E72" s="54">
        <v>632</v>
      </c>
      <c r="F72" s="135">
        <f t="shared" si="5"/>
        <v>632</v>
      </c>
      <c r="G72" s="227"/>
      <c r="H72" s="228"/>
      <c r="I72" s="100">
        <f t="shared" si="6"/>
        <v>0</v>
      </c>
      <c r="J72" s="227"/>
      <c r="K72" s="228"/>
      <c r="L72" s="100">
        <f t="shared" si="7"/>
        <v>0</v>
      </c>
      <c r="M72" s="111"/>
      <c r="N72" s="54"/>
      <c r="O72" s="100">
        <f t="shared" si="8"/>
        <v>0</v>
      </c>
      <c r="P72" s="203"/>
    </row>
    <row r="73" spans="1:16" hidden="1" x14ac:dyDescent="0.25">
      <c r="A73" s="32">
        <v>1223</v>
      </c>
      <c r="B73" s="51" t="s">
        <v>70</v>
      </c>
      <c r="C73" s="301">
        <f t="shared" si="4"/>
        <v>0</v>
      </c>
      <c r="D73" s="227">
        <v>0</v>
      </c>
      <c r="E73" s="54"/>
      <c r="F73" s="135">
        <f t="shared" si="5"/>
        <v>0</v>
      </c>
      <c r="G73" s="227"/>
      <c r="H73" s="228"/>
      <c r="I73" s="100">
        <f t="shared" si="6"/>
        <v>0</v>
      </c>
      <c r="J73" s="227"/>
      <c r="K73" s="228"/>
      <c r="L73" s="100">
        <f t="shared" si="7"/>
        <v>0</v>
      </c>
      <c r="M73" s="111"/>
      <c r="N73" s="54"/>
      <c r="O73" s="100">
        <f t="shared" si="8"/>
        <v>0</v>
      </c>
      <c r="P73" s="203"/>
    </row>
    <row r="74" spans="1:16" hidden="1" x14ac:dyDescent="0.25">
      <c r="A74" s="32">
        <v>1225</v>
      </c>
      <c r="B74" s="51" t="s">
        <v>71</v>
      </c>
      <c r="C74" s="301">
        <f t="shared" si="4"/>
        <v>0</v>
      </c>
      <c r="D74" s="227">
        <v>0</v>
      </c>
      <c r="E74" s="54"/>
      <c r="F74" s="135">
        <f t="shared" si="5"/>
        <v>0</v>
      </c>
      <c r="G74" s="227"/>
      <c r="H74" s="228"/>
      <c r="I74" s="100">
        <f t="shared" si="6"/>
        <v>0</v>
      </c>
      <c r="J74" s="227"/>
      <c r="K74" s="228"/>
      <c r="L74" s="100">
        <f t="shared" si="7"/>
        <v>0</v>
      </c>
      <c r="M74" s="111"/>
      <c r="N74" s="54"/>
      <c r="O74" s="100">
        <f t="shared" si="8"/>
        <v>0</v>
      </c>
      <c r="P74" s="203"/>
    </row>
    <row r="75" spans="1:16" ht="36" hidden="1" x14ac:dyDescent="0.25">
      <c r="A75" s="32">
        <v>1227</v>
      </c>
      <c r="B75" s="51" t="s">
        <v>72</v>
      </c>
      <c r="C75" s="301">
        <f t="shared" si="4"/>
        <v>0</v>
      </c>
      <c r="D75" s="227">
        <v>0</v>
      </c>
      <c r="E75" s="54"/>
      <c r="F75" s="135">
        <f t="shared" si="5"/>
        <v>0</v>
      </c>
      <c r="G75" s="227"/>
      <c r="H75" s="228"/>
      <c r="I75" s="100">
        <f t="shared" si="6"/>
        <v>0</v>
      </c>
      <c r="J75" s="227"/>
      <c r="K75" s="228"/>
      <c r="L75" s="100">
        <f t="shared" si="7"/>
        <v>0</v>
      </c>
      <c r="M75" s="111"/>
      <c r="N75" s="54"/>
      <c r="O75" s="100">
        <f t="shared" si="8"/>
        <v>0</v>
      </c>
      <c r="P75" s="203"/>
    </row>
    <row r="76" spans="1:16" ht="60" hidden="1" x14ac:dyDescent="0.25">
      <c r="A76" s="32">
        <v>1228</v>
      </c>
      <c r="B76" s="51" t="s">
        <v>73</v>
      </c>
      <c r="C76" s="301">
        <f t="shared" si="4"/>
        <v>0</v>
      </c>
      <c r="D76" s="227">
        <v>0</v>
      </c>
      <c r="E76" s="54"/>
      <c r="F76" s="135">
        <f t="shared" si="5"/>
        <v>0</v>
      </c>
      <c r="G76" s="227"/>
      <c r="H76" s="228"/>
      <c r="I76" s="100">
        <f t="shared" si="6"/>
        <v>0</v>
      </c>
      <c r="J76" s="227"/>
      <c r="K76" s="228"/>
      <c r="L76" s="100">
        <f t="shared" si="7"/>
        <v>0</v>
      </c>
      <c r="M76" s="111"/>
      <c r="N76" s="54"/>
      <c r="O76" s="100">
        <f t="shared" si="8"/>
        <v>0</v>
      </c>
      <c r="P76" s="203"/>
    </row>
    <row r="77" spans="1:16" x14ac:dyDescent="0.25">
      <c r="A77" s="89">
        <v>2000</v>
      </c>
      <c r="B77" s="89" t="s">
        <v>74</v>
      </c>
      <c r="C77" s="496">
        <f t="shared" si="4"/>
        <v>26791</v>
      </c>
      <c r="D77" s="270">
        <f>SUM(D78,D85,D132,D166,D167,D174)</f>
        <v>27423</v>
      </c>
      <c r="E77" s="91">
        <f>SUM(E78,E85,E132,E166,E167,E174)</f>
        <v>-632</v>
      </c>
      <c r="F77" s="271">
        <f t="shared" si="5"/>
        <v>26791</v>
      </c>
      <c r="G77" s="270">
        <f>SUM(G78,G85,G132,G166,G167,G174)</f>
        <v>0</v>
      </c>
      <c r="H77" s="272">
        <f>SUM(H78,H85,H132,H166,H167,H174)</f>
        <v>0</v>
      </c>
      <c r="I77" s="92">
        <f t="shared" si="6"/>
        <v>0</v>
      </c>
      <c r="J77" s="270">
        <f>SUM(J78,J85,J132,J166,J167,J174)</f>
        <v>0</v>
      </c>
      <c r="K77" s="272">
        <f>SUM(K78,K85,K132,K166,K167,K174)</f>
        <v>0</v>
      </c>
      <c r="L77" s="92">
        <f t="shared" si="7"/>
        <v>0</v>
      </c>
      <c r="M77" s="123">
        <f>SUM(M78,M85,M132,M166,M167,M174)</f>
        <v>0</v>
      </c>
      <c r="N77" s="91">
        <f>SUM(N78,N85,N132,N166,N167,N174)</f>
        <v>0</v>
      </c>
      <c r="O77" s="92">
        <f t="shared" si="8"/>
        <v>0</v>
      </c>
      <c r="P77" s="355"/>
    </row>
    <row r="78" spans="1:16" ht="24" hidden="1" x14ac:dyDescent="0.25">
      <c r="A78" s="38">
        <v>2100</v>
      </c>
      <c r="B78" s="93" t="s">
        <v>75</v>
      </c>
      <c r="C78" s="486">
        <f t="shared" si="4"/>
        <v>0</v>
      </c>
      <c r="D78" s="217">
        <f>SUM(D79,D82)</f>
        <v>0</v>
      </c>
      <c r="E78" s="44">
        <f>SUM(E79,E82)</f>
        <v>0</v>
      </c>
      <c r="F78" s="273">
        <f t="shared" si="5"/>
        <v>0</v>
      </c>
      <c r="G78" s="217">
        <f>SUM(G79,G82)</f>
        <v>0</v>
      </c>
      <c r="H78" s="94">
        <f>SUM(H79,H82)</f>
        <v>0</v>
      </c>
      <c r="I78" s="102">
        <f t="shared" si="6"/>
        <v>0</v>
      </c>
      <c r="J78" s="217">
        <f>SUM(J79,J82)</f>
        <v>0</v>
      </c>
      <c r="K78" s="94">
        <f>SUM(K79,K82)</f>
        <v>0</v>
      </c>
      <c r="L78" s="102">
        <f t="shared" si="7"/>
        <v>0</v>
      </c>
      <c r="M78" s="109">
        <f>SUM(M79,M82)</f>
        <v>0</v>
      </c>
      <c r="N78" s="44">
        <f>SUM(N79,N82)</f>
        <v>0</v>
      </c>
      <c r="O78" s="102">
        <f t="shared" si="8"/>
        <v>0</v>
      </c>
      <c r="P78" s="215"/>
    </row>
    <row r="79" spans="1:16" ht="24" hidden="1" x14ac:dyDescent="0.25">
      <c r="A79" s="155">
        <v>2110</v>
      </c>
      <c r="B79" s="46" t="s">
        <v>76</v>
      </c>
      <c r="C79" s="487">
        <f t="shared" si="4"/>
        <v>0</v>
      </c>
      <c r="D79" s="281">
        <f>SUM(D80:D81)</f>
        <v>0</v>
      </c>
      <c r="E79" s="103">
        <f>SUM(E80:E81)</f>
        <v>0</v>
      </c>
      <c r="F79" s="277">
        <f t="shared" si="5"/>
        <v>0</v>
      </c>
      <c r="G79" s="281">
        <f>SUM(G80:G81)</f>
        <v>0</v>
      </c>
      <c r="H79" s="282">
        <f>SUM(H80:H81)</f>
        <v>0</v>
      </c>
      <c r="I79" s="104">
        <f t="shared" si="6"/>
        <v>0</v>
      </c>
      <c r="J79" s="281">
        <f>SUM(J80:J81)</f>
        <v>0</v>
      </c>
      <c r="K79" s="282">
        <f>SUM(K80:K81)</f>
        <v>0</v>
      </c>
      <c r="L79" s="104">
        <f t="shared" si="7"/>
        <v>0</v>
      </c>
      <c r="M79" s="125">
        <f>SUM(M80:M81)</f>
        <v>0</v>
      </c>
      <c r="N79" s="103">
        <f>SUM(N80:N81)</f>
        <v>0</v>
      </c>
      <c r="O79" s="104">
        <f t="shared" si="8"/>
        <v>0</v>
      </c>
      <c r="P79" s="198"/>
    </row>
    <row r="80" spans="1:16" hidden="1" x14ac:dyDescent="0.25">
      <c r="A80" s="32">
        <v>2111</v>
      </c>
      <c r="B80" s="51" t="s">
        <v>77</v>
      </c>
      <c r="C80" s="301">
        <f t="shared" si="4"/>
        <v>0</v>
      </c>
      <c r="D80" s="227">
        <v>0</v>
      </c>
      <c r="E80" s="54"/>
      <c r="F80" s="135">
        <f t="shared" si="5"/>
        <v>0</v>
      </c>
      <c r="G80" s="227"/>
      <c r="H80" s="228"/>
      <c r="I80" s="100">
        <f t="shared" si="6"/>
        <v>0</v>
      </c>
      <c r="J80" s="227"/>
      <c r="K80" s="228"/>
      <c r="L80" s="100">
        <f t="shared" si="7"/>
        <v>0</v>
      </c>
      <c r="M80" s="111"/>
      <c r="N80" s="54"/>
      <c r="O80" s="100">
        <f t="shared" si="8"/>
        <v>0</v>
      </c>
      <c r="P80" s="203"/>
    </row>
    <row r="81" spans="1:16" ht="24" hidden="1" x14ac:dyDescent="0.25">
      <c r="A81" s="32">
        <v>2112</v>
      </c>
      <c r="B81" s="51" t="s">
        <v>78</v>
      </c>
      <c r="C81" s="301">
        <f t="shared" si="4"/>
        <v>0</v>
      </c>
      <c r="D81" s="227">
        <v>0</v>
      </c>
      <c r="E81" s="54"/>
      <c r="F81" s="135">
        <f t="shared" si="5"/>
        <v>0</v>
      </c>
      <c r="G81" s="227"/>
      <c r="H81" s="228"/>
      <c r="I81" s="100">
        <f t="shared" si="6"/>
        <v>0</v>
      </c>
      <c r="J81" s="227"/>
      <c r="K81" s="228"/>
      <c r="L81" s="100">
        <f t="shared" si="7"/>
        <v>0</v>
      </c>
      <c r="M81" s="111"/>
      <c r="N81" s="54"/>
      <c r="O81" s="100">
        <f t="shared" si="8"/>
        <v>0</v>
      </c>
      <c r="P81" s="203"/>
    </row>
    <row r="82" spans="1:16" ht="24" hidden="1" x14ac:dyDescent="0.25">
      <c r="A82" s="98">
        <v>2120</v>
      </c>
      <c r="B82" s="51" t="s">
        <v>79</v>
      </c>
      <c r="C82" s="301">
        <f t="shared" si="4"/>
        <v>0</v>
      </c>
      <c r="D82" s="278">
        <f>SUM(D83:D84)</f>
        <v>0</v>
      </c>
      <c r="E82" s="99">
        <f>SUM(E83:E84)</f>
        <v>0</v>
      </c>
      <c r="F82" s="135">
        <f t="shared" si="5"/>
        <v>0</v>
      </c>
      <c r="G82" s="278">
        <f>SUM(G83:G84)</f>
        <v>0</v>
      </c>
      <c r="H82" s="105">
        <f>SUM(H83:H84)</f>
        <v>0</v>
      </c>
      <c r="I82" s="100">
        <f t="shared" si="6"/>
        <v>0</v>
      </c>
      <c r="J82" s="278">
        <f>SUM(J83:J84)</f>
        <v>0</v>
      </c>
      <c r="K82" s="105">
        <f>SUM(K83:K84)</f>
        <v>0</v>
      </c>
      <c r="L82" s="100">
        <f t="shared" si="7"/>
        <v>0</v>
      </c>
      <c r="M82" s="121">
        <f>SUM(M83:M84)</f>
        <v>0</v>
      </c>
      <c r="N82" s="99">
        <f>SUM(N83:N84)</f>
        <v>0</v>
      </c>
      <c r="O82" s="100">
        <f t="shared" si="8"/>
        <v>0</v>
      </c>
      <c r="P82" s="203"/>
    </row>
    <row r="83" spans="1:16" hidden="1" x14ac:dyDescent="0.25">
      <c r="A83" s="32">
        <v>2121</v>
      </c>
      <c r="B83" s="51" t="s">
        <v>77</v>
      </c>
      <c r="C83" s="301">
        <f t="shared" si="4"/>
        <v>0</v>
      </c>
      <c r="D83" s="227">
        <v>0</v>
      </c>
      <c r="E83" s="54"/>
      <c r="F83" s="135">
        <f t="shared" si="5"/>
        <v>0</v>
      </c>
      <c r="G83" s="227"/>
      <c r="H83" s="228"/>
      <c r="I83" s="100">
        <f t="shared" si="6"/>
        <v>0</v>
      </c>
      <c r="J83" s="227"/>
      <c r="K83" s="228"/>
      <c r="L83" s="100">
        <f t="shared" si="7"/>
        <v>0</v>
      </c>
      <c r="M83" s="111"/>
      <c r="N83" s="54"/>
      <c r="O83" s="100">
        <f t="shared" si="8"/>
        <v>0</v>
      </c>
      <c r="P83" s="203"/>
    </row>
    <row r="84" spans="1:16" ht="24" hidden="1" x14ac:dyDescent="0.25">
      <c r="A84" s="32">
        <v>2122</v>
      </c>
      <c r="B84" s="51" t="s">
        <v>78</v>
      </c>
      <c r="C84" s="301">
        <f t="shared" si="4"/>
        <v>0</v>
      </c>
      <c r="D84" s="227">
        <v>0</v>
      </c>
      <c r="E84" s="54"/>
      <c r="F84" s="135">
        <f t="shared" si="5"/>
        <v>0</v>
      </c>
      <c r="G84" s="227"/>
      <c r="H84" s="228"/>
      <c r="I84" s="100">
        <f t="shared" si="6"/>
        <v>0</v>
      </c>
      <c r="J84" s="227"/>
      <c r="K84" s="228"/>
      <c r="L84" s="100">
        <f t="shared" si="7"/>
        <v>0</v>
      </c>
      <c r="M84" s="111"/>
      <c r="N84" s="54"/>
      <c r="O84" s="100">
        <f t="shared" si="8"/>
        <v>0</v>
      </c>
      <c r="P84" s="203"/>
    </row>
    <row r="85" spans="1:16" x14ac:dyDescent="0.25">
      <c r="A85" s="38">
        <v>2200</v>
      </c>
      <c r="B85" s="93" t="s">
        <v>80</v>
      </c>
      <c r="C85" s="283">
        <f t="shared" si="4"/>
        <v>26511</v>
      </c>
      <c r="D85" s="217">
        <f>SUM(D86,D91,D97,D105,D114,D118,D124,D130)</f>
        <v>27143</v>
      </c>
      <c r="E85" s="44">
        <f>SUM(E86,E91,E97,E105,E114,E118,E124,E130)</f>
        <v>-632</v>
      </c>
      <c r="F85" s="273">
        <f t="shared" si="5"/>
        <v>26511</v>
      </c>
      <c r="G85" s="217">
        <f>SUM(G86,G91,G97,G105,G114,G118,G124,G130)</f>
        <v>0</v>
      </c>
      <c r="H85" s="94">
        <f>SUM(H86,H91,H97,H105,H114,H118,H124,H130)</f>
        <v>0</v>
      </c>
      <c r="I85" s="102">
        <f t="shared" si="6"/>
        <v>0</v>
      </c>
      <c r="J85" s="217">
        <f>SUM(J86,J91,J97,J105,J114,J118,J124,J130)</f>
        <v>0</v>
      </c>
      <c r="K85" s="94">
        <f>SUM(K86,K91,K97,K105,K114,K118,K124,K130)</f>
        <v>0</v>
      </c>
      <c r="L85" s="102">
        <f t="shared" si="7"/>
        <v>0</v>
      </c>
      <c r="M85" s="164">
        <f>SUM(M86,M91,M97,M105,M114,M118,M124,M130)</f>
        <v>0</v>
      </c>
      <c r="N85" s="149">
        <f>SUM(N86,N91,N97,N105,N114,N118,N124,N130)</f>
        <v>0</v>
      </c>
      <c r="O85" s="150">
        <f t="shared" si="8"/>
        <v>0</v>
      </c>
      <c r="P85" s="284"/>
    </row>
    <row r="86" spans="1:16" ht="24" x14ac:dyDescent="0.25">
      <c r="A86" s="95">
        <v>2210</v>
      </c>
      <c r="B86" s="72" t="s">
        <v>81</v>
      </c>
      <c r="C86" s="491">
        <f t="shared" si="4"/>
        <v>360</v>
      </c>
      <c r="D86" s="117">
        <f>SUM(D87:D90)</f>
        <v>360</v>
      </c>
      <c r="E86" s="96">
        <f>SUM(E87:E90)</f>
        <v>0</v>
      </c>
      <c r="F86" s="276">
        <f t="shared" si="5"/>
        <v>360</v>
      </c>
      <c r="G86" s="117">
        <f>SUM(G87:G90)</f>
        <v>0</v>
      </c>
      <c r="H86" s="163">
        <f>SUM(H87:H90)</f>
        <v>0</v>
      </c>
      <c r="I86" s="97">
        <f t="shared" si="6"/>
        <v>0</v>
      </c>
      <c r="J86" s="117">
        <f>SUM(J87:J90)</f>
        <v>0</v>
      </c>
      <c r="K86" s="163">
        <f>SUM(K87:K90)</f>
        <v>0</v>
      </c>
      <c r="L86" s="97">
        <f t="shared" si="7"/>
        <v>0</v>
      </c>
      <c r="M86" s="122">
        <f>SUM(M87:M90)</f>
        <v>0</v>
      </c>
      <c r="N86" s="96">
        <f>SUM(N87:N90)</f>
        <v>0</v>
      </c>
      <c r="O86" s="97">
        <f t="shared" si="8"/>
        <v>0</v>
      </c>
      <c r="P86" s="255"/>
    </row>
    <row r="87" spans="1:16" ht="24" hidden="1" x14ac:dyDescent="0.25">
      <c r="A87" s="28">
        <v>2211</v>
      </c>
      <c r="B87" s="46" t="s">
        <v>82</v>
      </c>
      <c r="C87" s="301">
        <f t="shared" si="4"/>
        <v>0</v>
      </c>
      <c r="D87" s="221">
        <v>0</v>
      </c>
      <c r="E87" s="49"/>
      <c r="F87" s="277">
        <f t="shared" si="5"/>
        <v>0</v>
      </c>
      <c r="G87" s="221"/>
      <c r="H87" s="222"/>
      <c r="I87" s="104">
        <f t="shared" si="6"/>
        <v>0</v>
      </c>
      <c r="J87" s="221"/>
      <c r="K87" s="222"/>
      <c r="L87" s="104">
        <f t="shared" si="7"/>
        <v>0</v>
      </c>
      <c r="M87" s="170"/>
      <c r="N87" s="49"/>
      <c r="O87" s="104">
        <f t="shared" si="8"/>
        <v>0</v>
      </c>
      <c r="P87" s="198"/>
    </row>
    <row r="88" spans="1:16" ht="36" x14ac:dyDescent="0.25">
      <c r="A88" s="32">
        <v>2212</v>
      </c>
      <c r="B88" s="51" t="s">
        <v>83</v>
      </c>
      <c r="C88" s="301">
        <f t="shared" si="4"/>
        <v>360</v>
      </c>
      <c r="D88" s="227">
        <v>360</v>
      </c>
      <c r="E88" s="54"/>
      <c r="F88" s="135">
        <f t="shared" si="5"/>
        <v>360</v>
      </c>
      <c r="G88" s="227"/>
      <c r="H88" s="228"/>
      <c r="I88" s="100">
        <f t="shared" si="6"/>
        <v>0</v>
      </c>
      <c r="J88" s="227"/>
      <c r="K88" s="228"/>
      <c r="L88" s="100">
        <f t="shared" si="7"/>
        <v>0</v>
      </c>
      <c r="M88" s="111"/>
      <c r="N88" s="54"/>
      <c r="O88" s="100">
        <f t="shared" si="8"/>
        <v>0</v>
      </c>
      <c r="P88" s="203"/>
    </row>
    <row r="89" spans="1:16" ht="24" hidden="1" x14ac:dyDescent="0.25">
      <c r="A89" s="32">
        <v>2214</v>
      </c>
      <c r="B89" s="51" t="s">
        <v>84</v>
      </c>
      <c r="C89" s="301">
        <f t="shared" si="4"/>
        <v>0</v>
      </c>
      <c r="D89" s="227">
        <v>0</v>
      </c>
      <c r="E89" s="54"/>
      <c r="F89" s="135">
        <f t="shared" si="5"/>
        <v>0</v>
      </c>
      <c r="G89" s="227"/>
      <c r="H89" s="228"/>
      <c r="I89" s="100">
        <f t="shared" si="6"/>
        <v>0</v>
      </c>
      <c r="J89" s="227"/>
      <c r="K89" s="228"/>
      <c r="L89" s="100">
        <f t="shared" si="7"/>
        <v>0</v>
      </c>
      <c r="M89" s="111"/>
      <c r="N89" s="54"/>
      <c r="O89" s="100">
        <f t="shared" si="8"/>
        <v>0</v>
      </c>
      <c r="P89" s="203"/>
    </row>
    <row r="90" spans="1:16" hidden="1" x14ac:dyDescent="0.25">
      <c r="A90" s="32">
        <v>2219</v>
      </c>
      <c r="B90" s="51" t="s">
        <v>85</v>
      </c>
      <c r="C90" s="301">
        <f t="shared" si="4"/>
        <v>0</v>
      </c>
      <c r="D90" s="227">
        <v>0</v>
      </c>
      <c r="E90" s="54"/>
      <c r="F90" s="135">
        <f t="shared" si="5"/>
        <v>0</v>
      </c>
      <c r="G90" s="227"/>
      <c r="H90" s="228"/>
      <c r="I90" s="100">
        <f t="shared" si="6"/>
        <v>0</v>
      </c>
      <c r="J90" s="227"/>
      <c r="K90" s="228"/>
      <c r="L90" s="100">
        <f t="shared" si="7"/>
        <v>0</v>
      </c>
      <c r="M90" s="111"/>
      <c r="N90" s="54"/>
      <c r="O90" s="100">
        <f t="shared" si="8"/>
        <v>0</v>
      </c>
      <c r="P90" s="203"/>
    </row>
    <row r="91" spans="1:16" ht="24" x14ac:dyDescent="0.25">
      <c r="A91" s="98">
        <v>2220</v>
      </c>
      <c r="B91" s="51" t="s">
        <v>86</v>
      </c>
      <c r="C91" s="301">
        <f t="shared" si="4"/>
        <v>125</v>
      </c>
      <c r="D91" s="278">
        <f>SUM(D92:D96)</f>
        <v>125</v>
      </c>
      <c r="E91" s="99">
        <f>SUM(E92:E96)</f>
        <v>0</v>
      </c>
      <c r="F91" s="135">
        <f t="shared" si="5"/>
        <v>125</v>
      </c>
      <c r="G91" s="278">
        <f>SUM(G92:G96)</f>
        <v>0</v>
      </c>
      <c r="H91" s="105">
        <f>SUM(H92:H96)</f>
        <v>0</v>
      </c>
      <c r="I91" s="100">
        <f t="shared" si="6"/>
        <v>0</v>
      </c>
      <c r="J91" s="278">
        <f>SUM(J92:J96)</f>
        <v>0</v>
      </c>
      <c r="K91" s="105">
        <f>SUM(K92:K96)</f>
        <v>0</v>
      </c>
      <c r="L91" s="100">
        <f t="shared" si="7"/>
        <v>0</v>
      </c>
      <c r="M91" s="121">
        <f>SUM(M92:M96)</f>
        <v>0</v>
      </c>
      <c r="N91" s="99">
        <f>SUM(N92:N96)</f>
        <v>0</v>
      </c>
      <c r="O91" s="100">
        <f t="shared" si="8"/>
        <v>0</v>
      </c>
      <c r="P91" s="203"/>
    </row>
    <row r="92" spans="1:16" x14ac:dyDescent="0.25">
      <c r="A92" s="32">
        <v>2221</v>
      </c>
      <c r="B92" s="51" t="s">
        <v>87</v>
      </c>
      <c r="C92" s="301">
        <f t="shared" si="4"/>
        <v>125</v>
      </c>
      <c r="D92" s="227">
        <v>125</v>
      </c>
      <c r="E92" s="54"/>
      <c r="F92" s="135">
        <f t="shared" si="5"/>
        <v>125</v>
      </c>
      <c r="G92" s="227"/>
      <c r="H92" s="228"/>
      <c r="I92" s="100">
        <f t="shared" si="6"/>
        <v>0</v>
      </c>
      <c r="J92" s="227"/>
      <c r="K92" s="228"/>
      <c r="L92" s="100">
        <f t="shared" si="7"/>
        <v>0</v>
      </c>
      <c r="M92" s="111"/>
      <c r="N92" s="54"/>
      <c r="O92" s="100">
        <f t="shared" si="8"/>
        <v>0</v>
      </c>
      <c r="P92" s="203"/>
    </row>
    <row r="93" spans="1:16" hidden="1" x14ac:dyDescent="0.25">
      <c r="A93" s="32">
        <v>2222</v>
      </c>
      <c r="B93" s="51" t="s">
        <v>88</v>
      </c>
      <c r="C93" s="301">
        <f t="shared" si="4"/>
        <v>0</v>
      </c>
      <c r="D93" s="227">
        <v>0</v>
      </c>
      <c r="E93" s="54"/>
      <c r="F93" s="135">
        <f t="shared" si="5"/>
        <v>0</v>
      </c>
      <c r="G93" s="227"/>
      <c r="H93" s="228"/>
      <c r="I93" s="100">
        <f t="shared" si="6"/>
        <v>0</v>
      </c>
      <c r="J93" s="227"/>
      <c r="K93" s="228"/>
      <c r="L93" s="100">
        <f t="shared" si="7"/>
        <v>0</v>
      </c>
      <c r="M93" s="111"/>
      <c r="N93" s="54"/>
      <c r="O93" s="100">
        <f t="shared" si="8"/>
        <v>0</v>
      </c>
      <c r="P93" s="203"/>
    </row>
    <row r="94" spans="1:16" hidden="1" x14ac:dyDescent="0.25">
      <c r="A94" s="32">
        <v>2223</v>
      </c>
      <c r="B94" s="51" t="s">
        <v>89</v>
      </c>
      <c r="C94" s="301">
        <f t="shared" si="4"/>
        <v>0</v>
      </c>
      <c r="D94" s="227">
        <v>0</v>
      </c>
      <c r="E94" s="54"/>
      <c r="F94" s="135">
        <f t="shared" si="5"/>
        <v>0</v>
      </c>
      <c r="G94" s="227"/>
      <c r="H94" s="228"/>
      <c r="I94" s="100">
        <f t="shared" si="6"/>
        <v>0</v>
      </c>
      <c r="J94" s="227"/>
      <c r="K94" s="228"/>
      <c r="L94" s="100">
        <f t="shared" si="7"/>
        <v>0</v>
      </c>
      <c r="M94" s="111"/>
      <c r="N94" s="54"/>
      <c r="O94" s="100">
        <f t="shared" si="8"/>
        <v>0</v>
      </c>
      <c r="P94" s="203"/>
    </row>
    <row r="95" spans="1:16" ht="48" hidden="1" x14ac:dyDescent="0.25">
      <c r="A95" s="32">
        <v>2224</v>
      </c>
      <c r="B95" s="51" t="s">
        <v>90</v>
      </c>
      <c r="C95" s="301">
        <f t="shared" si="4"/>
        <v>0</v>
      </c>
      <c r="D95" s="227">
        <v>0</v>
      </c>
      <c r="E95" s="54"/>
      <c r="F95" s="135">
        <f t="shared" si="5"/>
        <v>0</v>
      </c>
      <c r="G95" s="227"/>
      <c r="H95" s="228"/>
      <c r="I95" s="100">
        <f t="shared" si="6"/>
        <v>0</v>
      </c>
      <c r="J95" s="227"/>
      <c r="K95" s="228"/>
      <c r="L95" s="100">
        <f t="shared" si="7"/>
        <v>0</v>
      </c>
      <c r="M95" s="111"/>
      <c r="N95" s="54"/>
      <c r="O95" s="100">
        <f t="shared" si="8"/>
        <v>0</v>
      </c>
      <c r="P95" s="203"/>
    </row>
    <row r="96" spans="1:16" ht="24" hidden="1" x14ac:dyDescent="0.25">
      <c r="A96" s="32">
        <v>2229</v>
      </c>
      <c r="B96" s="51" t="s">
        <v>91</v>
      </c>
      <c r="C96" s="301">
        <f t="shared" si="4"/>
        <v>0</v>
      </c>
      <c r="D96" s="227">
        <v>0</v>
      </c>
      <c r="E96" s="54"/>
      <c r="F96" s="135">
        <f t="shared" si="5"/>
        <v>0</v>
      </c>
      <c r="G96" s="227"/>
      <c r="H96" s="228"/>
      <c r="I96" s="100">
        <f t="shared" si="6"/>
        <v>0</v>
      </c>
      <c r="J96" s="227"/>
      <c r="K96" s="228"/>
      <c r="L96" s="100">
        <f t="shared" si="7"/>
        <v>0</v>
      </c>
      <c r="M96" s="111"/>
      <c r="N96" s="54"/>
      <c r="O96" s="100">
        <f t="shared" si="8"/>
        <v>0</v>
      </c>
      <c r="P96" s="203"/>
    </row>
    <row r="97" spans="1:16" ht="36" hidden="1" x14ac:dyDescent="0.25">
      <c r="A97" s="98">
        <v>2230</v>
      </c>
      <c r="B97" s="51" t="s">
        <v>92</v>
      </c>
      <c r="C97" s="301">
        <f t="shared" si="4"/>
        <v>0</v>
      </c>
      <c r="D97" s="278">
        <f>SUM(D98:D104)</f>
        <v>0</v>
      </c>
      <c r="E97" s="99">
        <f>SUM(E98:E104)</f>
        <v>0</v>
      </c>
      <c r="F97" s="135">
        <f t="shared" si="5"/>
        <v>0</v>
      </c>
      <c r="G97" s="278">
        <f>SUM(G98:G104)</f>
        <v>0</v>
      </c>
      <c r="H97" s="105">
        <f>SUM(H98:H104)</f>
        <v>0</v>
      </c>
      <c r="I97" s="100">
        <f t="shared" si="6"/>
        <v>0</v>
      </c>
      <c r="J97" s="278">
        <f>SUM(J98:J104)</f>
        <v>0</v>
      </c>
      <c r="K97" s="105">
        <f>SUM(K98:K104)</f>
        <v>0</v>
      </c>
      <c r="L97" s="100">
        <f t="shared" si="7"/>
        <v>0</v>
      </c>
      <c r="M97" s="121">
        <f>SUM(M98:M104)</f>
        <v>0</v>
      </c>
      <c r="N97" s="99">
        <f>SUM(N98:N104)</f>
        <v>0</v>
      </c>
      <c r="O97" s="100">
        <f t="shared" si="8"/>
        <v>0</v>
      </c>
      <c r="P97" s="203"/>
    </row>
    <row r="98" spans="1:16" ht="24" hidden="1" x14ac:dyDescent="0.25">
      <c r="A98" s="32">
        <v>2231</v>
      </c>
      <c r="B98" s="51" t="s">
        <v>93</v>
      </c>
      <c r="C98" s="301">
        <f t="shared" si="4"/>
        <v>0</v>
      </c>
      <c r="D98" s="227">
        <v>0</v>
      </c>
      <c r="E98" s="54"/>
      <c r="F98" s="135">
        <f t="shared" si="5"/>
        <v>0</v>
      </c>
      <c r="G98" s="227"/>
      <c r="H98" s="228"/>
      <c r="I98" s="100">
        <f t="shared" si="6"/>
        <v>0</v>
      </c>
      <c r="J98" s="227"/>
      <c r="K98" s="228"/>
      <c r="L98" s="100">
        <f t="shared" si="7"/>
        <v>0</v>
      </c>
      <c r="M98" s="111"/>
      <c r="N98" s="54"/>
      <c r="O98" s="100">
        <f t="shared" si="8"/>
        <v>0</v>
      </c>
      <c r="P98" s="203"/>
    </row>
    <row r="99" spans="1:16" ht="36" hidden="1" x14ac:dyDescent="0.25">
      <c r="A99" s="32">
        <v>2232</v>
      </c>
      <c r="B99" s="51" t="s">
        <v>94</v>
      </c>
      <c r="C99" s="301">
        <f t="shared" si="4"/>
        <v>0</v>
      </c>
      <c r="D99" s="227">
        <v>0</v>
      </c>
      <c r="E99" s="54"/>
      <c r="F99" s="135">
        <f t="shared" si="5"/>
        <v>0</v>
      </c>
      <c r="G99" s="227"/>
      <c r="H99" s="228"/>
      <c r="I99" s="100">
        <f t="shared" si="6"/>
        <v>0</v>
      </c>
      <c r="J99" s="227"/>
      <c r="K99" s="228"/>
      <c r="L99" s="100">
        <f t="shared" si="7"/>
        <v>0</v>
      </c>
      <c r="M99" s="111"/>
      <c r="N99" s="54"/>
      <c r="O99" s="100">
        <f t="shared" si="8"/>
        <v>0</v>
      </c>
      <c r="P99" s="203"/>
    </row>
    <row r="100" spans="1:16" ht="24" hidden="1" x14ac:dyDescent="0.25">
      <c r="A100" s="28">
        <v>2233</v>
      </c>
      <c r="B100" s="46" t="s">
        <v>95</v>
      </c>
      <c r="C100" s="301">
        <f t="shared" si="4"/>
        <v>0</v>
      </c>
      <c r="D100" s="221">
        <v>0</v>
      </c>
      <c r="E100" s="49"/>
      <c r="F100" s="277">
        <f t="shared" si="5"/>
        <v>0</v>
      </c>
      <c r="G100" s="221"/>
      <c r="H100" s="222"/>
      <c r="I100" s="104">
        <f t="shared" si="6"/>
        <v>0</v>
      </c>
      <c r="J100" s="221"/>
      <c r="K100" s="222"/>
      <c r="L100" s="104">
        <f t="shared" si="7"/>
        <v>0</v>
      </c>
      <c r="M100" s="170"/>
      <c r="N100" s="49"/>
      <c r="O100" s="104">
        <f t="shared" si="8"/>
        <v>0</v>
      </c>
      <c r="P100" s="198"/>
    </row>
    <row r="101" spans="1:16" ht="36" hidden="1" x14ac:dyDescent="0.25">
      <c r="A101" s="32">
        <v>2234</v>
      </c>
      <c r="B101" s="51" t="s">
        <v>96</v>
      </c>
      <c r="C101" s="301">
        <f t="shared" si="4"/>
        <v>0</v>
      </c>
      <c r="D101" s="227">
        <v>0</v>
      </c>
      <c r="E101" s="54"/>
      <c r="F101" s="135">
        <f t="shared" si="5"/>
        <v>0</v>
      </c>
      <c r="G101" s="227"/>
      <c r="H101" s="228"/>
      <c r="I101" s="100">
        <f t="shared" si="6"/>
        <v>0</v>
      </c>
      <c r="J101" s="227"/>
      <c r="K101" s="228"/>
      <c r="L101" s="100">
        <f t="shared" si="7"/>
        <v>0</v>
      </c>
      <c r="M101" s="111"/>
      <c r="N101" s="54"/>
      <c r="O101" s="100">
        <f t="shared" si="8"/>
        <v>0</v>
      </c>
      <c r="P101" s="203"/>
    </row>
    <row r="102" spans="1:16" ht="24" hidden="1" x14ac:dyDescent="0.25">
      <c r="A102" s="32">
        <v>2235</v>
      </c>
      <c r="B102" s="51" t="s">
        <v>97</v>
      </c>
      <c r="C102" s="301">
        <f t="shared" si="4"/>
        <v>0</v>
      </c>
      <c r="D102" s="227">
        <v>0</v>
      </c>
      <c r="E102" s="54"/>
      <c r="F102" s="135">
        <f t="shared" si="5"/>
        <v>0</v>
      </c>
      <c r="G102" s="227"/>
      <c r="H102" s="228"/>
      <c r="I102" s="100">
        <f t="shared" si="6"/>
        <v>0</v>
      </c>
      <c r="J102" s="227"/>
      <c r="K102" s="228"/>
      <c r="L102" s="100">
        <f t="shared" si="7"/>
        <v>0</v>
      </c>
      <c r="M102" s="111"/>
      <c r="N102" s="54"/>
      <c r="O102" s="100">
        <f t="shared" si="8"/>
        <v>0</v>
      </c>
      <c r="P102" s="203"/>
    </row>
    <row r="103" spans="1:16" hidden="1" x14ac:dyDescent="0.25">
      <c r="A103" s="32">
        <v>2236</v>
      </c>
      <c r="B103" s="51" t="s">
        <v>98</v>
      </c>
      <c r="C103" s="301">
        <f t="shared" si="4"/>
        <v>0</v>
      </c>
      <c r="D103" s="227">
        <v>0</v>
      </c>
      <c r="E103" s="54"/>
      <c r="F103" s="135">
        <f t="shared" si="5"/>
        <v>0</v>
      </c>
      <c r="G103" s="227"/>
      <c r="H103" s="228"/>
      <c r="I103" s="100">
        <f t="shared" si="6"/>
        <v>0</v>
      </c>
      <c r="J103" s="227"/>
      <c r="K103" s="228"/>
      <c r="L103" s="100">
        <f t="shared" si="7"/>
        <v>0</v>
      </c>
      <c r="M103" s="111"/>
      <c r="N103" s="54"/>
      <c r="O103" s="100">
        <f t="shared" si="8"/>
        <v>0</v>
      </c>
      <c r="P103" s="203"/>
    </row>
    <row r="104" spans="1:16" ht="24" hidden="1" x14ac:dyDescent="0.25">
      <c r="A104" s="32">
        <v>2239</v>
      </c>
      <c r="B104" s="51" t="s">
        <v>99</v>
      </c>
      <c r="C104" s="301">
        <f t="shared" si="4"/>
        <v>0</v>
      </c>
      <c r="D104" s="227">
        <v>0</v>
      </c>
      <c r="E104" s="54"/>
      <c r="F104" s="135">
        <f t="shared" si="5"/>
        <v>0</v>
      </c>
      <c r="G104" s="227"/>
      <c r="H104" s="228"/>
      <c r="I104" s="100">
        <f t="shared" si="6"/>
        <v>0</v>
      </c>
      <c r="J104" s="227"/>
      <c r="K104" s="228"/>
      <c r="L104" s="100">
        <f t="shared" si="7"/>
        <v>0</v>
      </c>
      <c r="M104" s="111"/>
      <c r="N104" s="54"/>
      <c r="O104" s="100">
        <f t="shared" si="8"/>
        <v>0</v>
      </c>
      <c r="P104" s="203"/>
    </row>
    <row r="105" spans="1:16" ht="36" x14ac:dyDescent="0.25">
      <c r="A105" s="98">
        <v>2240</v>
      </c>
      <c r="B105" s="51" t="s">
        <v>100</v>
      </c>
      <c r="C105" s="301">
        <f t="shared" si="4"/>
        <v>314</v>
      </c>
      <c r="D105" s="278">
        <f>SUM(D106:D113)</f>
        <v>314</v>
      </c>
      <c r="E105" s="99">
        <f>SUM(E106:E113)</f>
        <v>0</v>
      </c>
      <c r="F105" s="135">
        <f t="shared" si="5"/>
        <v>314</v>
      </c>
      <c r="G105" s="278">
        <f>SUM(G106:G113)</f>
        <v>0</v>
      </c>
      <c r="H105" s="105">
        <f>SUM(H106:H113)</f>
        <v>0</v>
      </c>
      <c r="I105" s="100">
        <f t="shared" si="6"/>
        <v>0</v>
      </c>
      <c r="J105" s="278">
        <f>SUM(J106:J113)</f>
        <v>0</v>
      </c>
      <c r="K105" s="105">
        <f>SUM(K106:K113)</f>
        <v>0</v>
      </c>
      <c r="L105" s="100">
        <f t="shared" si="7"/>
        <v>0</v>
      </c>
      <c r="M105" s="121">
        <f>SUM(M106:M113)</f>
        <v>0</v>
      </c>
      <c r="N105" s="99">
        <f>SUM(N106:N113)</f>
        <v>0</v>
      </c>
      <c r="O105" s="100">
        <f t="shared" si="8"/>
        <v>0</v>
      </c>
      <c r="P105" s="203"/>
    </row>
    <row r="106" spans="1:16" hidden="1" x14ac:dyDescent="0.25">
      <c r="A106" s="32">
        <v>2241</v>
      </c>
      <c r="B106" s="51" t="s">
        <v>101</v>
      </c>
      <c r="C106" s="301">
        <f t="shared" si="4"/>
        <v>0</v>
      </c>
      <c r="D106" s="227">
        <v>0</v>
      </c>
      <c r="E106" s="54"/>
      <c r="F106" s="135">
        <f t="shared" si="5"/>
        <v>0</v>
      </c>
      <c r="G106" s="227"/>
      <c r="H106" s="228"/>
      <c r="I106" s="100">
        <f t="shared" si="6"/>
        <v>0</v>
      </c>
      <c r="J106" s="227"/>
      <c r="K106" s="228"/>
      <c r="L106" s="100">
        <f t="shared" si="7"/>
        <v>0</v>
      </c>
      <c r="M106" s="111"/>
      <c r="N106" s="54"/>
      <c r="O106" s="100">
        <f t="shared" si="8"/>
        <v>0</v>
      </c>
      <c r="P106" s="203"/>
    </row>
    <row r="107" spans="1:16" ht="24" hidden="1" x14ac:dyDescent="0.25">
      <c r="A107" s="32">
        <v>2242</v>
      </c>
      <c r="B107" s="51" t="s">
        <v>102</v>
      </c>
      <c r="C107" s="301">
        <f t="shared" si="4"/>
        <v>0</v>
      </c>
      <c r="D107" s="227">
        <v>0</v>
      </c>
      <c r="E107" s="54"/>
      <c r="F107" s="135">
        <f t="shared" si="5"/>
        <v>0</v>
      </c>
      <c r="G107" s="227"/>
      <c r="H107" s="228"/>
      <c r="I107" s="100">
        <f t="shared" si="6"/>
        <v>0</v>
      </c>
      <c r="J107" s="227"/>
      <c r="K107" s="228"/>
      <c r="L107" s="100">
        <f t="shared" si="7"/>
        <v>0</v>
      </c>
      <c r="M107" s="111"/>
      <c r="N107" s="54"/>
      <c r="O107" s="100">
        <f t="shared" si="8"/>
        <v>0</v>
      </c>
      <c r="P107" s="203"/>
    </row>
    <row r="108" spans="1:16" ht="24" hidden="1" x14ac:dyDescent="0.25">
      <c r="A108" s="32">
        <v>2243</v>
      </c>
      <c r="B108" s="51" t="s">
        <v>103</v>
      </c>
      <c r="C108" s="301">
        <f t="shared" si="4"/>
        <v>0</v>
      </c>
      <c r="D108" s="227">
        <v>0</v>
      </c>
      <c r="E108" s="54"/>
      <c r="F108" s="135">
        <f t="shared" si="5"/>
        <v>0</v>
      </c>
      <c r="G108" s="227"/>
      <c r="H108" s="228"/>
      <c r="I108" s="100">
        <f t="shared" si="6"/>
        <v>0</v>
      </c>
      <c r="J108" s="227"/>
      <c r="K108" s="228"/>
      <c r="L108" s="100">
        <f t="shared" si="7"/>
        <v>0</v>
      </c>
      <c r="M108" s="111"/>
      <c r="N108" s="54"/>
      <c r="O108" s="100">
        <f t="shared" si="8"/>
        <v>0</v>
      </c>
      <c r="P108" s="203"/>
    </row>
    <row r="109" spans="1:16" x14ac:dyDescent="0.25">
      <c r="A109" s="32">
        <v>2244</v>
      </c>
      <c r="B109" s="51" t="s">
        <v>104</v>
      </c>
      <c r="C109" s="301">
        <f t="shared" si="4"/>
        <v>314</v>
      </c>
      <c r="D109" s="227">
        <v>314</v>
      </c>
      <c r="E109" s="54"/>
      <c r="F109" s="135">
        <f t="shared" si="5"/>
        <v>314</v>
      </c>
      <c r="G109" s="227"/>
      <c r="H109" s="228"/>
      <c r="I109" s="100">
        <f t="shared" si="6"/>
        <v>0</v>
      </c>
      <c r="J109" s="227"/>
      <c r="K109" s="228"/>
      <c r="L109" s="100">
        <f t="shared" si="7"/>
        <v>0</v>
      </c>
      <c r="M109" s="111"/>
      <c r="N109" s="54"/>
      <c r="O109" s="100">
        <f t="shared" si="8"/>
        <v>0</v>
      </c>
      <c r="P109" s="203"/>
    </row>
    <row r="110" spans="1:16" ht="24" hidden="1" x14ac:dyDescent="0.25">
      <c r="A110" s="32">
        <v>2246</v>
      </c>
      <c r="B110" s="51" t="s">
        <v>105</v>
      </c>
      <c r="C110" s="301">
        <f t="shared" si="4"/>
        <v>0</v>
      </c>
      <c r="D110" s="227">
        <v>0</v>
      </c>
      <c r="E110" s="54"/>
      <c r="F110" s="135">
        <f t="shared" si="5"/>
        <v>0</v>
      </c>
      <c r="G110" s="227"/>
      <c r="H110" s="228"/>
      <c r="I110" s="100">
        <f t="shared" si="6"/>
        <v>0</v>
      </c>
      <c r="J110" s="227"/>
      <c r="K110" s="228"/>
      <c r="L110" s="100">
        <f t="shared" si="7"/>
        <v>0</v>
      </c>
      <c r="M110" s="111"/>
      <c r="N110" s="54"/>
      <c r="O110" s="100">
        <f t="shared" si="8"/>
        <v>0</v>
      </c>
      <c r="P110" s="203"/>
    </row>
    <row r="111" spans="1:16" hidden="1" x14ac:dyDescent="0.25">
      <c r="A111" s="32">
        <v>2247</v>
      </c>
      <c r="B111" s="51" t="s">
        <v>106</v>
      </c>
      <c r="C111" s="301">
        <f t="shared" si="4"/>
        <v>0</v>
      </c>
      <c r="D111" s="227">
        <v>0</v>
      </c>
      <c r="E111" s="54"/>
      <c r="F111" s="135">
        <f t="shared" si="5"/>
        <v>0</v>
      </c>
      <c r="G111" s="227"/>
      <c r="H111" s="228"/>
      <c r="I111" s="100">
        <f t="shared" si="6"/>
        <v>0</v>
      </c>
      <c r="J111" s="227"/>
      <c r="K111" s="228"/>
      <c r="L111" s="100">
        <f t="shared" si="7"/>
        <v>0</v>
      </c>
      <c r="M111" s="111"/>
      <c r="N111" s="54"/>
      <c r="O111" s="100">
        <f t="shared" si="8"/>
        <v>0</v>
      </c>
      <c r="P111" s="203"/>
    </row>
    <row r="112" spans="1:16" ht="24" hidden="1" x14ac:dyDescent="0.25">
      <c r="A112" s="32">
        <v>2248</v>
      </c>
      <c r="B112" s="51" t="s">
        <v>107</v>
      </c>
      <c r="C112" s="301">
        <f t="shared" si="4"/>
        <v>0</v>
      </c>
      <c r="D112" s="227">
        <v>0</v>
      </c>
      <c r="E112" s="54"/>
      <c r="F112" s="135">
        <f t="shared" si="5"/>
        <v>0</v>
      </c>
      <c r="G112" s="227"/>
      <c r="H112" s="228"/>
      <c r="I112" s="100">
        <f t="shared" si="6"/>
        <v>0</v>
      </c>
      <c r="J112" s="227"/>
      <c r="K112" s="228"/>
      <c r="L112" s="100">
        <f t="shared" si="7"/>
        <v>0</v>
      </c>
      <c r="M112" s="111"/>
      <c r="N112" s="54"/>
      <c r="O112" s="100">
        <f t="shared" si="8"/>
        <v>0</v>
      </c>
      <c r="P112" s="203"/>
    </row>
    <row r="113" spans="1:16" ht="24" hidden="1" x14ac:dyDescent="0.25">
      <c r="A113" s="32">
        <v>2249</v>
      </c>
      <c r="B113" s="51" t="s">
        <v>108</v>
      </c>
      <c r="C113" s="301">
        <f t="shared" si="4"/>
        <v>0</v>
      </c>
      <c r="D113" s="227">
        <v>0</v>
      </c>
      <c r="E113" s="54"/>
      <c r="F113" s="135">
        <f t="shared" si="5"/>
        <v>0</v>
      </c>
      <c r="G113" s="227"/>
      <c r="H113" s="228"/>
      <c r="I113" s="100">
        <f t="shared" si="6"/>
        <v>0</v>
      </c>
      <c r="J113" s="227"/>
      <c r="K113" s="228"/>
      <c r="L113" s="100">
        <f t="shared" si="7"/>
        <v>0</v>
      </c>
      <c r="M113" s="111"/>
      <c r="N113" s="54"/>
      <c r="O113" s="100">
        <f t="shared" si="8"/>
        <v>0</v>
      </c>
      <c r="P113" s="203"/>
    </row>
    <row r="114" spans="1:16" hidden="1" x14ac:dyDescent="0.25">
      <c r="A114" s="98">
        <v>2250</v>
      </c>
      <c r="B114" s="51" t="s">
        <v>109</v>
      </c>
      <c r="C114" s="301">
        <f t="shared" si="4"/>
        <v>0</v>
      </c>
      <c r="D114" s="278">
        <f>SUM(D115:D117)</f>
        <v>0</v>
      </c>
      <c r="E114" s="99">
        <f>SUM(E115:E117)</f>
        <v>0</v>
      </c>
      <c r="F114" s="135">
        <f t="shared" si="5"/>
        <v>0</v>
      </c>
      <c r="G114" s="278">
        <f>SUM(G115:G117)</f>
        <v>0</v>
      </c>
      <c r="H114" s="105">
        <f>SUM(H115:H117)</f>
        <v>0</v>
      </c>
      <c r="I114" s="100">
        <f t="shared" si="6"/>
        <v>0</v>
      </c>
      <c r="J114" s="278">
        <f>SUM(J115:J117)</f>
        <v>0</v>
      </c>
      <c r="K114" s="105">
        <f>SUM(K115:K117)</f>
        <v>0</v>
      </c>
      <c r="L114" s="100">
        <f t="shared" si="7"/>
        <v>0</v>
      </c>
      <c r="M114" s="121">
        <f>SUM(M115:M117)</f>
        <v>0</v>
      </c>
      <c r="N114" s="99">
        <f>SUM(N115:N117)</f>
        <v>0</v>
      </c>
      <c r="O114" s="100">
        <f t="shared" si="8"/>
        <v>0</v>
      </c>
      <c r="P114" s="203"/>
    </row>
    <row r="115" spans="1:16" hidden="1" x14ac:dyDescent="0.25">
      <c r="A115" s="32">
        <v>2251</v>
      </c>
      <c r="B115" s="51" t="s">
        <v>110</v>
      </c>
      <c r="C115" s="301">
        <f t="shared" si="4"/>
        <v>0</v>
      </c>
      <c r="D115" s="227">
        <v>0</v>
      </c>
      <c r="E115" s="54"/>
      <c r="F115" s="135">
        <f t="shared" si="5"/>
        <v>0</v>
      </c>
      <c r="G115" s="227"/>
      <c r="H115" s="228"/>
      <c r="I115" s="100">
        <f t="shared" si="6"/>
        <v>0</v>
      </c>
      <c r="J115" s="227"/>
      <c r="K115" s="228"/>
      <c r="L115" s="100">
        <f t="shared" si="7"/>
        <v>0</v>
      </c>
      <c r="M115" s="111"/>
      <c r="N115" s="54"/>
      <c r="O115" s="100">
        <f t="shared" si="8"/>
        <v>0</v>
      </c>
      <c r="P115" s="203"/>
    </row>
    <row r="116" spans="1:16" ht="24" hidden="1" x14ac:dyDescent="0.25">
      <c r="A116" s="32">
        <v>2252</v>
      </c>
      <c r="B116" s="51" t="s">
        <v>111</v>
      </c>
      <c r="C116" s="301">
        <f t="shared" ref="C116:C180" si="9">F116+I116+L116+O116</f>
        <v>0</v>
      </c>
      <c r="D116" s="227">
        <v>0</v>
      </c>
      <c r="E116" s="54"/>
      <c r="F116" s="135">
        <f t="shared" si="5"/>
        <v>0</v>
      </c>
      <c r="G116" s="227"/>
      <c r="H116" s="228"/>
      <c r="I116" s="100">
        <f t="shared" si="6"/>
        <v>0</v>
      </c>
      <c r="J116" s="227"/>
      <c r="K116" s="228"/>
      <c r="L116" s="100">
        <f t="shared" si="7"/>
        <v>0</v>
      </c>
      <c r="M116" s="111"/>
      <c r="N116" s="54"/>
      <c r="O116" s="100">
        <f t="shared" si="8"/>
        <v>0</v>
      </c>
      <c r="P116" s="203"/>
    </row>
    <row r="117" spans="1:16" ht="24" hidden="1" x14ac:dyDescent="0.25">
      <c r="A117" s="32">
        <v>2259</v>
      </c>
      <c r="B117" s="51" t="s">
        <v>112</v>
      </c>
      <c r="C117" s="301">
        <f t="shared" si="9"/>
        <v>0</v>
      </c>
      <c r="D117" s="227">
        <v>0</v>
      </c>
      <c r="E117" s="54"/>
      <c r="F117" s="135">
        <f t="shared" ref="F117:F181" si="10">D117+E117</f>
        <v>0</v>
      </c>
      <c r="G117" s="227"/>
      <c r="H117" s="228"/>
      <c r="I117" s="100">
        <f t="shared" ref="I117:I181" si="11">G117+H117</f>
        <v>0</v>
      </c>
      <c r="J117" s="227"/>
      <c r="K117" s="228"/>
      <c r="L117" s="100">
        <f t="shared" ref="L117:L181" si="12">J117+K117</f>
        <v>0</v>
      </c>
      <c r="M117" s="111"/>
      <c r="N117" s="54"/>
      <c r="O117" s="100">
        <f t="shared" ref="O117:O181" si="13">M117+N117</f>
        <v>0</v>
      </c>
      <c r="P117" s="203"/>
    </row>
    <row r="118" spans="1:16" hidden="1" x14ac:dyDescent="0.25">
      <c r="A118" s="98">
        <v>2260</v>
      </c>
      <c r="B118" s="51" t="s">
        <v>113</v>
      </c>
      <c r="C118" s="301">
        <f t="shared" si="9"/>
        <v>0</v>
      </c>
      <c r="D118" s="278">
        <f>SUM(D119:D123)</f>
        <v>0</v>
      </c>
      <c r="E118" s="99">
        <f>SUM(E119:E123)</f>
        <v>0</v>
      </c>
      <c r="F118" s="135">
        <f t="shared" si="10"/>
        <v>0</v>
      </c>
      <c r="G118" s="278">
        <f>SUM(G119:G123)</f>
        <v>0</v>
      </c>
      <c r="H118" s="105">
        <f>SUM(H119:H123)</f>
        <v>0</v>
      </c>
      <c r="I118" s="100">
        <f t="shared" si="11"/>
        <v>0</v>
      </c>
      <c r="J118" s="278">
        <f>SUM(J119:J123)</f>
        <v>0</v>
      </c>
      <c r="K118" s="105">
        <f>SUM(K119:K123)</f>
        <v>0</v>
      </c>
      <c r="L118" s="100">
        <f t="shared" si="12"/>
        <v>0</v>
      </c>
      <c r="M118" s="121">
        <f>SUM(M119:M123)</f>
        <v>0</v>
      </c>
      <c r="N118" s="99">
        <f>SUM(N119:N123)</f>
        <v>0</v>
      </c>
      <c r="O118" s="100">
        <f t="shared" si="13"/>
        <v>0</v>
      </c>
      <c r="P118" s="203"/>
    </row>
    <row r="119" spans="1:16" hidden="1" x14ac:dyDescent="0.25">
      <c r="A119" s="32">
        <v>2261</v>
      </c>
      <c r="B119" s="51" t="s">
        <v>114</v>
      </c>
      <c r="C119" s="301">
        <f t="shared" si="9"/>
        <v>0</v>
      </c>
      <c r="D119" s="227">
        <v>0</v>
      </c>
      <c r="E119" s="54"/>
      <c r="F119" s="135">
        <f t="shared" si="10"/>
        <v>0</v>
      </c>
      <c r="G119" s="227"/>
      <c r="H119" s="228"/>
      <c r="I119" s="100">
        <f t="shared" si="11"/>
        <v>0</v>
      </c>
      <c r="J119" s="227"/>
      <c r="K119" s="228"/>
      <c r="L119" s="100">
        <f t="shared" si="12"/>
        <v>0</v>
      </c>
      <c r="M119" s="111"/>
      <c r="N119" s="54"/>
      <c r="O119" s="100">
        <f t="shared" si="13"/>
        <v>0</v>
      </c>
      <c r="P119" s="203"/>
    </row>
    <row r="120" spans="1:16" hidden="1" x14ac:dyDescent="0.25">
      <c r="A120" s="32">
        <v>2262</v>
      </c>
      <c r="B120" s="51" t="s">
        <v>115</v>
      </c>
      <c r="C120" s="301">
        <f t="shared" si="9"/>
        <v>0</v>
      </c>
      <c r="D120" s="227">
        <v>0</v>
      </c>
      <c r="E120" s="54"/>
      <c r="F120" s="135">
        <f t="shared" si="10"/>
        <v>0</v>
      </c>
      <c r="G120" s="227"/>
      <c r="H120" s="228"/>
      <c r="I120" s="100">
        <f t="shared" si="11"/>
        <v>0</v>
      </c>
      <c r="J120" s="227"/>
      <c r="K120" s="228"/>
      <c r="L120" s="100">
        <f t="shared" si="12"/>
        <v>0</v>
      </c>
      <c r="M120" s="111"/>
      <c r="N120" s="54"/>
      <c r="O120" s="100">
        <f t="shared" si="13"/>
        <v>0</v>
      </c>
      <c r="P120" s="203"/>
    </row>
    <row r="121" spans="1:16" hidden="1" x14ac:dyDescent="0.25">
      <c r="A121" s="32">
        <v>2263</v>
      </c>
      <c r="B121" s="51" t="s">
        <v>116</v>
      </c>
      <c r="C121" s="301">
        <f t="shared" si="9"/>
        <v>0</v>
      </c>
      <c r="D121" s="227">
        <v>0</v>
      </c>
      <c r="E121" s="54"/>
      <c r="F121" s="135">
        <f t="shared" si="10"/>
        <v>0</v>
      </c>
      <c r="G121" s="227"/>
      <c r="H121" s="228"/>
      <c r="I121" s="100">
        <f t="shared" si="11"/>
        <v>0</v>
      </c>
      <c r="J121" s="227"/>
      <c r="K121" s="228"/>
      <c r="L121" s="100">
        <f t="shared" si="12"/>
        <v>0</v>
      </c>
      <c r="M121" s="111"/>
      <c r="N121" s="54"/>
      <c r="O121" s="100">
        <f t="shared" si="13"/>
        <v>0</v>
      </c>
      <c r="P121" s="203"/>
    </row>
    <row r="122" spans="1:16" ht="24" hidden="1" x14ac:dyDescent="0.25">
      <c r="A122" s="32">
        <v>2264</v>
      </c>
      <c r="B122" s="51" t="s">
        <v>117</v>
      </c>
      <c r="C122" s="301">
        <f t="shared" si="9"/>
        <v>0</v>
      </c>
      <c r="D122" s="227">
        <v>0</v>
      </c>
      <c r="E122" s="54"/>
      <c r="F122" s="135">
        <f t="shared" si="10"/>
        <v>0</v>
      </c>
      <c r="G122" s="227"/>
      <c r="H122" s="228"/>
      <c r="I122" s="100">
        <f t="shared" si="11"/>
        <v>0</v>
      </c>
      <c r="J122" s="227"/>
      <c r="K122" s="228"/>
      <c r="L122" s="100">
        <f t="shared" si="12"/>
        <v>0</v>
      </c>
      <c r="M122" s="111"/>
      <c r="N122" s="54"/>
      <c r="O122" s="100">
        <f t="shared" si="13"/>
        <v>0</v>
      </c>
      <c r="P122" s="203"/>
    </row>
    <row r="123" spans="1:16" hidden="1" x14ac:dyDescent="0.25">
      <c r="A123" s="32">
        <v>2269</v>
      </c>
      <c r="B123" s="51" t="s">
        <v>118</v>
      </c>
      <c r="C123" s="301">
        <f t="shared" si="9"/>
        <v>0</v>
      </c>
      <c r="D123" s="227">
        <v>0</v>
      </c>
      <c r="E123" s="54"/>
      <c r="F123" s="135">
        <f t="shared" si="10"/>
        <v>0</v>
      </c>
      <c r="G123" s="227"/>
      <c r="H123" s="228"/>
      <c r="I123" s="100">
        <f t="shared" si="11"/>
        <v>0</v>
      </c>
      <c r="J123" s="227"/>
      <c r="K123" s="228"/>
      <c r="L123" s="100">
        <f t="shared" si="12"/>
        <v>0</v>
      </c>
      <c r="M123" s="111"/>
      <c r="N123" s="54"/>
      <c r="O123" s="100">
        <f t="shared" si="13"/>
        <v>0</v>
      </c>
      <c r="P123" s="203"/>
    </row>
    <row r="124" spans="1:16" x14ac:dyDescent="0.25">
      <c r="A124" s="98">
        <v>2270</v>
      </c>
      <c r="B124" s="51" t="s">
        <v>119</v>
      </c>
      <c r="C124" s="301">
        <f t="shared" si="9"/>
        <v>25712</v>
      </c>
      <c r="D124" s="278">
        <f>SUM(D125:D129)</f>
        <v>26344</v>
      </c>
      <c r="E124" s="99">
        <f>SUM(E125:E129)</f>
        <v>-632</v>
      </c>
      <c r="F124" s="135">
        <f t="shared" si="10"/>
        <v>25712</v>
      </c>
      <c r="G124" s="278">
        <f>SUM(G125:G129)</f>
        <v>0</v>
      </c>
      <c r="H124" s="105">
        <f>SUM(H125:H129)</f>
        <v>0</v>
      </c>
      <c r="I124" s="100">
        <f t="shared" si="11"/>
        <v>0</v>
      </c>
      <c r="J124" s="278">
        <f>SUM(J125:J129)</f>
        <v>0</v>
      </c>
      <c r="K124" s="105">
        <f>SUM(K125:K129)</f>
        <v>0</v>
      </c>
      <c r="L124" s="100">
        <f t="shared" si="12"/>
        <v>0</v>
      </c>
      <c r="M124" s="121">
        <f>SUM(M125:M129)</f>
        <v>0</v>
      </c>
      <c r="N124" s="99">
        <f>SUM(N125:N129)</f>
        <v>0</v>
      </c>
      <c r="O124" s="100">
        <f t="shared" si="13"/>
        <v>0</v>
      </c>
      <c r="P124" s="203"/>
    </row>
    <row r="125" spans="1:16" hidden="1" x14ac:dyDescent="0.25">
      <c r="A125" s="32">
        <v>2272</v>
      </c>
      <c r="B125" s="1" t="s">
        <v>120</v>
      </c>
      <c r="C125" s="301">
        <f t="shared" si="9"/>
        <v>0</v>
      </c>
      <c r="D125" s="227">
        <v>0</v>
      </c>
      <c r="E125" s="54"/>
      <c r="F125" s="135">
        <f t="shared" si="10"/>
        <v>0</v>
      </c>
      <c r="G125" s="227"/>
      <c r="H125" s="228"/>
      <c r="I125" s="100">
        <f t="shared" si="11"/>
        <v>0</v>
      </c>
      <c r="J125" s="227"/>
      <c r="K125" s="228"/>
      <c r="L125" s="100">
        <f t="shared" si="12"/>
        <v>0</v>
      </c>
      <c r="M125" s="111"/>
      <c r="N125" s="54"/>
      <c r="O125" s="100">
        <f t="shared" si="13"/>
        <v>0</v>
      </c>
      <c r="P125" s="203"/>
    </row>
    <row r="126" spans="1:16" ht="24" hidden="1" x14ac:dyDescent="0.25">
      <c r="A126" s="32">
        <v>2275</v>
      </c>
      <c r="B126" s="51" t="s">
        <v>121</v>
      </c>
      <c r="C126" s="301">
        <f t="shared" si="9"/>
        <v>0</v>
      </c>
      <c r="D126" s="227">
        <v>0</v>
      </c>
      <c r="E126" s="54"/>
      <c r="F126" s="135">
        <f t="shared" si="10"/>
        <v>0</v>
      </c>
      <c r="G126" s="227"/>
      <c r="H126" s="228"/>
      <c r="I126" s="100">
        <f t="shared" si="11"/>
        <v>0</v>
      </c>
      <c r="J126" s="227"/>
      <c r="K126" s="228"/>
      <c r="L126" s="100">
        <f t="shared" si="12"/>
        <v>0</v>
      </c>
      <c r="M126" s="111"/>
      <c r="N126" s="54"/>
      <c r="O126" s="100">
        <f t="shared" si="13"/>
        <v>0</v>
      </c>
      <c r="P126" s="203"/>
    </row>
    <row r="127" spans="1:16" ht="36" hidden="1" x14ac:dyDescent="0.25">
      <c r="A127" s="32">
        <v>2276</v>
      </c>
      <c r="B127" s="51" t="s">
        <v>122</v>
      </c>
      <c r="C127" s="301">
        <f t="shared" si="9"/>
        <v>0</v>
      </c>
      <c r="D127" s="227">
        <v>0</v>
      </c>
      <c r="E127" s="54"/>
      <c r="F127" s="135">
        <f t="shared" si="10"/>
        <v>0</v>
      </c>
      <c r="G127" s="227"/>
      <c r="H127" s="228"/>
      <c r="I127" s="100">
        <f t="shared" si="11"/>
        <v>0</v>
      </c>
      <c r="J127" s="227"/>
      <c r="K127" s="228"/>
      <c r="L127" s="100">
        <f t="shared" si="12"/>
        <v>0</v>
      </c>
      <c r="M127" s="111"/>
      <c r="N127" s="54"/>
      <c r="O127" s="100">
        <f t="shared" si="13"/>
        <v>0</v>
      </c>
      <c r="P127" s="203"/>
    </row>
    <row r="128" spans="1:16" ht="24" hidden="1" x14ac:dyDescent="0.25">
      <c r="A128" s="32">
        <v>2278</v>
      </c>
      <c r="B128" s="51" t="s">
        <v>123</v>
      </c>
      <c r="C128" s="301">
        <f t="shared" si="9"/>
        <v>0</v>
      </c>
      <c r="D128" s="227">
        <v>0</v>
      </c>
      <c r="E128" s="54"/>
      <c r="F128" s="135">
        <f t="shared" si="10"/>
        <v>0</v>
      </c>
      <c r="G128" s="227"/>
      <c r="H128" s="228"/>
      <c r="I128" s="100">
        <f t="shared" si="11"/>
        <v>0</v>
      </c>
      <c r="J128" s="227"/>
      <c r="K128" s="228"/>
      <c r="L128" s="100">
        <f t="shared" si="12"/>
        <v>0</v>
      </c>
      <c r="M128" s="111"/>
      <c r="N128" s="54"/>
      <c r="O128" s="100">
        <f t="shared" si="13"/>
        <v>0</v>
      </c>
      <c r="P128" s="203"/>
    </row>
    <row r="129" spans="1:16" ht="24" x14ac:dyDescent="0.25">
      <c r="A129" s="32">
        <v>2279</v>
      </c>
      <c r="B129" s="51" t="s">
        <v>124</v>
      </c>
      <c r="C129" s="301">
        <f t="shared" si="9"/>
        <v>25712</v>
      </c>
      <c r="D129" s="227">
        <v>26344</v>
      </c>
      <c r="E129" s="54">
        <v>-632</v>
      </c>
      <c r="F129" s="135">
        <f t="shared" si="10"/>
        <v>25712</v>
      </c>
      <c r="G129" s="227"/>
      <c r="H129" s="228"/>
      <c r="I129" s="100">
        <f t="shared" si="11"/>
        <v>0</v>
      </c>
      <c r="J129" s="227"/>
      <c r="K129" s="228"/>
      <c r="L129" s="100">
        <f t="shared" si="12"/>
        <v>0</v>
      </c>
      <c r="M129" s="111"/>
      <c r="N129" s="54"/>
      <c r="O129" s="100">
        <f t="shared" si="13"/>
        <v>0</v>
      </c>
      <c r="P129" s="203"/>
    </row>
    <row r="130" spans="1:16" ht="24" hidden="1" x14ac:dyDescent="0.25">
      <c r="A130" s="155">
        <v>2280</v>
      </c>
      <c r="B130" s="46" t="s">
        <v>125</v>
      </c>
      <c r="C130" s="301">
        <f t="shared" si="9"/>
        <v>0</v>
      </c>
      <c r="D130" s="281">
        <f t="shared" ref="D130" si="14">SUM(D131)</f>
        <v>0</v>
      </c>
      <c r="E130" s="103">
        <f t="shared" ref="E130:N130" si="15">SUM(E131)</f>
        <v>0</v>
      </c>
      <c r="F130" s="277">
        <f t="shared" si="10"/>
        <v>0</v>
      </c>
      <c r="G130" s="281">
        <f t="shared" ref="G130" si="16">SUM(G131)</f>
        <v>0</v>
      </c>
      <c r="H130" s="282">
        <f t="shared" si="15"/>
        <v>0</v>
      </c>
      <c r="I130" s="104">
        <f t="shared" si="11"/>
        <v>0</v>
      </c>
      <c r="J130" s="281">
        <f t="shared" ref="J130" si="17">SUM(J131)</f>
        <v>0</v>
      </c>
      <c r="K130" s="282">
        <f t="shared" si="15"/>
        <v>0</v>
      </c>
      <c r="L130" s="104">
        <f t="shared" si="12"/>
        <v>0</v>
      </c>
      <c r="M130" s="121">
        <f t="shared" si="15"/>
        <v>0</v>
      </c>
      <c r="N130" s="99">
        <f t="shared" si="15"/>
        <v>0</v>
      </c>
      <c r="O130" s="100">
        <f t="shared" si="13"/>
        <v>0</v>
      </c>
      <c r="P130" s="203"/>
    </row>
    <row r="131" spans="1:16" ht="24" hidden="1" x14ac:dyDescent="0.25">
      <c r="A131" s="32">
        <v>2283</v>
      </c>
      <c r="B131" s="51" t="s">
        <v>126</v>
      </c>
      <c r="C131" s="301">
        <f t="shared" si="9"/>
        <v>0</v>
      </c>
      <c r="D131" s="227">
        <v>0</v>
      </c>
      <c r="E131" s="54"/>
      <c r="F131" s="135">
        <f t="shared" si="10"/>
        <v>0</v>
      </c>
      <c r="G131" s="227"/>
      <c r="H131" s="228"/>
      <c r="I131" s="100">
        <f t="shared" si="11"/>
        <v>0</v>
      </c>
      <c r="J131" s="227"/>
      <c r="K131" s="228"/>
      <c r="L131" s="100">
        <f t="shared" si="12"/>
        <v>0</v>
      </c>
      <c r="M131" s="111"/>
      <c r="N131" s="54"/>
      <c r="O131" s="100">
        <f t="shared" si="13"/>
        <v>0</v>
      </c>
      <c r="P131" s="203"/>
    </row>
    <row r="132" spans="1:16" ht="36" x14ac:dyDescent="0.25">
      <c r="A132" s="38">
        <v>2300</v>
      </c>
      <c r="B132" s="93" t="s">
        <v>127</v>
      </c>
      <c r="C132" s="486">
        <f t="shared" si="9"/>
        <v>280</v>
      </c>
      <c r="D132" s="217">
        <f>SUM(D133,D138,D142,D143,D146,D153,D161,D162,D165)</f>
        <v>280</v>
      </c>
      <c r="E132" s="44">
        <f>SUM(E133,E138,E142,E143,E146,E153,E161,E162,E165)</f>
        <v>0</v>
      </c>
      <c r="F132" s="273">
        <f t="shared" si="10"/>
        <v>280</v>
      </c>
      <c r="G132" s="217">
        <f>SUM(G133,G138,G142,G143,G146,G153,G161,G162,G165)</f>
        <v>0</v>
      </c>
      <c r="H132" s="94">
        <f>SUM(H133,H138,H142,H143,H146,H153,H161,H162,H165)</f>
        <v>0</v>
      </c>
      <c r="I132" s="102">
        <f t="shared" si="11"/>
        <v>0</v>
      </c>
      <c r="J132" s="217">
        <f>SUM(J133,J138,J142,J143,J146,J153,J161,J162,J165)</f>
        <v>0</v>
      </c>
      <c r="K132" s="94">
        <f>SUM(K133,K138,K142,K143,K146,K153,K161,K162,K165)</f>
        <v>0</v>
      </c>
      <c r="L132" s="102">
        <f t="shared" si="12"/>
        <v>0</v>
      </c>
      <c r="M132" s="109">
        <f>SUM(M133,M138,M142,M143,M146,M153,M161,M162,M165)</f>
        <v>0</v>
      </c>
      <c r="N132" s="44">
        <f>SUM(N133,N138,N142,N143,N146,N153,N161,N162,N165)</f>
        <v>0</v>
      </c>
      <c r="O132" s="102">
        <f t="shared" si="13"/>
        <v>0</v>
      </c>
      <c r="P132" s="215"/>
    </row>
    <row r="133" spans="1:16" ht="24" x14ac:dyDescent="0.25">
      <c r="A133" s="155">
        <v>2310</v>
      </c>
      <c r="B133" s="46" t="s">
        <v>128</v>
      </c>
      <c r="C133" s="487">
        <f t="shared" si="9"/>
        <v>280</v>
      </c>
      <c r="D133" s="285">
        <f>SUM(D134:D137)</f>
        <v>280</v>
      </c>
      <c r="E133" s="282">
        <f>SUM(E134:E137)</f>
        <v>0</v>
      </c>
      <c r="F133" s="277">
        <f t="shared" si="10"/>
        <v>280</v>
      </c>
      <c r="G133" s="281">
        <f>SUM(G134:G137)</f>
        <v>0</v>
      </c>
      <c r="H133" s="282">
        <f>SUM(H134:H137)</f>
        <v>0</v>
      </c>
      <c r="I133" s="104">
        <f t="shared" si="11"/>
        <v>0</v>
      </c>
      <c r="J133" s="281">
        <f>SUM(J134:J137)</f>
        <v>0</v>
      </c>
      <c r="K133" s="282">
        <f>SUM(K134:K137)</f>
        <v>0</v>
      </c>
      <c r="L133" s="104">
        <f t="shared" si="12"/>
        <v>0</v>
      </c>
      <c r="M133" s="125">
        <f>SUM(M134:M137)</f>
        <v>0</v>
      </c>
      <c r="N133" s="103">
        <f>SUM(N134:N137)</f>
        <v>0</v>
      </c>
      <c r="O133" s="104">
        <f t="shared" si="13"/>
        <v>0</v>
      </c>
      <c r="P133" s="198"/>
    </row>
    <row r="134" spans="1:16" hidden="1" x14ac:dyDescent="0.25">
      <c r="A134" s="32">
        <v>2311</v>
      </c>
      <c r="B134" s="51" t="s">
        <v>129</v>
      </c>
      <c r="C134" s="301">
        <f t="shared" si="9"/>
        <v>0</v>
      </c>
      <c r="D134" s="227">
        <v>0</v>
      </c>
      <c r="E134" s="54"/>
      <c r="F134" s="135">
        <f t="shared" si="10"/>
        <v>0</v>
      </c>
      <c r="G134" s="227"/>
      <c r="H134" s="228"/>
      <c r="I134" s="100">
        <f t="shared" si="11"/>
        <v>0</v>
      </c>
      <c r="J134" s="227"/>
      <c r="K134" s="228"/>
      <c r="L134" s="100">
        <f t="shared" si="12"/>
        <v>0</v>
      </c>
      <c r="M134" s="111"/>
      <c r="N134" s="54"/>
      <c r="O134" s="100">
        <f t="shared" si="13"/>
        <v>0</v>
      </c>
      <c r="P134" s="203"/>
    </row>
    <row r="135" spans="1:16" x14ac:dyDescent="0.25">
      <c r="A135" s="32">
        <v>2312</v>
      </c>
      <c r="B135" s="51" t="s">
        <v>130</v>
      </c>
      <c r="C135" s="301">
        <f t="shared" si="9"/>
        <v>280</v>
      </c>
      <c r="D135" s="227">
        <v>280</v>
      </c>
      <c r="E135" s="54"/>
      <c r="F135" s="135">
        <f t="shared" si="10"/>
        <v>280</v>
      </c>
      <c r="G135" s="227"/>
      <c r="H135" s="228"/>
      <c r="I135" s="100">
        <f t="shared" si="11"/>
        <v>0</v>
      </c>
      <c r="J135" s="227"/>
      <c r="K135" s="228"/>
      <c r="L135" s="100">
        <f t="shared" si="12"/>
        <v>0</v>
      </c>
      <c r="M135" s="111"/>
      <c r="N135" s="54"/>
      <c r="O135" s="100">
        <f t="shared" si="13"/>
        <v>0</v>
      </c>
      <c r="P135" s="203"/>
    </row>
    <row r="136" spans="1:16" hidden="1" x14ac:dyDescent="0.25">
      <c r="A136" s="32">
        <v>2313</v>
      </c>
      <c r="B136" s="51" t="s">
        <v>131</v>
      </c>
      <c r="C136" s="301">
        <f t="shared" si="9"/>
        <v>0</v>
      </c>
      <c r="D136" s="227">
        <v>0</v>
      </c>
      <c r="E136" s="54"/>
      <c r="F136" s="135">
        <f t="shared" si="10"/>
        <v>0</v>
      </c>
      <c r="G136" s="227"/>
      <c r="H136" s="228"/>
      <c r="I136" s="100">
        <f t="shared" si="11"/>
        <v>0</v>
      </c>
      <c r="J136" s="227"/>
      <c r="K136" s="228"/>
      <c r="L136" s="100">
        <f t="shared" si="12"/>
        <v>0</v>
      </c>
      <c r="M136" s="111"/>
      <c r="N136" s="54"/>
      <c r="O136" s="100">
        <f t="shared" si="13"/>
        <v>0</v>
      </c>
      <c r="P136" s="203"/>
    </row>
    <row r="137" spans="1:16" ht="36" hidden="1" x14ac:dyDescent="0.25">
      <c r="A137" s="32">
        <v>2314</v>
      </c>
      <c r="B137" s="51" t="s">
        <v>132</v>
      </c>
      <c r="C137" s="301">
        <f t="shared" si="9"/>
        <v>0</v>
      </c>
      <c r="D137" s="227">
        <v>0</v>
      </c>
      <c r="E137" s="54"/>
      <c r="F137" s="135">
        <f t="shared" si="10"/>
        <v>0</v>
      </c>
      <c r="G137" s="227"/>
      <c r="H137" s="228"/>
      <c r="I137" s="100">
        <f t="shared" si="11"/>
        <v>0</v>
      </c>
      <c r="J137" s="227"/>
      <c r="K137" s="228"/>
      <c r="L137" s="100">
        <f t="shared" si="12"/>
        <v>0</v>
      </c>
      <c r="M137" s="111"/>
      <c r="N137" s="54"/>
      <c r="O137" s="100">
        <f t="shared" si="13"/>
        <v>0</v>
      </c>
      <c r="P137" s="203"/>
    </row>
    <row r="138" spans="1:16" hidden="1" x14ac:dyDescent="0.25">
      <c r="A138" s="98">
        <v>2320</v>
      </c>
      <c r="B138" s="51" t="s">
        <v>133</v>
      </c>
      <c r="C138" s="301">
        <f t="shared" si="9"/>
        <v>0</v>
      </c>
      <c r="D138" s="278">
        <f>SUM(D139:D141)</f>
        <v>0</v>
      </c>
      <c r="E138" s="99">
        <f>SUM(E139:E141)</f>
        <v>0</v>
      </c>
      <c r="F138" s="135">
        <f t="shared" si="10"/>
        <v>0</v>
      </c>
      <c r="G138" s="278">
        <f>SUM(G139:G141)</f>
        <v>0</v>
      </c>
      <c r="H138" s="105">
        <f>SUM(H139:H141)</f>
        <v>0</v>
      </c>
      <c r="I138" s="100">
        <f t="shared" si="11"/>
        <v>0</v>
      </c>
      <c r="J138" s="278">
        <f>SUM(J139:J141)</f>
        <v>0</v>
      </c>
      <c r="K138" s="105">
        <f>SUM(K139:K141)</f>
        <v>0</v>
      </c>
      <c r="L138" s="100">
        <f t="shared" si="12"/>
        <v>0</v>
      </c>
      <c r="M138" s="121">
        <f>SUM(M139:M141)</f>
        <v>0</v>
      </c>
      <c r="N138" s="99">
        <f>SUM(N139:N141)</f>
        <v>0</v>
      </c>
      <c r="O138" s="100">
        <f t="shared" si="13"/>
        <v>0</v>
      </c>
      <c r="P138" s="203"/>
    </row>
    <row r="139" spans="1:16" hidden="1" x14ac:dyDescent="0.25">
      <c r="A139" s="32">
        <v>2321</v>
      </c>
      <c r="B139" s="51" t="s">
        <v>134</v>
      </c>
      <c r="C139" s="301">
        <f t="shared" si="9"/>
        <v>0</v>
      </c>
      <c r="D139" s="227">
        <v>0</v>
      </c>
      <c r="E139" s="54"/>
      <c r="F139" s="135">
        <f t="shared" si="10"/>
        <v>0</v>
      </c>
      <c r="G139" s="227"/>
      <c r="H139" s="228"/>
      <c r="I139" s="100">
        <f t="shared" si="11"/>
        <v>0</v>
      </c>
      <c r="J139" s="227"/>
      <c r="K139" s="228"/>
      <c r="L139" s="100">
        <f t="shared" si="12"/>
        <v>0</v>
      </c>
      <c r="M139" s="111"/>
      <c r="N139" s="54"/>
      <c r="O139" s="100">
        <f t="shared" si="13"/>
        <v>0</v>
      </c>
      <c r="P139" s="203"/>
    </row>
    <row r="140" spans="1:16" hidden="1" x14ac:dyDescent="0.25">
      <c r="A140" s="32">
        <v>2322</v>
      </c>
      <c r="B140" s="51" t="s">
        <v>135</v>
      </c>
      <c r="C140" s="301">
        <f t="shared" si="9"/>
        <v>0</v>
      </c>
      <c r="D140" s="227">
        <v>0</v>
      </c>
      <c r="E140" s="54"/>
      <c r="F140" s="135">
        <f t="shared" si="10"/>
        <v>0</v>
      </c>
      <c r="G140" s="227"/>
      <c r="H140" s="228"/>
      <c r="I140" s="100">
        <f t="shared" si="11"/>
        <v>0</v>
      </c>
      <c r="J140" s="227"/>
      <c r="K140" s="228"/>
      <c r="L140" s="100">
        <f t="shared" si="12"/>
        <v>0</v>
      </c>
      <c r="M140" s="111"/>
      <c r="N140" s="54"/>
      <c r="O140" s="100">
        <f t="shared" si="13"/>
        <v>0</v>
      </c>
      <c r="P140" s="203"/>
    </row>
    <row r="141" spans="1:16" hidden="1" x14ac:dyDescent="0.25">
      <c r="A141" s="32">
        <v>2329</v>
      </c>
      <c r="B141" s="51" t="s">
        <v>136</v>
      </c>
      <c r="C141" s="301">
        <f t="shared" si="9"/>
        <v>0</v>
      </c>
      <c r="D141" s="227">
        <v>0</v>
      </c>
      <c r="E141" s="54"/>
      <c r="F141" s="135">
        <f t="shared" si="10"/>
        <v>0</v>
      </c>
      <c r="G141" s="227"/>
      <c r="H141" s="228"/>
      <c r="I141" s="100">
        <f t="shared" si="11"/>
        <v>0</v>
      </c>
      <c r="J141" s="227"/>
      <c r="K141" s="228"/>
      <c r="L141" s="100">
        <f t="shared" si="12"/>
        <v>0</v>
      </c>
      <c r="M141" s="111"/>
      <c r="N141" s="54"/>
      <c r="O141" s="100">
        <f t="shared" si="13"/>
        <v>0</v>
      </c>
      <c r="P141" s="203"/>
    </row>
    <row r="142" spans="1:16" hidden="1" x14ac:dyDescent="0.25">
      <c r="A142" s="98">
        <v>2330</v>
      </c>
      <c r="B142" s="51" t="s">
        <v>137</v>
      </c>
      <c r="C142" s="301">
        <f t="shared" si="9"/>
        <v>0</v>
      </c>
      <c r="D142" s="227">
        <v>0</v>
      </c>
      <c r="E142" s="54"/>
      <c r="F142" s="135">
        <f t="shared" si="10"/>
        <v>0</v>
      </c>
      <c r="G142" s="227"/>
      <c r="H142" s="228"/>
      <c r="I142" s="100">
        <f t="shared" si="11"/>
        <v>0</v>
      </c>
      <c r="J142" s="227"/>
      <c r="K142" s="228"/>
      <c r="L142" s="100">
        <f t="shared" si="12"/>
        <v>0</v>
      </c>
      <c r="M142" s="111"/>
      <c r="N142" s="54"/>
      <c r="O142" s="100">
        <f t="shared" si="13"/>
        <v>0</v>
      </c>
      <c r="P142" s="203"/>
    </row>
    <row r="143" spans="1:16" ht="48" hidden="1" x14ac:dyDescent="0.25">
      <c r="A143" s="98">
        <v>2340</v>
      </c>
      <c r="B143" s="51" t="s">
        <v>138</v>
      </c>
      <c r="C143" s="301">
        <f t="shared" si="9"/>
        <v>0</v>
      </c>
      <c r="D143" s="278">
        <f>SUM(D144:D145)</f>
        <v>0</v>
      </c>
      <c r="E143" s="99">
        <f>SUM(E144:E145)</f>
        <v>0</v>
      </c>
      <c r="F143" s="135">
        <f t="shared" si="10"/>
        <v>0</v>
      </c>
      <c r="G143" s="278">
        <f>SUM(G144:G145)</f>
        <v>0</v>
      </c>
      <c r="H143" s="105">
        <f>SUM(H144:H145)</f>
        <v>0</v>
      </c>
      <c r="I143" s="100">
        <f t="shared" si="11"/>
        <v>0</v>
      </c>
      <c r="J143" s="278">
        <f>SUM(J144:J145)</f>
        <v>0</v>
      </c>
      <c r="K143" s="105">
        <f>SUM(K144:K145)</f>
        <v>0</v>
      </c>
      <c r="L143" s="100">
        <f t="shared" si="12"/>
        <v>0</v>
      </c>
      <c r="M143" s="121">
        <f>SUM(M144:M145)</f>
        <v>0</v>
      </c>
      <c r="N143" s="99">
        <f>SUM(N144:N145)</f>
        <v>0</v>
      </c>
      <c r="O143" s="100">
        <f t="shared" si="13"/>
        <v>0</v>
      </c>
      <c r="P143" s="203"/>
    </row>
    <row r="144" spans="1:16" hidden="1" x14ac:dyDescent="0.25">
      <c r="A144" s="32">
        <v>2341</v>
      </c>
      <c r="B144" s="51" t="s">
        <v>139</v>
      </c>
      <c r="C144" s="301">
        <f t="shared" si="9"/>
        <v>0</v>
      </c>
      <c r="D144" s="227">
        <v>0</v>
      </c>
      <c r="E144" s="54"/>
      <c r="F144" s="135">
        <f t="shared" si="10"/>
        <v>0</v>
      </c>
      <c r="G144" s="227"/>
      <c r="H144" s="228"/>
      <c r="I144" s="100">
        <f t="shared" si="11"/>
        <v>0</v>
      </c>
      <c r="J144" s="227"/>
      <c r="K144" s="228"/>
      <c r="L144" s="100">
        <f t="shared" si="12"/>
        <v>0</v>
      </c>
      <c r="M144" s="111"/>
      <c r="N144" s="54"/>
      <c r="O144" s="100">
        <f t="shared" si="13"/>
        <v>0</v>
      </c>
      <c r="P144" s="203"/>
    </row>
    <row r="145" spans="1:16" ht="24" hidden="1" x14ac:dyDescent="0.25">
      <c r="A145" s="32">
        <v>2344</v>
      </c>
      <c r="B145" s="51" t="s">
        <v>140</v>
      </c>
      <c r="C145" s="301">
        <f t="shared" si="9"/>
        <v>0</v>
      </c>
      <c r="D145" s="227">
        <v>0</v>
      </c>
      <c r="E145" s="54"/>
      <c r="F145" s="135">
        <f t="shared" si="10"/>
        <v>0</v>
      </c>
      <c r="G145" s="227"/>
      <c r="H145" s="228"/>
      <c r="I145" s="100">
        <f t="shared" si="11"/>
        <v>0</v>
      </c>
      <c r="J145" s="227"/>
      <c r="K145" s="228"/>
      <c r="L145" s="100">
        <f t="shared" si="12"/>
        <v>0</v>
      </c>
      <c r="M145" s="111"/>
      <c r="N145" s="54"/>
      <c r="O145" s="100">
        <f t="shared" si="13"/>
        <v>0</v>
      </c>
      <c r="P145" s="203"/>
    </row>
    <row r="146" spans="1:16" ht="24" hidden="1" x14ac:dyDescent="0.25">
      <c r="A146" s="95">
        <v>2350</v>
      </c>
      <c r="B146" s="72" t="s">
        <v>141</v>
      </c>
      <c r="C146" s="301">
        <f t="shared" si="9"/>
        <v>0</v>
      </c>
      <c r="D146" s="117">
        <f>SUM(D147:D152)</f>
        <v>0</v>
      </c>
      <c r="E146" s="96">
        <f>SUM(E147:E152)</f>
        <v>0</v>
      </c>
      <c r="F146" s="276">
        <f t="shared" si="10"/>
        <v>0</v>
      </c>
      <c r="G146" s="117">
        <f>SUM(G147:G152)</f>
        <v>0</v>
      </c>
      <c r="H146" s="163">
        <f>SUM(H147:H152)</f>
        <v>0</v>
      </c>
      <c r="I146" s="97">
        <f t="shared" si="11"/>
        <v>0</v>
      </c>
      <c r="J146" s="117">
        <f>SUM(J147:J152)</f>
        <v>0</v>
      </c>
      <c r="K146" s="163">
        <f>SUM(K147:K152)</f>
        <v>0</v>
      </c>
      <c r="L146" s="97">
        <f t="shared" si="12"/>
        <v>0</v>
      </c>
      <c r="M146" s="122">
        <f>SUM(M147:M152)</f>
        <v>0</v>
      </c>
      <c r="N146" s="96">
        <f>SUM(N147:N152)</f>
        <v>0</v>
      </c>
      <c r="O146" s="97">
        <f t="shared" si="13"/>
        <v>0</v>
      </c>
      <c r="P146" s="255"/>
    </row>
    <row r="147" spans="1:16" hidden="1" x14ac:dyDescent="0.25">
      <c r="A147" s="28">
        <v>2351</v>
      </c>
      <c r="B147" s="46" t="s">
        <v>142</v>
      </c>
      <c r="C147" s="301">
        <f t="shared" si="9"/>
        <v>0</v>
      </c>
      <c r="D147" s="221">
        <v>0</v>
      </c>
      <c r="E147" s="49"/>
      <c r="F147" s="277">
        <f t="shared" si="10"/>
        <v>0</v>
      </c>
      <c r="G147" s="221"/>
      <c r="H147" s="222"/>
      <c r="I147" s="104">
        <f t="shared" si="11"/>
        <v>0</v>
      </c>
      <c r="J147" s="221"/>
      <c r="K147" s="222"/>
      <c r="L147" s="104">
        <f t="shared" si="12"/>
        <v>0</v>
      </c>
      <c r="M147" s="170"/>
      <c r="N147" s="49"/>
      <c r="O147" s="104">
        <f t="shared" si="13"/>
        <v>0</v>
      </c>
      <c r="P147" s="198"/>
    </row>
    <row r="148" spans="1:16" hidden="1" x14ac:dyDescent="0.25">
      <c r="A148" s="32">
        <v>2352</v>
      </c>
      <c r="B148" s="51" t="s">
        <v>143</v>
      </c>
      <c r="C148" s="301">
        <f t="shared" si="9"/>
        <v>0</v>
      </c>
      <c r="D148" s="227">
        <v>0</v>
      </c>
      <c r="E148" s="54"/>
      <c r="F148" s="135">
        <f t="shared" si="10"/>
        <v>0</v>
      </c>
      <c r="G148" s="227"/>
      <c r="H148" s="228"/>
      <c r="I148" s="100">
        <f t="shared" si="11"/>
        <v>0</v>
      </c>
      <c r="J148" s="227"/>
      <c r="K148" s="228"/>
      <c r="L148" s="100">
        <f t="shared" si="12"/>
        <v>0</v>
      </c>
      <c r="M148" s="111"/>
      <c r="N148" s="54"/>
      <c r="O148" s="100">
        <f t="shared" si="13"/>
        <v>0</v>
      </c>
      <c r="P148" s="203"/>
    </row>
    <row r="149" spans="1:16" ht="24" hidden="1" x14ac:dyDescent="0.25">
      <c r="A149" s="32">
        <v>2353</v>
      </c>
      <c r="B149" s="51" t="s">
        <v>144</v>
      </c>
      <c r="C149" s="301">
        <f t="shared" si="9"/>
        <v>0</v>
      </c>
      <c r="D149" s="227">
        <v>0</v>
      </c>
      <c r="E149" s="54"/>
      <c r="F149" s="135">
        <f t="shared" si="10"/>
        <v>0</v>
      </c>
      <c r="G149" s="227"/>
      <c r="H149" s="228"/>
      <c r="I149" s="100">
        <f t="shared" si="11"/>
        <v>0</v>
      </c>
      <c r="J149" s="227"/>
      <c r="K149" s="228"/>
      <c r="L149" s="100">
        <f t="shared" si="12"/>
        <v>0</v>
      </c>
      <c r="M149" s="111"/>
      <c r="N149" s="54"/>
      <c r="O149" s="100">
        <f t="shared" si="13"/>
        <v>0</v>
      </c>
      <c r="P149" s="203"/>
    </row>
    <row r="150" spans="1:16" ht="24" hidden="1" x14ac:dyDescent="0.25">
      <c r="A150" s="32">
        <v>2354</v>
      </c>
      <c r="B150" s="51" t="s">
        <v>145</v>
      </c>
      <c r="C150" s="301">
        <f t="shared" si="9"/>
        <v>0</v>
      </c>
      <c r="D150" s="227">
        <v>0</v>
      </c>
      <c r="E150" s="54"/>
      <c r="F150" s="135">
        <f t="shared" si="10"/>
        <v>0</v>
      </c>
      <c r="G150" s="227"/>
      <c r="H150" s="228"/>
      <c r="I150" s="100">
        <f t="shared" si="11"/>
        <v>0</v>
      </c>
      <c r="J150" s="227"/>
      <c r="K150" s="228"/>
      <c r="L150" s="100">
        <f t="shared" si="12"/>
        <v>0</v>
      </c>
      <c r="M150" s="111"/>
      <c r="N150" s="54"/>
      <c r="O150" s="100">
        <f t="shared" si="13"/>
        <v>0</v>
      </c>
      <c r="P150" s="203"/>
    </row>
    <row r="151" spans="1:16" ht="24" hidden="1" x14ac:dyDescent="0.25">
      <c r="A151" s="32">
        <v>2355</v>
      </c>
      <c r="B151" s="51" t="s">
        <v>146</v>
      </c>
      <c r="C151" s="301">
        <f t="shared" si="9"/>
        <v>0</v>
      </c>
      <c r="D151" s="227">
        <v>0</v>
      </c>
      <c r="E151" s="54"/>
      <c r="F151" s="135">
        <f t="shared" si="10"/>
        <v>0</v>
      </c>
      <c r="G151" s="227"/>
      <c r="H151" s="228"/>
      <c r="I151" s="100">
        <f t="shared" si="11"/>
        <v>0</v>
      </c>
      <c r="J151" s="227"/>
      <c r="K151" s="228"/>
      <c r="L151" s="100">
        <f t="shared" si="12"/>
        <v>0</v>
      </c>
      <c r="M151" s="111"/>
      <c r="N151" s="54"/>
      <c r="O151" s="100">
        <f t="shared" si="13"/>
        <v>0</v>
      </c>
      <c r="P151" s="203"/>
    </row>
    <row r="152" spans="1:16" ht="24" hidden="1" x14ac:dyDescent="0.25">
      <c r="A152" s="32">
        <v>2359</v>
      </c>
      <c r="B152" s="51" t="s">
        <v>147</v>
      </c>
      <c r="C152" s="301">
        <f t="shared" si="9"/>
        <v>0</v>
      </c>
      <c r="D152" s="227">
        <v>0</v>
      </c>
      <c r="E152" s="54"/>
      <c r="F152" s="135">
        <f t="shared" si="10"/>
        <v>0</v>
      </c>
      <c r="G152" s="227"/>
      <c r="H152" s="228"/>
      <c r="I152" s="100">
        <f t="shared" si="11"/>
        <v>0</v>
      </c>
      <c r="J152" s="227"/>
      <c r="K152" s="228"/>
      <c r="L152" s="100">
        <f t="shared" si="12"/>
        <v>0</v>
      </c>
      <c r="M152" s="111"/>
      <c r="N152" s="54"/>
      <c r="O152" s="100">
        <f t="shared" si="13"/>
        <v>0</v>
      </c>
      <c r="P152" s="203"/>
    </row>
    <row r="153" spans="1:16" ht="24" hidden="1" x14ac:dyDescent="0.25">
      <c r="A153" s="98">
        <v>2360</v>
      </c>
      <c r="B153" s="51" t="s">
        <v>148</v>
      </c>
      <c r="C153" s="301">
        <f t="shared" si="9"/>
        <v>0</v>
      </c>
      <c r="D153" s="278">
        <f>SUM(D154:D160)</f>
        <v>0</v>
      </c>
      <c r="E153" s="99">
        <f>SUM(E154:E160)</f>
        <v>0</v>
      </c>
      <c r="F153" s="135">
        <f t="shared" si="10"/>
        <v>0</v>
      </c>
      <c r="G153" s="278">
        <f>SUM(G154:G160)</f>
        <v>0</v>
      </c>
      <c r="H153" s="105">
        <f>SUM(H154:H160)</f>
        <v>0</v>
      </c>
      <c r="I153" s="100">
        <f t="shared" si="11"/>
        <v>0</v>
      </c>
      <c r="J153" s="278">
        <f>SUM(J154:J160)</f>
        <v>0</v>
      </c>
      <c r="K153" s="105">
        <f>SUM(K154:K160)</f>
        <v>0</v>
      </c>
      <c r="L153" s="100">
        <f t="shared" si="12"/>
        <v>0</v>
      </c>
      <c r="M153" s="121">
        <f>SUM(M154:M160)</f>
        <v>0</v>
      </c>
      <c r="N153" s="99">
        <f>SUM(N154:N160)</f>
        <v>0</v>
      </c>
      <c r="O153" s="100">
        <f t="shared" si="13"/>
        <v>0</v>
      </c>
      <c r="P153" s="203"/>
    </row>
    <row r="154" spans="1:16" hidden="1" x14ac:dyDescent="0.25">
      <c r="A154" s="31">
        <v>2361</v>
      </c>
      <c r="B154" s="51" t="s">
        <v>149</v>
      </c>
      <c r="C154" s="301">
        <f t="shared" si="9"/>
        <v>0</v>
      </c>
      <c r="D154" s="227">
        <v>0</v>
      </c>
      <c r="E154" s="54"/>
      <c r="F154" s="135">
        <f t="shared" si="10"/>
        <v>0</v>
      </c>
      <c r="G154" s="227"/>
      <c r="H154" s="228"/>
      <c r="I154" s="100">
        <f t="shared" si="11"/>
        <v>0</v>
      </c>
      <c r="J154" s="227"/>
      <c r="K154" s="228"/>
      <c r="L154" s="100">
        <f t="shared" si="12"/>
        <v>0</v>
      </c>
      <c r="M154" s="111"/>
      <c r="N154" s="54"/>
      <c r="O154" s="100">
        <f t="shared" si="13"/>
        <v>0</v>
      </c>
      <c r="P154" s="203"/>
    </row>
    <row r="155" spans="1:16" ht="24" hidden="1" x14ac:dyDescent="0.25">
      <c r="A155" s="31">
        <v>2362</v>
      </c>
      <c r="B155" s="51" t="s">
        <v>150</v>
      </c>
      <c r="C155" s="301">
        <f t="shared" si="9"/>
        <v>0</v>
      </c>
      <c r="D155" s="227">
        <v>0</v>
      </c>
      <c r="E155" s="54"/>
      <c r="F155" s="135">
        <f t="shared" si="10"/>
        <v>0</v>
      </c>
      <c r="G155" s="227"/>
      <c r="H155" s="228"/>
      <c r="I155" s="100">
        <f t="shared" si="11"/>
        <v>0</v>
      </c>
      <c r="J155" s="227"/>
      <c r="K155" s="228"/>
      <c r="L155" s="100">
        <f t="shared" si="12"/>
        <v>0</v>
      </c>
      <c r="M155" s="111"/>
      <c r="N155" s="54"/>
      <c r="O155" s="100">
        <f t="shared" si="13"/>
        <v>0</v>
      </c>
      <c r="P155" s="203"/>
    </row>
    <row r="156" spans="1:16" hidden="1" x14ac:dyDescent="0.25">
      <c r="A156" s="31">
        <v>2363</v>
      </c>
      <c r="B156" s="51" t="s">
        <v>151</v>
      </c>
      <c r="C156" s="301">
        <f t="shared" si="9"/>
        <v>0</v>
      </c>
      <c r="D156" s="227">
        <v>0</v>
      </c>
      <c r="E156" s="54"/>
      <c r="F156" s="135">
        <f t="shared" si="10"/>
        <v>0</v>
      </c>
      <c r="G156" s="227"/>
      <c r="H156" s="228"/>
      <c r="I156" s="100">
        <f t="shared" si="11"/>
        <v>0</v>
      </c>
      <c r="J156" s="227"/>
      <c r="K156" s="228"/>
      <c r="L156" s="100">
        <f t="shared" si="12"/>
        <v>0</v>
      </c>
      <c r="M156" s="111"/>
      <c r="N156" s="54"/>
      <c r="O156" s="100">
        <f t="shared" si="13"/>
        <v>0</v>
      </c>
      <c r="P156" s="203"/>
    </row>
    <row r="157" spans="1:16" hidden="1" x14ac:dyDescent="0.25">
      <c r="A157" s="31">
        <v>2364</v>
      </c>
      <c r="B157" s="51" t="s">
        <v>152</v>
      </c>
      <c r="C157" s="301">
        <f t="shared" si="9"/>
        <v>0</v>
      </c>
      <c r="D157" s="227">
        <v>0</v>
      </c>
      <c r="E157" s="54"/>
      <c r="F157" s="135">
        <f t="shared" si="10"/>
        <v>0</v>
      </c>
      <c r="G157" s="227"/>
      <c r="H157" s="228"/>
      <c r="I157" s="100">
        <f t="shared" si="11"/>
        <v>0</v>
      </c>
      <c r="J157" s="227"/>
      <c r="K157" s="228"/>
      <c r="L157" s="100">
        <f t="shared" si="12"/>
        <v>0</v>
      </c>
      <c r="M157" s="111"/>
      <c r="N157" s="54"/>
      <c r="O157" s="100">
        <f t="shared" si="13"/>
        <v>0</v>
      </c>
      <c r="P157" s="203"/>
    </row>
    <row r="158" spans="1:16" hidden="1" x14ac:dyDescent="0.25">
      <c r="A158" s="31">
        <v>2365</v>
      </c>
      <c r="B158" s="51" t="s">
        <v>153</v>
      </c>
      <c r="C158" s="301">
        <f t="shared" si="9"/>
        <v>0</v>
      </c>
      <c r="D158" s="227">
        <v>0</v>
      </c>
      <c r="E158" s="54"/>
      <c r="F158" s="135">
        <f t="shared" si="10"/>
        <v>0</v>
      </c>
      <c r="G158" s="227"/>
      <c r="H158" s="228"/>
      <c r="I158" s="100">
        <f t="shared" si="11"/>
        <v>0</v>
      </c>
      <c r="J158" s="227"/>
      <c r="K158" s="228"/>
      <c r="L158" s="100">
        <f t="shared" si="12"/>
        <v>0</v>
      </c>
      <c r="M158" s="111"/>
      <c r="N158" s="54"/>
      <c r="O158" s="100">
        <f t="shared" si="13"/>
        <v>0</v>
      </c>
      <c r="P158" s="203"/>
    </row>
    <row r="159" spans="1:16" ht="36" hidden="1" x14ac:dyDescent="0.25">
      <c r="A159" s="31">
        <v>2366</v>
      </c>
      <c r="B159" s="51" t="s">
        <v>154</v>
      </c>
      <c r="C159" s="301">
        <f t="shared" si="9"/>
        <v>0</v>
      </c>
      <c r="D159" s="227">
        <v>0</v>
      </c>
      <c r="E159" s="54"/>
      <c r="F159" s="135">
        <f t="shared" si="10"/>
        <v>0</v>
      </c>
      <c r="G159" s="227"/>
      <c r="H159" s="228"/>
      <c r="I159" s="100">
        <f t="shared" si="11"/>
        <v>0</v>
      </c>
      <c r="J159" s="227"/>
      <c r="K159" s="228"/>
      <c r="L159" s="100">
        <f t="shared" si="12"/>
        <v>0</v>
      </c>
      <c r="M159" s="111"/>
      <c r="N159" s="54"/>
      <c r="O159" s="100">
        <f t="shared" si="13"/>
        <v>0</v>
      </c>
      <c r="P159" s="203"/>
    </row>
    <row r="160" spans="1:16" ht="48" hidden="1" x14ac:dyDescent="0.25">
      <c r="A160" s="31">
        <v>2369</v>
      </c>
      <c r="B160" s="51" t="s">
        <v>155</v>
      </c>
      <c r="C160" s="301">
        <f t="shared" si="9"/>
        <v>0</v>
      </c>
      <c r="D160" s="227">
        <v>0</v>
      </c>
      <c r="E160" s="54"/>
      <c r="F160" s="135">
        <f t="shared" si="10"/>
        <v>0</v>
      </c>
      <c r="G160" s="227"/>
      <c r="H160" s="228"/>
      <c r="I160" s="100">
        <f t="shared" si="11"/>
        <v>0</v>
      </c>
      <c r="J160" s="227"/>
      <c r="K160" s="228"/>
      <c r="L160" s="100">
        <f t="shared" si="12"/>
        <v>0</v>
      </c>
      <c r="M160" s="111"/>
      <c r="N160" s="54"/>
      <c r="O160" s="100">
        <f t="shared" si="13"/>
        <v>0</v>
      </c>
      <c r="P160" s="203"/>
    </row>
    <row r="161" spans="1:16" hidden="1" x14ac:dyDescent="0.25">
      <c r="A161" s="95">
        <v>2370</v>
      </c>
      <c r="B161" s="72" t="s">
        <v>156</v>
      </c>
      <c r="C161" s="301">
        <f t="shared" si="9"/>
        <v>0</v>
      </c>
      <c r="D161" s="279">
        <v>0</v>
      </c>
      <c r="E161" s="101"/>
      <c r="F161" s="276">
        <f t="shared" si="10"/>
        <v>0</v>
      </c>
      <c r="G161" s="279"/>
      <c r="H161" s="280"/>
      <c r="I161" s="97">
        <f t="shared" si="11"/>
        <v>0</v>
      </c>
      <c r="J161" s="279"/>
      <c r="K161" s="280"/>
      <c r="L161" s="97">
        <f t="shared" si="12"/>
        <v>0</v>
      </c>
      <c r="M161" s="172"/>
      <c r="N161" s="101"/>
      <c r="O161" s="97">
        <f t="shared" si="13"/>
        <v>0</v>
      </c>
      <c r="P161" s="255"/>
    </row>
    <row r="162" spans="1:16" hidden="1" x14ac:dyDescent="0.25">
      <c r="A162" s="95">
        <v>2380</v>
      </c>
      <c r="B162" s="72" t="s">
        <v>157</v>
      </c>
      <c r="C162" s="301">
        <f t="shared" si="9"/>
        <v>0</v>
      </c>
      <c r="D162" s="117">
        <f>SUM(D163:D164)</f>
        <v>0</v>
      </c>
      <c r="E162" s="96">
        <f>SUM(E163:E164)</f>
        <v>0</v>
      </c>
      <c r="F162" s="276">
        <f t="shared" si="10"/>
        <v>0</v>
      </c>
      <c r="G162" s="117">
        <f>SUM(G163:G164)</f>
        <v>0</v>
      </c>
      <c r="H162" s="163">
        <f>SUM(H163:H164)</f>
        <v>0</v>
      </c>
      <c r="I162" s="97">
        <f t="shared" si="11"/>
        <v>0</v>
      </c>
      <c r="J162" s="117">
        <f>SUM(J163:J164)</f>
        <v>0</v>
      </c>
      <c r="K162" s="163">
        <f>SUM(K163:K164)</f>
        <v>0</v>
      </c>
      <c r="L162" s="97">
        <f t="shared" si="12"/>
        <v>0</v>
      </c>
      <c r="M162" s="122">
        <f>SUM(M163:M164)</f>
        <v>0</v>
      </c>
      <c r="N162" s="96">
        <f>SUM(N163:N164)</f>
        <v>0</v>
      </c>
      <c r="O162" s="97">
        <f t="shared" si="13"/>
        <v>0</v>
      </c>
      <c r="P162" s="255"/>
    </row>
    <row r="163" spans="1:16" hidden="1" x14ac:dyDescent="0.25">
      <c r="A163" s="27">
        <v>2381</v>
      </c>
      <c r="B163" s="46" t="s">
        <v>158</v>
      </c>
      <c r="C163" s="301">
        <f t="shared" si="9"/>
        <v>0</v>
      </c>
      <c r="D163" s="221">
        <v>0</v>
      </c>
      <c r="E163" s="49"/>
      <c r="F163" s="277">
        <f t="shared" si="10"/>
        <v>0</v>
      </c>
      <c r="G163" s="221"/>
      <c r="H163" s="222"/>
      <c r="I163" s="104">
        <f t="shared" si="11"/>
        <v>0</v>
      </c>
      <c r="J163" s="221"/>
      <c r="K163" s="222"/>
      <c r="L163" s="104">
        <f t="shared" si="12"/>
        <v>0</v>
      </c>
      <c r="M163" s="170"/>
      <c r="N163" s="49"/>
      <c r="O163" s="104">
        <f t="shared" si="13"/>
        <v>0</v>
      </c>
      <c r="P163" s="198"/>
    </row>
    <row r="164" spans="1:16" ht="24" hidden="1" x14ac:dyDescent="0.25">
      <c r="A164" s="31">
        <v>2389</v>
      </c>
      <c r="B164" s="51" t="s">
        <v>159</v>
      </c>
      <c r="C164" s="301">
        <f t="shared" si="9"/>
        <v>0</v>
      </c>
      <c r="D164" s="227">
        <v>0</v>
      </c>
      <c r="E164" s="54"/>
      <c r="F164" s="135">
        <f t="shared" si="10"/>
        <v>0</v>
      </c>
      <c r="G164" s="227"/>
      <c r="H164" s="228"/>
      <c r="I164" s="100">
        <f t="shared" si="11"/>
        <v>0</v>
      </c>
      <c r="J164" s="227"/>
      <c r="K164" s="228"/>
      <c r="L164" s="100">
        <f t="shared" si="12"/>
        <v>0</v>
      </c>
      <c r="M164" s="111"/>
      <c r="N164" s="54"/>
      <c r="O164" s="100">
        <f t="shared" si="13"/>
        <v>0</v>
      </c>
      <c r="P164" s="203"/>
    </row>
    <row r="165" spans="1:16" hidden="1" x14ac:dyDescent="0.25">
      <c r="A165" s="95">
        <v>2390</v>
      </c>
      <c r="B165" s="72" t="s">
        <v>160</v>
      </c>
      <c r="C165" s="301">
        <f t="shared" si="9"/>
        <v>0</v>
      </c>
      <c r="D165" s="279">
        <v>0</v>
      </c>
      <c r="E165" s="101"/>
      <c r="F165" s="276">
        <f t="shared" si="10"/>
        <v>0</v>
      </c>
      <c r="G165" s="279"/>
      <c r="H165" s="280"/>
      <c r="I165" s="97">
        <f t="shared" si="11"/>
        <v>0</v>
      </c>
      <c r="J165" s="279"/>
      <c r="K165" s="280"/>
      <c r="L165" s="97">
        <f t="shared" si="12"/>
        <v>0</v>
      </c>
      <c r="M165" s="172"/>
      <c r="N165" s="101"/>
      <c r="O165" s="97">
        <f t="shared" si="13"/>
        <v>0</v>
      </c>
      <c r="P165" s="255"/>
    </row>
    <row r="166" spans="1:16" hidden="1" x14ac:dyDescent="0.25">
      <c r="A166" s="38">
        <v>2400</v>
      </c>
      <c r="B166" s="93" t="s">
        <v>161</v>
      </c>
      <c r="C166" s="486">
        <f t="shared" si="9"/>
        <v>0</v>
      </c>
      <c r="D166" s="286">
        <v>0</v>
      </c>
      <c r="E166" s="106"/>
      <c r="F166" s="273">
        <f t="shared" si="10"/>
        <v>0</v>
      </c>
      <c r="G166" s="286"/>
      <c r="H166" s="287"/>
      <c r="I166" s="102">
        <f t="shared" si="11"/>
        <v>0</v>
      </c>
      <c r="J166" s="286"/>
      <c r="K166" s="287"/>
      <c r="L166" s="102">
        <f t="shared" si="12"/>
        <v>0</v>
      </c>
      <c r="M166" s="173"/>
      <c r="N166" s="106"/>
      <c r="O166" s="102">
        <f t="shared" si="13"/>
        <v>0</v>
      </c>
      <c r="P166" s="215"/>
    </row>
    <row r="167" spans="1:16" ht="24" hidden="1" x14ac:dyDescent="0.25">
      <c r="A167" s="38">
        <v>2500</v>
      </c>
      <c r="B167" s="93" t="s">
        <v>162</v>
      </c>
      <c r="C167" s="486">
        <f t="shared" si="9"/>
        <v>0</v>
      </c>
      <c r="D167" s="217">
        <f>SUM(D168,D173)</f>
        <v>0</v>
      </c>
      <c r="E167" s="44">
        <f>SUM(E168,E173)</f>
        <v>0</v>
      </c>
      <c r="F167" s="273">
        <f t="shared" si="10"/>
        <v>0</v>
      </c>
      <c r="G167" s="217">
        <f>SUM(G168,G173)</f>
        <v>0</v>
      </c>
      <c r="H167" s="94">
        <f t="shared" ref="H167" si="18">SUM(H168,H173)</f>
        <v>0</v>
      </c>
      <c r="I167" s="102">
        <f t="shared" si="11"/>
        <v>0</v>
      </c>
      <c r="J167" s="217">
        <f>SUM(J168,J173)</f>
        <v>0</v>
      </c>
      <c r="K167" s="94">
        <f t="shared" ref="K167" si="19">SUM(K168,K173)</f>
        <v>0</v>
      </c>
      <c r="L167" s="102">
        <f t="shared" si="12"/>
        <v>0</v>
      </c>
      <c r="M167" s="124">
        <f t="shared" ref="M167:N167" si="20">SUM(M168,M173)</f>
        <v>0</v>
      </c>
      <c r="N167" s="116">
        <f t="shared" si="20"/>
        <v>0</v>
      </c>
      <c r="O167" s="274">
        <f t="shared" si="13"/>
        <v>0</v>
      </c>
      <c r="P167" s="275"/>
    </row>
    <row r="168" spans="1:16" hidden="1" x14ac:dyDescent="0.25">
      <c r="A168" s="155">
        <v>2510</v>
      </c>
      <c r="B168" s="46" t="s">
        <v>163</v>
      </c>
      <c r="C168" s="487">
        <f t="shared" si="9"/>
        <v>0</v>
      </c>
      <c r="D168" s="281">
        <f>SUM(D169:D172)</f>
        <v>0</v>
      </c>
      <c r="E168" s="103">
        <f>SUM(E169:E172)</f>
        <v>0</v>
      </c>
      <c r="F168" s="277">
        <f t="shared" si="10"/>
        <v>0</v>
      </c>
      <c r="G168" s="281">
        <f>SUM(G169:G172)</f>
        <v>0</v>
      </c>
      <c r="H168" s="282">
        <f t="shared" ref="H168" si="21">SUM(H169:H172)</f>
        <v>0</v>
      </c>
      <c r="I168" s="104">
        <f t="shared" si="11"/>
        <v>0</v>
      </c>
      <c r="J168" s="281">
        <f>SUM(J169:J172)</f>
        <v>0</v>
      </c>
      <c r="K168" s="282">
        <f t="shared" ref="K168" si="22">SUM(K169:K172)</f>
        <v>0</v>
      </c>
      <c r="L168" s="104">
        <f t="shared" si="12"/>
        <v>0</v>
      </c>
      <c r="M168" s="159">
        <f t="shared" ref="M168:N168" si="23">SUM(M169:M172)</f>
        <v>0</v>
      </c>
      <c r="N168" s="288">
        <f t="shared" si="23"/>
        <v>0</v>
      </c>
      <c r="O168" s="234">
        <f t="shared" si="13"/>
        <v>0</v>
      </c>
      <c r="P168" s="236"/>
    </row>
    <row r="169" spans="1:16" ht="24" hidden="1" x14ac:dyDescent="0.25">
      <c r="A169" s="32">
        <v>2512</v>
      </c>
      <c r="B169" s="51" t="s">
        <v>164</v>
      </c>
      <c r="C169" s="301">
        <f t="shared" si="9"/>
        <v>0</v>
      </c>
      <c r="D169" s="227">
        <v>0</v>
      </c>
      <c r="E169" s="54"/>
      <c r="F169" s="135">
        <f t="shared" si="10"/>
        <v>0</v>
      </c>
      <c r="G169" s="227"/>
      <c r="H169" s="228"/>
      <c r="I169" s="100">
        <f t="shared" si="11"/>
        <v>0</v>
      </c>
      <c r="J169" s="227"/>
      <c r="K169" s="228"/>
      <c r="L169" s="100">
        <f t="shared" si="12"/>
        <v>0</v>
      </c>
      <c r="M169" s="111"/>
      <c r="N169" s="54"/>
      <c r="O169" s="100">
        <f t="shared" si="13"/>
        <v>0</v>
      </c>
      <c r="P169" s="203"/>
    </row>
    <row r="170" spans="1:16" ht="36" hidden="1" x14ac:dyDescent="0.25">
      <c r="A170" s="32">
        <v>2513</v>
      </c>
      <c r="B170" s="51" t="s">
        <v>165</v>
      </c>
      <c r="C170" s="301">
        <f t="shared" si="9"/>
        <v>0</v>
      </c>
      <c r="D170" s="227">
        <v>0</v>
      </c>
      <c r="E170" s="54"/>
      <c r="F170" s="135">
        <f t="shared" si="10"/>
        <v>0</v>
      </c>
      <c r="G170" s="227"/>
      <c r="H170" s="228"/>
      <c r="I170" s="100">
        <f t="shared" si="11"/>
        <v>0</v>
      </c>
      <c r="J170" s="227"/>
      <c r="K170" s="228"/>
      <c r="L170" s="100">
        <f t="shared" si="12"/>
        <v>0</v>
      </c>
      <c r="M170" s="111"/>
      <c r="N170" s="54"/>
      <c r="O170" s="100">
        <f t="shared" si="13"/>
        <v>0</v>
      </c>
      <c r="P170" s="203"/>
    </row>
    <row r="171" spans="1:16" ht="24" hidden="1" x14ac:dyDescent="0.25">
      <c r="A171" s="32">
        <v>2515</v>
      </c>
      <c r="B171" s="51" t="s">
        <v>166</v>
      </c>
      <c r="C171" s="301">
        <f t="shared" si="9"/>
        <v>0</v>
      </c>
      <c r="D171" s="227">
        <v>0</v>
      </c>
      <c r="E171" s="54"/>
      <c r="F171" s="135">
        <f t="shared" si="10"/>
        <v>0</v>
      </c>
      <c r="G171" s="227"/>
      <c r="H171" s="228"/>
      <c r="I171" s="100">
        <f t="shared" si="11"/>
        <v>0</v>
      </c>
      <c r="J171" s="227"/>
      <c r="K171" s="228"/>
      <c r="L171" s="100">
        <f t="shared" si="12"/>
        <v>0</v>
      </c>
      <c r="M171" s="111"/>
      <c r="N171" s="54"/>
      <c r="O171" s="100">
        <f t="shared" si="13"/>
        <v>0</v>
      </c>
      <c r="P171" s="203"/>
    </row>
    <row r="172" spans="1:16" ht="24" hidden="1" x14ac:dyDescent="0.25">
      <c r="A172" s="32">
        <v>2519</v>
      </c>
      <c r="B172" s="51" t="s">
        <v>167</v>
      </c>
      <c r="C172" s="301">
        <f t="shared" si="9"/>
        <v>0</v>
      </c>
      <c r="D172" s="227">
        <v>0</v>
      </c>
      <c r="E172" s="54"/>
      <c r="F172" s="135">
        <f t="shared" si="10"/>
        <v>0</v>
      </c>
      <c r="G172" s="227"/>
      <c r="H172" s="228"/>
      <c r="I172" s="100">
        <f t="shared" si="11"/>
        <v>0</v>
      </c>
      <c r="J172" s="227"/>
      <c r="K172" s="228"/>
      <c r="L172" s="100">
        <f t="shared" si="12"/>
        <v>0</v>
      </c>
      <c r="M172" s="111"/>
      <c r="N172" s="54"/>
      <c r="O172" s="100">
        <f t="shared" si="13"/>
        <v>0</v>
      </c>
      <c r="P172" s="203"/>
    </row>
    <row r="173" spans="1:16" ht="24" hidden="1" x14ac:dyDescent="0.25">
      <c r="A173" s="98">
        <v>2520</v>
      </c>
      <c r="B173" s="51" t="s">
        <v>168</v>
      </c>
      <c r="C173" s="301">
        <f t="shared" si="9"/>
        <v>0</v>
      </c>
      <c r="D173" s="227">
        <v>0</v>
      </c>
      <c r="E173" s="54"/>
      <c r="F173" s="135">
        <f t="shared" si="10"/>
        <v>0</v>
      </c>
      <c r="G173" s="227"/>
      <c r="H173" s="228"/>
      <c r="I173" s="100">
        <f t="shared" si="11"/>
        <v>0</v>
      </c>
      <c r="J173" s="227"/>
      <c r="K173" s="228"/>
      <c r="L173" s="100">
        <f t="shared" si="12"/>
        <v>0</v>
      </c>
      <c r="M173" s="111"/>
      <c r="N173" s="54"/>
      <c r="O173" s="100">
        <f t="shared" si="13"/>
        <v>0</v>
      </c>
      <c r="P173" s="203"/>
    </row>
    <row r="174" spans="1:16" s="107" customFormat="1" ht="48" hidden="1" x14ac:dyDescent="0.25">
      <c r="A174" s="16">
        <v>2800</v>
      </c>
      <c r="B174" s="46" t="s">
        <v>169</v>
      </c>
      <c r="C174" s="487">
        <f t="shared" si="9"/>
        <v>0</v>
      </c>
      <c r="D174" s="194">
        <v>0</v>
      </c>
      <c r="E174" s="30"/>
      <c r="F174" s="195">
        <f t="shared" si="10"/>
        <v>0</v>
      </c>
      <c r="G174" s="194"/>
      <c r="H174" s="196"/>
      <c r="I174" s="197">
        <f t="shared" si="11"/>
        <v>0</v>
      </c>
      <c r="J174" s="194"/>
      <c r="K174" s="196"/>
      <c r="L174" s="197">
        <f t="shared" si="12"/>
        <v>0</v>
      </c>
      <c r="M174" s="166"/>
      <c r="N174" s="30"/>
      <c r="O174" s="197">
        <f t="shared" si="13"/>
        <v>0</v>
      </c>
      <c r="P174" s="198"/>
    </row>
    <row r="175" spans="1:16" hidden="1" x14ac:dyDescent="0.25">
      <c r="A175" s="89">
        <v>3000</v>
      </c>
      <c r="B175" s="89" t="s">
        <v>170</v>
      </c>
      <c r="C175" s="496">
        <f t="shared" si="9"/>
        <v>0</v>
      </c>
      <c r="D175" s="270">
        <f>SUM(D176,D186)</f>
        <v>0</v>
      </c>
      <c r="E175" s="91">
        <f>SUM(E176,E186)</f>
        <v>0</v>
      </c>
      <c r="F175" s="271">
        <f t="shared" si="10"/>
        <v>0</v>
      </c>
      <c r="G175" s="270">
        <f>SUM(G176,G186)</f>
        <v>0</v>
      </c>
      <c r="H175" s="272">
        <f>SUM(H176,H186)</f>
        <v>0</v>
      </c>
      <c r="I175" s="92">
        <f t="shared" si="11"/>
        <v>0</v>
      </c>
      <c r="J175" s="270">
        <f>SUM(J176,J186)</f>
        <v>0</v>
      </c>
      <c r="K175" s="272">
        <f>SUM(K176,K186)</f>
        <v>0</v>
      </c>
      <c r="L175" s="92">
        <f t="shared" si="12"/>
        <v>0</v>
      </c>
      <c r="M175" s="123">
        <f>SUM(M176,M186)</f>
        <v>0</v>
      </c>
      <c r="N175" s="91">
        <f>SUM(N176,N186)</f>
        <v>0</v>
      </c>
      <c r="O175" s="92">
        <f t="shared" si="13"/>
        <v>0</v>
      </c>
      <c r="P175" s="355"/>
    </row>
    <row r="176" spans="1:16" ht="24" hidden="1" x14ac:dyDescent="0.25">
      <c r="A176" s="38">
        <v>3200</v>
      </c>
      <c r="B176" s="108" t="s">
        <v>171</v>
      </c>
      <c r="C176" s="486">
        <f t="shared" si="9"/>
        <v>0</v>
      </c>
      <c r="D176" s="217">
        <f>SUM(D177,D181)</f>
        <v>0</v>
      </c>
      <c r="E176" s="44">
        <f>SUM(E177,E181)</f>
        <v>0</v>
      </c>
      <c r="F176" s="273">
        <f t="shared" si="10"/>
        <v>0</v>
      </c>
      <c r="G176" s="217">
        <f>SUM(G177,G181)</f>
        <v>0</v>
      </c>
      <c r="H176" s="94">
        <f t="shared" ref="H176" si="24">SUM(H177,H181)</f>
        <v>0</v>
      </c>
      <c r="I176" s="102">
        <f t="shared" si="11"/>
        <v>0</v>
      </c>
      <c r="J176" s="217">
        <f>SUM(J177,J181)</f>
        <v>0</v>
      </c>
      <c r="K176" s="94">
        <f t="shared" ref="K176" si="25">SUM(K177,K181)</f>
        <v>0</v>
      </c>
      <c r="L176" s="102">
        <f t="shared" si="12"/>
        <v>0</v>
      </c>
      <c r="M176" s="124">
        <f t="shared" ref="M176:N176" si="26">SUM(M177,M181)</f>
        <v>0</v>
      </c>
      <c r="N176" s="116">
        <f t="shared" si="26"/>
        <v>0</v>
      </c>
      <c r="O176" s="274">
        <f t="shared" si="13"/>
        <v>0</v>
      </c>
      <c r="P176" s="275"/>
    </row>
    <row r="177" spans="1:16" ht="36" hidden="1" x14ac:dyDescent="0.25">
      <c r="A177" s="155">
        <v>3260</v>
      </c>
      <c r="B177" s="46" t="s">
        <v>172</v>
      </c>
      <c r="C177" s="487">
        <f t="shared" si="9"/>
        <v>0</v>
      </c>
      <c r="D177" s="281">
        <f>SUM(D178:D180)</f>
        <v>0</v>
      </c>
      <c r="E177" s="103">
        <f>SUM(E178:E180)</f>
        <v>0</v>
      </c>
      <c r="F177" s="277">
        <f t="shared" si="10"/>
        <v>0</v>
      </c>
      <c r="G177" s="281">
        <f>SUM(G178:G180)</f>
        <v>0</v>
      </c>
      <c r="H177" s="282">
        <f>SUM(H178:H180)</f>
        <v>0</v>
      </c>
      <c r="I177" s="104">
        <f t="shared" si="11"/>
        <v>0</v>
      </c>
      <c r="J177" s="281">
        <f>SUM(J178:J180)</f>
        <v>0</v>
      </c>
      <c r="K177" s="282">
        <f>SUM(K178:K180)</f>
        <v>0</v>
      </c>
      <c r="L177" s="104">
        <f t="shared" si="12"/>
        <v>0</v>
      </c>
      <c r="M177" s="125">
        <f>SUM(M178:M180)</f>
        <v>0</v>
      </c>
      <c r="N177" s="103">
        <f>SUM(N178:N180)</f>
        <v>0</v>
      </c>
      <c r="O177" s="104">
        <f t="shared" si="13"/>
        <v>0</v>
      </c>
      <c r="P177" s="198"/>
    </row>
    <row r="178" spans="1:16" ht="24" hidden="1" x14ac:dyDescent="0.25">
      <c r="A178" s="32">
        <v>3261</v>
      </c>
      <c r="B178" s="51" t="s">
        <v>173</v>
      </c>
      <c r="C178" s="301">
        <f t="shared" si="9"/>
        <v>0</v>
      </c>
      <c r="D178" s="227">
        <v>0</v>
      </c>
      <c r="E178" s="54"/>
      <c r="F178" s="135">
        <f t="shared" si="10"/>
        <v>0</v>
      </c>
      <c r="G178" s="227"/>
      <c r="H178" s="228"/>
      <c r="I178" s="100">
        <f t="shared" si="11"/>
        <v>0</v>
      </c>
      <c r="J178" s="227"/>
      <c r="K178" s="228"/>
      <c r="L178" s="100">
        <f t="shared" si="12"/>
        <v>0</v>
      </c>
      <c r="M178" s="111"/>
      <c r="N178" s="54"/>
      <c r="O178" s="100">
        <f t="shared" si="13"/>
        <v>0</v>
      </c>
      <c r="P178" s="203"/>
    </row>
    <row r="179" spans="1:16" ht="36" hidden="1" x14ac:dyDescent="0.25">
      <c r="A179" s="32">
        <v>3262</v>
      </c>
      <c r="B179" s="51" t="s">
        <v>174</v>
      </c>
      <c r="C179" s="301">
        <f t="shared" si="9"/>
        <v>0</v>
      </c>
      <c r="D179" s="227">
        <v>0</v>
      </c>
      <c r="E179" s="54"/>
      <c r="F179" s="135">
        <f t="shared" si="10"/>
        <v>0</v>
      </c>
      <c r="G179" s="227"/>
      <c r="H179" s="228"/>
      <c r="I179" s="100">
        <f t="shared" si="11"/>
        <v>0</v>
      </c>
      <c r="J179" s="227"/>
      <c r="K179" s="228"/>
      <c r="L179" s="100">
        <f t="shared" si="12"/>
        <v>0</v>
      </c>
      <c r="M179" s="111"/>
      <c r="N179" s="54"/>
      <c r="O179" s="100">
        <f t="shared" si="13"/>
        <v>0</v>
      </c>
      <c r="P179" s="203"/>
    </row>
    <row r="180" spans="1:16" ht="24" hidden="1" x14ac:dyDescent="0.25">
      <c r="A180" s="32">
        <v>3263</v>
      </c>
      <c r="B180" s="51" t="s">
        <v>175</v>
      </c>
      <c r="C180" s="301">
        <f t="shared" si="9"/>
        <v>0</v>
      </c>
      <c r="D180" s="227">
        <v>0</v>
      </c>
      <c r="E180" s="54"/>
      <c r="F180" s="135">
        <f t="shared" si="10"/>
        <v>0</v>
      </c>
      <c r="G180" s="227"/>
      <c r="H180" s="228"/>
      <c r="I180" s="100">
        <f t="shared" si="11"/>
        <v>0</v>
      </c>
      <c r="J180" s="227"/>
      <c r="K180" s="228"/>
      <c r="L180" s="100">
        <f t="shared" si="12"/>
        <v>0</v>
      </c>
      <c r="M180" s="111"/>
      <c r="N180" s="54"/>
      <c r="O180" s="100">
        <f t="shared" si="13"/>
        <v>0</v>
      </c>
      <c r="P180" s="203"/>
    </row>
    <row r="181" spans="1:16" ht="84" hidden="1" x14ac:dyDescent="0.25">
      <c r="A181" s="155">
        <v>3290</v>
      </c>
      <c r="B181" s="46" t="s">
        <v>318</v>
      </c>
      <c r="C181" s="301">
        <f t="shared" ref="C181:C257" si="27">F181+I181+L181+O181</f>
        <v>0</v>
      </c>
      <c r="D181" s="281">
        <f>SUM(D182:D185)</f>
        <v>0</v>
      </c>
      <c r="E181" s="103">
        <f>SUM(E182:E185)</f>
        <v>0</v>
      </c>
      <c r="F181" s="277">
        <f t="shared" si="10"/>
        <v>0</v>
      </c>
      <c r="G181" s="281">
        <f>SUM(G182:G185)</f>
        <v>0</v>
      </c>
      <c r="H181" s="282">
        <f t="shared" ref="H181" si="28">SUM(H182:H185)</f>
        <v>0</v>
      </c>
      <c r="I181" s="104">
        <f t="shared" si="11"/>
        <v>0</v>
      </c>
      <c r="J181" s="281">
        <f>SUM(J182:J185)</f>
        <v>0</v>
      </c>
      <c r="K181" s="282">
        <f t="shared" ref="K181" si="29">SUM(K182:K185)</f>
        <v>0</v>
      </c>
      <c r="L181" s="104">
        <f t="shared" si="12"/>
        <v>0</v>
      </c>
      <c r="M181" s="128">
        <f t="shared" ref="M181:N181" si="30">SUM(M182:M185)</f>
        <v>0</v>
      </c>
      <c r="N181" s="289">
        <f t="shared" si="30"/>
        <v>0</v>
      </c>
      <c r="O181" s="290">
        <f t="shared" si="13"/>
        <v>0</v>
      </c>
      <c r="P181" s="291"/>
    </row>
    <row r="182" spans="1:16" ht="72" hidden="1" x14ac:dyDescent="0.25">
      <c r="A182" s="32">
        <v>3291</v>
      </c>
      <c r="B182" s="51" t="s">
        <v>176</v>
      </c>
      <c r="C182" s="301">
        <f t="shared" si="27"/>
        <v>0</v>
      </c>
      <c r="D182" s="227">
        <v>0</v>
      </c>
      <c r="E182" s="54"/>
      <c r="F182" s="135">
        <f t="shared" ref="F182:F245" si="31">D182+E182</f>
        <v>0</v>
      </c>
      <c r="G182" s="227"/>
      <c r="H182" s="228"/>
      <c r="I182" s="100">
        <f t="shared" ref="I182:I245" si="32">G182+H182</f>
        <v>0</v>
      </c>
      <c r="J182" s="227"/>
      <c r="K182" s="228"/>
      <c r="L182" s="100">
        <f t="shared" ref="L182:L245" si="33">J182+K182</f>
        <v>0</v>
      </c>
      <c r="M182" s="111"/>
      <c r="N182" s="54"/>
      <c r="O182" s="100">
        <f t="shared" ref="O182:O245" si="34">M182+N182</f>
        <v>0</v>
      </c>
      <c r="P182" s="203"/>
    </row>
    <row r="183" spans="1:16" ht="72" hidden="1" x14ac:dyDescent="0.25">
      <c r="A183" s="32">
        <v>3292</v>
      </c>
      <c r="B183" s="51" t="s">
        <v>177</v>
      </c>
      <c r="C183" s="301">
        <f t="shared" si="27"/>
        <v>0</v>
      </c>
      <c r="D183" s="227">
        <v>0</v>
      </c>
      <c r="E183" s="54"/>
      <c r="F183" s="135">
        <f t="shared" si="31"/>
        <v>0</v>
      </c>
      <c r="G183" s="227"/>
      <c r="H183" s="228"/>
      <c r="I183" s="100">
        <f t="shared" si="32"/>
        <v>0</v>
      </c>
      <c r="J183" s="227"/>
      <c r="K183" s="228"/>
      <c r="L183" s="100">
        <f t="shared" si="33"/>
        <v>0</v>
      </c>
      <c r="M183" s="111"/>
      <c r="N183" s="54"/>
      <c r="O183" s="100">
        <f t="shared" si="34"/>
        <v>0</v>
      </c>
      <c r="P183" s="203"/>
    </row>
    <row r="184" spans="1:16" ht="72" hidden="1" x14ac:dyDescent="0.25">
      <c r="A184" s="32">
        <v>3293</v>
      </c>
      <c r="B184" s="51" t="s">
        <v>178</v>
      </c>
      <c r="C184" s="301">
        <f t="shared" si="27"/>
        <v>0</v>
      </c>
      <c r="D184" s="227">
        <v>0</v>
      </c>
      <c r="E184" s="54"/>
      <c r="F184" s="135">
        <f t="shared" si="31"/>
        <v>0</v>
      </c>
      <c r="G184" s="227"/>
      <c r="H184" s="228"/>
      <c r="I184" s="100">
        <f t="shared" si="32"/>
        <v>0</v>
      </c>
      <c r="J184" s="227"/>
      <c r="K184" s="228"/>
      <c r="L184" s="100">
        <f t="shared" si="33"/>
        <v>0</v>
      </c>
      <c r="M184" s="111"/>
      <c r="N184" s="54"/>
      <c r="O184" s="100">
        <f t="shared" si="34"/>
        <v>0</v>
      </c>
      <c r="P184" s="203"/>
    </row>
    <row r="185" spans="1:16" ht="60" hidden="1" x14ac:dyDescent="0.25">
      <c r="A185" s="112">
        <v>3294</v>
      </c>
      <c r="B185" s="51" t="s">
        <v>179</v>
      </c>
      <c r="C185" s="497">
        <f t="shared" si="27"/>
        <v>0</v>
      </c>
      <c r="D185" s="292">
        <v>0</v>
      </c>
      <c r="E185" s="113"/>
      <c r="F185" s="129">
        <f t="shared" si="31"/>
        <v>0</v>
      </c>
      <c r="G185" s="292"/>
      <c r="H185" s="293"/>
      <c r="I185" s="290">
        <f t="shared" si="32"/>
        <v>0</v>
      </c>
      <c r="J185" s="292"/>
      <c r="K185" s="293"/>
      <c r="L185" s="290">
        <f t="shared" si="33"/>
        <v>0</v>
      </c>
      <c r="M185" s="114"/>
      <c r="N185" s="113"/>
      <c r="O185" s="290">
        <f t="shared" si="34"/>
        <v>0</v>
      </c>
      <c r="P185" s="291"/>
    </row>
    <row r="186" spans="1:16" ht="48" hidden="1" x14ac:dyDescent="0.25">
      <c r="A186" s="64">
        <v>3300</v>
      </c>
      <c r="B186" s="108" t="s">
        <v>180</v>
      </c>
      <c r="C186" s="498">
        <f t="shared" si="27"/>
        <v>0</v>
      </c>
      <c r="D186" s="294">
        <f>SUM(D187:D188)</f>
        <v>0</v>
      </c>
      <c r="E186" s="116">
        <f>SUM(E187:E188)</f>
        <v>0</v>
      </c>
      <c r="F186" s="295">
        <f t="shared" si="31"/>
        <v>0</v>
      </c>
      <c r="G186" s="294">
        <f>SUM(G187:G188)</f>
        <v>0</v>
      </c>
      <c r="H186" s="296">
        <f t="shared" ref="H186" si="35">SUM(H187:H188)</f>
        <v>0</v>
      </c>
      <c r="I186" s="274">
        <f t="shared" si="32"/>
        <v>0</v>
      </c>
      <c r="J186" s="294">
        <f>SUM(J187:J188)</f>
        <v>0</v>
      </c>
      <c r="K186" s="296">
        <f t="shared" ref="K186" si="36">SUM(K187:K188)</f>
        <v>0</v>
      </c>
      <c r="L186" s="274">
        <f t="shared" si="33"/>
        <v>0</v>
      </c>
      <c r="M186" s="124">
        <f t="shared" ref="M186:N186" si="37">SUM(M187:M188)</f>
        <v>0</v>
      </c>
      <c r="N186" s="116">
        <f t="shared" si="37"/>
        <v>0</v>
      </c>
      <c r="O186" s="274">
        <f t="shared" si="34"/>
        <v>0</v>
      </c>
      <c r="P186" s="275"/>
    </row>
    <row r="187" spans="1:16" ht="48" hidden="1" x14ac:dyDescent="0.25">
      <c r="A187" s="71">
        <v>3310</v>
      </c>
      <c r="B187" s="72" t="s">
        <v>181</v>
      </c>
      <c r="C187" s="491">
        <f t="shared" si="27"/>
        <v>0</v>
      </c>
      <c r="D187" s="279">
        <v>0</v>
      </c>
      <c r="E187" s="101"/>
      <c r="F187" s="276">
        <f t="shared" si="31"/>
        <v>0</v>
      </c>
      <c r="G187" s="279"/>
      <c r="H187" s="280"/>
      <c r="I187" s="97">
        <f t="shared" si="32"/>
        <v>0</v>
      </c>
      <c r="J187" s="279"/>
      <c r="K187" s="280"/>
      <c r="L187" s="97">
        <f t="shared" si="33"/>
        <v>0</v>
      </c>
      <c r="M187" s="172"/>
      <c r="N187" s="101"/>
      <c r="O187" s="97">
        <f t="shared" si="34"/>
        <v>0</v>
      </c>
      <c r="P187" s="255"/>
    </row>
    <row r="188" spans="1:16" ht="60" hidden="1" x14ac:dyDescent="0.25">
      <c r="A188" s="28">
        <v>3320</v>
      </c>
      <c r="B188" s="46" t="s">
        <v>182</v>
      </c>
      <c r="C188" s="487">
        <f t="shared" si="27"/>
        <v>0</v>
      </c>
      <c r="D188" s="221">
        <v>0</v>
      </c>
      <c r="E188" s="49"/>
      <c r="F188" s="277">
        <f t="shared" si="31"/>
        <v>0</v>
      </c>
      <c r="G188" s="221"/>
      <c r="H188" s="222"/>
      <c r="I188" s="104">
        <f t="shared" si="32"/>
        <v>0</v>
      </c>
      <c r="J188" s="221"/>
      <c r="K188" s="222"/>
      <c r="L188" s="104">
        <f t="shared" si="33"/>
        <v>0</v>
      </c>
      <c r="M188" s="170"/>
      <c r="N188" s="49"/>
      <c r="O188" s="104">
        <f t="shared" si="34"/>
        <v>0</v>
      </c>
      <c r="P188" s="198"/>
    </row>
    <row r="189" spans="1:16" hidden="1" x14ac:dyDescent="0.25">
      <c r="A189" s="118">
        <v>4000</v>
      </c>
      <c r="B189" s="89" t="s">
        <v>183</v>
      </c>
      <c r="C189" s="496">
        <f t="shared" si="27"/>
        <v>0</v>
      </c>
      <c r="D189" s="270">
        <f>SUM(D190,D193)</f>
        <v>0</v>
      </c>
      <c r="E189" s="91">
        <f>SUM(E190,E193)</f>
        <v>0</v>
      </c>
      <c r="F189" s="271">
        <f t="shared" si="31"/>
        <v>0</v>
      </c>
      <c r="G189" s="270">
        <f>SUM(G190,G193)</f>
        <v>0</v>
      </c>
      <c r="H189" s="272">
        <f>SUM(H190,H193)</f>
        <v>0</v>
      </c>
      <c r="I189" s="92">
        <f t="shared" si="32"/>
        <v>0</v>
      </c>
      <c r="J189" s="270">
        <f>SUM(J190,J193)</f>
        <v>0</v>
      </c>
      <c r="K189" s="272">
        <f>SUM(K190,K193)</f>
        <v>0</v>
      </c>
      <c r="L189" s="92">
        <f t="shared" si="33"/>
        <v>0</v>
      </c>
      <c r="M189" s="123">
        <f>SUM(M190,M193)</f>
        <v>0</v>
      </c>
      <c r="N189" s="91">
        <f>SUM(N190,N193)</f>
        <v>0</v>
      </c>
      <c r="O189" s="92">
        <f t="shared" si="34"/>
        <v>0</v>
      </c>
      <c r="P189" s="355"/>
    </row>
    <row r="190" spans="1:16" ht="24" hidden="1" x14ac:dyDescent="0.25">
      <c r="A190" s="119">
        <v>4200</v>
      </c>
      <c r="B190" s="93" t="s">
        <v>184</v>
      </c>
      <c r="C190" s="486">
        <f t="shared" si="27"/>
        <v>0</v>
      </c>
      <c r="D190" s="217">
        <f>SUM(D191,D192)</f>
        <v>0</v>
      </c>
      <c r="E190" s="44">
        <f>SUM(E191,E192)</f>
        <v>0</v>
      </c>
      <c r="F190" s="273">
        <f t="shared" si="31"/>
        <v>0</v>
      </c>
      <c r="G190" s="217">
        <f>SUM(G191,G192)</f>
        <v>0</v>
      </c>
      <c r="H190" s="94">
        <f>SUM(H191,H192)</f>
        <v>0</v>
      </c>
      <c r="I190" s="102">
        <f t="shared" si="32"/>
        <v>0</v>
      </c>
      <c r="J190" s="217">
        <f>SUM(J191,J192)</f>
        <v>0</v>
      </c>
      <c r="K190" s="94">
        <f>SUM(K191,K192)</f>
        <v>0</v>
      </c>
      <c r="L190" s="102">
        <f t="shared" si="33"/>
        <v>0</v>
      </c>
      <c r="M190" s="109">
        <f>SUM(M191,M192)</f>
        <v>0</v>
      </c>
      <c r="N190" s="44">
        <f>SUM(N191,N192)</f>
        <v>0</v>
      </c>
      <c r="O190" s="102">
        <f t="shared" si="34"/>
        <v>0</v>
      </c>
      <c r="P190" s="215"/>
    </row>
    <row r="191" spans="1:16" ht="36" hidden="1" x14ac:dyDescent="0.25">
      <c r="A191" s="155">
        <v>4240</v>
      </c>
      <c r="B191" s="46" t="s">
        <v>185</v>
      </c>
      <c r="C191" s="487">
        <f t="shared" si="27"/>
        <v>0</v>
      </c>
      <c r="D191" s="221">
        <v>0</v>
      </c>
      <c r="E191" s="49"/>
      <c r="F191" s="277">
        <f t="shared" si="31"/>
        <v>0</v>
      </c>
      <c r="G191" s="221"/>
      <c r="H191" s="222"/>
      <c r="I191" s="104">
        <f t="shared" si="32"/>
        <v>0</v>
      </c>
      <c r="J191" s="221"/>
      <c r="K191" s="222"/>
      <c r="L191" s="104">
        <f t="shared" si="33"/>
        <v>0</v>
      </c>
      <c r="M191" s="170"/>
      <c r="N191" s="49"/>
      <c r="O191" s="104">
        <f t="shared" si="34"/>
        <v>0</v>
      </c>
      <c r="P191" s="198"/>
    </row>
    <row r="192" spans="1:16" ht="24" hidden="1" x14ac:dyDescent="0.25">
      <c r="A192" s="98">
        <v>4250</v>
      </c>
      <c r="B192" s="51" t="s">
        <v>186</v>
      </c>
      <c r="C192" s="301">
        <f t="shared" si="27"/>
        <v>0</v>
      </c>
      <c r="D192" s="227">
        <v>0</v>
      </c>
      <c r="E192" s="54"/>
      <c r="F192" s="135">
        <f t="shared" si="31"/>
        <v>0</v>
      </c>
      <c r="G192" s="227"/>
      <c r="H192" s="228"/>
      <c r="I192" s="100">
        <f t="shared" si="32"/>
        <v>0</v>
      </c>
      <c r="J192" s="227"/>
      <c r="K192" s="228"/>
      <c r="L192" s="100">
        <f t="shared" si="33"/>
        <v>0</v>
      </c>
      <c r="M192" s="111"/>
      <c r="N192" s="54"/>
      <c r="O192" s="100">
        <f t="shared" si="34"/>
        <v>0</v>
      </c>
      <c r="P192" s="203"/>
    </row>
    <row r="193" spans="1:16" hidden="1" x14ac:dyDescent="0.25">
      <c r="A193" s="38">
        <v>4300</v>
      </c>
      <c r="B193" s="93" t="s">
        <v>187</v>
      </c>
      <c r="C193" s="486">
        <f t="shared" si="27"/>
        <v>0</v>
      </c>
      <c r="D193" s="217">
        <f>SUM(D194)</f>
        <v>0</v>
      </c>
      <c r="E193" s="44">
        <f>SUM(E194)</f>
        <v>0</v>
      </c>
      <c r="F193" s="273">
        <f t="shared" si="31"/>
        <v>0</v>
      </c>
      <c r="G193" s="217">
        <f>SUM(G194)</f>
        <v>0</v>
      </c>
      <c r="H193" s="94">
        <f>SUM(H194)</f>
        <v>0</v>
      </c>
      <c r="I193" s="102">
        <f t="shared" si="32"/>
        <v>0</v>
      </c>
      <c r="J193" s="217">
        <f>SUM(J194)</f>
        <v>0</v>
      </c>
      <c r="K193" s="94">
        <f>SUM(K194)</f>
        <v>0</v>
      </c>
      <c r="L193" s="102">
        <f t="shared" si="33"/>
        <v>0</v>
      </c>
      <c r="M193" s="109">
        <f>SUM(M194)</f>
        <v>0</v>
      </c>
      <c r="N193" s="44">
        <f>SUM(N194)</f>
        <v>0</v>
      </c>
      <c r="O193" s="102">
        <f t="shared" si="34"/>
        <v>0</v>
      </c>
      <c r="P193" s="215"/>
    </row>
    <row r="194" spans="1:16" ht="24" hidden="1" x14ac:dyDescent="0.25">
      <c r="A194" s="155">
        <v>4310</v>
      </c>
      <c r="B194" s="46" t="s">
        <v>188</v>
      </c>
      <c r="C194" s="487">
        <f t="shared" si="27"/>
        <v>0</v>
      </c>
      <c r="D194" s="281">
        <f>SUM(D195:D195)</f>
        <v>0</v>
      </c>
      <c r="E194" s="103">
        <f>SUM(E195:E195)</f>
        <v>0</v>
      </c>
      <c r="F194" s="277">
        <f t="shared" si="31"/>
        <v>0</v>
      </c>
      <c r="G194" s="281">
        <f>SUM(G195:G195)</f>
        <v>0</v>
      </c>
      <c r="H194" s="282">
        <f>SUM(H195:H195)</f>
        <v>0</v>
      </c>
      <c r="I194" s="104">
        <f t="shared" si="32"/>
        <v>0</v>
      </c>
      <c r="J194" s="281">
        <f>SUM(J195:J195)</f>
        <v>0</v>
      </c>
      <c r="K194" s="282">
        <f>SUM(K195:K195)</f>
        <v>0</v>
      </c>
      <c r="L194" s="104">
        <f t="shared" si="33"/>
        <v>0</v>
      </c>
      <c r="M194" s="125">
        <f>SUM(M195:M195)</f>
        <v>0</v>
      </c>
      <c r="N194" s="103">
        <f>SUM(N195:N195)</f>
        <v>0</v>
      </c>
      <c r="O194" s="104">
        <f t="shared" si="34"/>
        <v>0</v>
      </c>
      <c r="P194" s="198"/>
    </row>
    <row r="195" spans="1:16" ht="36" hidden="1" x14ac:dyDescent="0.25">
      <c r="A195" s="32">
        <v>4311</v>
      </c>
      <c r="B195" s="51" t="s">
        <v>189</v>
      </c>
      <c r="C195" s="301">
        <f t="shared" si="27"/>
        <v>0</v>
      </c>
      <c r="D195" s="227">
        <v>0</v>
      </c>
      <c r="E195" s="54"/>
      <c r="F195" s="135">
        <f t="shared" si="31"/>
        <v>0</v>
      </c>
      <c r="G195" s="227"/>
      <c r="H195" s="228"/>
      <c r="I195" s="100">
        <f t="shared" si="32"/>
        <v>0</v>
      </c>
      <c r="J195" s="227"/>
      <c r="K195" s="228"/>
      <c r="L195" s="100">
        <f t="shared" si="33"/>
        <v>0</v>
      </c>
      <c r="M195" s="111"/>
      <c r="N195" s="54"/>
      <c r="O195" s="100">
        <f t="shared" si="34"/>
        <v>0</v>
      </c>
      <c r="P195" s="203"/>
    </row>
    <row r="196" spans="1:16" s="18" customFormat="1" ht="24" hidden="1" x14ac:dyDescent="0.25">
      <c r="A196" s="120"/>
      <c r="B196" s="16" t="s">
        <v>190</v>
      </c>
      <c r="C196" s="495">
        <f t="shared" si="27"/>
        <v>0</v>
      </c>
      <c r="D196" s="266">
        <f>SUM(D197,D232,D270)</f>
        <v>0</v>
      </c>
      <c r="E196" s="87">
        <f>SUM(E197,E232,E270)</f>
        <v>0</v>
      </c>
      <c r="F196" s="267">
        <f t="shared" si="31"/>
        <v>0</v>
      </c>
      <c r="G196" s="266">
        <f>SUM(G197,G232,G270)</f>
        <v>0</v>
      </c>
      <c r="H196" s="268">
        <f>SUM(H197,H232,H270)</f>
        <v>0</v>
      </c>
      <c r="I196" s="88">
        <f t="shared" si="32"/>
        <v>0</v>
      </c>
      <c r="J196" s="266">
        <f>SUM(J197,J232,J270)</f>
        <v>0</v>
      </c>
      <c r="K196" s="268">
        <f>SUM(K197,K232,K270)</f>
        <v>0</v>
      </c>
      <c r="L196" s="88">
        <f t="shared" si="33"/>
        <v>0</v>
      </c>
      <c r="M196" s="297">
        <f>SUM(M197,M232,M270)</f>
        <v>0</v>
      </c>
      <c r="N196" s="298">
        <f>SUM(N197,N232,N270)</f>
        <v>0</v>
      </c>
      <c r="O196" s="299">
        <f t="shared" si="34"/>
        <v>0</v>
      </c>
      <c r="P196" s="300"/>
    </row>
    <row r="197" spans="1:16" hidden="1" x14ac:dyDescent="0.25">
      <c r="A197" s="89">
        <v>5000</v>
      </c>
      <c r="B197" s="89" t="s">
        <v>191</v>
      </c>
      <c r="C197" s="496">
        <f>F197+I197+L197+O197</f>
        <v>0</v>
      </c>
      <c r="D197" s="270">
        <f>D198+D206</f>
        <v>0</v>
      </c>
      <c r="E197" s="91">
        <f>E198+E206</f>
        <v>0</v>
      </c>
      <c r="F197" s="271">
        <f t="shared" si="31"/>
        <v>0</v>
      </c>
      <c r="G197" s="270">
        <f>G198+G206</f>
        <v>0</v>
      </c>
      <c r="H197" s="272">
        <f>H198+H206</f>
        <v>0</v>
      </c>
      <c r="I197" s="92">
        <f t="shared" si="32"/>
        <v>0</v>
      </c>
      <c r="J197" s="270">
        <f>J198+J206</f>
        <v>0</v>
      </c>
      <c r="K197" s="272">
        <f>K198+K206</f>
        <v>0</v>
      </c>
      <c r="L197" s="92">
        <f t="shared" si="33"/>
        <v>0</v>
      </c>
      <c r="M197" s="123">
        <f>M198+M206</f>
        <v>0</v>
      </c>
      <c r="N197" s="91">
        <f>N198+N206</f>
        <v>0</v>
      </c>
      <c r="O197" s="92">
        <f t="shared" si="34"/>
        <v>0</v>
      </c>
      <c r="P197" s="355"/>
    </row>
    <row r="198" spans="1:16" hidden="1" x14ac:dyDescent="0.25">
      <c r="A198" s="38">
        <v>5100</v>
      </c>
      <c r="B198" s="93" t="s">
        <v>192</v>
      </c>
      <c r="C198" s="486">
        <f t="shared" si="27"/>
        <v>0</v>
      </c>
      <c r="D198" s="217">
        <f>D199+D200+D203+D204+D205</f>
        <v>0</v>
      </c>
      <c r="E198" s="44">
        <f>E199+E200+E203+E204+E205</f>
        <v>0</v>
      </c>
      <c r="F198" s="273">
        <f t="shared" si="31"/>
        <v>0</v>
      </c>
      <c r="G198" s="217">
        <f>G199+G200+G203+G204+G205</f>
        <v>0</v>
      </c>
      <c r="H198" s="94">
        <f>H199+H200+H203+H204+H205</f>
        <v>0</v>
      </c>
      <c r="I198" s="102">
        <f t="shared" si="32"/>
        <v>0</v>
      </c>
      <c r="J198" s="217">
        <f>J199+J200+J203+J204+J205</f>
        <v>0</v>
      </c>
      <c r="K198" s="94">
        <f>K199+K200+K203+K204+K205</f>
        <v>0</v>
      </c>
      <c r="L198" s="102">
        <f t="shared" si="33"/>
        <v>0</v>
      </c>
      <c r="M198" s="109">
        <f>M199+M200+M203+M204+M205</f>
        <v>0</v>
      </c>
      <c r="N198" s="44">
        <f>N199+N200+N203+N204+N205</f>
        <v>0</v>
      </c>
      <c r="O198" s="102">
        <f t="shared" si="34"/>
        <v>0</v>
      </c>
      <c r="P198" s="215"/>
    </row>
    <row r="199" spans="1:16" hidden="1" x14ac:dyDescent="0.25">
      <c r="A199" s="155">
        <v>5110</v>
      </c>
      <c r="B199" s="46" t="s">
        <v>193</v>
      </c>
      <c r="C199" s="487">
        <f t="shared" si="27"/>
        <v>0</v>
      </c>
      <c r="D199" s="221">
        <v>0</v>
      </c>
      <c r="E199" s="49"/>
      <c r="F199" s="277">
        <f t="shared" si="31"/>
        <v>0</v>
      </c>
      <c r="G199" s="221"/>
      <c r="H199" s="222"/>
      <c r="I199" s="104">
        <f t="shared" si="32"/>
        <v>0</v>
      </c>
      <c r="J199" s="221"/>
      <c r="K199" s="222"/>
      <c r="L199" s="104">
        <f t="shared" si="33"/>
        <v>0</v>
      </c>
      <c r="M199" s="170"/>
      <c r="N199" s="49"/>
      <c r="O199" s="104">
        <f t="shared" si="34"/>
        <v>0</v>
      </c>
      <c r="P199" s="198"/>
    </row>
    <row r="200" spans="1:16" ht="24" hidden="1" x14ac:dyDescent="0.25">
      <c r="A200" s="98">
        <v>5120</v>
      </c>
      <c r="B200" s="51" t="s">
        <v>194</v>
      </c>
      <c r="C200" s="301">
        <f t="shared" si="27"/>
        <v>0</v>
      </c>
      <c r="D200" s="278">
        <f>D201+D202</f>
        <v>0</v>
      </c>
      <c r="E200" s="99">
        <f>E201+E202</f>
        <v>0</v>
      </c>
      <c r="F200" s="135">
        <f t="shared" si="31"/>
        <v>0</v>
      </c>
      <c r="G200" s="278">
        <f>G201+G202</f>
        <v>0</v>
      </c>
      <c r="H200" s="105">
        <f>H201+H202</f>
        <v>0</v>
      </c>
      <c r="I200" s="100">
        <f t="shared" si="32"/>
        <v>0</v>
      </c>
      <c r="J200" s="278">
        <f>J201+J202</f>
        <v>0</v>
      </c>
      <c r="K200" s="105">
        <f>K201+K202</f>
        <v>0</v>
      </c>
      <c r="L200" s="100">
        <f t="shared" si="33"/>
        <v>0</v>
      </c>
      <c r="M200" s="121">
        <f>M201+M202</f>
        <v>0</v>
      </c>
      <c r="N200" s="99">
        <f>N201+N202</f>
        <v>0</v>
      </c>
      <c r="O200" s="100">
        <f t="shared" si="34"/>
        <v>0</v>
      </c>
      <c r="P200" s="203"/>
    </row>
    <row r="201" spans="1:16" hidden="1" x14ac:dyDescent="0.25">
      <c r="A201" s="32">
        <v>5121</v>
      </c>
      <c r="B201" s="51" t="s">
        <v>195</v>
      </c>
      <c r="C201" s="301">
        <f t="shared" si="27"/>
        <v>0</v>
      </c>
      <c r="D201" s="227">
        <v>0</v>
      </c>
      <c r="E201" s="54"/>
      <c r="F201" s="135">
        <f t="shared" si="31"/>
        <v>0</v>
      </c>
      <c r="G201" s="227"/>
      <c r="H201" s="228"/>
      <c r="I201" s="100">
        <f t="shared" si="32"/>
        <v>0</v>
      </c>
      <c r="J201" s="227"/>
      <c r="K201" s="228"/>
      <c r="L201" s="100">
        <f t="shared" si="33"/>
        <v>0</v>
      </c>
      <c r="M201" s="111"/>
      <c r="N201" s="54"/>
      <c r="O201" s="100">
        <f t="shared" si="34"/>
        <v>0</v>
      </c>
      <c r="P201" s="203"/>
    </row>
    <row r="202" spans="1:16" ht="24" hidden="1" x14ac:dyDescent="0.25">
      <c r="A202" s="32">
        <v>5129</v>
      </c>
      <c r="B202" s="51" t="s">
        <v>196</v>
      </c>
      <c r="C202" s="301">
        <f t="shared" si="27"/>
        <v>0</v>
      </c>
      <c r="D202" s="227">
        <v>0</v>
      </c>
      <c r="E202" s="54"/>
      <c r="F202" s="135">
        <f t="shared" si="31"/>
        <v>0</v>
      </c>
      <c r="G202" s="227"/>
      <c r="H202" s="228"/>
      <c r="I202" s="100">
        <f t="shared" si="32"/>
        <v>0</v>
      </c>
      <c r="J202" s="227"/>
      <c r="K202" s="228"/>
      <c r="L202" s="100">
        <f t="shared" si="33"/>
        <v>0</v>
      </c>
      <c r="M202" s="111"/>
      <c r="N202" s="54"/>
      <c r="O202" s="100">
        <f t="shared" si="34"/>
        <v>0</v>
      </c>
      <c r="P202" s="203"/>
    </row>
    <row r="203" spans="1:16" hidden="1" x14ac:dyDescent="0.25">
      <c r="A203" s="98">
        <v>5130</v>
      </c>
      <c r="B203" s="51" t="s">
        <v>197</v>
      </c>
      <c r="C203" s="301">
        <f t="shared" si="27"/>
        <v>0</v>
      </c>
      <c r="D203" s="227">
        <v>0</v>
      </c>
      <c r="E203" s="54"/>
      <c r="F203" s="135">
        <f t="shared" si="31"/>
        <v>0</v>
      </c>
      <c r="G203" s="227"/>
      <c r="H203" s="228"/>
      <c r="I203" s="100">
        <f t="shared" si="32"/>
        <v>0</v>
      </c>
      <c r="J203" s="227"/>
      <c r="K203" s="228"/>
      <c r="L203" s="100">
        <f t="shared" si="33"/>
        <v>0</v>
      </c>
      <c r="M203" s="111"/>
      <c r="N203" s="54"/>
      <c r="O203" s="100">
        <f t="shared" si="34"/>
        <v>0</v>
      </c>
      <c r="P203" s="203"/>
    </row>
    <row r="204" spans="1:16" hidden="1" x14ac:dyDescent="0.25">
      <c r="A204" s="98">
        <v>5140</v>
      </c>
      <c r="B204" s="51" t="s">
        <v>198</v>
      </c>
      <c r="C204" s="301">
        <f t="shared" si="27"/>
        <v>0</v>
      </c>
      <c r="D204" s="227">
        <v>0</v>
      </c>
      <c r="E204" s="54"/>
      <c r="F204" s="135">
        <f t="shared" si="31"/>
        <v>0</v>
      </c>
      <c r="G204" s="227"/>
      <c r="H204" s="228"/>
      <c r="I204" s="100">
        <f t="shared" si="32"/>
        <v>0</v>
      </c>
      <c r="J204" s="227"/>
      <c r="K204" s="228"/>
      <c r="L204" s="100">
        <f t="shared" si="33"/>
        <v>0</v>
      </c>
      <c r="M204" s="111"/>
      <c r="N204" s="54"/>
      <c r="O204" s="100">
        <f t="shared" si="34"/>
        <v>0</v>
      </c>
      <c r="P204" s="203"/>
    </row>
    <row r="205" spans="1:16" ht="24" hidden="1" x14ac:dyDescent="0.25">
      <c r="A205" s="98">
        <v>5170</v>
      </c>
      <c r="B205" s="51" t="s">
        <v>199</v>
      </c>
      <c r="C205" s="301">
        <f t="shared" si="27"/>
        <v>0</v>
      </c>
      <c r="D205" s="227">
        <v>0</v>
      </c>
      <c r="E205" s="54"/>
      <c r="F205" s="135">
        <f t="shared" si="31"/>
        <v>0</v>
      </c>
      <c r="G205" s="227"/>
      <c r="H205" s="228"/>
      <c r="I205" s="100">
        <f t="shared" si="32"/>
        <v>0</v>
      </c>
      <c r="J205" s="227"/>
      <c r="K205" s="228"/>
      <c r="L205" s="100">
        <f t="shared" si="33"/>
        <v>0</v>
      </c>
      <c r="M205" s="111"/>
      <c r="N205" s="54"/>
      <c r="O205" s="100">
        <f t="shared" si="34"/>
        <v>0</v>
      </c>
      <c r="P205" s="203"/>
    </row>
    <row r="206" spans="1:16" hidden="1" x14ac:dyDescent="0.25">
      <c r="A206" s="38">
        <v>5200</v>
      </c>
      <c r="B206" s="93" t="s">
        <v>200</v>
      </c>
      <c r="C206" s="486">
        <f t="shared" si="27"/>
        <v>0</v>
      </c>
      <c r="D206" s="217">
        <f>D207+D217+D218+D227+D228+D229+D231</f>
        <v>0</v>
      </c>
      <c r="E206" s="44">
        <f>E207+E217+E218+E227+E228+E229+E231</f>
        <v>0</v>
      </c>
      <c r="F206" s="273">
        <f t="shared" si="31"/>
        <v>0</v>
      </c>
      <c r="G206" s="217">
        <f>G207+G217+G218+G227+G228+G229+G231</f>
        <v>0</v>
      </c>
      <c r="H206" s="94">
        <f>H207+H217+H218+H227+H228+H229+H231</f>
        <v>0</v>
      </c>
      <c r="I206" s="102">
        <f t="shared" si="32"/>
        <v>0</v>
      </c>
      <c r="J206" s="217">
        <f>J207+J217+J218+J227+J228+J229+J231</f>
        <v>0</v>
      </c>
      <c r="K206" s="94">
        <f>K207+K217+K218+K227+K228+K229+K231</f>
        <v>0</v>
      </c>
      <c r="L206" s="102">
        <f t="shared" si="33"/>
        <v>0</v>
      </c>
      <c r="M206" s="109">
        <f>M207+M217+M218+M227+M228+M229+M231</f>
        <v>0</v>
      </c>
      <c r="N206" s="44">
        <f>N207+N217+N218+N227+N228+N229+N231</f>
        <v>0</v>
      </c>
      <c r="O206" s="102">
        <f t="shared" si="34"/>
        <v>0</v>
      </c>
      <c r="P206" s="215"/>
    </row>
    <row r="207" spans="1:16" hidden="1" x14ac:dyDescent="0.25">
      <c r="A207" s="95">
        <v>5210</v>
      </c>
      <c r="B207" s="72" t="s">
        <v>201</v>
      </c>
      <c r="C207" s="491">
        <f t="shared" si="27"/>
        <v>0</v>
      </c>
      <c r="D207" s="117">
        <f>SUM(D208:D216)</f>
        <v>0</v>
      </c>
      <c r="E207" s="96">
        <f>SUM(E208:E216)</f>
        <v>0</v>
      </c>
      <c r="F207" s="276">
        <f t="shared" si="31"/>
        <v>0</v>
      </c>
      <c r="G207" s="117">
        <f>SUM(G208:G216)</f>
        <v>0</v>
      </c>
      <c r="H207" s="163">
        <f>SUM(H208:H216)</f>
        <v>0</v>
      </c>
      <c r="I207" s="97">
        <f t="shared" si="32"/>
        <v>0</v>
      </c>
      <c r="J207" s="117">
        <f>SUM(J208:J216)</f>
        <v>0</v>
      </c>
      <c r="K207" s="163">
        <f>SUM(K208:K216)</f>
        <v>0</v>
      </c>
      <c r="L207" s="97">
        <f t="shared" si="33"/>
        <v>0</v>
      </c>
      <c r="M207" s="122">
        <f>SUM(M208:M216)</f>
        <v>0</v>
      </c>
      <c r="N207" s="96">
        <f>SUM(N208:N216)</f>
        <v>0</v>
      </c>
      <c r="O207" s="97">
        <f t="shared" si="34"/>
        <v>0</v>
      </c>
      <c r="P207" s="255"/>
    </row>
    <row r="208" spans="1:16" hidden="1" x14ac:dyDescent="0.25">
      <c r="A208" s="28">
        <v>5211</v>
      </c>
      <c r="B208" s="46" t="s">
        <v>202</v>
      </c>
      <c r="C208" s="301">
        <f t="shared" si="27"/>
        <v>0</v>
      </c>
      <c r="D208" s="221">
        <v>0</v>
      </c>
      <c r="E208" s="49"/>
      <c r="F208" s="277">
        <f t="shared" si="31"/>
        <v>0</v>
      </c>
      <c r="G208" s="221"/>
      <c r="H208" s="222"/>
      <c r="I208" s="104">
        <f t="shared" si="32"/>
        <v>0</v>
      </c>
      <c r="J208" s="221"/>
      <c r="K208" s="222"/>
      <c r="L208" s="104">
        <f t="shared" si="33"/>
        <v>0</v>
      </c>
      <c r="M208" s="170"/>
      <c r="N208" s="49"/>
      <c r="O208" s="104">
        <f t="shared" si="34"/>
        <v>0</v>
      </c>
      <c r="P208" s="198"/>
    </row>
    <row r="209" spans="1:16" hidden="1" x14ac:dyDescent="0.25">
      <c r="A209" s="32">
        <v>5212</v>
      </c>
      <c r="B209" s="51" t="s">
        <v>203</v>
      </c>
      <c r="C209" s="301">
        <f t="shared" si="27"/>
        <v>0</v>
      </c>
      <c r="D209" s="227">
        <v>0</v>
      </c>
      <c r="E209" s="54"/>
      <c r="F209" s="135">
        <f t="shared" si="31"/>
        <v>0</v>
      </c>
      <c r="G209" s="227"/>
      <c r="H209" s="228"/>
      <c r="I209" s="100">
        <f t="shared" si="32"/>
        <v>0</v>
      </c>
      <c r="J209" s="227"/>
      <c r="K209" s="228"/>
      <c r="L209" s="100">
        <f t="shared" si="33"/>
        <v>0</v>
      </c>
      <c r="M209" s="111"/>
      <c r="N209" s="54"/>
      <c r="O209" s="100">
        <f t="shared" si="34"/>
        <v>0</v>
      </c>
      <c r="P209" s="203"/>
    </row>
    <row r="210" spans="1:16" hidden="1" x14ac:dyDescent="0.25">
      <c r="A210" s="32">
        <v>5213</v>
      </c>
      <c r="B210" s="51" t="s">
        <v>204</v>
      </c>
      <c r="C210" s="301">
        <f t="shared" si="27"/>
        <v>0</v>
      </c>
      <c r="D210" s="227">
        <v>0</v>
      </c>
      <c r="E210" s="54"/>
      <c r="F210" s="135">
        <f t="shared" si="31"/>
        <v>0</v>
      </c>
      <c r="G210" s="227"/>
      <c r="H210" s="228"/>
      <c r="I210" s="100">
        <f t="shared" si="32"/>
        <v>0</v>
      </c>
      <c r="J210" s="227"/>
      <c r="K210" s="228"/>
      <c r="L210" s="100">
        <f t="shared" si="33"/>
        <v>0</v>
      </c>
      <c r="M210" s="111"/>
      <c r="N210" s="54"/>
      <c r="O210" s="100">
        <f t="shared" si="34"/>
        <v>0</v>
      </c>
      <c r="P210" s="203"/>
    </row>
    <row r="211" spans="1:16" hidden="1" x14ac:dyDescent="0.25">
      <c r="A211" s="32">
        <v>5214</v>
      </c>
      <c r="B211" s="51" t="s">
        <v>205</v>
      </c>
      <c r="C211" s="301">
        <f t="shared" si="27"/>
        <v>0</v>
      </c>
      <c r="D211" s="227">
        <v>0</v>
      </c>
      <c r="E211" s="54"/>
      <c r="F211" s="135">
        <f t="shared" si="31"/>
        <v>0</v>
      </c>
      <c r="G211" s="227"/>
      <c r="H211" s="228"/>
      <c r="I211" s="100">
        <f t="shared" si="32"/>
        <v>0</v>
      </c>
      <c r="J211" s="227"/>
      <c r="K211" s="228"/>
      <c r="L211" s="100">
        <f t="shared" si="33"/>
        <v>0</v>
      </c>
      <c r="M211" s="111"/>
      <c r="N211" s="54"/>
      <c r="O211" s="100">
        <f t="shared" si="34"/>
        <v>0</v>
      </c>
      <c r="P211" s="203"/>
    </row>
    <row r="212" spans="1:16" hidden="1" x14ac:dyDescent="0.25">
      <c r="A212" s="32">
        <v>5215</v>
      </c>
      <c r="B212" s="51" t="s">
        <v>206</v>
      </c>
      <c r="C212" s="301">
        <f t="shared" si="27"/>
        <v>0</v>
      </c>
      <c r="D212" s="227">
        <v>0</v>
      </c>
      <c r="E212" s="54"/>
      <c r="F212" s="135">
        <f t="shared" si="31"/>
        <v>0</v>
      </c>
      <c r="G212" s="227"/>
      <c r="H212" s="228"/>
      <c r="I212" s="100">
        <f t="shared" si="32"/>
        <v>0</v>
      </c>
      <c r="J212" s="227"/>
      <c r="K212" s="228"/>
      <c r="L212" s="100">
        <f t="shared" si="33"/>
        <v>0</v>
      </c>
      <c r="M212" s="111"/>
      <c r="N212" s="54"/>
      <c r="O212" s="100">
        <f t="shared" si="34"/>
        <v>0</v>
      </c>
      <c r="P212" s="203"/>
    </row>
    <row r="213" spans="1:16" ht="24" hidden="1" x14ac:dyDescent="0.25">
      <c r="A213" s="32">
        <v>5216</v>
      </c>
      <c r="B213" s="51" t="s">
        <v>207</v>
      </c>
      <c r="C213" s="301">
        <f t="shared" si="27"/>
        <v>0</v>
      </c>
      <c r="D213" s="227">
        <v>0</v>
      </c>
      <c r="E213" s="54"/>
      <c r="F213" s="135">
        <f t="shared" si="31"/>
        <v>0</v>
      </c>
      <c r="G213" s="227"/>
      <c r="H213" s="228"/>
      <c r="I213" s="100">
        <f t="shared" si="32"/>
        <v>0</v>
      </c>
      <c r="J213" s="227"/>
      <c r="K213" s="228"/>
      <c r="L213" s="100">
        <f t="shared" si="33"/>
        <v>0</v>
      </c>
      <c r="M213" s="111"/>
      <c r="N213" s="54"/>
      <c r="O213" s="100">
        <f t="shared" si="34"/>
        <v>0</v>
      </c>
      <c r="P213" s="203"/>
    </row>
    <row r="214" spans="1:16" hidden="1" x14ac:dyDescent="0.25">
      <c r="A214" s="32">
        <v>5217</v>
      </c>
      <c r="B214" s="51" t="s">
        <v>208</v>
      </c>
      <c r="C214" s="301">
        <f t="shared" si="27"/>
        <v>0</v>
      </c>
      <c r="D214" s="227">
        <v>0</v>
      </c>
      <c r="E214" s="54"/>
      <c r="F214" s="135">
        <f t="shared" si="31"/>
        <v>0</v>
      </c>
      <c r="G214" s="227"/>
      <c r="H214" s="228"/>
      <c r="I214" s="100">
        <f t="shared" si="32"/>
        <v>0</v>
      </c>
      <c r="J214" s="227"/>
      <c r="K214" s="228"/>
      <c r="L214" s="100">
        <f t="shared" si="33"/>
        <v>0</v>
      </c>
      <c r="M214" s="111"/>
      <c r="N214" s="54"/>
      <c r="O214" s="100">
        <f t="shared" si="34"/>
        <v>0</v>
      </c>
      <c r="P214" s="203"/>
    </row>
    <row r="215" spans="1:16" hidden="1" x14ac:dyDescent="0.25">
      <c r="A215" s="32">
        <v>5218</v>
      </c>
      <c r="B215" s="51" t="s">
        <v>209</v>
      </c>
      <c r="C215" s="301">
        <f t="shared" si="27"/>
        <v>0</v>
      </c>
      <c r="D215" s="227">
        <v>0</v>
      </c>
      <c r="E215" s="54"/>
      <c r="F215" s="135">
        <f t="shared" si="31"/>
        <v>0</v>
      </c>
      <c r="G215" s="227"/>
      <c r="H215" s="228"/>
      <c r="I215" s="100">
        <f t="shared" si="32"/>
        <v>0</v>
      </c>
      <c r="J215" s="227"/>
      <c r="K215" s="228"/>
      <c r="L215" s="100">
        <f t="shared" si="33"/>
        <v>0</v>
      </c>
      <c r="M215" s="111"/>
      <c r="N215" s="54"/>
      <c r="O215" s="100">
        <f t="shared" si="34"/>
        <v>0</v>
      </c>
      <c r="P215" s="203"/>
    </row>
    <row r="216" spans="1:16" hidden="1" x14ac:dyDescent="0.25">
      <c r="A216" s="32">
        <v>5219</v>
      </c>
      <c r="B216" s="51" t="s">
        <v>210</v>
      </c>
      <c r="C216" s="301">
        <f t="shared" si="27"/>
        <v>0</v>
      </c>
      <c r="D216" s="227">
        <v>0</v>
      </c>
      <c r="E216" s="54"/>
      <c r="F216" s="135">
        <f t="shared" si="31"/>
        <v>0</v>
      </c>
      <c r="G216" s="227"/>
      <c r="H216" s="228"/>
      <c r="I216" s="100">
        <f t="shared" si="32"/>
        <v>0</v>
      </c>
      <c r="J216" s="227"/>
      <c r="K216" s="228"/>
      <c r="L216" s="100">
        <f t="shared" si="33"/>
        <v>0</v>
      </c>
      <c r="M216" s="111"/>
      <c r="N216" s="54"/>
      <c r="O216" s="100">
        <f t="shared" si="34"/>
        <v>0</v>
      </c>
      <c r="P216" s="203"/>
    </row>
    <row r="217" spans="1:16" hidden="1" x14ac:dyDescent="0.25">
      <c r="A217" s="98">
        <v>5220</v>
      </c>
      <c r="B217" s="51" t="s">
        <v>211</v>
      </c>
      <c r="C217" s="301">
        <f t="shared" si="27"/>
        <v>0</v>
      </c>
      <c r="D217" s="227">
        <v>0</v>
      </c>
      <c r="E217" s="54"/>
      <c r="F217" s="135">
        <f t="shared" si="31"/>
        <v>0</v>
      </c>
      <c r="G217" s="227"/>
      <c r="H217" s="228"/>
      <c r="I217" s="100">
        <f t="shared" si="32"/>
        <v>0</v>
      </c>
      <c r="J217" s="227"/>
      <c r="K217" s="228"/>
      <c r="L217" s="100">
        <f t="shared" si="33"/>
        <v>0</v>
      </c>
      <c r="M217" s="111"/>
      <c r="N217" s="54"/>
      <c r="O217" s="100">
        <f t="shared" si="34"/>
        <v>0</v>
      </c>
      <c r="P217" s="203"/>
    </row>
    <row r="218" spans="1:16" hidden="1" x14ac:dyDescent="0.25">
      <c r="A218" s="98">
        <v>5230</v>
      </c>
      <c r="B218" s="51" t="s">
        <v>212</v>
      </c>
      <c r="C218" s="301">
        <f t="shared" si="27"/>
        <v>0</v>
      </c>
      <c r="D218" s="278">
        <f>SUM(D219:D226)</f>
        <v>0</v>
      </c>
      <c r="E218" s="99">
        <f>SUM(E219:E226)</f>
        <v>0</v>
      </c>
      <c r="F218" s="135">
        <f t="shared" si="31"/>
        <v>0</v>
      </c>
      <c r="G218" s="278">
        <f>SUM(G219:G226)</f>
        <v>0</v>
      </c>
      <c r="H218" s="105">
        <f>SUM(H219:H226)</f>
        <v>0</v>
      </c>
      <c r="I218" s="100">
        <f t="shared" si="32"/>
        <v>0</v>
      </c>
      <c r="J218" s="278">
        <f>SUM(J219:J226)</f>
        <v>0</v>
      </c>
      <c r="K218" s="105">
        <f>SUM(K219:K226)</f>
        <v>0</v>
      </c>
      <c r="L218" s="100">
        <f t="shared" si="33"/>
        <v>0</v>
      </c>
      <c r="M218" s="121">
        <f>SUM(M219:M226)</f>
        <v>0</v>
      </c>
      <c r="N218" s="99">
        <f>SUM(N219:N226)</f>
        <v>0</v>
      </c>
      <c r="O218" s="100">
        <f t="shared" si="34"/>
        <v>0</v>
      </c>
      <c r="P218" s="203"/>
    </row>
    <row r="219" spans="1:16" hidden="1" x14ac:dyDescent="0.25">
      <c r="A219" s="32">
        <v>5231</v>
      </c>
      <c r="B219" s="51" t="s">
        <v>213</v>
      </c>
      <c r="C219" s="301">
        <f t="shared" si="27"/>
        <v>0</v>
      </c>
      <c r="D219" s="227">
        <v>0</v>
      </c>
      <c r="E219" s="54"/>
      <c r="F219" s="135">
        <f t="shared" si="31"/>
        <v>0</v>
      </c>
      <c r="G219" s="227"/>
      <c r="H219" s="228"/>
      <c r="I219" s="100">
        <f t="shared" si="32"/>
        <v>0</v>
      </c>
      <c r="J219" s="227"/>
      <c r="K219" s="228"/>
      <c r="L219" s="100">
        <f t="shared" si="33"/>
        <v>0</v>
      </c>
      <c r="M219" s="111"/>
      <c r="N219" s="54"/>
      <c r="O219" s="100">
        <f t="shared" si="34"/>
        <v>0</v>
      </c>
      <c r="P219" s="203"/>
    </row>
    <row r="220" spans="1:16" hidden="1" x14ac:dyDescent="0.25">
      <c r="A220" s="32">
        <v>5232</v>
      </c>
      <c r="B220" s="51" t="s">
        <v>214</v>
      </c>
      <c r="C220" s="301">
        <f t="shared" si="27"/>
        <v>0</v>
      </c>
      <c r="D220" s="227">
        <v>0</v>
      </c>
      <c r="E220" s="54"/>
      <c r="F220" s="135">
        <f t="shared" si="31"/>
        <v>0</v>
      </c>
      <c r="G220" s="227"/>
      <c r="H220" s="228"/>
      <c r="I220" s="100">
        <f t="shared" si="32"/>
        <v>0</v>
      </c>
      <c r="J220" s="227"/>
      <c r="K220" s="228"/>
      <c r="L220" s="100">
        <f t="shared" si="33"/>
        <v>0</v>
      </c>
      <c r="M220" s="111"/>
      <c r="N220" s="54"/>
      <c r="O220" s="100">
        <f t="shared" si="34"/>
        <v>0</v>
      </c>
      <c r="P220" s="203"/>
    </row>
    <row r="221" spans="1:16" hidden="1" x14ac:dyDescent="0.25">
      <c r="A221" s="32">
        <v>5233</v>
      </c>
      <c r="B221" s="51" t="s">
        <v>215</v>
      </c>
      <c r="C221" s="301">
        <f t="shared" si="27"/>
        <v>0</v>
      </c>
      <c r="D221" s="227">
        <v>0</v>
      </c>
      <c r="E221" s="54"/>
      <c r="F221" s="135">
        <f t="shared" si="31"/>
        <v>0</v>
      </c>
      <c r="G221" s="227"/>
      <c r="H221" s="228"/>
      <c r="I221" s="100">
        <f t="shared" si="32"/>
        <v>0</v>
      </c>
      <c r="J221" s="227"/>
      <c r="K221" s="228"/>
      <c r="L221" s="100">
        <f t="shared" si="33"/>
        <v>0</v>
      </c>
      <c r="M221" s="111"/>
      <c r="N221" s="54"/>
      <c r="O221" s="100">
        <f t="shared" si="34"/>
        <v>0</v>
      </c>
      <c r="P221" s="203"/>
    </row>
    <row r="222" spans="1:16" ht="24" hidden="1" x14ac:dyDescent="0.25">
      <c r="A222" s="32">
        <v>5234</v>
      </c>
      <c r="B222" s="51" t="s">
        <v>216</v>
      </c>
      <c r="C222" s="301">
        <f t="shared" si="27"/>
        <v>0</v>
      </c>
      <c r="D222" s="227">
        <v>0</v>
      </c>
      <c r="E222" s="54"/>
      <c r="F222" s="135">
        <f t="shared" si="31"/>
        <v>0</v>
      </c>
      <c r="G222" s="227"/>
      <c r="H222" s="228"/>
      <c r="I222" s="100">
        <f t="shared" si="32"/>
        <v>0</v>
      </c>
      <c r="J222" s="227"/>
      <c r="K222" s="228"/>
      <c r="L222" s="100">
        <f t="shared" si="33"/>
        <v>0</v>
      </c>
      <c r="M222" s="111"/>
      <c r="N222" s="54"/>
      <c r="O222" s="100">
        <f t="shared" si="34"/>
        <v>0</v>
      </c>
      <c r="P222" s="203"/>
    </row>
    <row r="223" spans="1:16" hidden="1" x14ac:dyDescent="0.25">
      <c r="A223" s="32">
        <v>5236</v>
      </c>
      <c r="B223" s="51" t="s">
        <v>217</v>
      </c>
      <c r="C223" s="301">
        <f t="shared" si="27"/>
        <v>0</v>
      </c>
      <c r="D223" s="227">
        <v>0</v>
      </c>
      <c r="E223" s="54"/>
      <c r="F223" s="135">
        <f t="shared" si="31"/>
        <v>0</v>
      </c>
      <c r="G223" s="227"/>
      <c r="H223" s="228"/>
      <c r="I223" s="100">
        <f t="shared" si="32"/>
        <v>0</v>
      </c>
      <c r="J223" s="227"/>
      <c r="K223" s="228"/>
      <c r="L223" s="100">
        <f t="shared" si="33"/>
        <v>0</v>
      </c>
      <c r="M223" s="111"/>
      <c r="N223" s="54"/>
      <c r="O223" s="100">
        <f t="shared" si="34"/>
        <v>0</v>
      </c>
      <c r="P223" s="203"/>
    </row>
    <row r="224" spans="1:16" hidden="1" x14ac:dyDescent="0.25">
      <c r="A224" s="32">
        <v>5237</v>
      </c>
      <c r="B224" s="51" t="s">
        <v>218</v>
      </c>
      <c r="C224" s="301">
        <f t="shared" si="27"/>
        <v>0</v>
      </c>
      <c r="D224" s="227">
        <v>0</v>
      </c>
      <c r="E224" s="54"/>
      <c r="F224" s="135">
        <f t="shared" si="31"/>
        <v>0</v>
      </c>
      <c r="G224" s="227"/>
      <c r="H224" s="228"/>
      <c r="I224" s="100">
        <f t="shared" si="32"/>
        <v>0</v>
      </c>
      <c r="J224" s="227"/>
      <c r="K224" s="228"/>
      <c r="L224" s="100">
        <f t="shared" si="33"/>
        <v>0</v>
      </c>
      <c r="M224" s="111"/>
      <c r="N224" s="54"/>
      <c r="O224" s="100">
        <f t="shared" si="34"/>
        <v>0</v>
      </c>
      <c r="P224" s="203"/>
    </row>
    <row r="225" spans="1:16" ht="24" hidden="1" x14ac:dyDescent="0.25">
      <c r="A225" s="32">
        <v>5238</v>
      </c>
      <c r="B225" s="51" t="s">
        <v>219</v>
      </c>
      <c r="C225" s="301">
        <f t="shared" si="27"/>
        <v>0</v>
      </c>
      <c r="D225" s="227">
        <v>0</v>
      </c>
      <c r="E225" s="54"/>
      <c r="F225" s="135">
        <f t="shared" si="31"/>
        <v>0</v>
      </c>
      <c r="G225" s="227"/>
      <c r="H225" s="228"/>
      <c r="I225" s="100">
        <f t="shared" si="32"/>
        <v>0</v>
      </c>
      <c r="J225" s="227"/>
      <c r="K225" s="228"/>
      <c r="L225" s="100">
        <f t="shared" si="33"/>
        <v>0</v>
      </c>
      <c r="M225" s="111"/>
      <c r="N225" s="54"/>
      <c r="O225" s="100">
        <f t="shared" si="34"/>
        <v>0</v>
      </c>
      <c r="P225" s="203"/>
    </row>
    <row r="226" spans="1:16" ht="24" hidden="1" x14ac:dyDescent="0.25">
      <c r="A226" s="32">
        <v>5239</v>
      </c>
      <c r="B226" s="51" t="s">
        <v>220</v>
      </c>
      <c r="C226" s="301">
        <f t="shared" si="27"/>
        <v>0</v>
      </c>
      <c r="D226" s="227">
        <v>0</v>
      </c>
      <c r="E226" s="54"/>
      <c r="F226" s="135">
        <f t="shared" si="31"/>
        <v>0</v>
      </c>
      <c r="G226" s="227"/>
      <c r="H226" s="228"/>
      <c r="I226" s="100">
        <f t="shared" si="32"/>
        <v>0</v>
      </c>
      <c r="J226" s="227"/>
      <c r="K226" s="228"/>
      <c r="L226" s="100">
        <f t="shared" si="33"/>
        <v>0</v>
      </c>
      <c r="M226" s="111"/>
      <c r="N226" s="54"/>
      <c r="O226" s="100">
        <f t="shared" si="34"/>
        <v>0</v>
      </c>
      <c r="P226" s="203"/>
    </row>
    <row r="227" spans="1:16" ht="24" hidden="1" x14ac:dyDescent="0.25">
      <c r="A227" s="98">
        <v>5240</v>
      </c>
      <c r="B227" s="51" t="s">
        <v>221</v>
      </c>
      <c r="C227" s="301">
        <f t="shared" si="27"/>
        <v>0</v>
      </c>
      <c r="D227" s="227">
        <v>0</v>
      </c>
      <c r="E227" s="54"/>
      <c r="F227" s="135">
        <f t="shared" si="31"/>
        <v>0</v>
      </c>
      <c r="G227" s="227"/>
      <c r="H227" s="228"/>
      <c r="I227" s="100">
        <f t="shared" si="32"/>
        <v>0</v>
      </c>
      <c r="J227" s="227"/>
      <c r="K227" s="228"/>
      <c r="L227" s="100">
        <f t="shared" si="33"/>
        <v>0</v>
      </c>
      <c r="M227" s="111"/>
      <c r="N227" s="54"/>
      <c r="O227" s="100">
        <f t="shared" si="34"/>
        <v>0</v>
      </c>
      <c r="P227" s="203"/>
    </row>
    <row r="228" spans="1:16" hidden="1" x14ac:dyDescent="0.25">
      <c r="A228" s="98">
        <v>5250</v>
      </c>
      <c r="B228" s="51" t="s">
        <v>222</v>
      </c>
      <c r="C228" s="301">
        <f t="shared" si="27"/>
        <v>0</v>
      </c>
      <c r="D228" s="227">
        <v>0</v>
      </c>
      <c r="E228" s="54"/>
      <c r="F228" s="135">
        <f t="shared" si="31"/>
        <v>0</v>
      </c>
      <c r="G228" s="227"/>
      <c r="H228" s="228"/>
      <c r="I228" s="100">
        <f t="shared" si="32"/>
        <v>0</v>
      </c>
      <c r="J228" s="227"/>
      <c r="K228" s="228"/>
      <c r="L228" s="100">
        <f t="shared" si="33"/>
        <v>0</v>
      </c>
      <c r="M228" s="111"/>
      <c r="N228" s="54"/>
      <c r="O228" s="100">
        <f t="shared" si="34"/>
        <v>0</v>
      </c>
      <c r="P228" s="203"/>
    </row>
    <row r="229" spans="1:16" hidden="1" x14ac:dyDescent="0.25">
      <c r="A229" s="98">
        <v>5260</v>
      </c>
      <c r="B229" s="51" t="s">
        <v>223</v>
      </c>
      <c r="C229" s="301">
        <f t="shared" si="27"/>
        <v>0</v>
      </c>
      <c r="D229" s="278">
        <f>SUM(D230)</f>
        <v>0</v>
      </c>
      <c r="E229" s="99">
        <f>SUM(E230)</f>
        <v>0</v>
      </c>
      <c r="F229" s="135">
        <f t="shared" si="31"/>
        <v>0</v>
      </c>
      <c r="G229" s="278">
        <f>SUM(G230)</f>
        <v>0</v>
      </c>
      <c r="H229" s="105">
        <f>SUM(H230)</f>
        <v>0</v>
      </c>
      <c r="I229" s="100">
        <f t="shared" si="32"/>
        <v>0</v>
      </c>
      <c r="J229" s="278">
        <f>SUM(J230)</f>
        <v>0</v>
      </c>
      <c r="K229" s="105">
        <f>SUM(K230)</f>
        <v>0</v>
      </c>
      <c r="L229" s="100">
        <f t="shared" si="33"/>
        <v>0</v>
      </c>
      <c r="M229" s="121">
        <f>SUM(M230)</f>
        <v>0</v>
      </c>
      <c r="N229" s="99">
        <f>SUM(N230)</f>
        <v>0</v>
      </c>
      <c r="O229" s="100">
        <f t="shared" si="34"/>
        <v>0</v>
      </c>
      <c r="P229" s="203"/>
    </row>
    <row r="230" spans="1:16" ht="24" hidden="1" x14ac:dyDescent="0.25">
      <c r="A230" s="32">
        <v>5269</v>
      </c>
      <c r="B230" s="51" t="s">
        <v>224</v>
      </c>
      <c r="C230" s="301">
        <f t="shared" si="27"/>
        <v>0</v>
      </c>
      <c r="D230" s="227">
        <v>0</v>
      </c>
      <c r="E230" s="54"/>
      <c r="F230" s="135">
        <f t="shared" si="31"/>
        <v>0</v>
      </c>
      <c r="G230" s="227"/>
      <c r="H230" s="228"/>
      <c r="I230" s="100">
        <f t="shared" si="32"/>
        <v>0</v>
      </c>
      <c r="J230" s="227"/>
      <c r="K230" s="228"/>
      <c r="L230" s="100">
        <f t="shared" si="33"/>
        <v>0</v>
      </c>
      <c r="M230" s="111"/>
      <c r="N230" s="54"/>
      <c r="O230" s="100">
        <f t="shared" si="34"/>
        <v>0</v>
      </c>
      <c r="P230" s="203"/>
    </row>
    <row r="231" spans="1:16" ht="24" hidden="1" x14ac:dyDescent="0.25">
      <c r="A231" s="95">
        <v>5270</v>
      </c>
      <c r="B231" s="72" t="s">
        <v>225</v>
      </c>
      <c r="C231" s="283">
        <f t="shared" si="27"/>
        <v>0</v>
      </c>
      <c r="D231" s="279">
        <v>0</v>
      </c>
      <c r="E231" s="101"/>
      <c r="F231" s="276">
        <f t="shared" si="31"/>
        <v>0</v>
      </c>
      <c r="G231" s="279"/>
      <c r="H231" s="280"/>
      <c r="I231" s="97">
        <f t="shared" si="32"/>
        <v>0</v>
      </c>
      <c r="J231" s="279"/>
      <c r="K231" s="280"/>
      <c r="L231" s="97">
        <f t="shared" si="33"/>
        <v>0</v>
      </c>
      <c r="M231" s="172"/>
      <c r="N231" s="101"/>
      <c r="O231" s="97">
        <f t="shared" si="34"/>
        <v>0</v>
      </c>
      <c r="P231" s="255"/>
    </row>
    <row r="232" spans="1:16" hidden="1" x14ac:dyDescent="0.25">
      <c r="A232" s="89">
        <v>6000</v>
      </c>
      <c r="B232" s="89" t="s">
        <v>226</v>
      </c>
      <c r="C232" s="496">
        <f t="shared" si="27"/>
        <v>0</v>
      </c>
      <c r="D232" s="270">
        <f>D233+D253+D260</f>
        <v>0</v>
      </c>
      <c r="E232" s="91">
        <f>E233+E253+E260</f>
        <v>0</v>
      </c>
      <c r="F232" s="271">
        <f t="shared" si="31"/>
        <v>0</v>
      </c>
      <c r="G232" s="270">
        <f>G233+G253+G260</f>
        <v>0</v>
      </c>
      <c r="H232" s="272">
        <f>H233+H253+H260</f>
        <v>0</v>
      </c>
      <c r="I232" s="92">
        <f t="shared" si="32"/>
        <v>0</v>
      </c>
      <c r="J232" s="270">
        <f>J233+J253+J260</f>
        <v>0</v>
      </c>
      <c r="K232" s="272">
        <f>K233+K253+K260</f>
        <v>0</v>
      </c>
      <c r="L232" s="92">
        <f t="shared" si="33"/>
        <v>0</v>
      </c>
      <c r="M232" s="123">
        <f>M233+M253+M260</f>
        <v>0</v>
      </c>
      <c r="N232" s="91">
        <f>N233+N253+N260</f>
        <v>0</v>
      </c>
      <c r="O232" s="92">
        <f t="shared" si="34"/>
        <v>0</v>
      </c>
      <c r="P232" s="355"/>
    </row>
    <row r="233" spans="1:16" hidden="1" x14ac:dyDescent="0.25">
      <c r="A233" s="64">
        <v>6200</v>
      </c>
      <c r="B233" s="108" t="s">
        <v>227</v>
      </c>
      <c r="C233" s="498">
        <f>F233+I233+L233+O233</f>
        <v>0</v>
      </c>
      <c r="D233" s="294">
        <f>SUM(D234,D235,D237,D240,D246,D247,D248)</f>
        <v>0</v>
      </c>
      <c r="E233" s="116">
        <f>SUM(E234,E235,E237,E240,E246,E247,E248)</f>
        <v>0</v>
      </c>
      <c r="F233" s="295">
        <f>D233+E233</f>
        <v>0</v>
      </c>
      <c r="G233" s="294">
        <f>SUM(G234,G235,G237,G240,G246,G247,G248)</f>
        <v>0</v>
      </c>
      <c r="H233" s="296">
        <f>SUM(H234,H235,H237,H240,H246,H247,H248)</f>
        <v>0</v>
      </c>
      <c r="I233" s="274">
        <f t="shared" si="32"/>
        <v>0</v>
      </c>
      <c r="J233" s="294">
        <f>SUM(J234,J235,J237,J240,J246,J247,J248)</f>
        <v>0</v>
      </c>
      <c r="K233" s="296">
        <f>SUM(K234,K235,K237,K240,K246,K247,K248)</f>
        <v>0</v>
      </c>
      <c r="L233" s="274">
        <f t="shared" si="33"/>
        <v>0</v>
      </c>
      <c r="M233" s="124">
        <f>SUM(M234,M235,M237,M240,M246,M247,M248)</f>
        <v>0</v>
      </c>
      <c r="N233" s="116">
        <f>SUM(N234,N235,N237,N240,N246,N247,N248)</f>
        <v>0</v>
      </c>
      <c r="O233" s="274">
        <f t="shared" si="34"/>
        <v>0</v>
      </c>
      <c r="P233" s="275"/>
    </row>
    <row r="234" spans="1:16" ht="24" hidden="1" x14ac:dyDescent="0.25">
      <c r="A234" s="155">
        <v>6220</v>
      </c>
      <c r="B234" s="46" t="s">
        <v>228</v>
      </c>
      <c r="C234" s="487">
        <f t="shared" si="27"/>
        <v>0</v>
      </c>
      <c r="D234" s="221">
        <v>0</v>
      </c>
      <c r="E234" s="49"/>
      <c r="F234" s="277">
        <f t="shared" si="31"/>
        <v>0</v>
      </c>
      <c r="G234" s="221"/>
      <c r="H234" s="222"/>
      <c r="I234" s="104">
        <f t="shared" si="32"/>
        <v>0</v>
      </c>
      <c r="J234" s="221"/>
      <c r="K234" s="222"/>
      <c r="L234" s="104">
        <f t="shared" si="33"/>
        <v>0</v>
      </c>
      <c r="M234" s="170"/>
      <c r="N234" s="49"/>
      <c r="O234" s="104">
        <f t="shared" si="34"/>
        <v>0</v>
      </c>
      <c r="P234" s="198"/>
    </row>
    <row r="235" spans="1:16" hidden="1" x14ac:dyDescent="0.25">
      <c r="A235" s="98">
        <v>6230</v>
      </c>
      <c r="B235" s="51" t="s">
        <v>229</v>
      </c>
      <c r="C235" s="301">
        <f t="shared" si="27"/>
        <v>0</v>
      </c>
      <c r="D235" s="278">
        <f>SUM(D236)</f>
        <v>0</v>
      </c>
      <c r="E235" s="105">
        <f>SUM(E236)</f>
        <v>0</v>
      </c>
      <c r="F235" s="135">
        <f t="shared" si="31"/>
        <v>0</v>
      </c>
      <c r="G235" s="278">
        <f>SUM(G236)</f>
        <v>0</v>
      </c>
      <c r="H235" s="105">
        <f>SUM(H236)</f>
        <v>0</v>
      </c>
      <c r="I235" s="100">
        <f t="shared" si="32"/>
        <v>0</v>
      </c>
      <c r="J235" s="278">
        <f>SUM(J236)</f>
        <v>0</v>
      </c>
      <c r="K235" s="105">
        <f>SUM(K236)</f>
        <v>0</v>
      </c>
      <c r="L235" s="100">
        <f t="shared" si="33"/>
        <v>0</v>
      </c>
      <c r="M235" s="278">
        <f>SUM(M236)</f>
        <v>0</v>
      </c>
      <c r="N235" s="105">
        <f>SUM(N236)</f>
        <v>0</v>
      </c>
      <c r="O235" s="100">
        <f t="shared" si="34"/>
        <v>0</v>
      </c>
      <c r="P235" s="203"/>
    </row>
    <row r="236" spans="1:16" ht="24" hidden="1" x14ac:dyDescent="0.25">
      <c r="A236" s="32">
        <v>6239</v>
      </c>
      <c r="B236" s="46" t="s">
        <v>230</v>
      </c>
      <c r="C236" s="301">
        <f t="shared" si="27"/>
        <v>0</v>
      </c>
      <c r="D236" s="227">
        <v>0</v>
      </c>
      <c r="E236" s="54"/>
      <c r="F236" s="135">
        <f t="shared" si="31"/>
        <v>0</v>
      </c>
      <c r="G236" s="227"/>
      <c r="H236" s="228"/>
      <c r="I236" s="100">
        <f t="shared" si="32"/>
        <v>0</v>
      </c>
      <c r="J236" s="227"/>
      <c r="K236" s="228"/>
      <c r="L236" s="100">
        <f t="shared" si="33"/>
        <v>0</v>
      </c>
      <c r="M236" s="111"/>
      <c r="N236" s="54"/>
      <c r="O236" s="100">
        <f t="shared" si="34"/>
        <v>0</v>
      </c>
      <c r="P236" s="203"/>
    </row>
    <row r="237" spans="1:16" ht="24" hidden="1" x14ac:dyDescent="0.25">
      <c r="A237" s="98">
        <v>6240</v>
      </c>
      <c r="B237" s="51" t="s">
        <v>231</v>
      </c>
      <c r="C237" s="301">
        <f t="shared" si="27"/>
        <v>0</v>
      </c>
      <c r="D237" s="278">
        <f>SUM(D238:D239)</f>
        <v>0</v>
      </c>
      <c r="E237" s="99">
        <f>SUM(E238:E239)</f>
        <v>0</v>
      </c>
      <c r="F237" s="135">
        <f t="shared" si="31"/>
        <v>0</v>
      </c>
      <c r="G237" s="278">
        <f>SUM(G238:G239)</f>
        <v>0</v>
      </c>
      <c r="H237" s="105">
        <f>SUM(H238:H239)</f>
        <v>0</v>
      </c>
      <c r="I237" s="100">
        <f t="shared" si="32"/>
        <v>0</v>
      </c>
      <c r="J237" s="278">
        <f>SUM(J238:J239)</f>
        <v>0</v>
      </c>
      <c r="K237" s="105">
        <f>SUM(K238:K239)</f>
        <v>0</v>
      </c>
      <c r="L237" s="100">
        <f t="shared" si="33"/>
        <v>0</v>
      </c>
      <c r="M237" s="121">
        <f>SUM(M238:M239)</f>
        <v>0</v>
      </c>
      <c r="N237" s="99">
        <f>SUM(N238:N239)</f>
        <v>0</v>
      </c>
      <c r="O237" s="100">
        <f t="shared" si="34"/>
        <v>0</v>
      </c>
      <c r="P237" s="203"/>
    </row>
    <row r="238" spans="1:16" hidden="1" x14ac:dyDescent="0.25">
      <c r="A238" s="32">
        <v>6241</v>
      </c>
      <c r="B238" s="51" t="s">
        <v>232</v>
      </c>
      <c r="C238" s="301">
        <f t="shared" si="27"/>
        <v>0</v>
      </c>
      <c r="D238" s="227">
        <v>0</v>
      </c>
      <c r="E238" s="54"/>
      <c r="F238" s="135">
        <f t="shared" si="31"/>
        <v>0</v>
      </c>
      <c r="G238" s="227"/>
      <c r="H238" s="228"/>
      <c r="I238" s="100">
        <f t="shared" si="32"/>
        <v>0</v>
      </c>
      <c r="J238" s="227"/>
      <c r="K238" s="228"/>
      <c r="L238" s="100">
        <f t="shared" si="33"/>
        <v>0</v>
      </c>
      <c r="M238" s="111"/>
      <c r="N238" s="54"/>
      <c r="O238" s="100">
        <f t="shared" si="34"/>
        <v>0</v>
      </c>
      <c r="P238" s="203"/>
    </row>
    <row r="239" spans="1:16" hidden="1" x14ac:dyDescent="0.25">
      <c r="A239" s="32">
        <v>6242</v>
      </c>
      <c r="B239" s="51" t="s">
        <v>233</v>
      </c>
      <c r="C239" s="301">
        <f t="shared" si="27"/>
        <v>0</v>
      </c>
      <c r="D239" s="227">
        <v>0</v>
      </c>
      <c r="E239" s="54"/>
      <c r="F239" s="135">
        <f t="shared" si="31"/>
        <v>0</v>
      </c>
      <c r="G239" s="227"/>
      <c r="H239" s="228"/>
      <c r="I239" s="100">
        <f t="shared" si="32"/>
        <v>0</v>
      </c>
      <c r="J239" s="227"/>
      <c r="K239" s="228"/>
      <c r="L239" s="100">
        <f t="shared" si="33"/>
        <v>0</v>
      </c>
      <c r="M239" s="111"/>
      <c r="N239" s="54"/>
      <c r="O239" s="100">
        <f t="shared" si="34"/>
        <v>0</v>
      </c>
      <c r="P239" s="203"/>
    </row>
    <row r="240" spans="1:16" ht="24" hidden="1" x14ac:dyDescent="0.25">
      <c r="A240" s="98">
        <v>6250</v>
      </c>
      <c r="B240" s="51" t="s">
        <v>234</v>
      </c>
      <c r="C240" s="301">
        <f t="shared" si="27"/>
        <v>0</v>
      </c>
      <c r="D240" s="278">
        <f>SUM(D241:D245)</f>
        <v>0</v>
      </c>
      <c r="E240" s="99">
        <f>SUM(E241:E245)</f>
        <v>0</v>
      </c>
      <c r="F240" s="135">
        <f t="shared" si="31"/>
        <v>0</v>
      </c>
      <c r="G240" s="278">
        <f>SUM(G241:G245)</f>
        <v>0</v>
      </c>
      <c r="H240" s="105">
        <f>SUM(H241:H245)</f>
        <v>0</v>
      </c>
      <c r="I240" s="100">
        <f t="shared" si="32"/>
        <v>0</v>
      </c>
      <c r="J240" s="278">
        <f>SUM(J241:J245)</f>
        <v>0</v>
      </c>
      <c r="K240" s="105">
        <f>SUM(K241:K245)</f>
        <v>0</v>
      </c>
      <c r="L240" s="100">
        <f t="shared" si="33"/>
        <v>0</v>
      </c>
      <c r="M240" s="121">
        <f>SUM(M241:M245)</f>
        <v>0</v>
      </c>
      <c r="N240" s="99">
        <f>SUM(N241:N245)</f>
        <v>0</v>
      </c>
      <c r="O240" s="100">
        <f t="shared" si="34"/>
        <v>0</v>
      </c>
      <c r="P240" s="203"/>
    </row>
    <row r="241" spans="1:16" hidden="1" x14ac:dyDescent="0.25">
      <c r="A241" s="32">
        <v>6252</v>
      </c>
      <c r="B241" s="51" t="s">
        <v>235</v>
      </c>
      <c r="C241" s="301">
        <f t="shared" si="27"/>
        <v>0</v>
      </c>
      <c r="D241" s="227">
        <v>0</v>
      </c>
      <c r="E241" s="54"/>
      <c r="F241" s="135">
        <f t="shared" si="31"/>
        <v>0</v>
      </c>
      <c r="G241" s="227"/>
      <c r="H241" s="228"/>
      <c r="I241" s="100">
        <f t="shared" si="32"/>
        <v>0</v>
      </c>
      <c r="J241" s="227"/>
      <c r="K241" s="228"/>
      <c r="L241" s="100">
        <f t="shared" si="33"/>
        <v>0</v>
      </c>
      <c r="M241" s="111"/>
      <c r="N241" s="54"/>
      <c r="O241" s="100">
        <f t="shared" si="34"/>
        <v>0</v>
      </c>
      <c r="P241" s="203"/>
    </row>
    <row r="242" spans="1:16" hidden="1" x14ac:dyDescent="0.25">
      <c r="A242" s="32">
        <v>6253</v>
      </c>
      <c r="B242" s="51" t="s">
        <v>236</v>
      </c>
      <c r="C242" s="301">
        <f t="shared" si="27"/>
        <v>0</v>
      </c>
      <c r="D242" s="227">
        <v>0</v>
      </c>
      <c r="E242" s="54"/>
      <c r="F242" s="135">
        <f t="shared" si="31"/>
        <v>0</v>
      </c>
      <c r="G242" s="227"/>
      <c r="H242" s="228"/>
      <c r="I242" s="100">
        <f t="shared" si="32"/>
        <v>0</v>
      </c>
      <c r="J242" s="227"/>
      <c r="K242" s="228"/>
      <c r="L242" s="100">
        <f t="shared" si="33"/>
        <v>0</v>
      </c>
      <c r="M242" s="111"/>
      <c r="N242" s="54"/>
      <c r="O242" s="100">
        <f t="shared" si="34"/>
        <v>0</v>
      </c>
      <c r="P242" s="203"/>
    </row>
    <row r="243" spans="1:16" ht="24" hidden="1" x14ac:dyDescent="0.25">
      <c r="A243" s="32">
        <v>6254</v>
      </c>
      <c r="B243" s="51" t="s">
        <v>237</v>
      </c>
      <c r="C243" s="301">
        <f t="shared" si="27"/>
        <v>0</v>
      </c>
      <c r="D243" s="227">
        <v>0</v>
      </c>
      <c r="E243" s="54"/>
      <c r="F243" s="135">
        <f t="shared" si="31"/>
        <v>0</v>
      </c>
      <c r="G243" s="227"/>
      <c r="H243" s="228"/>
      <c r="I243" s="100">
        <f t="shared" si="32"/>
        <v>0</v>
      </c>
      <c r="J243" s="227"/>
      <c r="K243" s="228"/>
      <c r="L243" s="100">
        <f t="shared" si="33"/>
        <v>0</v>
      </c>
      <c r="M243" s="111"/>
      <c r="N243" s="54"/>
      <c r="O243" s="100">
        <f t="shared" si="34"/>
        <v>0</v>
      </c>
      <c r="P243" s="203"/>
    </row>
    <row r="244" spans="1:16" ht="24" hidden="1" x14ac:dyDescent="0.25">
      <c r="A244" s="32">
        <v>6255</v>
      </c>
      <c r="B244" s="51" t="s">
        <v>238</v>
      </c>
      <c r="C244" s="301">
        <f t="shared" si="27"/>
        <v>0</v>
      </c>
      <c r="D244" s="227">
        <v>0</v>
      </c>
      <c r="E244" s="54"/>
      <c r="F244" s="135">
        <f t="shared" si="31"/>
        <v>0</v>
      </c>
      <c r="G244" s="227"/>
      <c r="H244" s="228"/>
      <c r="I244" s="100">
        <f t="shared" si="32"/>
        <v>0</v>
      </c>
      <c r="J244" s="227"/>
      <c r="K244" s="228"/>
      <c r="L244" s="100">
        <f t="shared" si="33"/>
        <v>0</v>
      </c>
      <c r="M244" s="111"/>
      <c r="N244" s="54"/>
      <c r="O244" s="100">
        <f t="shared" si="34"/>
        <v>0</v>
      </c>
      <c r="P244" s="203"/>
    </row>
    <row r="245" spans="1:16" hidden="1" x14ac:dyDescent="0.25">
      <c r="A245" s="32">
        <v>6259</v>
      </c>
      <c r="B245" s="51" t="s">
        <v>239</v>
      </c>
      <c r="C245" s="301">
        <f t="shared" si="27"/>
        <v>0</v>
      </c>
      <c r="D245" s="227">
        <v>0</v>
      </c>
      <c r="E245" s="54"/>
      <c r="F245" s="135">
        <f t="shared" si="31"/>
        <v>0</v>
      </c>
      <c r="G245" s="227"/>
      <c r="H245" s="228"/>
      <c r="I245" s="100">
        <f t="shared" si="32"/>
        <v>0</v>
      </c>
      <c r="J245" s="227"/>
      <c r="K245" s="228"/>
      <c r="L245" s="100">
        <f t="shared" si="33"/>
        <v>0</v>
      </c>
      <c r="M245" s="111"/>
      <c r="N245" s="54"/>
      <c r="O245" s="100">
        <f t="shared" si="34"/>
        <v>0</v>
      </c>
      <c r="P245" s="203"/>
    </row>
    <row r="246" spans="1:16" ht="24" hidden="1" x14ac:dyDescent="0.25">
      <c r="A246" s="98">
        <v>6260</v>
      </c>
      <c r="B246" s="51" t="s">
        <v>240</v>
      </c>
      <c r="C246" s="301">
        <f t="shared" si="27"/>
        <v>0</v>
      </c>
      <c r="D246" s="227">
        <v>0</v>
      </c>
      <c r="E246" s="54"/>
      <c r="F246" s="135">
        <f t="shared" ref="F246:F298" si="38">D246+E246</f>
        <v>0</v>
      </c>
      <c r="G246" s="227"/>
      <c r="H246" s="228"/>
      <c r="I246" s="100">
        <f t="shared" ref="I246:I298" si="39">G246+H246</f>
        <v>0</v>
      </c>
      <c r="J246" s="227"/>
      <c r="K246" s="228"/>
      <c r="L246" s="100">
        <f t="shared" ref="L246:L298" si="40">J246+K246</f>
        <v>0</v>
      </c>
      <c r="M246" s="111"/>
      <c r="N246" s="54"/>
      <c r="O246" s="100">
        <f t="shared" ref="O246:O275" si="41">M246+N246</f>
        <v>0</v>
      </c>
      <c r="P246" s="203"/>
    </row>
    <row r="247" spans="1:16" hidden="1" x14ac:dyDescent="0.25">
      <c r="A247" s="98">
        <v>6270</v>
      </c>
      <c r="B247" s="51" t="s">
        <v>241</v>
      </c>
      <c r="C247" s="301">
        <f t="shared" si="27"/>
        <v>0</v>
      </c>
      <c r="D247" s="227">
        <v>0</v>
      </c>
      <c r="E247" s="54"/>
      <c r="F247" s="135">
        <f t="shared" si="38"/>
        <v>0</v>
      </c>
      <c r="G247" s="227"/>
      <c r="H247" s="228"/>
      <c r="I247" s="100">
        <f t="shared" si="39"/>
        <v>0</v>
      </c>
      <c r="J247" s="227"/>
      <c r="K247" s="228"/>
      <c r="L247" s="100">
        <f t="shared" si="40"/>
        <v>0</v>
      </c>
      <c r="M247" s="111"/>
      <c r="N247" s="54"/>
      <c r="O247" s="100">
        <f t="shared" si="41"/>
        <v>0</v>
      </c>
      <c r="P247" s="203"/>
    </row>
    <row r="248" spans="1:16" ht="24" hidden="1" x14ac:dyDescent="0.25">
      <c r="A248" s="155">
        <v>6290</v>
      </c>
      <c r="B248" s="46" t="s">
        <v>242</v>
      </c>
      <c r="C248" s="301">
        <f t="shared" si="27"/>
        <v>0</v>
      </c>
      <c r="D248" s="281">
        <f>SUM(D249:D252)</f>
        <v>0</v>
      </c>
      <c r="E248" s="103">
        <f>SUM(E249:E252)</f>
        <v>0</v>
      </c>
      <c r="F248" s="277">
        <f t="shared" si="38"/>
        <v>0</v>
      </c>
      <c r="G248" s="281">
        <f>SUM(G249:G252)</f>
        <v>0</v>
      </c>
      <c r="H248" s="282">
        <f t="shared" ref="H248" si="42">SUM(H249:H252)</f>
        <v>0</v>
      </c>
      <c r="I248" s="104">
        <f t="shared" si="39"/>
        <v>0</v>
      </c>
      <c r="J248" s="281">
        <f>SUM(J249:J252)</f>
        <v>0</v>
      </c>
      <c r="K248" s="282">
        <f t="shared" ref="K248" si="43">SUM(K249:K252)</f>
        <v>0</v>
      </c>
      <c r="L248" s="104">
        <f t="shared" si="40"/>
        <v>0</v>
      </c>
      <c r="M248" s="128">
        <f t="shared" ref="M248:N248" si="44">SUM(M249:M252)</f>
        <v>0</v>
      </c>
      <c r="N248" s="289">
        <f t="shared" si="44"/>
        <v>0</v>
      </c>
      <c r="O248" s="290">
        <f t="shared" si="41"/>
        <v>0</v>
      </c>
      <c r="P248" s="291"/>
    </row>
    <row r="249" spans="1:16" hidden="1" x14ac:dyDescent="0.25">
      <c r="A249" s="32">
        <v>6291</v>
      </c>
      <c r="B249" s="51" t="s">
        <v>243</v>
      </c>
      <c r="C249" s="301">
        <f t="shared" si="27"/>
        <v>0</v>
      </c>
      <c r="D249" s="227">
        <v>0</v>
      </c>
      <c r="E249" s="54"/>
      <c r="F249" s="135">
        <f t="shared" si="38"/>
        <v>0</v>
      </c>
      <c r="G249" s="227"/>
      <c r="H249" s="228"/>
      <c r="I249" s="100">
        <f t="shared" si="39"/>
        <v>0</v>
      </c>
      <c r="J249" s="227"/>
      <c r="K249" s="228"/>
      <c r="L249" s="100">
        <f t="shared" si="40"/>
        <v>0</v>
      </c>
      <c r="M249" s="111"/>
      <c r="N249" s="54"/>
      <c r="O249" s="100">
        <f t="shared" si="41"/>
        <v>0</v>
      </c>
      <c r="P249" s="203"/>
    </row>
    <row r="250" spans="1:16" hidden="1" x14ac:dyDescent="0.25">
      <c r="A250" s="32">
        <v>6292</v>
      </c>
      <c r="B250" s="51" t="s">
        <v>244</v>
      </c>
      <c r="C250" s="301">
        <f t="shared" si="27"/>
        <v>0</v>
      </c>
      <c r="D250" s="227">
        <v>0</v>
      </c>
      <c r="E250" s="54"/>
      <c r="F250" s="135">
        <f t="shared" si="38"/>
        <v>0</v>
      </c>
      <c r="G250" s="227"/>
      <c r="H250" s="228"/>
      <c r="I250" s="100">
        <f t="shared" si="39"/>
        <v>0</v>
      </c>
      <c r="J250" s="227"/>
      <c r="K250" s="228"/>
      <c r="L250" s="100">
        <f t="shared" si="40"/>
        <v>0</v>
      </c>
      <c r="M250" s="111"/>
      <c r="N250" s="54"/>
      <c r="O250" s="100">
        <f t="shared" si="41"/>
        <v>0</v>
      </c>
      <c r="P250" s="203"/>
    </row>
    <row r="251" spans="1:16" ht="72" hidden="1" x14ac:dyDescent="0.25">
      <c r="A251" s="32">
        <v>6296</v>
      </c>
      <c r="B251" s="51" t="s">
        <v>245</v>
      </c>
      <c r="C251" s="301">
        <f t="shared" si="27"/>
        <v>0</v>
      </c>
      <c r="D251" s="227">
        <v>0</v>
      </c>
      <c r="E251" s="54"/>
      <c r="F251" s="135">
        <f t="shared" si="38"/>
        <v>0</v>
      </c>
      <c r="G251" s="227"/>
      <c r="H251" s="228"/>
      <c r="I251" s="100">
        <f t="shared" si="39"/>
        <v>0</v>
      </c>
      <c r="J251" s="227"/>
      <c r="K251" s="228"/>
      <c r="L251" s="100">
        <f t="shared" si="40"/>
        <v>0</v>
      </c>
      <c r="M251" s="111"/>
      <c r="N251" s="54"/>
      <c r="O251" s="100">
        <f t="shared" si="41"/>
        <v>0</v>
      </c>
      <c r="P251" s="203"/>
    </row>
    <row r="252" spans="1:16" ht="36" hidden="1" x14ac:dyDescent="0.25">
      <c r="A252" s="32">
        <v>6299</v>
      </c>
      <c r="B252" s="51" t="s">
        <v>246</v>
      </c>
      <c r="C252" s="301">
        <f t="shared" si="27"/>
        <v>0</v>
      </c>
      <c r="D252" s="227">
        <v>0</v>
      </c>
      <c r="E252" s="54"/>
      <c r="F252" s="135">
        <f t="shared" si="38"/>
        <v>0</v>
      </c>
      <c r="G252" s="227"/>
      <c r="H252" s="228"/>
      <c r="I252" s="100">
        <f t="shared" si="39"/>
        <v>0</v>
      </c>
      <c r="J252" s="227"/>
      <c r="K252" s="228"/>
      <c r="L252" s="100">
        <f t="shared" si="40"/>
        <v>0</v>
      </c>
      <c r="M252" s="111"/>
      <c r="N252" s="54"/>
      <c r="O252" s="100">
        <f t="shared" si="41"/>
        <v>0</v>
      </c>
      <c r="P252" s="203"/>
    </row>
    <row r="253" spans="1:16" hidden="1" x14ac:dyDescent="0.25">
      <c r="A253" s="38">
        <v>6300</v>
      </c>
      <c r="B253" s="93" t="s">
        <v>247</v>
      </c>
      <c r="C253" s="486">
        <f t="shared" si="27"/>
        <v>0</v>
      </c>
      <c r="D253" s="217">
        <f>SUM(D254,D258,D259)</f>
        <v>0</v>
      </c>
      <c r="E253" s="44">
        <f>SUM(E254,E258,E259)</f>
        <v>0</v>
      </c>
      <c r="F253" s="273">
        <f t="shared" si="38"/>
        <v>0</v>
      </c>
      <c r="G253" s="217">
        <f>SUM(G254,G258,G259)</f>
        <v>0</v>
      </c>
      <c r="H253" s="94">
        <f t="shared" ref="H253" si="45">SUM(H254,H258,H259)</f>
        <v>0</v>
      </c>
      <c r="I253" s="102">
        <f t="shared" si="39"/>
        <v>0</v>
      </c>
      <c r="J253" s="217">
        <f>SUM(J254,J258,J259)</f>
        <v>0</v>
      </c>
      <c r="K253" s="94">
        <f t="shared" ref="K253" si="46">SUM(K254,K258,K259)</f>
        <v>0</v>
      </c>
      <c r="L253" s="102">
        <f t="shared" si="40"/>
        <v>0</v>
      </c>
      <c r="M253" s="164">
        <f t="shared" ref="M253:N253" si="47">SUM(M254,M258,M259)</f>
        <v>0</v>
      </c>
      <c r="N253" s="149">
        <f t="shared" si="47"/>
        <v>0</v>
      </c>
      <c r="O253" s="150">
        <f t="shared" si="41"/>
        <v>0</v>
      </c>
      <c r="P253" s="284"/>
    </row>
    <row r="254" spans="1:16" ht="24" hidden="1" x14ac:dyDescent="0.25">
      <c r="A254" s="155">
        <v>6320</v>
      </c>
      <c r="B254" s="46" t="s">
        <v>248</v>
      </c>
      <c r="C254" s="497">
        <f t="shared" si="27"/>
        <v>0</v>
      </c>
      <c r="D254" s="281">
        <f>SUM(D255:D257)</f>
        <v>0</v>
      </c>
      <c r="E254" s="103">
        <f>SUM(E255:E257)</f>
        <v>0</v>
      </c>
      <c r="F254" s="277">
        <f t="shared" si="38"/>
        <v>0</v>
      </c>
      <c r="G254" s="281">
        <f>SUM(G255:G257)</f>
        <v>0</v>
      </c>
      <c r="H254" s="282">
        <f t="shared" ref="H254" si="48">SUM(H255:H257)</f>
        <v>0</v>
      </c>
      <c r="I254" s="104">
        <f t="shared" si="39"/>
        <v>0</v>
      </c>
      <c r="J254" s="281">
        <f>SUM(J255:J257)</f>
        <v>0</v>
      </c>
      <c r="K254" s="282">
        <f t="shared" ref="K254" si="49">SUM(K255:K257)</f>
        <v>0</v>
      </c>
      <c r="L254" s="104">
        <f t="shared" si="40"/>
        <v>0</v>
      </c>
      <c r="M254" s="125">
        <f t="shared" ref="M254:N254" si="50">SUM(M255:M257)</f>
        <v>0</v>
      </c>
      <c r="N254" s="103">
        <f t="shared" si="50"/>
        <v>0</v>
      </c>
      <c r="O254" s="104">
        <f t="shared" si="41"/>
        <v>0</v>
      </c>
      <c r="P254" s="198"/>
    </row>
    <row r="255" spans="1:16" hidden="1" x14ac:dyDescent="0.25">
      <c r="A255" s="32">
        <v>6322</v>
      </c>
      <c r="B255" s="51" t="s">
        <v>249</v>
      </c>
      <c r="C255" s="301">
        <f t="shared" si="27"/>
        <v>0</v>
      </c>
      <c r="D255" s="227">
        <v>0</v>
      </c>
      <c r="E255" s="54"/>
      <c r="F255" s="135">
        <f t="shared" si="38"/>
        <v>0</v>
      </c>
      <c r="G255" s="227"/>
      <c r="H255" s="228"/>
      <c r="I255" s="100">
        <f t="shared" si="39"/>
        <v>0</v>
      </c>
      <c r="J255" s="227"/>
      <c r="K255" s="228"/>
      <c r="L255" s="100">
        <f t="shared" si="40"/>
        <v>0</v>
      </c>
      <c r="M255" s="111"/>
      <c r="N255" s="54"/>
      <c r="O255" s="100">
        <f t="shared" si="41"/>
        <v>0</v>
      </c>
      <c r="P255" s="203"/>
    </row>
    <row r="256" spans="1:16" ht="24" hidden="1" x14ac:dyDescent="0.25">
      <c r="A256" s="32">
        <v>6323</v>
      </c>
      <c r="B256" s="51" t="s">
        <v>250</v>
      </c>
      <c r="C256" s="301">
        <f t="shared" si="27"/>
        <v>0</v>
      </c>
      <c r="D256" s="227">
        <v>0</v>
      </c>
      <c r="E256" s="54"/>
      <c r="F256" s="135">
        <f t="shared" si="38"/>
        <v>0</v>
      </c>
      <c r="G256" s="227"/>
      <c r="H256" s="228"/>
      <c r="I256" s="100">
        <f t="shared" si="39"/>
        <v>0</v>
      </c>
      <c r="J256" s="227"/>
      <c r="K256" s="228"/>
      <c r="L256" s="100">
        <f t="shared" si="40"/>
        <v>0</v>
      </c>
      <c r="M256" s="111"/>
      <c r="N256" s="54"/>
      <c r="O256" s="100">
        <f t="shared" si="41"/>
        <v>0</v>
      </c>
      <c r="P256" s="203"/>
    </row>
    <row r="257" spans="1:16" ht="24" hidden="1" x14ac:dyDescent="0.25">
      <c r="A257" s="28">
        <v>6324</v>
      </c>
      <c r="B257" s="46" t="s">
        <v>308</v>
      </c>
      <c r="C257" s="301">
        <f t="shared" si="27"/>
        <v>0</v>
      </c>
      <c r="D257" s="221">
        <v>0</v>
      </c>
      <c r="E257" s="49"/>
      <c r="F257" s="277">
        <f t="shared" si="38"/>
        <v>0</v>
      </c>
      <c r="G257" s="221"/>
      <c r="H257" s="222"/>
      <c r="I257" s="104">
        <f t="shared" si="39"/>
        <v>0</v>
      </c>
      <c r="J257" s="221"/>
      <c r="K257" s="222"/>
      <c r="L257" s="104">
        <f t="shared" si="40"/>
        <v>0</v>
      </c>
      <c r="M257" s="170"/>
      <c r="N257" s="49"/>
      <c r="O257" s="104">
        <f t="shared" si="41"/>
        <v>0</v>
      </c>
      <c r="P257" s="198"/>
    </row>
    <row r="258" spans="1:16" ht="24" hidden="1" x14ac:dyDescent="0.25">
      <c r="A258" s="131">
        <v>6330</v>
      </c>
      <c r="B258" s="132" t="s">
        <v>251</v>
      </c>
      <c r="C258" s="301">
        <f t="shared" ref="C258:C285" si="51">F258+I258+L258+O258</f>
        <v>0</v>
      </c>
      <c r="D258" s="292">
        <v>0</v>
      </c>
      <c r="E258" s="113"/>
      <c r="F258" s="129">
        <f t="shared" si="38"/>
        <v>0</v>
      </c>
      <c r="G258" s="292"/>
      <c r="H258" s="293"/>
      <c r="I258" s="290">
        <f t="shared" si="39"/>
        <v>0</v>
      </c>
      <c r="J258" s="292"/>
      <c r="K258" s="293"/>
      <c r="L258" s="290">
        <f t="shared" si="40"/>
        <v>0</v>
      </c>
      <c r="M258" s="114"/>
      <c r="N258" s="113"/>
      <c r="O258" s="290">
        <f t="shared" si="41"/>
        <v>0</v>
      </c>
      <c r="P258" s="291"/>
    </row>
    <row r="259" spans="1:16" hidden="1" x14ac:dyDescent="0.25">
      <c r="A259" s="98">
        <v>6360</v>
      </c>
      <c r="B259" s="51" t="s">
        <v>252</v>
      </c>
      <c r="C259" s="301">
        <f t="shared" si="51"/>
        <v>0</v>
      </c>
      <c r="D259" s="227">
        <v>0</v>
      </c>
      <c r="E259" s="54"/>
      <c r="F259" s="135">
        <f t="shared" si="38"/>
        <v>0</v>
      </c>
      <c r="G259" s="227"/>
      <c r="H259" s="228"/>
      <c r="I259" s="100">
        <f t="shared" si="39"/>
        <v>0</v>
      </c>
      <c r="J259" s="227"/>
      <c r="K259" s="228"/>
      <c r="L259" s="100">
        <f t="shared" si="40"/>
        <v>0</v>
      </c>
      <c r="M259" s="111"/>
      <c r="N259" s="54"/>
      <c r="O259" s="100">
        <f t="shared" si="41"/>
        <v>0</v>
      </c>
      <c r="P259" s="203"/>
    </row>
    <row r="260" spans="1:16" ht="36" hidden="1" x14ac:dyDescent="0.25">
      <c r="A260" s="38">
        <v>6400</v>
      </c>
      <c r="B260" s="93" t="s">
        <v>253</v>
      </c>
      <c r="C260" s="486">
        <f t="shared" si="51"/>
        <v>0</v>
      </c>
      <c r="D260" s="217">
        <f>SUM(D261,D265)</f>
        <v>0</v>
      </c>
      <c r="E260" s="44">
        <f>SUM(E261,E265)</f>
        <v>0</v>
      </c>
      <c r="F260" s="273">
        <f t="shared" si="38"/>
        <v>0</v>
      </c>
      <c r="G260" s="217">
        <f>SUM(G261,G265)</f>
        <v>0</v>
      </c>
      <c r="H260" s="94">
        <f t="shared" ref="H260" si="52">SUM(H261,H265)</f>
        <v>0</v>
      </c>
      <c r="I260" s="102">
        <f t="shared" si="39"/>
        <v>0</v>
      </c>
      <c r="J260" s="217">
        <f>SUM(J261,J265)</f>
        <v>0</v>
      </c>
      <c r="K260" s="94">
        <f t="shared" ref="K260" si="53">SUM(K261,K265)</f>
        <v>0</v>
      </c>
      <c r="L260" s="102">
        <f t="shared" si="40"/>
        <v>0</v>
      </c>
      <c r="M260" s="164">
        <f t="shared" ref="M260:N260" si="54">SUM(M261,M265)</f>
        <v>0</v>
      </c>
      <c r="N260" s="149">
        <f t="shared" si="54"/>
        <v>0</v>
      </c>
      <c r="O260" s="150">
        <f t="shared" si="41"/>
        <v>0</v>
      </c>
      <c r="P260" s="284"/>
    </row>
    <row r="261" spans="1:16" ht="24" hidden="1" x14ac:dyDescent="0.25">
      <c r="A261" s="155">
        <v>6410</v>
      </c>
      <c r="B261" s="46" t="s">
        <v>254</v>
      </c>
      <c r="C261" s="487">
        <f t="shared" si="51"/>
        <v>0</v>
      </c>
      <c r="D261" s="281">
        <f>SUM(D262:D264)</f>
        <v>0</v>
      </c>
      <c r="E261" s="103">
        <f>SUM(E262:E264)</f>
        <v>0</v>
      </c>
      <c r="F261" s="277">
        <f t="shared" si="38"/>
        <v>0</v>
      </c>
      <c r="G261" s="281">
        <f>SUM(G262:G264)</f>
        <v>0</v>
      </c>
      <c r="H261" s="282">
        <f t="shared" ref="H261" si="55">SUM(H262:H264)</f>
        <v>0</v>
      </c>
      <c r="I261" s="104">
        <f t="shared" si="39"/>
        <v>0</v>
      </c>
      <c r="J261" s="281">
        <f>SUM(J262:J264)</f>
        <v>0</v>
      </c>
      <c r="K261" s="282">
        <f t="shared" ref="K261" si="56">SUM(K262:K264)</f>
        <v>0</v>
      </c>
      <c r="L261" s="104">
        <f t="shared" si="40"/>
        <v>0</v>
      </c>
      <c r="M261" s="159">
        <f t="shared" ref="M261:N261" si="57">SUM(M262:M264)</f>
        <v>0</v>
      </c>
      <c r="N261" s="288">
        <f t="shared" si="57"/>
        <v>0</v>
      </c>
      <c r="O261" s="234">
        <f t="shared" si="41"/>
        <v>0</v>
      </c>
      <c r="P261" s="236"/>
    </row>
    <row r="262" spans="1:16" hidden="1" x14ac:dyDescent="0.25">
      <c r="A262" s="32">
        <v>6411</v>
      </c>
      <c r="B262" s="134" t="s">
        <v>255</v>
      </c>
      <c r="C262" s="301">
        <f t="shared" si="51"/>
        <v>0</v>
      </c>
      <c r="D262" s="227">
        <v>0</v>
      </c>
      <c r="E262" s="54"/>
      <c r="F262" s="135">
        <f t="shared" si="38"/>
        <v>0</v>
      </c>
      <c r="G262" s="227"/>
      <c r="H262" s="228"/>
      <c r="I262" s="100">
        <f t="shared" si="39"/>
        <v>0</v>
      </c>
      <c r="J262" s="227"/>
      <c r="K262" s="228"/>
      <c r="L262" s="100">
        <f t="shared" si="40"/>
        <v>0</v>
      </c>
      <c r="M262" s="111"/>
      <c r="N262" s="54"/>
      <c r="O262" s="100">
        <f t="shared" si="41"/>
        <v>0</v>
      </c>
      <c r="P262" s="203"/>
    </row>
    <row r="263" spans="1:16" ht="36" hidden="1" x14ac:dyDescent="0.25">
      <c r="A263" s="32">
        <v>6412</v>
      </c>
      <c r="B263" s="51" t="s">
        <v>256</v>
      </c>
      <c r="C263" s="301">
        <f t="shared" si="51"/>
        <v>0</v>
      </c>
      <c r="D263" s="227">
        <v>0</v>
      </c>
      <c r="E263" s="54"/>
      <c r="F263" s="135">
        <f t="shared" si="38"/>
        <v>0</v>
      </c>
      <c r="G263" s="227"/>
      <c r="H263" s="228"/>
      <c r="I263" s="100">
        <f t="shared" si="39"/>
        <v>0</v>
      </c>
      <c r="J263" s="227"/>
      <c r="K263" s="228"/>
      <c r="L263" s="100">
        <f t="shared" si="40"/>
        <v>0</v>
      </c>
      <c r="M263" s="111"/>
      <c r="N263" s="54"/>
      <c r="O263" s="100">
        <f t="shared" si="41"/>
        <v>0</v>
      </c>
      <c r="P263" s="203"/>
    </row>
    <row r="264" spans="1:16" ht="36" hidden="1" x14ac:dyDescent="0.25">
      <c r="A264" s="32">
        <v>6419</v>
      </c>
      <c r="B264" s="51" t="s">
        <v>257</v>
      </c>
      <c r="C264" s="301">
        <f t="shared" si="51"/>
        <v>0</v>
      </c>
      <c r="D264" s="227">
        <v>0</v>
      </c>
      <c r="E264" s="54"/>
      <c r="F264" s="135">
        <f t="shared" si="38"/>
        <v>0</v>
      </c>
      <c r="G264" s="227"/>
      <c r="H264" s="228"/>
      <c r="I264" s="100">
        <f t="shared" si="39"/>
        <v>0</v>
      </c>
      <c r="J264" s="227"/>
      <c r="K264" s="228"/>
      <c r="L264" s="100">
        <f t="shared" si="40"/>
        <v>0</v>
      </c>
      <c r="M264" s="111"/>
      <c r="N264" s="54"/>
      <c r="O264" s="100">
        <f t="shared" si="41"/>
        <v>0</v>
      </c>
      <c r="P264" s="203"/>
    </row>
    <row r="265" spans="1:16" ht="36" hidden="1" x14ac:dyDescent="0.25">
      <c r="A265" s="98">
        <v>6420</v>
      </c>
      <c r="B265" s="51" t="s">
        <v>258</v>
      </c>
      <c r="C265" s="301">
        <f t="shared" si="51"/>
        <v>0</v>
      </c>
      <c r="D265" s="278">
        <f>SUM(D266:D269)</f>
        <v>0</v>
      </c>
      <c r="E265" s="99">
        <f>SUM(E266:E269)</f>
        <v>0</v>
      </c>
      <c r="F265" s="135">
        <f t="shared" si="38"/>
        <v>0</v>
      </c>
      <c r="G265" s="278">
        <f>SUM(G266:G269)</f>
        <v>0</v>
      </c>
      <c r="H265" s="105">
        <f>SUM(H266:H269)</f>
        <v>0</v>
      </c>
      <c r="I265" s="100">
        <f t="shared" si="39"/>
        <v>0</v>
      </c>
      <c r="J265" s="278">
        <f>SUM(J266:J269)</f>
        <v>0</v>
      </c>
      <c r="K265" s="105">
        <f>SUM(K266:K269)</f>
        <v>0</v>
      </c>
      <c r="L265" s="100">
        <f t="shared" si="40"/>
        <v>0</v>
      </c>
      <c r="M265" s="121">
        <f>SUM(M266:M269)</f>
        <v>0</v>
      </c>
      <c r="N265" s="99">
        <f>SUM(N266:N269)</f>
        <v>0</v>
      </c>
      <c r="O265" s="100">
        <f t="shared" si="41"/>
        <v>0</v>
      </c>
      <c r="P265" s="203"/>
    </row>
    <row r="266" spans="1:16" hidden="1" x14ac:dyDescent="0.25">
      <c r="A266" s="32">
        <v>6421</v>
      </c>
      <c r="B266" s="51" t="s">
        <v>259</v>
      </c>
      <c r="C266" s="301">
        <f t="shared" si="51"/>
        <v>0</v>
      </c>
      <c r="D266" s="227">
        <v>0</v>
      </c>
      <c r="E266" s="54"/>
      <c r="F266" s="135">
        <f t="shared" si="38"/>
        <v>0</v>
      </c>
      <c r="G266" s="227"/>
      <c r="H266" s="228"/>
      <c r="I266" s="100">
        <f t="shared" si="39"/>
        <v>0</v>
      </c>
      <c r="J266" s="227"/>
      <c r="K266" s="228"/>
      <c r="L266" s="100">
        <f t="shared" si="40"/>
        <v>0</v>
      </c>
      <c r="M266" s="111"/>
      <c r="N266" s="54"/>
      <c r="O266" s="100">
        <f t="shared" si="41"/>
        <v>0</v>
      </c>
      <c r="P266" s="203"/>
    </row>
    <row r="267" spans="1:16" hidden="1" x14ac:dyDescent="0.25">
      <c r="A267" s="32">
        <v>6422</v>
      </c>
      <c r="B267" s="51" t="s">
        <v>260</v>
      </c>
      <c r="C267" s="301">
        <f t="shared" si="51"/>
        <v>0</v>
      </c>
      <c r="D267" s="227">
        <v>0</v>
      </c>
      <c r="E267" s="54"/>
      <c r="F267" s="135">
        <f t="shared" si="38"/>
        <v>0</v>
      </c>
      <c r="G267" s="227"/>
      <c r="H267" s="228"/>
      <c r="I267" s="100">
        <f t="shared" si="39"/>
        <v>0</v>
      </c>
      <c r="J267" s="227"/>
      <c r="K267" s="228"/>
      <c r="L267" s="100">
        <f t="shared" si="40"/>
        <v>0</v>
      </c>
      <c r="M267" s="111"/>
      <c r="N267" s="54"/>
      <c r="O267" s="100">
        <f t="shared" si="41"/>
        <v>0</v>
      </c>
      <c r="P267" s="203"/>
    </row>
    <row r="268" spans="1:16" ht="24" hidden="1" x14ac:dyDescent="0.25">
      <c r="A268" s="32">
        <v>6423</v>
      </c>
      <c r="B268" s="51" t="s">
        <v>261</v>
      </c>
      <c r="C268" s="301">
        <f t="shared" si="51"/>
        <v>0</v>
      </c>
      <c r="D268" s="227">
        <v>0</v>
      </c>
      <c r="E268" s="54"/>
      <c r="F268" s="135">
        <f t="shared" si="38"/>
        <v>0</v>
      </c>
      <c r="G268" s="227"/>
      <c r="H268" s="228"/>
      <c r="I268" s="100">
        <f t="shared" si="39"/>
        <v>0</v>
      </c>
      <c r="J268" s="227"/>
      <c r="K268" s="228"/>
      <c r="L268" s="100">
        <f t="shared" si="40"/>
        <v>0</v>
      </c>
      <c r="M268" s="111"/>
      <c r="N268" s="54"/>
      <c r="O268" s="100">
        <f t="shared" si="41"/>
        <v>0</v>
      </c>
      <c r="P268" s="203"/>
    </row>
    <row r="269" spans="1:16" ht="36" hidden="1" x14ac:dyDescent="0.25">
      <c r="A269" s="32">
        <v>6424</v>
      </c>
      <c r="B269" s="51" t="s">
        <v>262</v>
      </c>
      <c r="C269" s="301">
        <f t="shared" si="51"/>
        <v>0</v>
      </c>
      <c r="D269" s="227">
        <v>0</v>
      </c>
      <c r="E269" s="54"/>
      <c r="F269" s="135">
        <f t="shared" si="38"/>
        <v>0</v>
      </c>
      <c r="G269" s="227"/>
      <c r="H269" s="228"/>
      <c r="I269" s="100">
        <f t="shared" si="39"/>
        <v>0</v>
      </c>
      <c r="J269" s="227"/>
      <c r="K269" s="228"/>
      <c r="L269" s="100">
        <f t="shared" si="40"/>
        <v>0</v>
      </c>
      <c r="M269" s="111"/>
      <c r="N269" s="54"/>
      <c r="O269" s="100">
        <f t="shared" si="41"/>
        <v>0</v>
      </c>
      <c r="P269" s="203"/>
    </row>
    <row r="270" spans="1:16" ht="36" hidden="1" x14ac:dyDescent="0.25">
      <c r="A270" s="137">
        <v>7000</v>
      </c>
      <c r="B270" s="137" t="s">
        <v>263</v>
      </c>
      <c r="C270" s="499">
        <f t="shared" si="51"/>
        <v>0</v>
      </c>
      <c r="D270" s="302">
        <f>SUM(D271,D281)</f>
        <v>0</v>
      </c>
      <c r="E270" s="138">
        <f>SUM(E271,E281)</f>
        <v>0</v>
      </c>
      <c r="F270" s="303">
        <f t="shared" si="38"/>
        <v>0</v>
      </c>
      <c r="G270" s="302">
        <f>SUM(G271,G281)</f>
        <v>0</v>
      </c>
      <c r="H270" s="304">
        <f>SUM(H271,H281)</f>
        <v>0</v>
      </c>
      <c r="I270" s="305">
        <f t="shared" si="39"/>
        <v>0</v>
      </c>
      <c r="J270" s="302">
        <f>SUM(J271,J281)</f>
        <v>0</v>
      </c>
      <c r="K270" s="304">
        <f>SUM(K271,K281)</f>
        <v>0</v>
      </c>
      <c r="L270" s="305">
        <f t="shared" si="40"/>
        <v>0</v>
      </c>
      <c r="M270" s="306">
        <f>SUM(M271,M281)</f>
        <v>0</v>
      </c>
      <c r="N270" s="307">
        <f>SUM(N271,N281)</f>
        <v>0</v>
      </c>
      <c r="O270" s="308">
        <f t="shared" si="41"/>
        <v>0</v>
      </c>
      <c r="P270" s="356"/>
    </row>
    <row r="271" spans="1:16" ht="24" hidden="1" x14ac:dyDescent="0.25">
      <c r="A271" s="38">
        <v>7200</v>
      </c>
      <c r="B271" s="93" t="s">
        <v>264</v>
      </c>
      <c r="C271" s="486">
        <f t="shared" si="51"/>
        <v>0</v>
      </c>
      <c r="D271" s="217">
        <f>SUM(D272,D273,D276,D277,D280)</f>
        <v>0</v>
      </c>
      <c r="E271" s="44">
        <f>SUM(E272,E273,E276,E277,E280)</f>
        <v>0</v>
      </c>
      <c r="F271" s="273">
        <f t="shared" si="38"/>
        <v>0</v>
      </c>
      <c r="G271" s="217">
        <f>SUM(G272,G273,G276,G277,G280)</f>
        <v>0</v>
      </c>
      <c r="H271" s="94">
        <f>SUM(H272,H273,H276,H277,H280)</f>
        <v>0</v>
      </c>
      <c r="I271" s="102">
        <f t="shared" si="39"/>
        <v>0</v>
      </c>
      <c r="J271" s="217">
        <f>SUM(J272,J273,J276,J277,J280)</f>
        <v>0</v>
      </c>
      <c r="K271" s="94">
        <f>SUM(K272,K273,K276,K277,K280)</f>
        <v>0</v>
      </c>
      <c r="L271" s="102">
        <f t="shared" si="40"/>
        <v>0</v>
      </c>
      <c r="M271" s="124">
        <f>SUM(M272,M273,M276,M277,M280)</f>
        <v>0</v>
      </c>
      <c r="N271" s="116">
        <f>SUM(N272,N273,N276,N277,N280)</f>
        <v>0</v>
      </c>
      <c r="O271" s="274">
        <f t="shared" si="41"/>
        <v>0</v>
      </c>
      <c r="P271" s="275"/>
    </row>
    <row r="272" spans="1:16" ht="24" hidden="1" x14ac:dyDescent="0.25">
      <c r="A272" s="155">
        <v>7210</v>
      </c>
      <c r="B272" s="46" t="s">
        <v>265</v>
      </c>
      <c r="C272" s="487">
        <f t="shared" si="51"/>
        <v>0</v>
      </c>
      <c r="D272" s="221">
        <v>0</v>
      </c>
      <c r="E272" s="49"/>
      <c r="F272" s="277">
        <f t="shared" si="38"/>
        <v>0</v>
      </c>
      <c r="G272" s="221"/>
      <c r="H272" s="222"/>
      <c r="I272" s="104">
        <f t="shared" si="39"/>
        <v>0</v>
      </c>
      <c r="J272" s="221"/>
      <c r="K272" s="222"/>
      <c r="L272" s="104">
        <f t="shared" si="40"/>
        <v>0</v>
      </c>
      <c r="M272" s="170"/>
      <c r="N272" s="49"/>
      <c r="O272" s="104">
        <f t="shared" si="41"/>
        <v>0</v>
      </c>
      <c r="P272" s="198"/>
    </row>
    <row r="273" spans="1:16" s="136" customFormat="1" ht="36" hidden="1" x14ac:dyDescent="0.25">
      <c r="A273" s="98">
        <v>7220</v>
      </c>
      <c r="B273" s="51" t="s">
        <v>266</v>
      </c>
      <c r="C273" s="301">
        <f t="shared" si="51"/>
        <v>0</v>
      </c>
      <c r="D273" s="278">
        <f>SUM(D274:D275)</f>
        <v>0</v>
      </c>
      <c r="E273" s="99">
        <f>SUM(E274:E275)</f>
        <v>0</v>
      </c>
      <c r="F273" s="135">
        <f t="shared" si="38"/>
        <v>0</v>
      </c>
      <c r="G273" s="278">
        <f>SUM(G274:G275)</f>
        <v>0</v>
      </c>
      <c r="H273" s="105">
        <f>SUM(H274:H275)</f>
        <v>0</v>
      </c>
      <c r="I273" s="100">
        <f t="shared" si="39"/>
        <v>0</v>
      </c>
      <c r="J273" s="278">
        <f>SUM(J274:J275)</f>
        <v>0</v>
      </c>
      <c r="K273" s="105">
        <f>SUM(K274:K275)</f>
        <v>0</v>
      </c>
      <c r="L273" s="100">
        <f t="shared" si="40"/>
        <v>0</v>
      </c>
      <c r="M273" s="121">
        <f>SUM(M274:M275)</f>
        <v>0</v>
      </c>
      <c r="N273" s="99">
        <f>SUM(N274:N275)</f>
        <v>0</v>
      </c>
      <c r="O273" s="100">
        <f t="shared" si="41"/>
        <v>0</v>
      </c>
      <c r="P273" s="203"/>
    </row>
    <row r="274" spans="1:16" s="136" customFormat="1" ht="36" hidden="1" x14ac:dyDescent="0.25">
      <c r="A274" s="32">
        <v>7221</v>
      </c>
      <c r="B274" s="51" t="s">
        <v>267</v>
      </c>
      <c r="C274" s="301">
        <f t="shared" si="51"/>
        <v>0</v>
      </c>
      <c r="D274" s="227">
        <v>0</v>
      </c>
      <c r="E274" s="54"/>
      <c r="F274" s="135">
        <f t="shared" si="38"/>
        <v>0</v>
      </c>
      <c r="G274" s="227"/>
      <c r="H274" s="228"/>
      <c r="I274" s="100">
        <f t="shared" si="39"/>
        <v>0</v>
      </c>
      <c r="J274" s="227"/>
      <c r="K274" s="228"/>
      <c r="L274" s="100">
        <f t="shared" si="40"/>
        <v>0</v>
      </c>
      <c r="M274" s="111"/>
      <c r="N274" s="54"/>
      <c r="O274" s="100">
        <f t="shared" si="41"/>
        <v>0</v>
      </c>
      <c r="P274" s="203"/>
    </row>
    <row r="275" spans="1:16" s="136" customFormat="1" ht="36" hidden="1" x14ac:dyDescent="0.25">
      <c r="A275" s="32">
        <v>7222</v>
      </c>
      <c r="B275" s="51" t="s">
        <v>268</v>
      </c>
      <c r="C275" s="301">
        <f t="shared" si="51"/>
        <v>0</v>
      </c>
      <c r="D275" s="227">
        <v>0</v>
      </c>
      <c r="E275" s="54"/>
      <c r="F275" s="135">
        <f t="shared" si="38"/>
        <v>0</v>
      </c>
      <c r="G275" s="227"/>
      <c r="H275" s="228"/>
      <c r="I275" s="100">
        <f t="shared" si="39"/>
        <v>0</v>
      </c>
      <c r="J275" s="227"/>
      <c r="K275" s="228"/>
      <c r="L275" s="100">
        <f t="shared" si="40"/>
        <v>0</v>
      </c>
      <c r="M275" s="111"/>
      <c r="N275" s="54"/>
      <c r="O275" s="100">
        <f t="shared" si="41"/>
        <v>0</v>
      </c>
      <c r="P275" s="203"/>
    </row>
    <row r="276" spans="1:16" s="136" customFormat="1" ht="24" hidden="1" x14ac:dyDescent="0.25">
      <c r="A276" s="98">
        <v>7230</v>
      </c>
      <c r="B276" s="51" t="s">
        <v>269</v>
      </c>
      <c r="C276" s="301">
        <f t="shared" si="51"/>
        <v>0</v>
      </c>
      <c r="D276" s="227">
        <v>0</v>
      </c>
      <c r="E276" s="54"/>
      <c r="F276" s="135">
        <f t="shared" si="38"/>
        <v>0</v>
      </c>
      <c r="G276" s="227"/>
      <c r="H276" s="228"/>
      <c r="I276" s="100">
        <f t="shared" si="39"/>
        <v>0</v>
      </c>
      <c r="J276" s="227"/>
      <c r="K276" s="228"/>
      <c r="L276" s="100">
        <f t="shared" si="40"/>
        <v>0</v>
      </c>
      <c r="M276" s="111"/>
      <c r="N276" s="54"/>
      <c r="O276" s="100">
        <f>M276+N276</f>
        <v>0</v>
      </c>
      <c r="P276" s="203"/>
    </row>
    <row r="277" spans="1:16" ht="24" hidden="1" x14ac:dyDescent="0.25">
      <c r="A277" s="98">
        <v>7240</v>
      </c>
      <c r="B277" s="51" t="s">
        <v>270</v>
      </c>
      <c r="C277" s="301">
        <f t="shared" si="51"/>
        <v>0</v>
      </c>
      <c r="D277" s="278">
        <f>SUM(D278:D279)</f>
        <v>0</v>
      </c>
      <c r="E277" s="99">
        <f>SUM(E278:E279)</f>
        <v>0</v>
      </c>
      <c r="F277" s="135">
        <f t="shared" si="38"/>
        <v>0</v>
      </c>
      <c r="G277" s="278">
        <f>SUM(G278:G279)</f>
        <v>0</v>
      </c>
      <c r="H277" s="105">
        <f>SUM(H278:H279)</f>
        <v>0</v>
      </c>
      <c r="I277" s="100">
        <f t="shared" si="39"/>
        <v>0</v>
      </c>
      <c r="J277" s="278">
        <f>SUM(J278:J279)</f>
        <v>0</v>
      </c>
      <c r="K277" s="105">
        <f>SUM(K278:K279)</f>
        <v>0</v>
      </c>
      <c r="L277" s="100">
        <f t="shared" si="40"/>
        <v>0</v>
      </c>
      <c r="M277" s="121">
        <f>SUM(M278:M279)</f>
        <v>0</v>
      </c>
      <c r="N277" s="99">
        <f>SUM(N278:N279)</f>
        <v>0</v>
      </c>
      <c r="O277" s="100">
        <f>SUM(O278:O279)</f>
        <v>0</v>
      </c>
      <c r="P277" s="203"/>
    </row>
    <row r="278" spans="1:16" ht="48" hidden="1" x14ac:dyDescent="0.25">
      <c r="A278" s="32">
        <v>7245</v>
      </c>
      <c r="B278" s="51" t="s">
        <v>271</v>
      </c>
      <c r="C278" s="301">
        <f t="shared" si="51"/>
        <v>0</v>
      </c>
      <c r="D278" s="227">
        <v>0</v>
      </c>
      <c r="E278" s="54"/>
      <c r="F278" s="135">
        <f t="shared" si="38"/>
        <v>0</v>
      </c>
      <c r="G278" s="227"/>
      <c r="H278" s="228"/>
      <c r="I278" s="100">
        <f t="shared" si="39"/>
        <v>0</v>
      </c>
      <c r="J278" s="227"/>
      <c r="K278" s="228"/>
      <c r="L278" s="100">
        <f t="shared" si="40"/>
        <v>0</v>
      </c>
      <c r="M278" s="111"/>
      <c r="N278" s="54"/>
      <c r="O278" s="100">
        <f t="shared" ref="O278:O281" si="58">M278+N278</f>
        <v>0</v>
      </c>
      <c r="P278" s="203"/>
    </row>
    <row r="279" spans="1:16" ht="96" hidden="1" x14ac:dyDescent="0.25">
      <c r="A279" s="32">
        <v>7246</v>
      </c>
      <c r="B279" s="51" t="s">
        <v>272</v>
      </c>
      <c r="C279" s="301">
        <f t="shared" si="51"/>
        <v>0</v>
      </c>
      <c r="D279" s="227">
        <v>0</v>
      </c>
      <c r="E279" s="54"/>
      <c r="F279" s="135">
        <f t="shared" si="38"/>
        <v>0</v>
      </c>
      <c r="G279" s="227"/>
      <c r="H279" s="228"/>
      <c r="I279" s="100">
        <f t="shared" si="39"/>
        <v>0</v>
      </c>
      <c r="J279" s="227"/>
      <c r="K279" s="228"/>
      <c r="L279" s="100">
        <f t="shared" si="40"/>
        <v>0</v>
      </c>
      <c r="M279" s="111"/>
      <c r="N279" s="54"/>
      <c r="O279" s="100">
        <f t="shared" si="58"/>
        <v>0</v>
      </c>
      <c r="P279" s="203"/>
    </row>
    <row r="280" spans="1:16" ht="24" hidden="1" x14ac:dyDescent="0.25">
      <c r="A280" s="98">
        <v>7260</v>
      </c>
      <c r="B280" s="51" t="s">
        <v>273</v>
      </c>
      <c r="C280" s="301">
        <f t="shared" si="51"/>
        <v>0</v>
      </c>
      <c r="D280" s="221">
        <v>0</v>
      </c>
      <c r="E280" s="49"/>
      <c r="F280" s="277">
        <f t="shared" si="38"/>
        <v>0</v>
      </c>
      <c r="G280" s="221"/>
      <c r="H280" s="222"/>
      <c r="I280" s="104">
        <f t="shared" si="39"/>
        <v>0</v>
      </c>
      <c r="J280" s="221"/>
      <c r="K280" s="222"/>
      <c r="L280" s="104">
        <f t="shared" si="40"/>
        <v>0</v>
      </c>
      <c r="M280" s="170"/>
      <c r="N280" s="49"/>
      <c r="O280" s="104">
        <f t="shared" si="58"/>
        <v>0</v>
      </c>
      <c r="P280" s="198"/>
    </row>
    <row r="281" spans="1:16" hidden="1" x14ac:dyDescent="0.25">
      <c r="A281" s="38">
        <v>7700</v>
      </c>
      <c r="B281" s="93" t="s">
        <v>302</v>
      </c>
      <c r="C281" s="283">
        <f t="shared" si="51"/>
        <v>0</v>
      </c>
      <c r="D281" s="309">
        <f>D282</f>
        <v>0</v>
      </c>
      <c r="E281" s="149">
        <f>SUM(E282)</f>
        <v>0</v>
      </c>
      <c r="F281" s="310">
        <f t="shared" si="38"/>
        <v>0</v>
      </c>
      <c r="G281" s="309">
        <f>G282</f>
        <v>0</v>
      </c>
      <c r="H281" s="311">
        <f>SUM(H282)</f>
        <v>0</v>
      </c>
      <c r="I281" s="150">
        <f t="shared" si="39"/>
        <v>0</v>
      </c>
      <c r="J281" s="309">
        <f>J282</f>
        <v>0</v>
      </c>
      <c r="K281" s="311">
        <f>SUM(K282)</f>
        <v>0</v>
      </c>
      <c r="L281" s="150">
        <f t="shared" si="40"/>
        <v>0</v>
      </c>
      <c r="M281" s="164">
        <f>SUM(M282)</f>
        <v>0</v>
      </c>
      <c r="N281" s="149">
        <f>SUM(N282)</f>
        <v>0</v>
      </c>
      <c r="O281" s="150">
        <f t="shared" si="58"/>
        <v>0</v>
      </c>
      <c r="P281" s="284"/>
    </row>
    <row r="282" spans="1:16" hidden="1" x14ac:dyDescent="0.25">
      <c r="A282" s="56">
        <v>7720</v>
      </c>
      <c r="B282" s="57" t="s">
        <v>303</v>
      </c>
      <c r="C282" s="312">
        <f t="shared" si="51"/>
        <v>0</v>
      </c>
      <c r="D282" s="232">
        <v>0</v>
      </c>
      <c r="E282" s="60"/>
      <c r="F282" s="133">
        <f t="shared" si="38"/>
        <v>0</v>
      </c>
      <c r="G282" s="232"/>
      <c r="H282" s="233"/>
      <c r="I282" s="234">
        <f t="shared" si="39"/>
        <v>0</v>
      </c>
      <c r="J282" s="232"/>
      <c r="K282" s="233"/>
      <c r="L282" s="234">
        <f t="shared" si="40"/>
        <v>0</v>
      </c>
      <c r="M282" s="171"/>
      <c r="N282" s="60"/>
      <c r="O282" s="234">
        <f>M282+N282</f>
        <v>0</v>
      </c>
      <c r="P282" s="236"/>
    </row>
    <row r="283" spans="1:16" hidden="1" x14ac:dyDescent="0.25">
      <c r="A283" s="141"/>
      <c r="B283" s="72" t="s">
        <v>274</v>
      </c>
      <c r="C283" s="487">
        <f t="shared" si="51"/>
        <v>0</v>
      </c>
      <c r="D283" s="117">
        <f>SUM(D284:D285)</f>
        <v>0</v>
      </c>
      <c r="E283" s="96">
        <f>SUM(E284:E285)</f>
        <v>0</v>
      </c>
      <c r="F283" s="276">
        <f t="shared" si="38"/>
        <v>0</v>
      </c>
      <c r="G283" s="117">
        <f>SUM(G284:G285)</f>
        <v>0</v>
      </c>
      <c r="H283" s="163">
        <f>SUM(H284:H285)</f>
        <v>0</v>
      </c>
      <c r="I283" s="97">
        <f t="shared" si="39"/>
        <v>0</v>
      </c>
      <c r="J283" s="117">
        <f>SUM(J284:J285)</f>
        <v>0</v>
      </c>
      <c r="K283" s="163">
        <f>SUM(K284:K285)</f>
        <v>0</v>
      </c>
      <c r="L283" s="97">
        <f t="shared" si="40"/>
        <v>0</v>
      </c>
      <c r="M283" s="122">
        <f>SUM(M284:M285)</f>
        <v>0</v>
      </c>
      <c r="N283" s="96">
        <f>SUM(N284:N285)</f>
        <v>0</v>
      </c>
      <c r="O283" s="97">
        <f t="shared" ref="O283:O298" si="59">M283+N283</f>
        <v>0</v>
      </c>
      <c r="P283" s="255"/>
    </row>
    <row r="284" spans="1:16" hidden="1" x14ac:dyDescent="0.25">
      <c r="A284" s="134" t="s">
        <v>275</v>
      </c>
      <c r="B284" s="32" t="s">
        <v>276</v>
      </c>
      <c r="C284" s="301">
        <f t="shared" si="51"/>
        <v>0</v>
      </c>
      <c r="D284" s="227"/>
      <c r="E284" s="54"/>
      <c r="F284" s="135">
        <f t="shared" si="38"/>
        <v>0</v>
      </c>
      <c r="G284" s="227"/>
      <c r="H284" s="228"/>
      <c r="I284" s="100">
        <f t="shared" si="39"/>
        <v>0</v>
      </c>
      <c r="J284" s="227"/>
      <c r="K284" s="228"/>
      <c r="L284" s="100">
        <f t="shared" si="40"/>
        <v>0</v>
      </c>
      <c r="M284" s="111"/>
      <c r="N284" s="54"/>
      <c r="O284" s="100">
        <f t="shared" si="59"/>
        <v>0</v>
      </c>
      <c r="P284" s="203"/>
    </row>
    <row r="285" spans="1:16" ht="24" hidden="1" x14ac:dyDescent="0.25">
      <c r="A285" s="134" t="s">
        <v>277</v>
      </c>
      <c r="B285" s="140" t="s">
        <v>278</v>
      </c>
      <c r="C285" s="487">
        <f t="shared" si="51"/>
        <v>0</v>
      </c>
      <c r="D285" s="221"/>
      <c r="E285" s="49"/>
      <c r="F285" s="277">
        <f t="shared" si="38"/>
        <v>0</v>
      </c>
      <c r="G285" s="221"/>
      <c r="H285" s="222"/>
      <c r="I285" s="104">
        <f t="shared" si="39"/>
        <v>0</v>
      </c>
      <c r="J285" s="221"/>
      <c r="K285" s="222"/>
      <c r="L285" s="104">
        <f t="shared" si="40"/>
        <v>0</v>
      </c>
      <c r="M285" s="170"/>
      <c r="N285" s="49"/>
      <c r="O285" s="104">
        <f t="shared" si="59"/>
        <v>0</v>
      </c>
      <c r="P285" s="198"/>
    </row>
    <row r="286" spans="1:16" x14ac:dyDescent="0.25">
      <c r="A286" s="313"/>
      <c r="B286" s="314" t="s">
        <v>279</v>
      </c>
      <c r="C286" s="500">
        <f>SUM(C283,C270,C232,C197,C189,C175,C77,C55)</f>
        <v>28227</v>
      </c>
      <c r="D286" s="315">
        <f t="shared" ref="D286" si="60">SUM(D283,D270,D232,D197,D189,D175,D77,D55)</f>
        <v>28227</v>
      </c>
      <c r="E286" s="316">
        <f>SUM(E283,E270,E232,E197,E189,E175,E77,E55)</f>
        <v>0</v>
      </c>
      <c r="F286" s="130">
        <f t="shared" si="38"/>
        <v>28227</v>
      </c>
      <c r="G286" s="315">
        <f>SUM(G283,G270,G232,G197,G189,G175,G77,G55)</f>
        <v>0</v>
      </c>
      <c r="H286" s="317">
        <f>SUM(H283,H270,H232,H197,H189,H175,H77,H55)</f>
        <v>0</v>
      </c>
      <c r="I286" s="318">
        <f t="shared" si="39"/>
        <v>0</v>
      </c>
      <c r="J286" s="315">
        <f>SUM(J283,J270,J232,J197,J189,J175,J77,J55)</f>
        <v>0</v>
      </c>
      <c r="K286" s="317">
        <f>SUM(K283,K270,K232,K197,K189,K175,K77,K55)</f>
        <v>0</v>
      </c>
      <c r="L286" s="318">
        <f t="shared" si="40"/>
        <v>0</v>
      </c>
      <c r="M286" s="124">
        <f>SUM(M283,M270,M232,M197,M189,M175,M77,M55)</f>
        <v>0</v>
      </c>
      <c r="N286" s="116">
        <f>SUM(N283,N270,N232,N197,N189,N175,N77,N55)</f>
        <v>0</v>
      </c>
      <c r="O286" s="274">
        <f t="shared" si="59"/>
        <v>0</v>
      </c>
      <c r="P286" s="275"/>
    </row>
    <row r="287" spans="1:16" hidden="1" x14ac:dyDescent="0.25">
      <c r="A287" s="339" t="s">
        <v>280</v>
      </c>
      <c r="B287" s="340"/>
      <c r="C287" s="501">
        <f t="shared" ref="C287" si="61">F287+I287+L287+O287</f>
        <v>0</v>
      </c>
      <c r="D287" s="320">
        <f>SUM(D27,D28,D44)-D53</f>
        <v>0</v>
      </c>
      <c r="E287" s="321">
        <f>SUM(E27,E28,E44)-E53</f>
        <v>0</v>
      </c>
      <c r="F287" s="322">
        <f t="shared" si="38"/>
        <v>0</v>
      </c>
      <c r="G287" s="320">
        <f>SUM(G27,G28,G44)-G53</f>
        <v>0</v>
      </c>
      <c r="H287" s="323">
        <f>SUM(H27,H28,H44)-H53</f>
        <v>0</v>
      </c>
      <c r="I287" s="324">
        <f t="shared" si="39"/>
        <v>0</v>
      </c>
      <c r="J287" s="320">
        <f>(J29+J45)-J53</f>
        <v>0</v>
      </c>
      <c r="K287" s="323">
        <f>(K29+K45)-K53</f>
        <v>0</v>
      </c>
      <c r="L287" s="324">
        <f t="shared" si="40"/>
        <v>0</v>
      </c>
      <c r="M287" s="319">
        <f>M47-M53</f>
        <v>0</v>
      </c>
      <c r="N287" s="321">
        <f>N47-N53</f>
        <v>0</v>
      </c>
      <c r="O287" s="324">
        <f t="shared" si="59"/>
        <v>0</v>
      </c>
      <c r="P287" s="325"/>
    </row>
    <row r="288" spans="1:16" s="18" customFormat="1" hidden="1" x14ac:dyDescent="0.25">
      <c r="A288" s="339" t="s">
        <v>281</v>
      </c>
      <c r="B288" s="340"/>
      <c r="C288" s="501">
        <f>SUM(C289,C290)-C297+C298</f>
        <v>0</v>
      </c>
      <c r="D288" s="320">
        <f t="shared" ref="D288" si="62">SUM(D289,D290)-D297+D298</f>
        <v>0</v>
      </c>
      <c r="E288" s="321">
        <f>SUM(E289,E290)-E297+E298</f>
        <v>0</v>
      </c>
      <c r="F288" s="322">
        <f t="shared" si="38"/>
        <v>0</v>
      </c>
      <c r="G288" s="320">
        <f>SUM(G289,G290)-G297+G298</f>
        <v>0</v>
      </c>
      <c r="H288" s="323">
        <f>SUM(H289,H290)-H297+H298</f>
        <v>0</v>
      </c>
      <c r="I288" s="324">
        <f t="shared" si="39"/>
        <v>0</v>
      </c>
      <c r="J288" s="320">
        <f>SUM(J289,J290)-J297+J298</f>
        <v>0</v>
      </c>
      <c r="K288" s="323">
        <f>SUM(K289,K290)-K297+K298</f>
        <v>0</v>
      </c>
      <c r="L288" s="324">
        <f t="shared" si="40"/>
        <v>0</v>
      </c>
      <c r="M288" s="319">
        <f>SUM(M289,M290)-M297+M298</f>
        <v>0</v>
      </c>
      <c r="N288" s="321">
        <f>SUM(N289,N290)-N297+N298</f>
        <v>0</v>
      </c>
      <c r="O288" s="324">
        <f t="shared" si="59"/>
        <v>0</v>
      </c>
      <c r="P288" s="325"/>
    </row>
    <row r="289" spans="1:16" s="18" customFormat="1" hidden="1" x14ac:dyDescent="0.25">
      <c r="A289" s="327" t="s">
        <v>282</v>
      </c>
      <c r="B289" s="327" t="s">
        <v>283</v>
      </c>
      <c r="C289" s="501">
        <f>C24-C283</f>
        <v>0</v>
      </c>
      <c r="D289" s="320">
        <f t="shared" ref="D289" si="63">D24-D283</f>
        <v>0</v>
      </c>
      <c r="E289" s="321">
        <f>E24-E283</f>
        <v>0</v>
      </c>
      <c r="F289" s="322">
        <f t="shared" si="38"/>
        <v>0</v>
      </c>
      <c r="G289" s="320">
        <f>G24-G283</f>
        <v>0</v>
      </c>
      <c r="H289" s="323">
        <f>H24-H283</f>
        <v>0</v>
      </c>
      <c r="I289" s="324">
        <f t="shared" si="39"/>
        <v>0</v>
      </c>
      <c r="J289" s="320">
        <f>J24-J283</f>
        <v>0</v>
      </c>
      <c r="K289" s="323">
        <f>K24-K283</f>
        <v>0</v>
      </c>
      <c r="L289" s="324">
        <f t="shared" si="40"/>
        <v>0</v>
      </c>
      <c r="M289" s="319">
        <f>M24-M283</f>
        <v>0</v>
      </c>
      <c r="N289" s="321">
        <f>N24-N283</f>
        <v>0</v>
      </c>
      <c r="O289" s="324">
        <f t="shared" si="59"/>
        <v>0</v>
      </c>
      <c r="P289" s="325"/>
    </row>
    <row r="290" spans="1:16" s="18" customFormat="1" hidden="1" x14ac:dyDescent="0.25">
      <c r="A290" s="328" t="s">
        <v>284</v>
      </c>
      <c r="B290" s="328" t="s">
        <v>285</v>
      </c>
      <c r="C290" s="501">
        <f>SUM(C291,C293,C295)-SUM(C292,C294,C296)</f>
        <v>0</v>
      </c>
      <c r="D290" s="320">
        <f t="shared" ref="D290" si="64">SUM(D291,D293,D295)-SUM(D292,D294,D296)</f>
        <v>0</v>
      </c>
      <c r="E290" s="321">
        <f t="shared" ref="E290" si="65">SUM(E291,E293,E295)-SUM(E292,E294,E296)</f>
        <v>0</v>
      </c>
      <c r="F290" s="322">
        <f t="shared" si="38"/>
        <v>0</v>
      </c>
      <c r="G290" s="320">
        <f t="shared" ref="G290:H290" si="66">SUM(G291,G293,G295)-SUM(G292,G294,G296)</f>
        <v>0</v>
      </c>
      <c r="H290" s="323">
        <f t="shared" si="66"/>
        <v>0</v>
      </c>
      <c r="I290" s="324">
        <f t="shared" si="39"/>
        <v>0</v>
      </c>
      <c r="J290" s="320">
        <f t="shared" ref="J290:K290" si="67">SUM(J291,J293,J295)-SUM(J292,J294,J296)</f>
        <v>0</v>
      </c>
      <c r="K290" s="323">
        <f t="shared" si="67"/>
        <v>0</v>
      </c>
      <c r="L290" s="324">
        <f t="shared" si="40"/>
        <v>0</v>
      </c>
      <c r="M290" s="319">
        <f t="shared" ref="M290:N290" si="68">SUM(M291,M293,M295)-SUM(M292,M294,M296)</f>
        <v>0</v>
      </c>
      <c r="N290" s="321">
        <f t="shared" si="68"/>
        <v>0</v>
      </c>
      <c r="O290" s="324">
        <f t="shared" si="59"/>
        <v>0</v>
      </c>
      <c r="P290" s="325"/>
    </row>
    <row r="291" spans="1:16" s="18" customFormat="1" hidden="1" x14ac:dyDescent="0.25">
      <c r="A291" s="141" t="s">
        <v>286</v>
      </c>
      <c r="B291" s="75" t="s">
        <v>287</v>
      </c>
      <c r="C291" s="312">
        <f t="shared" ref="C291:C298" si="69">F291+I291+L291+O291</f>
        <v>0</v>
      </c>
      <c r="D291" s="232"/>
      <c r="E291" s="60"/>
      <c r="F291" s="133">
        <f t="shared" si="38"/>
        <v>0</v>
      </c>
      <c r="G291" s="232"/>
      <c r="H291" s="233"/>
      <c r="I291" s="234">
        <f t="shared" si="39"/>
        <v>0</v>
      </c>
      <c r="J291" s="232"/>
      <c r="K291" s="233"/>
      <c r="L291" s="234">
        <f t="shared" si="40"/>
        <v>0</v>
      </c>
      <c r="M291" s="171"/>
      <c r="N291" s="60"/>
      <c r="O291" s="234">
        <f t="shared" si="59"/>
        <v>0</v>
      </c>
      <c r="P291" s="236"/>
    </row>
    <row r="292" spans="1:16" ht="24" hidden="1" x14ac:dyDescent="0.25">
      <c r="A292" s="134" t="s">
        <v>288</v>
      </c>
      <c r="B292" s="31" t="s">
        <v>289</v>
      </c>
      <c r="C292" s="301">
        <f t="shared" si="69"/>
        <v>0</v>
      </c>
      <c r="D292" s="227"/>
      <c r="E292" s="54"/>
      <c r="F292" s="135">
        <f t="shared" si="38"/>
        <v>0</v>
      </c>
      <c r="G292" s="227"/>
      <c r="H292" s="228"/>
      <c r="I292" s="100">
        <f t="shared" si="39"/>
        <v>0</v>
      </c>
      <c r="J292" s="227"/>
      <c r="K292" s="228"/>
      <c r="L292" s="100">
        <f t="shared" si="40"/>
        <v>0</v>
      </c>
      <c r="M292" s="111"/>
      <c r="N292" s="54"/>
      <c r="O292" s="100">
        <f t="shared" si="59"/>
        <v>0</v>
      </c>
      <c r="P292" s="203"/>
    </row>
    <row r="293" spans="1:16" hidden="1" x14ac:dyDescent="0.25">
      <c r="A293" s="134" t="s">
        <v>290</v>
      </c>
      <c r="B293" s="31" t="s">
        <v>291</v>
      </c>
      <c r="C293" s="301">
        <f t="shared" si="69"/>
        <v>0</v>
      </c>
      <c r="D293" s="227"/>
      <c r="E293" s="54"/>
      <c r="F293" s="135">
        <f t="shared" si="38"/>
        <v>0</v>
      </c>
      <c r="G293" s="227"/>
      <c r="H293" s="228"/>
      <c r="I293" s="100">
        <f t="shared" si="39"/>
        <v>0</v>
      </c>
      <c r="J293" s="227"/>
      <c r="K293" s="228"/>
      <c r="L293" s="100">
        <f t="shared" si="40"/>
        <v>0</v>
      </c>
      <c r="M293" s="111"/>
      <c r="N293" s="54"/>
      <c r="O293" s="100">
        <f t="shared" si="59"/>
        <v>0</v>
      </c>
      <c r="P293" s="203"/>
    </row>
    <row r="294" spans="1:16" ht="24" hidden="1" x14ac:dyDescent="0.25">
      <c r="A294" s="134" t="s">
        <v>292</v>
      </c>
      <c r="B294" s="31" t="s">
        <v>293</v>
      </c>
      <c r="C294" s="301">
        <f t="shared" si="69"/>
        <v>0</v>
      </c>
      <c r="D294" s="227"/>
      <c r="E294" s="54"/>
      <c r="F294" s="135">
        <f t="shared" si="38"/>
        <v>0</v>
      </c>
      <c r="G294" s="227"/>
      <c r="H294" s="228"/>
      <c r="I294" s="100">
        <f t="shared" si="39"/>
        <v>0</v>
      </c>
      <c r="J294" s="227"/>
      <c r="K294" s="228"/>
      <c r="L294" s="100">
        <f t="shared" si="40"/>
        <v>0</v>
      </c>
      <c r="M294" s="111"/>
      <c r="N294" s="54"/>
      <c r="O294" s="100">
        <f t="shared" si="59"/>
        <v>0</v>
      </c>
      <c r="P294" s="203"/>
    </row>
    <row r="295" spans="1:16" hidden="1" x14ac:dyDescent="0.25">
      <c r="A295" s="134" t="s">
        <v>294</v>
      </c>
      <c r="B295" s="31" t="s">
        <v>295</v>
      </c>
      <c r="C295" s="301">
        <f t="shared" si="69"/>
        <v>0</v>
      </c>
      <c r="D295" s="227"/>
      <c r="E295" s="54"/>
      <c r="F295" s="135">
        <f t="shared" si="38"/>
        <v>0</v>
      </c>
      <c r="G295" s="227"/>
      <c r="H295" s="228"/>
      <c r="I295" s="100">
        <f t="shared" si="39"/>
        <v>0</v>
      </c>
      <c r="J295" s="227"/>
      <c r="K295" s="228"/>
      <c r="L295" s="100">
        <f t="shared" si="40"/>
        <v>0</v>
      </c>
      <c r="M295" s="111"/>
      <c r="N295" s="54"/>
      <c r="O295" s="100">
        <f t="shared" si="59"/>
        <v>0</v>
      </c>
      <c r="P295" s="203"/>
    </row>
    <row r="296" spans="1:16" ht="24" hidden="1" x14ac:dyDescent="0.25">
      <c r="A296" s="142" t="s">
        <v>296</v>
      </c>
      <c r="B296" s="143" t="s">
        <v>297</v>
      </c>
      <c r="C296" s="497">
        <f t="shared" si="69"/>
        <v>0</v>
      </c>
      <c r="D296" s="292"/>
      <c r="E296" s="113"/>
      <c r="F296" s="129">
        <f t="shared" si="38"/>
        <v>0</v>
      </c>
      <c r="G296" s="292"/>
      <c r="H296" s="293"/>
      <c r="I296" s="290">
        <f t="shared" si="39"/>
        <v>0</v>
      </c>
      <c r="J296" s="292"/>
      <c r="K296" s="293"/>
      <c r="L296" s="290">
        <f t="shared" si="40"/>
        <v>0</v>
      </c>
      <c r="M296" s="114"/>
      <c r="N296" s="113"/>
      <c r="O296" s="290">
        <f t="shared" si="59"/>
        <v>0</v>
      </c>
      <c r="P296" s="291"/>
    </row>
    <row r="297" spans="1:16" hidden="1" x14ac:dyDescent="0.25">
      <c r="A297" s="328" t="s">
        <v>298</v>
      </c>
      <c r="B297" s="328" t="s">
        <v>299</v>
      </c>
      <c r="C297" s="501">
        <f t="shared" si="69"/>
        <v>0</v>
      </c>
      <c r="D297" s="330"/>
      <c r="E297" s="331"/>
      <c r="F297" s="322">
        <f t="shared" si="38"/>
        <v>0</v>
      </c>
      <c r="G297" s="330"/>
      <c r="H297" s="332"/>
      <c r="I297" s="324">
        <f t="shared" si="39"/>
        <v>0</v>
      </c>
      <c r="J297" s="330"/>
      <c r="K297" s="332"/>
      <c r="L297" s="324">
        <f t="shared" si="40"/>
        <v>0</v>
      </c>
      <c r="M297" s="333"/>
      <c r="N297" s="331"/>
      <c r="O297" s="324">
        <f t="shared" si="59"/>
        <v>0</v>
      </c>
      <c r="P297" s="325"/>
    </row>
    <row r="298" spans="1:16" s="18" customFormat="1" ht="48" hidden="1" x14ac:dyDescent="0.25">
      <c r="A298" s="328" t="s">
        <v>300</v>
      </c>
      <c r="B298" s="144" t="s">
        <v>301</v>
      </c>
      <c r="C298" s="502">
        <f t="shared" si="69"/>
        <v>0</v>
      </c>
      <c r="D298" s="334"/>
      <c r="E298" s="335"/>
      <c r="F298" s="153">
        <f t="shared" si="38"/>
        <v>0</v>
      </c>
      <c r="G298" s="330"/>
      <c r="H298" s="332"/>
      <c r="I298" s="324">
        <f t="shared" si="39"/>
        <v>0</v>
      </c>
      <c r="J298" s="330"/>
      <c r="K298" s="332"/>
      <c r="L298" s="324">
        <f t="shared" si="40"/>
        <v>0</v>
      </c>
      <c r="M298" s="333"/>
      <c r="N298" s="331"/>
      <c r="O298" s="324">
        <f t="shared" si="59"/>
        <v>0</v>
      </c>
      <c r="P298" s="325"/>
    </row>
    <row r="299" spans="1:16" s="18" customFormat="1" x14ac:dyDescent="0.2">
      <c r="A299" s="503" t="s">
        <v>306</v>
      </c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475"/>
      <c r="M299" s="146"/>
      <c r="N299" s="146"/>
      <c r="O299" s="146"/>
      <c r="P299" s="337"/>
    </row>
    <row r="300" spans="1:16" s="18" customFormat="1" x14ac:dyDescent="0.25">
      <c r="A300" s="147" t="s">
        <v>475</v>
      </c>
      <c r="B300" s="147"/>
      <c r="C300" s="147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338"/>
    </row>
    <row r="301" spans="1:16" s="18" customFormat="1" ht="12" customHeight="1" x14ac:dyDescent="0.25">
      <c r="A301" s="147" t="s">
        <v>476</v>
      </c>
      <c r="B301" s="147"/>
      <c r="C301" s="147"/>
      <c r="D301" s="474"/>
      <c r="E301" s="474"/>
      <c r="F301" s="147"/>
      <c r="G301" s="474"/>
      <c r="H301" s="473"/>
      <c r="I301" s="147"/>
      <c r="J301" s="473"/>
      <c r="K301" s="473"/>
      <c r="L301" s="147"/>
      <c r="M301" s="147"/>
      <c r="N301" s="147"/>
      <c r="O301" s="147"/>
      <c r="P301" s="338"/>
    </row>
    <row r="302" spans="1:16" s="18" customFormat="1" x14ac:dyDescent="0.25">
      <c r="A302" s="147" t="s">
        <v>477</v>
      </c>
      <c r="B302" s="147"/>
      <c r="C302" s="147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338"/>
    </row>
    <row r="303" spans="1:16" x14ac:dyDescent="0.25">
      <c r="A303" s="147" t="s">
        <v>478</v>
      </c>
      <c r="B303" s="147"/>
      <c r="C303" s="147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338"/>
    </row>
    <row r="304" spans="1:16" ht="12.75" thickBot="1" x14ac:dyDescent="0.3">
      <c r="A304" s="147"/>
      <c r="B304" s="147"/>
      <c r="C304" s="147"/>
      <c r="D304" s="342"/>
      <c r="E304" s="342"/>
      <c r="F304" s="147"/>
      <c r="G304" s="342"/>
      <c r="H304" s="342"/>
      <c r="I304" s="147"/>
      <c r="J304" s="342"/>
      <c r="K304" s="342"/>
      <c r="L304" s="147"/>
      <c r="M304" s="342"/>
      <c r="N304" s="342"/>
      <c r="O304" s="147"/>
      <c r="P304" s="343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</sheetData>
  <sheetProtection formatCells="0" formatColumns="0" formatRows="0"/>
  <autoFilter ref="A21:P303">
    <filterColumn colId="2">
      <filters blank="1">
        <filter val="1 436"/>
        <filter val="125"/>
        <filter val="154"/>
        <filter val="25 712"/>
        <filter val="26 511"/>
        <filter val="26 791"/>
        <filter val="28 227"/>
        <filter val="280"/>
        <filter val="314"/>
        <filter val="360"/>
        <filter val="632"/>
        <filter val="650"/>
        <filter val="786"/>
      </filters>
    </filterColumn>
  </autoFilter>
  <mergeCells count="31">
    <mergeCell ref="I19:I20"/>
    <mergeCell ref="J19:J20"/>
    <mergeCell ref="K19:K20"/>
    <mergeCell ref="C15:P15"/>
    <mergeCell ref="A2:P2"/>
    <mergeCell ref="A3:P3"/>
    <mergeCell ref="C5:P5"/>
    <mergeCell ref="C6:P6"/>
    <mergeCell ref="C7:P7"/>
    <mergeCell ref="C8:P8"/>
    <mergeCell ref="C9:P9"/>
    <mergeCell ref="C10:P10"/>
    <mergeCell ref="C12:P12"/>
    <mergeCell ref="C13:P13"/>
    <mergeCell ref="C14:P14"/>
    <mergeCell ref="L19:L20"/>
    <mergeCell ref="C16:P16"/>
    <mergeCell ref="C17:P17"/>
    <mergeCell ref="A18:A20"/>
    <mergeCell ref="B18:B20"/>
    <mergeCell ref="C18:O18"/>
    <mergeCell ref="P18:P20"/>
    <mergeCell ref="C19:C20"/>
    <mergeCell ref="D19:D20"/>
    <mergeCell ref="E19:E20"/>
    <mergeCell ref="F19:F20"/>
    <mergeCell ref="M19:M20"/>
    <mergeCell ref="N19:N20"/>
    <mergeCell ref="O19:O20"/>
    <mergeCell ref="G19:G20"/>
    <mergeCell ref="H19:H20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98.pielikums Jūrmalas pilsētas domes 
2016.gada 21.janvāra saistošajiem noteikumiem Nr.2
(protokols Nr.1, 6.punkts) </firstHeader>
    <firstFooter>&amp;L&amp;"Times New Roman,Regular"&amp;9&amp;D; &amp;T&amp;R&amp;"Times New Roman,Regular"&amp;9&amp;P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T320"/>
  <sheetViews>
    <sheetView view="pageLayout" zoomScaleNormal="90" workbookViewId="0">
      <selection activeCell="S6" sqref="S6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.7109375" style="6" customWidth="1"/>
    <col min="4" max="5" width="8.7109375" style="6" hidden="1" customWidth="1" outlineLevel="1"/>
    <col min="6" max="6" width="8.7109375" style="6" customWidth="1" collapsed="1"/>
    <col min="7" max="7" width="12.28515625" style="6" hidden="1" customWidth="1" outlineLevel="1"/>
    <col min="8" max="8" width="10" style="6" hidden="1" customWidth="1" outlineLevel="1"/>
    <col min="9" max="9" width="8.7109375" style="6" customWidth="1" collapsed="1"/>
    <col min="10" max="10" width="8.7109375" style="6" hidden="1" customWidth="1" outlineLevel="1"/>
    <col min="11" max="11" width="7.7109375" style="6" hidden="1" customWidth="1" outlineLevel="1"/>
    <col min="12" max="12" width="7.42578125" style="6" customWidth="1" collapsed="1"/>
    <col min="13" max="14" width="8.7109375" style="6" hidden="1" customWidth="1" outlineLevel="1"/>
    <col min="15" max="15" width="7.5703125" style="6" customWidth="1" collapsed="1"/>
    <col min="16" max="16" width="3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357"/>
      <c r="N1" s="357"/>
      <c r="O1" s="175" t="s">
        <v>319</v>
      </c>
    </row>
    <row r="2" spans="1:17" x14ac:dyDescent="0.25">
      <c r="A2" s="530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2"/>
      <c r="Q2" s="480"/>
    </row>
    <row r="3" spans="1:17" ht="15.75" x14ac:dyDescent="0.25">
      <c r="A3" s="533" t="s">
        <v>304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5"/>
      <c r="Q3" s="480"/>
    </row>
    <row r="4" spans="1:17" x14ac:dyDescent="0.25">
      <c r="A4" s="2"/>
      <c r="B4" s="3"/>
      <c r="C4" s="17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77"/>
      <c r="P4" s="178"/>
      <c r="Q4" s="480"/>
    </row>
    <row r="5" spans="1:17" ht="12.75" x14ac:dyDescent="0.25">
      <c r="A5" s="4" t="s">
        <v>0</v>
      </c>
      <c r="B5" s="5"/>
      <c r="C5" s="536" t="s">
        <v>320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7"/>
      <c r="Q5" s="480"/>
    </row>
    <row r="6" spans="1:17" ht="12.75" x14ac:dyDescent="0.25">
      <c r="A6" s="4" t="s">
        <v>1</v>
      </c>
      <c r="B6" s="5"/>
      <c r="C6" s="536" t="s">
        <v>321</v>
      </c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7"/>
      <c r="Q6" s="480"/>
    </row>
    <row r="7" spans="1:17" x14ac:dyDescent="0.25">
      <c r="A7" s="2" t="s">
        <v>2</v>
      </c>
      <c r="B7" s="3"/>
      <c r="C7" s="511" t="s">
        <v>322</v>
      </c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2"/>
      <c r="Q7" s="480"/>
    </row>
    <row r="8" spans="1:17" x14ac:dyDescent="0.25">
      <c r="A8" s="2" t="s">
        <v>3</v>
      </c>
      <c r="B8" s="3"/>
      <c r="C8" s="511" t="s">
        <v>323</v>
      </c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2"/>
      <c r="Q8" s="480"/>
    </row>
    <row r="9" spans="1:17" x14ac:dyDescent="0.25">
      <c r="A9" s="2" t="s">
        <v>4</v>
      </c>
      <c r="B9" s="3"/>
      <c r="C9" s="536" t="s">
        <v>324</v>
      </c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7"/>
      <c r="Q9" s="480"/>
    </row>
    <row r="10" spans="1:17" x14ac:dyDescent="0.25">
      <c r="A10" s="2" t="s">
        <v>307</v>
      </c>
      <c r="B10" s="3"/>
      <c r="C10" s="536" t="s">
        <v>325</v>
      </c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7"/>
      <c r="Q10" s="480"/>
    </row>
    <row r="11" spans="1:17" x14ac:dyDescent="0.25">
      <c r="A11" s="7" t="s">
        <v>5</v>
      </c>
      <c r="B11" s="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341"/>
      <c r="Q11" s="480"/>
    </row>
    <row r="12" spans="1:17" x14ac:dyDescent="0.25">
      <c r="A12" s="2"/>
      <c r="B12" s="3" t="s">
        <v>6</v>
      </c>
      <c r="C12" s="511" t="s">
        <v>326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2"/>
      <c r="Q12" s="480"/>
    </row>
    <row r="13" spans="1:17" x14ac:dyDescent="0.25">
      <c r="A13" s="2"/>
      <c r="B13" s="3" t="s">
        <v>7</v>
      </c>
      <c r="C13" s="511" t="s">
        <v>327</v>
      </c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2"/>
      <c r="Q13" s="480"/>
    </row>
    <row r="14" spans="1:17" x14ac:dyDescent="0.25">
      <c r="A14" s="2"/>
      <c r="B14" s="3" t="s">
        <v>8</v>
      </c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2"/>
      <c r="Q14" s="480"/>
    </row>
    <row r="15" spans="1:17" x14ac:dyDescent="0.25">
      <c r="A15" s="2"/>
      <c r="B15" s="3" t="s">
        <v>9</v>
      </c>
      <c r="C15" s="511" t="s">
        <v>328</v>
      </c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2"/>
      <c r="Q15" s="480"/>
    </row>
    <row r="16" spans="1:17" x14ac:dyDescent="0.25">
      <c r="A16" s="2"/>
      <c r="B16" s="3" t="s">
        <v>10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2"/>
      <c r="Q16" s="480"/>
    </row>
    <row r="17" spans="1:17" x14ac:dyDescent="0.25">
      <c r="A17" s="8"/>
      <c r="B17" s="9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4"/>
      <c r="Q17" s="480"/>
    </row>
    <row r="18" spans="1:17" s="10" customFormat="1" x14ac:dyDescent="0.25">
      <c r="A18" s="515" t="s">
        <v>11</v>
      </c>
      <c r="B18" s="518" t="s">
        <v>12</v>
      </c>
      <c r="C18" s="521" t="s">
        <v>305</v>
      </c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3"/>
      <c r="P18" s="518" t="s">
        <v>309</v>
      </c>
    </row>
    <row r="19" spans="1:17" s="10" customFormat="1" x14ac:dyDescent="0.25">
      <c r="A19" s="516"/>
      <c r="B19" s="519"/>
      <c r="C19" s="524" t="s">
        <v>13</v>
      </c>
      <c r="D19" s="526" t="s">
        <v>310</v>
      </c>
      <c r="E19" s="528" t="s">
        <v>311</v>
      </c>
      <c r="F19" s="509" t="s">
        <v>14</v>
      </c>
      <c r="G19" s="526" t="s">
        <v>312</v>
      </c>
      <c r="H19" s="528" t="s">
        <v>313</v>
      </c>
      <c r="I19" s="509" t="s">
        <v>15</v>
      </c>
      <c r="J19" s="526" t="s">
        <v>314</v>
      </c>
      <c r="K19" s="528" t="s">
        <v>315</v>
      </c>
      <c r="L19" s="509" t="s">
        <v>16</v>
      </c>
      <c r="M19" s="526" t="s">
        <v>316</v>
      </c>
      <c r="N19" s="528" t="s">
        <v>317</v>
      </c>
      <c r="O19" s="509" t="s">
        <v>17</v>
      </c>
      <c r="P19" s="519"/>
    </row>
    <row r="20" spans="1:17" s="11" customFormat="1" ht="70.5" customHeight="1" thickBot="1" x14ac:dyDescent="0.3">
      <c r="A20" s="517"/>
      <c r="B20" s="520"/>
      <c r="C20" s="525"/>
      <c r="D20" s="527"/>
      <c r="E20" s="529"/>
      <c r="F20" s="510"/>
      <c r="G20" s="527"/>
      <c r="H20" s="529"/>
      <c r="I20" s="510"/>
      <c r="J20" s="527"/>
      <c r="K20" s="529"/>
      <c r="L20" s="510"/>
      <c r="M20" s="527"/>
      <c r="N20" s="529"/>
      <c r="O20" s="510"/>
      <c r="P20" s="520"/>
    </row>
    <row r="21" spans="1:17" s="11" customFormat="1" ht="9" thickTop="1" x14ac:dyDescent="0.25">
      <c r="A21" s="12" t="s">
        <v>18</v>
      </c>
      <c r="B21" s="12">
        <v>2</v>
      </c>
      <c r="C21" s="12">
        <v>3</v>
      </c>
      <c r="D21" s="180">
        <v>4</v>
      </c>
      <c r="E21" s="13">
        <v>5</v>
      </c>
      <c r="F21" s="181">
        <v>6</v>
      </c>
      <c r="G21" s="180">
        <v>7</v>
      </c>
      <c r="H21" s="182">
        <v>8</v>
      </c>
      <c r="I21" s="14">
        <v>9</v>
      </c>
      <c r="J21" s="180">
        <v>10</v>
      </c>
      <c r="K21" s="156">
        <v>11</v>
      </c>
      <c r="L21" s="14">
        <v>12</v>
      </c>
      <c r="M21" s="156">
        <v>13</v>
      </c>
      <c r="N21" s="13">
        <v>14</v>
      </c>
      <c r="O21" s="14">
        <v>15</v>
      </c>
      <c r="P21" s="14">
        <v>16</v>
      </c>
    </row>
    <row r="22" spans="1:17" s="18" customFormat="1" x14ac:dyDescent="0.25">
      <c r="A22" s="15"/>
      <c r="B22" s="16" t="s">
        <v>19</v>
      </c>
      <c r="C22" s="86"/>
      <c r="D22" s="344"/>
      <c r="E22" s="17"/>
      <c r="F22" s="183"/>
      <c r="G22" s="344"/>
      <c r="H22" s="349"/>
      <c r="I22" s="184"/>
      <c r="J22" s="344"/>
      <c r="K22" s="165"/>
      <c r="L22" s="184"/>
      <c r="M22" s="165"/>
      <c r="N22" s="17"/>
      <c r="O22" s="184"/>
      <c r="P22" s="185"/>
    </row>
    <row r="23" spans="1:17" s="18" customFormat="1" ht="12.75" thickBot="1" x14ac:dyDescent="0.3">
      <c r="A23" s="19"/>
      <c r="B23" s="20" t="s">
        <v>20</v>
      </c>
      <c r="C23" s="481">
        <f>F23+I23+L23+O23</f>
        <v>489680</v>
      </c>
      <c r="D23" s="186">
        <f>SUM(D24,D27,D28,D44,D45)</f>
        <v>475830</v>
      </c>
      <c r="E23" s="21">
        <f>SUM(E24,E27,E28,E44,E45)</f>
        <v>0</v>
      </c>
      <c r="F23" s="187">
        <f t="shared" ref="F23:F28" si="0">D23+E23</f>
        <v>475830</v>
      </c>
      <c r="G23" s="186">
        <f>SUM(G24,G27,G45)</f>
        <v>0</v>
      </c>
      <c r="H23" s="188">
        <f>SUM(H24,H27,H45)</f>
        <v>0</v>
      </c>
      <c r="I23" s="22">
        <f>G23+H23</f>
        <v>0</v>
      </c>
      <c r="J23" s="186">
        <f>SUM(J24,J29,J45)</f>
        <v>13850</v>
      </c>
      <c r="K23" s="188">
        <f>SUM(K24,K29,K45)</f>
        <v>0</v>
      </c>
      <c r="L23" s="22">
        <f>J23+K23</f>
        <v>13850</v>
      </c>
      <c r="M23" s="157">
        <f>SUM(M24,M47)</f>
        <v>0</v>
      </c>
      <c r="N23" s="21">
        <f>SUM(N24,N47)</f>
        <v>0</v>
      </c>
      <c r="O23" s="22">
        <f>M23+N23</f>
        <v>0</v>
      </c>
      <c r="P23" s="189"/>
    </row>
    <row r="24" spans="1:17" ht="12.75" thickTop="1" x14ac:dyDescent="0.25">
      <c r="A24" s="23"/>
      <c r="B24" s="24" t="s">
        <v>21</v>
      </c>
      <c r="C24" s="482">
        <f>F24+I24+L24+O24</f>
        <v>5880</v>
      </c>
      <c r="D24" s="190">
        <f>SUM(D25:D26)</f>
        <v>0</v>
      </c>
      <c r="E24" s="25">
        <f>SUM(E25:E26)</f>
        <v>0</v>
      </c>
      <c r="F24" s="191">
        <f t="shared" si="0"/>
        <v>0</v>
      </c>
      <c r="G24" s="190">
        <f>SUM(G25:G26)</f>
        <v>0</v>
      </c>
      <c r="H24" s="192">
        <f>SUM(H25:H26)</f>
        <v>0</v>
      </c>
      <c r="I24" s="26">
        <f>G24+H24</f>
        <v>0</v>
      </c>
      <c r="J24" s="190">
        <f>SUM(J25:J26)</f>
        <v>5880</v>
      </c>
      <c r="K24" s="192">
        <f>SUM(K25:K26)</f>
        <v>0</v>
      </c>
      <c r="L24" s="26">
        <f>J24+K24</f>
        <v>5880</v>
      </c>
      <c r="M24" s="158">
        <f>SUM(M25:M26)</f>
        <v>0</v>
      </c>
      <c r="N24" s="25">
        <f>SUM(N25:N26)</f>
        <v>0</v>
      </c>
      <c r="O24" s="26">
        <f>M24+N24</f>
        <v>0</v>
      </c>
      <c r="P24" s="193"/>
    </row>
    <row r="25" spans="1:17" hidden="1" x14ac:dyDescent="0.25">
      <c r="A25" s="27"/>
      <c r="B25" s="28" t="s">
        <v>22</v>
      </c>
      <c r="C25" s="29">
        <f>F25+I25+L25+O25</f>
        <v>0</v>
      </c>
      <c r="D25" s="194"/>
      <c r="E25" s="30"/>
      <c r="F25" s="195">
        <f t="shared" si="0"/>
        <v>0</v>
      </c>
      <c r="G25" s="194"/>
      <c r="H25" s="196"/>
      <c r="I25" s="197">
        <f>G25+H25</f>
        <v>0</v>
      </c>
      <c r="J25" s="194"/>
      <c r="K25" s="196"/>
      <c r="L25" s="197">
        <f>J25+K25</f>
        <v>0</v>
      </c>
      <c r="M25" s="166"/>
      <c r="N25" s="30"/>
      <c r="O25" s="197">
        <f>M25+N25</f>
        <v>0</v>
      </c>
      <c r="P25" s="198"/>
    </row>
    <row r="26" spans="1:17" x14ac:dyDescent="0.25">
      <c r="A26" s="31"/>
      <c r="B26" s="32" t="s">
        <v>23</v>
      </c>
      <c r="C26" s="484">
        <f>F26+I26+L26+O26</f>
        <v>5880</v>
      </c>
      <c r="D26" s="199"/>
      <c r="E26" s="33"/>
      <c r="F26" s="200">
        <f t="shared" si="0"/>
        <v>0</v>
      </c>
      <c r="G26" s="199"/>
      <c r="H26" s="201"/>
      <c r="I26" s="202">
        <f>G26+H26</f>
        <v>0</v>
      </c>
      <c r="J26" s="199">
        <v>5880</v>
      </c>
      <c r="K26" s="201"/>
      <c r="L26" s="202">
        <f>J26+K26</f>
        <v>5880</v>
      </c>
      <c r="M26" s="167"/>
      <c r="N26" s="33"/>
      <c r="O26" s="202">
        <f>M26+N26</f>
        <v>0</v>
      </c>
      <c r="P26" s="203"/>
    </row>
    <row r="27" spans="1:17" s="18" customFormat="1" ht="24.75" thickBot="1" x14ac:dyDescent="0.3">
      <c r="A27" s="34">
        <v>19300</v>
      </c>
      <c r="B27" s="34" t="s">
        <v>24</v>
      </c>
      <c r="C27" s="485">
        <f>SUM(F27,I27)</f>
        <v>475830</v>
      </c>
      <c r="D27" s="204">
        <f>D53</f>
        <v>475830</v>
      </c>
      <c r="E27" s="35"/>
      <c r="F27" s="205">
        <f t="shared" si="0"/>
        <v>475830</v>
      </c>
      <c r="G27" s="204"/>
      <c r="H27" s="206"/>
      <c r="I27" s="207">
        <f>G27+H27</f>
        <v>0</v>
      </c>
      <c r="J27" s="208" t="s">
        <v>25</v>
      </c>
      <c r="K27" s="209" t="s">
        <v>25</v>
      </c>
      <c r="L27" s="37" t="s">
        <v>25</v>
      </c>
      <c r="M27" s="168" t="s">
        <v>25</v>
      </c>
      <c r="N27" s="36" t="s">
        <v>25</v>
      </c>
      <c r="O27" s="37" t="s">
        <v>25</v>
      </c>
      <c r="P27" s="210"/>
    </row>
    <row r="28" spans="1:17" s="18" customFormat="1" ht="24.75" hidden="1" thickTop="1" x14ac:dyDescent="0.25">
      <c r="A28" s="38"/>
      <c r="B28" s="38" t="s">
        <v>26</v>
      </c>
      <c r="C28" s="39">
        <f>F28</f>
        <v>0</v>
      </c>
      <c r="D28" s="211"/>
      <c r="E28" s="43"/>
      <c r="F28" s="212">
        <f t="shared" si="0"/>
        <v>0</v>
      </c>
      <c r="G28" s="213" t="s">
        <v>25</v>
      </c>
      <c r="H28" s="214" t="s">
        <v>25</v>
      </c>
      <c r="I28" s="42" t="s">
        <v>25</v>
      </c>
      <c r="J28" s="213" t="s">
        <v>25</v>
      </c>
      <c r="K28" s="214" t="s">
        <v>25</v>
      </c>
      <c r="L28" s="42" t="s">
        <v>25</v>
      </c>
      <c r="M28" s="169" t="s">
        <v>25</v>
      </c>
      <c r="N28" s="41" t="s">
        <v>25</v>
      </c>
      <c r="O28" s="42" t="s">
        <v>25</v>
      </c>
      <c r="P28" s="215"/>
    </row>
    <row r="29" spans="1:17" s="18" customFormat="1" ht="36.75" thickTop="1" x14ac:dyDescent="0.25">
      <c r="A29" s="38">
        <v>21300</v>
      </c>
      <c r="B29" s="38" t="s">
        <v>27</v>
      </c>
      <c r="C29" s="486">
        <f t="shared" ref="C29:C43" si="1">L29</f>
        <v>7970</v>
      </c>
      <c r="D29" s="213" t="s">
        <v>25</v>
      </c>
      <c r="E29" s="41" t="s">
        <v>25</v>
      </c>
      <c r="F29" s="216" t="s">
        <v>25</v>
      </c>
      <c r="G29" s="213" t="s">
        <v>25</v>
      </c>
      <c r="H29" s="214" t="s">
        <v>25</v>
      </c>
      <c r="I29" s="42" t="s">
        <v>25</v>
      </c>
      <c r="J29" s="217">
        <f>SUM(J30,J34,J36,J39)</f>
        <v>7970</v>
      </c>
      <c r="K29" s="94">
        <f>SUM(K30,K34,K36,K39)</f>
        <v>0</v>
      </c>
      <c r="L29" s="102">
        <f t="shared" ref="L29:L43" si="2">J29+K29</f>
        <v>7970</v>
      </c>
      <c r="M29" s="169" t="s">
        <v>25</v>
      </c>
      <c r="N29" s="41" t="s">
        <v>25</v>
      </c>
      <c r="O29" s="42" t="s">
        <v>25</v>
      </c>
      <c r="P29" s="215"/>
    </row>
    <row r="30" spans="1:17" s="18" customFormat="1" ht="24" hidden="1" x14ac:dyDescent="0.25">
      <c r="A30" s="45">
        <v>21350</v>
      </c>
      <c r="B30" s="38" t="s">
        <v>28</v>
      </c>
      <c r="C30" s="39">
        <f t="shared" si="1"/>
        <v>0</v>
      </c>
      <c r="D30" s="213" t="s">
        <v>25</v>
      </c>
      <c r="E30" s="41" t="s">
        <v>25</v>
      </c>
      <c r="F30" s="216" t="s">
        <v>25</v>
      </c>
      <c r="G30" s="213" t="s">
        <v>25</v>
      </c>
      <c r="H30" s="214" t="s">
        <v>25</v>
      </c>
      <c r="I30" s="42" t="s">
        <v>25</v>
      </c>
      <c r="J30" s="217">
        <f>SUM(J31:J33)</f>
        <v>0</v>
      </c>
      <c r="K30" s="94">
        <f>SUM(K31:K33)</f>
        <v>0</v>
      </c>
      <c r="L30" s="102">
        <f t="shared" si="2"/>
        <v>0</v>
      </c>
      <c r="M30" s="169" t="s">
        <v>25</v>
      </c>
      <c r="N30" s="41" t="s">
        <v>25</v>
      </c>
      <c r="O30" s="42" t="s">
        <v>25</v>
      </c>
      <c r="P30" s="215"/>
    </row>
    <row r="31" spans="1:17" hidden="1" x14ac:dyDescent="0.25">
      <c r="A31" s="27">
        <v>21351</v>
      </c>
      <c r="B31" s="46" t="s">
        <v>29</v>
      </c>
      <c r="C31" s="47">
        <f t="shared" si="1"/>
        <v>0</v>
      </c>
      <c r="D31" s="218" t="s">
        <v>25</v>
      </c>
      <c r="E31" s="48" t="s">
        <v>25</v>
      </c>
      <c r="F31" s="219" t="s">
        <v>25</v>
      </c>
      <c r="G31" s="218" t="s">
        <v>25</v>
      </c>
      <c r="H31" s="220" t="s">
        <v>25</v>
      </c>
      <c r="I31" s="50" t="s">
        <v>25</v>
      </c>
      <c r="J31" s="221"/>
      <c r="K31" s="222"/>
      <c r="L31" s="104">
        <f t="shared" si="2"/>
        <v>0</v>
      </c>
      <c r="M31" s="223" t="s">
        <v>25</v>
      </c>
      <c r="N31" s="48" t="s">
        <v>25</v>
      </c>
      <c r="O31" s="50" t="s">
        <v>25</v>
      </c>
      <c r="P31" s="198"/>
    </row>
    <row r="32" spans="1:17" hidden="1" x14ac:dyDescent="0.25">
      <c r="A32" s="31">
        <v>21352</v>
      </c>
      <c r="B32" s="51" t="s">
        <v>30</v>
      </c>
      <c r="C32" s="52">
        <f t="shared" si="1"/>
        <v>0</v>
      </c>
      <c r="D32" s="224" t="s">
        <v>25</v>
      </c>
      <c r="E32" s="53" t="s">
        <v>25</v>
      </c>
      <c r="F32" s="225" t="s">
        <v>25</v>
      </c>
      <c r="G32" s="224" t="s">
        <v>25</v>
      </c>
      <c r="H32" s="226" t="s">
        <v>25</v>
      </c>
      <c r="I32" s="55" t="s">
        <v>25</v>
      </c>
      <c r="J32" s="227"/>
      <c r="K32" s="228"/>
      <c r="L32" s="100">
        <f t="shared" si="2"/>
        <v>0</v>
      </c>
      <c r="M32" s="229" t="s">
        <v>25</v>
      </c>
      <c r="N32" s="53" t="s">
        <v>25</v>
      </c>
      <c r="O32" s="55" t="s">
        <v>25</v>
      </c>
      <c r="P32" s="203"/>
    </row>
    <row r="33" spans="1:16" ht="24" hidden="1" x14ac:dyDescent="0.25">
      <c r="A33" s="31">
        <v>21359</v>
      </c>
      <c r="B33" s="51" t="s">
        <v>31</v>
      </c>
      <c r="C33" s="52">
        <f t="shared" si="1"/>
        <v>0</v>
      </c>
      <c r="D33" s="224" t="s">
        <v>25</v>
      </c>
      <c r="E33" s="53" t="s">
        <v>25</v>
      </c>
      <c r="F33" s="225" t="s">
        <v>25</v>
      </c>
      <c r="G33" s="224" t="s">
        <v>25</v>
      </c>
      <c r="H33" s="226" t="s">
        <v>25</v>
      </c>
      <c r="I33" s="55" t="s">
        <v>25</v>
      </c>
      <c r="J33" s="227"/>
      <c r="K33" s="228"/>
      <c r="L33" s="100">
        <f t="shared" si="2"/>
        <v>0</v>
      </c>
      <c r="M33" s="229" t="s">
        <v>25</v>
      </c>
      <c r="N33" s="53" t="s">
        <v>25</v>
      </c>
      <c r="O33" s="55" t="s">
        <v>25</v>
      </c>
      <c r="P33" s="203"/>
    </row>
    <row r="34" spans="1:16" s="18" customFormat="1" ht="36" hidden="1" x14ac:dyDescent="0.25">
      <c r="A34" s="45">
        <v>21370</v>
      </c>
      <c r="B34" s="38" t="s">
        <v>32</v>
      </c>
      <c r="C34" s="39">
        <f t="shared" si="1"/>
        <v>0</v>
      </c>
      <c r="D34" s="213" t="s">
        <v>25</v>
      </c>
      <c r="E34" s="41" t="s">
        <v>25</v>
      </c>
      <c r="F34" s="216" t="s">
        <v>25</v>
      </c>
      <c r="G34" s="213" t="s">
        <v>25</v>
      </c>
      <c r="H34" s="214" t="s">
        <v>25</v>
      </c>
      <c r="I34" s="42" t="s">
        <v>25</v>
      </c>
      <c r="J34" s="217">
        <f>SUM(J35)</f>
        <v>0</v>
      </c>
      <c r="K34" s="94">
        <f>SUM(K35)</f>
        <v>0</v>
      </c>
      <c r="L34" s="102">
        <f t="shared" si="2"/>
        <v>0</v>
      </c>
      <c r="M34" s="169" t="s">
        <v>25</v>
      </c>
      <c r="N34" s="41" t="s">
        <v>25</v>
      </c>
      <c r="O34" s="42" t="s">
        <v>25</v>
      </c>
      <c r="P34" s="215"/>
    </row>
    <row r="35" spans="1:16" ht="36" hidden="1" x14ac:dyDescent="0.25">
      <c r="A35" s="56">
        <v>21379</v>
      </c>
      <c r="B35" s="57" t="s">
        <v>33</v>
      </c>
      <c r="C35" s="58">
        <f t="shared" si="1"/>
        <v>0</v>
      </c>
      <c r="D35" s="230" t="s">
        <v>25</v>
      </c>
      <c r="E35" s="59" t="s">
        <v>25</v>
      </c>
      <c r="F35" s="66" t="s">
        <v>25</v>
      </c>
      <c r="G35" s="230" t="s">
        <v>25</v>
      </c>
      <c r="H35" s="231" t="s">
        <v>25</v>
      </c>
      <c r="I35" s="61" t="s">
        <v>25</v>
      </c>
      <c r="J35" s="232"/>
      <c r="K35" s="233"/>
      <c r="L35" s="234">
        <f t="shared" si="2"/>
        <v>0</v>
      </c>
      <c r="M35" s="235" t="s">
        <v>25</v>
      </c>
      <c r="N35" s="59" t="s">
        <v>25</v>
      </c>
      <c r="O35" s="61" t="s">
        <v>25</v>
      </c>
      <c r="P35" s="236"/>
    </row>
    <row r="36" spans="1:16" s="18" customFormat="1" hidden="1" x14ac:dyDescent="0.25">
      <c r="A36" s="45">
        <v>21380</v>
      </c>
      <c r="B36" s="38" t="s">
        <v>34</v>
      </c>
      <c r="C36" s="39">
        <f t="shared" si="1"/>
        <v>0</v>
      </c>
      <c r="D36" s="213" t="s">
        <v>25</v>
      </c>
      <c r="E36" s="41" t="s">
        <v>25</v>
      </c>
      <c r="F36" s="216" t="s">
        <v>25</v>
      </c>
      <c r="G36" s="213" t="s">
        <v>25</v>
      </c>
      <c r="H36" s="214" t="s">
        <v>25</v>
      </c>
      <c r="I36" s="42" t="s">
        <v>25</v>
      </c>
      <c r="J36" s="217">
        <f>SUM(J37:J38)</f>
        <v>0</v>
      </c>
      <c r="K36" s="94">
        <f>SUM(K37:K38)</f>
        <v>0</v>
      </c>
      <c r="L36" s="102">
        <f t="shared" si="2"/>
        <v>0</v>
      </c>
      <c r="M36" s="169" t="s">
        <v>25</v>
      </c>
      <c r="N36" s="41" t="s">
        <v>25</v>
      </c>
      <c r="O36" s="42" t="s">
        <v>25</v>
      </c>
      <c r="P36" s="215"/>
    </row>
    <row r="37" spans="1:16" hidden="1" x14ac:dyDescent="0.25">
      <c r="A37" s="28">
        <v>21381</v>
      </c>
      <c r="B37" s="46" t="s">
        <v>35</v>
      </c>
      <c r="C37" s="47">
        <f t="shared" si="1"/>
        <v>0</v>
      </c>
      <c r="D37" s="218" t="s">
        <v>25</v>
      </c>
      <c r="E37" s="48" t="s">
        <v>25</v>
      </c>
      <c r="F37" s="219" t="s">
        <v>25</v>
      </c>
      <c r="G37" s="218" t="s">
        <v>25</v>
      </c>
      <c r="H37" s="220" t="s">
        <v>25</v>
      </c>
      <c r="I37" s="50" t="s">
        <v>25</v>
      </c>
      <c r="J37" s="221"/>
      <c r="K37" s="222"/>
      <c r="L37" s="104">
        <f t="shared" si="2"/>
        <v>0</v>
      </c>
      <c r="M37" s="223" t="s">
        <v>25</v>
      </c>
      <c r="N37" s="48" t="s">
        <v>25</v>
      </c>
      <c r="O37" s="50" t="s">
        <v>25</v>
      </c>
      <c r="P37" s="198"/>
    </row>
    <row r="38" spans="1:16" ht="24" hidden="1" x14ac:dyDescent="0.25">
      <c r="A38" s="32">
        <v>21383</v>
      </c>
      <c r="B38" s="51" t="s">
        <v>36</v>
      </c>
      <c r="C38" s="52">
        <f t="shared" si="1"/>
        <v>0</v>
      </c>
      <c r="D38" s="224" t="s">
        <v>25</v>
      </c>
      <c r="E38" s="53" t="s">
        <v>25</v>
      </c>
      <c r="F38" s="225" t="s">
        <v>25</v>
      </c>
      <c r="G38" s="224" t="s">
        <v>25</v>
      </c>
      <c r="H38" s="226" t="s">
        <v>25</v>
      </c>
      <c r="I38" s="55" t="s">
        <v>25</v>
      </c>
      <c r="J38" s="227"/>
      <c r="K38" s="228"/>
      <c r="L38" s="100">
        <f t="shared" si="2"/>
        <v>0</v>
      </c>
      <c r="M38" s="229" t="s">
        <v>25</v>
      </c>
      <c r="N38" s="53" t="s">
        <v>25</v>
      </c>
      <c r="O38" s="55" t="s">
        <v>25</v>
      </c>
      <c r="P38" s="203"/>
    </row>
    <row r="39" spans="1:16" s="18" customFormat="1" ht="24" x14ac:dyDescent="0.25">
      <c r="A39" s="45">
        <v>21390</v>
      </c>
      <c r="B39" s="38" t="s">
        <v>37</v>
      </c>
      <c r="C39" s="486">
        <f t="shared" si="1"/>
        <v>7970</v>
      </c>
      <c r="D39" s="213" t="s">
        <v>25</v>
      </c>
      <c r="E39" s="41" t="s">
        <v>25</v>
      </c>
      <c r="F39" s="216" t="s">
        <v>25</v>
      </c>
      <c r="G39" s="213" t="s">
        <v>25</v>
      </c>
      <c r="H39" s="214" t="s">
        <v>25</v>
      </c>
      <c r="I39" s="42" t="s">
        <v>25</v>
      </c>
      <c r="J39" s="217">
        <f>SUM(J40:J43)</f>
        <v>7970</v>
      </c>
      <c r="K39" s="94">
        <f>SUM(K40:K43)</f>
        <v>0</v>
      </c>
      <c r="L39" s="102">
        <f t="shared" si="2"/>
        <v>7970</v>
      </c>
      <c r="M39" s="169" t="s">
        <v>25</v>
      </c>
      <c r="N39" s="41" t="s">
        <v>25</v>
      </c>
      <c r="O39" s="42" t="s">
        <v>25</v>
      </c>
      <c r="P39" s="215"/>
    </row>
    <row r="40" spans="1:16" ht="24" hidden="1" x14ac:dyDescent="0.25">
      <c r="A40" s="28">
        <v>21391</v>
      </c>
      <c r="B40" s="46" t="s">
        <v>38</v>
      </c>
      <c r="C40" s="47">
        <f t="shared" si="1"/>
        <v>0</v>
      </c>
      <c r="D40" s="218" t="s">
        <v>25</v>
      </c>
      <c r="E40" s="48" t="s">
        <v>25</v>
      </c>
      <c r="F40" s="219" t="s">
        <v>25</v>
      </c>
      <c r="G40" s="218" t="s">
        <v>25</v>
      </c>
      <c r="H40" s="220" t="s">
        <v>25</v>
      </c>
      <c r="I40" s="50" t="s">
        <v>25</v>
      </c>
      <c r="J40" s="221"/>
      <c r="K40" s="222"/>
      <c r="L40" s="104">
        <f t="shared" si="2"/>
        <v>0</v>
      </c>
      <c r="M40" s="223" t="s">
        <v>25</v>
      </c>
      <c r="N40" s="48" t="s">
        <v>25</v>
      </c>
      <c r="O40" s="50" t="s">
        <v>25</v>
      </c>
      <c r="P40" s="198"/>
    </row>
    <row r="41" spans="1:16" x14ac:dyDescent="0.25">
      <c r="A41" s="32">
        <v>21393</v>
      </c>
      <c r="B41" s="51" t="s">
        <v>39</v>
      </c>
      <c r="C41" s="301">
        <f t="shared" si="1"/>
        <v>7970</v>
      </c>
      <c r="D41" s="224" t="s">
        <v>25</v>
      </c>
      <c r="E41" s="53" t="s">
        <v>25</v>
      </c>
      <c r="F41" s="225" t="s">
        <v>25</v>
      </c>
      <c r="G41" s="224" t="s">
        <v>25</v>
      </c>
      <c r="H41" s="226" t="s">
        <v>25</v>
      </c>
      <c r="I41" s="55" t="s">
        <v>25</v>
      </c>
      <c r="J41" s="227">
        <f>J53-J26</f>
        <v>7970</v>
      </c>
      <c r="K41" s="228"/>
      <c r="L41" s="100">
        <f t="shared" si="2"/>
        <v>7970</v>
      </c>
      <c r="M41" s="229" t="s">
        <v>25</v>
      </c>
      <c r="N41" s="53" t="s">
        <v>25</v>
      </c>
      <c r="O41" s="55" t="s">
        <v>25</v>
      </c>
      <c r="P41" s="203"/>
    </row>
    <row r="42" spans="1:16" hidden="1" x14ac:dyDescent="0.25">
      <c r="A42" s="32">
        <v>21395</v>
      </c>
      <c r="B42" s="51" t="s">
        <v>40</v>
      </c>
      <c r="C42" s="52">
        <f t="shared" si="1"/>
        <v>0</v>
      </c>
      <c r="D42" s="224" t="s">
        <v>25</v>
      </c>
      <c r="E42" s="53" t="s">
        <v>25</v>
      </c>
      <c r="F42" s="225" t="s">
        <v>25</v>
      </c>
      <c r="G42" s="224" t="s">
        <v>25</v>
      </c>
      <c r="H42" s="226" t="s">
        <v>25</v>
      </c>
      <c r="I42" s="55" t="s">
        <v>25</v>
      </c>
      <c r="J42" s="227"/>
      <c r="K42" s="228"/>
      <c r="L42" s="100">
        <f t="shared" si="2"/>
        <v>0</v>
      </c>
      <c r="M42" s="229" t="s">
        <v>25</v>
      </c>
      <c r="N42" s="53" t="s">
        <v>25</v>
      </c>
      <c r="O42" s="55" t="s">
        <v>25</v>
      </c>
      <c r="P42" s="203"/>
    </row>
    <row r="43" spans="1:16" ht="24" hidden="1" x14ac:dyDescent="0.25">
      <c r="A43" s="32">
        <v>21399</v>
      </c>
      <c r="B43" s="51" t="s">
        <v>41</v>
      </c>
      <c r="C43" s="52">
        <f t="shared" si="1"/>
        <v>0</v>
      </c>
      <c r="D43" s="224" t="s">
        <v>25</v>
      </c>
      <c r="E43" s="53" t="s">
        <v>25</v>
      </c>
      <c r="F43" s="225" t="s">
        <v>25</v>
      </c>
      <c r="G43" s="224" t="s">
        <v>25</v>
      </c>
      <c r="H43" s="226" t="s">
        <v>25</v>
      </c>
      <c r="I43" s="55" t="s">
        <v>25</v>
      </c>
      <c r="J43" s="227"/>
      <c r="K43" s="228"/>
      <c r="L43" s="100">
        <f t="shared" si="2"/>
        <v>0</v>
      </c>
      <c r="M43" s="229" t="s">
        <v>25</v>
      </c>
      <c r="N43" s="53" t="s">
        <v>25</v>
      </c>
      <c r="O43" s="55" t="s">
        <v>25</v>
      </c>
      <c r="P43" s="203"/>
    </row>
    <row r="44" spans="1:16" s="18" customFormat="1" ht="24" hidden="1" x14ac:dyDescent="0.25">
      <c r="A44" s="45">
        <v>21420</v>
      </c>
      <c r="B44" s="38" t="s">
        <v>42</v>
      </c>
      <c r="C44" s="62">
        <f>F44</f>
        <v>0</v>
      </c>
      <c r="D44" s="237"/>
      <c r="E44" s="40"/>
      <c r="F44" s="212">
        <f>D44+E44</f>
        <v>0</v>
      </c>
      <c r="G44" s="213" t="s">
        <v>25</v>
      </c>
      <c r="H44" s="214" t="s">
        <v>25</v>
      </c>
      <c r="I44" s="42" t="s">
        <v>25</v>
      </c>
      <c r="J44" s="213" t="s">
        <v>25</v>
      </c>
      <c r="K44" s="214" t="s">
        <v>25</v>
      </c>
      <c r="L44" s="42" t="s">
        <v>25</v>
      </c>
      <c r="M44" s="169" t="s">
        <v>25</v>
      </c>
      <c r="N44" s="41" t="s">
        <v>25</v>
      </c>
      <c r="O44" s="42" t="s">
        <v>25</v>
      </c>
      <c r="P44" s="215"/>
    </row>
    <row r="45" spans="1:16" s="18" customFormat="1" ht="24" hidden="1" x14ac:dyDescent="0.25">
      <c r="A45" s="63">
        <v>21490</v>
      </c>
      <c r="B45" s="64" t="s">
        <v>43</v>
      </c>
      <c r="C45" s="62">
        <f>F45+I45+L45</f>
        <v>0</v>
      </c>
      <c r="D45" s="238">
        <f>D46</f>
        <v>0</v>
      </c>
      <c r="E45" s="65">
        <f>E46</f>
        <v>0</v>
      </c>
      <c r="F45" s="239">
        <f>D45+E45</f>
        <v>0</v>
      </c>
      <c r="G45" s="238">
        <f>G46</f>
        <v>0</v>
      </c>
      <c r="H45" s="240">
        <f t="shared" ref="H45:K45" si="3">H46</f>
        <v>0</v>
      </c>
      <c r="I45" s="241">
        <f>G45+H45</f>
        <v>0</v>
      </c>
      <c r="J45" s="238">
        <f>J46</f>
        <v>0</v>
      </c>
      <c r="K45" s="240">
        <f t="shared" si="3"/>
        <v>0</v>
      </c>
      <c r="L45" s="241">
        <f>J45+K45</f>
        <v>0</v>
      </c>
      <c r="M45" s="169" t="s">
        <v>25</v>
      </c>
      <c r="N45" s="41" t="s">
        <v>25</v>
      </c>
      <c r="O45" s="42" t="s">
        <v>25</v>
      </c>
      <c r="P45" s="215"/>
    </row>
    <row r="46" spans="1:16" s="18" customFormat="1" ht="24" hidden="1" x14ac:dyDescent="0.25">
      <c r="A46" s="32">
        <v>21499</v>
      </c>
      <c r="B46" s="51" t="s">
        <v>44</v>
      </c>
      <c r="C46" s="242">
        <f>F46+I46+L46</f>
        <v>0</v>
      </c>
      <c r="D46" s="194"/>
      <c r="E46" s="30"/>
      <c r="F46" s="195">
        <f>D46+E46</f>
        <v>0</v>
      </c>
      <c r="G46" s="243"/>
      <c r="H46" s="196"/>
      <c r="I46" s="197">
        <f>G46+H46</f>
        <v>0</v>
      </c>
      <c r="J46" s="194"/>
      <c r="K46" s="196"/>
      <c r="L46" s="197">
        <f>J46+K46</f>
        <v>0</v>
      </c>
      <c r="M46" s="235" t="s">
        <v>25</v>
      </c>
      <c r="N46" s="59" t="s">
        <v>25</v>
      </c>
      <c r="O46" s="61" t="s">
        <v>25</v>
      </c>
      <c r="P46" s="236"/>
    </row>
    <row r="47" spans="1:16" ht="24" hidden="1" x14ac:dyDescent="0.25">
      <c r="A47" s="67">
        <v>23000</v>
      </c>
      <c r="B47" s="68" t="s">
        <v>45</v>
      </c>
      <c r="C47" s="62">
        <f>O47</f>
        <v>0</v>
      </c>
      <c r="D47" s="244" t="s">
        <v>25</v>
      </c>
      <c r="E47" s="70" t="s">
        <v>25</v>
      </c>
      <c r="F47" s="245" t="s">
        <v>25</v>
      </c>
      <c r="G47" s="244" t="s">
        <v>25</v>
      </c>
      <c r="H47" s="246" t="s">
        <v>25</v>
      </c>
      <c r="I47" s="247" t="s">
        <v>25</v>
      </c>
      <c r="J47" s="244" t="s">
        <v>25</v>
      </c>
      <c r="K47" s="246" t="s">
        <v>25</v>
      </c>
      <c r="L47" s="247" t="s">
        <v>25</v>
      </c>
      <c r="M47" s="160">
        <f>SUM(M48:M49)</f>
        <v>0</v>
      </c>
      <c r="N47" s="69">
        <f>SUM(N48:N49)</f>
        <v>0</v>
      </c>
      <c r="O47" s="248">
        <f>M47+N47</f>
        <v>0</v>
      </c>
      <c r="P47" s="215"/>
    </row>
    <row r="48" spans="1:16" ht="24" hidden="1" x14ac:dyDescent="0.25">
      <c r="A48" s="71">
        <v>23410</v>
      </c>
      <c r="B48" s="72" t="s">
        <v>46</v>
      </c>
      <c r="C48" s="74">
        <f>O48</f>
        <v>0</v>
      </c>
      <c r="D48" s="249" t="s">
        <v>25</v>
      </c>
      <c r="E48" s="73" t="s">
        <v>25</v>
      </c>
      <c r="F48" s="250" t="s">
        <v>25</v>
      </c>
      <c r="G48" s="249" t="s">
        <v>25</v>
      </c>
      <c r="H48" s="251" t="s">
        <v>25</v>
      </c>
      <c r="I48" s="252" t="s">
        <v>25</v>
      </c>
      <c r="J48" s="249" t="s">
        <v>25</v>
      </c>
      <c r="K48" s="251" t="s">
        <v>25</v>
      </c>
      <c r="L48" s="252" t="s">
        <v>25</v>
      </c>
      <c r="M48" s="253"/>
      <c r="N48" s="254"/>
      <c r="O48" s="151">
        <f>M48+N48</f>
        <v>0</v>
      </c>
      <c r="P48" s="255"/>
    </row>
    <row r="49" spans="1:16" ht="24" hidden="1" x14ac:dyDescent="0.25">
      <c r="A49" s="71">
        <v>23510</v>
      </c>
      <c r="B49" s="72" t="s">
        <v>47</v>
      </c>
      <c r="C49" s="74">
        <f>O49</f>
        <v>0</v>
      </c>
      <c r="D49" s="249" t="s">
        <v>25</v>
      </c>
      <c r="E49" s="73" t="s">
        <v>25</v>
      </c>
      <c r="F49" s="250" t="s">
        <v>25</v>
      </c>
      <c r="G49" s="249" t="s">
        <v>25</v>
      </c>
      <c r="H49" s="251" t="s">
        <v>25</v>
      </c>
      <c r="I49" s="252" t="s">
        <v>25</v>
      </c>
      <c r="J49" s="249" t="s">
        <v>25</v>
      </c>
      <c r="K49" s="251" t="s">
        <v>25</v>
      </c>
      <c r="L49" s="252" t="s">
        <v>25</v>
      </c>
      <c r="M49" s="253"/>
      <c r="N49" s="254"/>
      <c r="O49" s="151">
        <f>M49+N49</f>
        <v>0</v>
      </c>
      <c r="P49" s="255"/>
    </row>
    <row r="50" spans="1:16" x14ac:dyDescent="0.25">
      <c r="A50" s="75"/>
      <c r="B50" s="72"/>
      <c r="C50" s="491"/>
      <c r="D50" s="345"/>
      <c r="E50" s="346"/>
      <c r="F50" s="256"/>
      <c r="G50" s="345"/>
      <c r="H50" s="350"/>
      <c r="I50" s="252"/>
      <c r="J50" s="352"/>
      <c r="K50" s="353"/>
      <c r="L50" s="151"/>
      <c r="M50" s="253"/>
      <c r="N50" s="254"/>
      <c r="O50" s="151"/>
      <c r="P50" s="255"/>
    </row>
    <row r="51" spans="1:16" s="18" customFormat="1" x14ac:dyDescent="0.25">
      <c r="A51" s="77"/>
      <c r="B51" s="78" t="s">
        <v>48</v>
      </c>
      <c r="C51" s="492"/>
      <c r="D51" s="347"/>
      <c r="E51" s="348"/>
      <c r="F51" s="257"/>
      <c r="G51" s="347"/>
      <c r="H51" s="351"/>
      <c r="I51" s="152"/>
      <c r="J51" s="347"/>
      <c r="K51" s="351"/>
      <c r="L51" s="152"/>
      <c r="M51" s="354"/>
      <c r="N51" s="348"/>
      <c r="O51" s="152"/>
      <c r="P51" s="258"/>
    </row>
    <row r="52" spans="1:16" s="18" customFormat="1" ht="12.75" thickBot="1" x14ac:dyDescent="0.3">
      <c r="A52" s="79"/>
      <c r="B52" s="19" t="s">
        <v>49</v>
      </c>
      <c r="C52" s="493">
        <f t="shared" ref="C52:C115" si="4">F52+I52+L52+O52</f>
        <v>489680</v>
      </c>
      <c r="D52" s="259">
        <f>SUM(D53,D283)</f>
        <v>475830</v>
      </c>
      <c r="E52" s="80">
        <f>SUM(E53,E283)</f>
        <v>0</v>
      </c>
      <c r="F52" s="260">
        <f t="shared" ref="F52:F116" si="5">D52+E52</f>
        <v>475830</v>
      </c>
      <c r="G52" s="259">
        <f>SUM(G53,G283)</f>
        <v>0</v>
      </c>
      <c r="H52" s="261">
        <f>SUM(H53,H283)</f>
        <v>0</v>
      </c>
      <c r="I52" s="81">
        <f t="shared" ref="I52:I116" si="6">G52+H52</f>
        <v>0</v>
      </c>
      <c r="J52" s="259">
        <f>SUM(J53,J283)</f>
        <v>13850</v>
      </c>
      <c r="K52" s="261">
        <f>SUM(K53,K283)</f>
        <v>0</v>
      </c>
      <c r="L52" s="81">
        <f t="shared" ref="L52:L116" si="7">J52+K52</f>
        <v>13850</v>
      </c>
      <c r="M52" s="154">
        <f>SUM(M53,M283)</f>
        <v>0</v>
      </c>
      <c r="N52" s="80">
        <f>SUM(N53,N283)</f>
        <v>0</v>
      </c>
      <c r="O52" s="81">
        <f t="shared" ref="O52:O116" si="8">M52+N52</f>
        <v>0</v>
      </c>
      <c r="P52" s="189"/>
    </row>
    <row r="53" spans="1:16" s="18" customFormat="1" ht="36.75" thickTop="1" x14ac:dyDescent="0.25">
      <c r="A53" s="82"/>
      <c r="B53" s="83" t="s">
        <v>50</v>
      </c>
      <c r="C53" s="494">
        <f t="shared" si="4"/>
        <v>489680</v>
      </c>
      <c r="D53" s="262">
        <f>SUM(D54,D196)</f>
        <v>475830</v>
      </c>
      <c r="E53" s="84">
        <f>SUM(E54,E196)</f>
        <v>0</v>
      </c>
      <c r="F53" s="263">
        <f t="shared" si="5"/>
        <v>475830</v>
      </c>
      <c r="G53" s="262">
        <f>SUM(G54,G196)</f>
        <v>0</v>
      </c>
      <c r="H53" s="264">
        <f>SUM(H54,H196)</f>
        <v>0</v>
      </c>
      <c r="I53" s="85">
        <f t="shared" si="6"/>
        <v>0</v>
      </c>
      <c r="J53" s="262">
        <f>SUM(J54,J196)</f>
        <v>13850</v>
      </c>
      <c r="K53" s="264">
        <f>SUM(K54,K196)</f>
        <v>0</v>
      </c>
      <c r="L53" s="85">
        <f t="shared" si="7"/>
        <v>13850</v>
      </c>
      <c r="M53" s="161">
        <f>SUM(M54,M196)</f>
        <v>0</v>
      </c>
      <c r="N53" s="84">
        <f>SUM(N54,N196)</f>
        <v>0</v>
      </c>
      <c r="O53" s="85">
        <f t="shared" si="8"/>
        <v>0</v>
      </c>
      <c r="P53" s="265"/>
    </row>
    <row r="54" spans="1:16" s="18" customFormat="1" ht="24" x14ac:dyDescent="0.25">
      <c r="A54" s="86"/>
      <c r="B54" s="15" t="s">
        <v>51</v>
      </c>
      <c r="C54" s="495">
        <f t="shared" si="4"/>
        <v>487680</v>
      </c>
      <c r="D54" s="266">
        <f>SUM(D55,D77,D175,D189)</f>
        <v>473830</v>
      </c>
      <c r="E54" s="87">
        <f>SUM(E55,E77,E175,E189)</f>
        <v>0</v>
      </c>
      <c r="F54" s="267">
        <f t="shared" si="5"/>
        <v>473830</v>
      </c>
      <c r="G54" s="266">
        <f>SUM(G55,G77,G175,G189)</f>
        <v>0</v>
      </c>
      <c r="H54" s="268">
        <f>SUM(H55,H77,H175,H189)</f>
        <v>0</v>
      </c>
      <c r="I54" s="88">
        <f t="shared" si="6"/>
        <v>0</v>
      </c>
      <c r="J54" s="266">
        <f>SUM(J55,J77,J175,J189)</f>
        <v>13850</v>
      </c>
      <c r="K54" s="268">
        <f>SUM(K55,K77,K175,K189)</f>
        <v>0</v>
      </c>
      <c r="L54" s="88">
        <f t="shared" si="7"/>
        <v>13850</v>
      </c>
      <c r="M54" s="162">
        <f>SUM(M55,M77,M175,M189)</f>
        <v>0</v>
      </c>
      <c r="N54" s="87">
        <f>SUM(N55,N77,N175,N189)</f>
        <v>0</v>
      </c>
      <c r="O54" s="88">
        <f t="shared" si="8"/>
        <v>0</v>
      </c>
      <c r="P54" s="269"/>
    </row>
    <row r="55" spans="1:16" s="18" customFormat="1" x14ac:dyDescent="0.25">
      <c r="A55" s="89">
        <v>1000</v>
      </c>
      <c r="B55" s="89" t="s">
        <v>52</v>
      </c>
      <c r="C55" s="496">
        <f t="shared" si="4"/>
        <v>54160</v>
      </c>
      <c r="D55" s="270">
        <f>SUM(D56,D69)</f>
        <v>52988</v>
      </c>
      <c r="E55" s="91">
        <f>SUM(E56,E69)</f>
        <v>-728</v>
      </c>
      <c r="F55" s="271">
        <f t="shared" si="5"/>
        <v>52260</v>
      </c>
      <c r="G55" s="270">
        <f>SUM(G56,G69)</f>
        <v>0</v>
      </c>
      <c r="H55" s="272">
        <f>SUM(H56,H69)</f>
        <v>0</v>
      </c>
      <c r="I55" s="92">
        <f t="shared" si="6"/>
        <v>0</v>
      </c>
      <c r="J55" s="270">
        <f>SUM(J56,J69)</f>
        <v>1900</v>
      </c>
      <c r="K55" s="272">
        <f>SUM(K56,K69)</f>
        <v>0</v>
      </c>
      <c r="L55" s="92">
        <f t="shared" si="7"/>
        <v>1900</v>
      </c>
      <c r="M55" s="123">
        <f>SUM(M56,M69)</f>
        <v>0</v>
      </c>
      <c r="N55" s="91">
        <f>SUM(N56,N69)</f>
        <v>0</v>
      </c>
      <c r="O55" s="92">
        <f t="shared" si="8"/>
        <v>0</v>
      </c>
      <c r="P55" s="355"/>
    </row>
    <row r="56" spans="1:16" x14ac:dyDescent="0.25">
      <c r="A56" s="38">
        <v>1100</v>
      </c>
      <c r="B56" s="93" t="s">
        <v>53</v>
      </c>
      <c r="C56" s="486">
        <f t="shared" si="4"/>
        <v>54056</v>
      </c>
      <c r="D56" s="217">
        <f>SUM(D57,D60,D68)</f>
        <v>52884</v>
      </c>
      <c r="E56" s="44">
        <f>SUM(E57,E60,E68)</f>
        <v>-728</v>
      </c>
      <c r="F56" s="273">
        <f t="shared" si="5"/>
        <v>52156</v>
      </c>
      <c r="G56" s="217">
        <f>SUM(G57,G60,G68)</f>
        <v>0</v>
      </c>
      <c r="H56" s="94">
        <f>SUM(H57,H60,H68)</f>
        <v>0</v>
      </c>
      <c r="I56" s="102">
        <f t="shared" si="6"/>
        <v>0</v>
      </c>
      <c r="J56" s="217">
        <f>SUM(J57,J60,J68)</f>
        <v>1900</v>
      </c>
      <c r="K56" s="94">
        <f>SUM(K57,K60,K68)</f>
        <v>0</v>
      </c>
      <c r="L56" s="102">
        <f t="shared" si="7"/>
        <v>1900</v>
      </c>
      <c r="M56" s="124">
        <f>SUM(M57,M60,M68)</f>
        <v>0</v>
      </c>
      <c r="N56" s="116">
        <f>SUM(N57,N60,N68)</f>
        <v>0</v>
      </c>
      <c r="O56" s="274">
        <f t="shared" si="8"/>
        <v>0</v>
      </c>
      <c r="P56" s="275"/>
    </row>
    <row r="57" spans="1:16" hidden="1" x14ac:dyDescent="0.25">
      <c r="A57" s="95">
        <v>1110</v>
      </c>
      <c r="B57" s="72" t="s">
        <v>54</v>
      </c>
      <c r="C57" s="76">
        <f t="shared" si="4"/>
        <v>0</v>
      </c>
      <c r="D57" s="117">
        <f>SUM(D58:D59)</f>
        <v>0</v>
      </c>
      <c r="E57" s="96">
        <f>SUM(E58:E59)</f>
        <v>0</v>
      </c>
      <c r="F57" s="276">
        <f t="shared" si="5"/>
        <v>0</v>
      </c>
      <c r="G57" s="117">
        <f>SUM(G58:G59)</f>
        <v>0</v>
      </c>
      <c r="H57" s="163">
        <f>SUM(H58:H59)</f>
        <v>0</v>
      </c>
      <c r="I57" s="97">
        <f t="shared" si="6"/>
        <v>0</v>
      </c>
      <c r="J57" s="117">
        <f>SUM(J58:J59)</f>
        <v>0</v>
      </c>
      <c r="K57" s="163">
        <f>SUM(K58:K59)</f>
        <v>0</v>
      </c>
      <c r="L57" s="97">
        <f t="shared" si="7"/>
        <v>0</v>
      </c>
      <c r="M57" s="122">
        <f>SUM(M58:M59)</f>
        <v>0</v>
      </c>
      <c r="N57" s="96">
        <f>SUM(N58:N59)</f>
        <v>0</v>
      </c>
      <c r="O57" s="97">
        <f t="shared" si="8"/>
        <v>0</v>
      </c>
      <c r="P57" s="255"/>
    </row>
    <row r="58" spans="1:16" hidden="1" x14ac:dyDescent="0.25">
      <c r="A58" s="28">
        <v>1111</v>
      </c>
      <c r="B58" s="46" t="s">
        <v>55</v>
      </c>
      <c r="C58" s="47">
        <f t="shared" si="4"/>
        <v>0</v>
      </c>
      <c r="D58" s="221">
        <v>0</v>
      </c>
      <c r="E58" s="49"/>
      <c r="F58" s="277">
        <f t="shared" si="5"/>
        <v>0</v>
      </c>
      <c r="G58" s="221"/>
      <c r="H58" s="222"/>
      <c r="I58" s="104">
        <f t="shared" si="6"/>
        <v>0</v>
      </c>
      <c r="J58" s="221">
        <v>0</v>
      </c>
      <c r="K58" s="222"/>
      <c r="L58" s="104">
        <f t="shared" si="7"/>
        <v>0</v>
      </c>
      <c r="M58" s="170"/>
      <c r="N58" s="49"/>
      <c r="O58" s="104">
        <f t="shared" si="8"/>
        <v>0</v>
      </c>
      <c r="P58" s="198"/>
    </row>
    <row r="59" spans="1:16" ht="24" hidden="1" x14ac:dyDescent="0.25">
      <c r="A59" s="32">
        <v>1119</v>
      </c>
      <c r="B59" s="51" t="s">
        <v>56</v>
      </c>
      <c r="C59" s="52">
        <f t="shared" si="4"/>
        <v>0</v>
      </c>
      <c r="D59" s="227">
        <v>0</v>
      </c>
      <c r="E59" s="54"/>
      <c r="F59" s="135">
        <f t="shared" si="5"/>
        <v>0</v>
      </c>
      <c r="G59" s="227"/>
      <c r="H59" s="228"/>
      <c r="I59" s="100">
        <f t="shared" si="6"/>
        <v>0</v>
      </c>
      <c r="J59" s="227">
        <v>0</v>
      </c>
      <c r="K59" s="228"/>
      <c r="L59" s="100">
        <f t="shared" si="7"/>
        <v>0</v>
      </c>
      <c r="M59" s="111"/>
      <c r="N59" s="54"/>
      <c r="O59" s="100">
        <f t="shared" si="8"/>
        <v>0</v>
      </c>
      <c r="P59" s="203"/>
    </row>
    <row r="60" spans="1:16" ht="24" hidden="1" x14ac:dyDescent="0.25">
      <c r="A60" s="98">
        <v>1140</v>
      </c>
      <c r="B60" s="51" t="s">
        <v>57</v>
      </c>
      <c r="C60" s="52">
        <f t="shared" si="4"/>
        <v>0</v>
      </c>
      <c r="D60" s="278">
        <f>SUM(D61:D67)</f>
        <v>0</v>
      </c>
      <c r="E60" s="99">
        <f>SUM(E61:E67)</f>
        <v>0</v>
      </c>
      <c r="F60" s="135">
        <f>D60+E60</f>
        <v>0</v>
      </c>
      <c r="G60" s="278">
        <f>SUM(G61:G67)</f>
        <v>0</v>
      </c>
      <c r="H60" s="105">
        <f>SUM(H61:H67)</f>
        <v>0</v>
      </c>
      <c r="I60" s="100">
        <f t="shared" si="6"/>
        <v>0</v>
      </c>
      <c r="J60" s="278">
        <f>SUM(J61:J67)</f>
        <v>0</v>
      </c>
      <c r="K60" s="105">
        <f>SUM(K61:K67)</f>
        <v>0</v>
      </c>
      <c r="L60" s="100">
        <f t="shared" si="7"/>
        <v>0</v>
      </c>
      <c r="M60" s="121">
        <f>SUM(M61:M67)</f>
        <v>0</v>
      </c>
      <c r="N60" s="99">
        <f>SUM(N61:N67)</f>
        <v>0</v>
      </c>
      <c r="O60" s="100">
        <f t="shared" si="8"/>
        <v>0</v>
      </c>
      <c r="P60" s="203"/>
    </row>
    <row r="61" spans="1:16" hidden="1" x14ac:dyDescent="0.25">
      <c r="A61" s="32">
        <v>1141</v>
      </c>
      <c r="B61" s="51" t="s">
        <v>58</v>
      </c>
      <c r="C61" s="52">
        <f t="shared" si="4"/>
        <v>0</v>
      </c>
      <c r="D61" s="227">
        <v>0</v>
      </c>
      <c r="E61" s="54"/>
      <c r="F61" s="135">
        <f t="shared" si="5"/>
        <v>0</v>
      </c>
      <c r="G61" s="227"/>
      <c r="H61" s="228"/>
      <c r="I61" s="100">
        <f t="shared" si="6"/>
        <v>0</v>
      </c>
      <c r="J61" s="227">
        <v>0</v>
      </c>
      <c r="K61" s="228"/>
      <c r="L61" s="100">
        <f t="shared" si="7"/>
        <v>0</v>
      </c>
      <c r="M61" s="111"/>
      <c r="N61" s="54"/>
      <c r="O61" s="100">
        <f t="shared" si="8"/>
        <v>0</v>
      </c>
      <c r="P61" s="203"/>
    </row>
    <row r="62" spans="1:16" ht="24" hidden="1" x14ac:dyDescent="0.25">
      <c r="A62" s="32">
        <v>1142</v>
      </c>
      <c r="B62" s="51" t="s">
        <v>59</v>
      </c>
      <c r="C62" s="52">
        <f t="shared" si="4"/>
        <v>0</v>
      </c>
      <c r="D62" s="227">
        <v>0</v>
      </c>
      <c r="E62" s="54"/>
      <c r="F62" s="135">
        <f t="shared" si="5"/>
        <v>0</v>
      </c>
      <c r="G62" s="227"/>
      <c r="H62" s="228"/>
      <c r="I62" s="100">
        <f t="shared" si="6"/>
        <v>0</v>
      </c>
      <c r="J62" s="227">
        <v>0</v>
      </c>
      <c r="K62" s="228"/>
      <c r="L62" s="100">
        <f t="shared" si="7"/>
        <v>0</v>
      </c>
      <c r="M62" s="111"/>
      <c r="N62" s="54"/>
      <c r="O62" s="100">
        <f t="shared" si="8"/>
        <v>0</v>
      </c>
      <c r="P62" s="203"/>
    </row>
    <row r="63" spans="1:16" ht="24" hidden="1" x14ac:dyDescent="0.25">
      <c r="A63" s="32">
        <v>1145</v>
      </c>
      <c r="B63" s="51" t="s">
        <v>60</v>
      </c>
      <c r="C63" s="52">
        <f t="shared" si="4"/>
        <v>0</v>
      </c>
      <c r="D63" s="227">
        <v>0</v>
      </c>
      <c r="E63" s="54"/>
      <c r="F63" s="135">
        <f t="shared" si="5"/>
        <v>0</v>
      </c>
      <c r="G63" s="227"/>
      <c r="H63" s="228"/>
      <c r="I63" s="100">
        <f t="shared" si="6"/>
        <v>0</v>
      </c>
      <c r="J63" s="227">
        <v>0</v>
      </c>
      <c r="K63" s="228"/>
      <c r="L63" s="100">
        <f t="shared" si="7"/>
        <v>0</v>
      </c>
      <c r="M63" s="111"/>
      <c r="N63" s="54"/>
      <c r="O63" s="100">
        <f t="shared" si="8"/>
        <v>0</v>
      </c>
      <c r="P63" s="203"/>
    </row>
    <row r="64" spans="1:16" ht="24" hidden="1" x14ac:dyDescent="0.25">
      <c r="A64" s="32">
        <v>1146</v>
      </c>
      <c r="B64" s="51" t="s">
        <v>61</v>
      </c>
      <c r="C64" s="52">
        <f t="shared" si="4"/>
        <v>0</v>
      </c>
      <c r="D64" s="227">
        <v>0</v>
      </c>
      <c r="E64" s="54"/>
      <c r="F64" s="135">
        <f t="shared" si="5"/>
        <v>0</v>
      </c>
      <c r="G64" s="227"/>
      <c r="H64" s="228"/>
      <c r="I64" s="100">
        <f t="shared" si="6"/>
        <v>0</v>
      </c>
      <c r="J64" s="227">
        <v>0</v>
      </c>
      <c r="K64" s="228"/>
      <c r="L64" s="100">
        <f t="shared" si="7"/>
        <v>0</v>
      </c>
      <c r="M64" s="111"/>
      <c r="N64" s="54"/>
      <c r="O64" s="100">
        <f t="shared" si="8"/>
        <v>0</v>
      </c>
      <c r="P64" s="203"/>
    </row>
    <row r="65" spans="1:16" hidden="1" x14ac:dyDescent="0.25">
      <c r="A65" s="32">
        <v>1147</v>
      </c>
      <c r="B65" s="51" t="s">
        <v>62</v>
      </c>
      <c r="C65" s="52">
        <f t="shared" si="4"/>
        <v>0</v>
      </c>
      <c r="D65" s="227">
        <v>0</v>
      </c>
      <c r="E65" s="54"/>
      <c r="F65" s="135">
        <f t="shared" si="5"/>
        <v>0</v>
      </c>
      <c r="G65" s="227"/>
      <c r="H65" s="228"/>
      <c r="I65" s="100">
        <f t="shared" si="6"/>
        <v>0</v>
      </c>
      <c r="J65" s="227">
        <v>0</v>
      </c>
      <c r="K65" s="228"/>
      <c r="L65" s="100">
        <f t="shared" si="7"/>
        <v>0</v>
      </c>
      <c r="M65" s="111"/>
      <c r="N65" s="54"/>
      <c r="O65" s="100">
        <f t="shared" si="8"/>
        <v>0</v>
      </c>
      <c r="P65" s="203"/>
    </row>
    <row r="66" spans="1:16" hidden="1" x14ac:dyDescent="0.25">
      <c r="A66" s="32">
        <v>1148</v>
      </c>
      <c r="B66" s="51" t="s">
        <v>63</v>
      </c>
      <c r="C66" s="52">
        <f t="shared" si="4"/>
        <v>0</v>
      </c>
      <c r="D66" s="227">
        <v>0</v>
      </c>
      <c r="E66" s="54"/>
      <c r="F66" s="135">
        <f t="shared" si="5"/>
        <v>0</v>
      </c>
      <c r="G66" s="227"/>
      <c r="H66" s="228"/>
      <c r="I66" s="100">
        <f t="shared" si="6"/>
        <v>0</v>
      </c>
      <c r="J66" s="227">
        <v>0</v>
      </c>
      <c r="K66" s="228"/>
      <c r="L66" s="100">
        <f t="shared" si="7"/>
        <v>0</v>
      </c>
      <c r="M66" s="111"/>
      <c r="N66" s="54"/>
      <c r="O66" s="100">
        <f t="shared" si="8"/>
        <v>0</v>
      </c>
      <c r="P66" s="203"/>
    </row>
    <row r="67" spans="1:16" ht="36" hidden="1" x14ac:dyDescent="0.25">
      <c r="A67" s="32">
        <v>1149</v>
      </c>
      <c r="B67" s="51" t="s">
        <v>64</v>
      </c>
      <c r="C67" s="52">
        <f t="shared" si="4"/>
        <v>0</v>
      </c>
      <c r="D67" s="227">
        <v>0</v>
      </c>
      <c r="E67" s="54"/>
      <c r="F67" s="135">
        <f t="shared" si="5"/>
        <v>0</v>
      </c>
      <c r="G67" s="227"/>
      <c r="H67" s="228"/>
      <c r="I67" s="100">
        <f t="shared" si="6"/>
        <v>0</v>
      </c>
      <c r="J67" s="227">
        <v>0</v>
      </c>
      <c r="K67" s="228"/>
      <c r="L67" s="100">
        <f t="shared" si="7"/>
        <v>0</v>
      </c>
      <c r="M67" s="111"/>
      <c r="N67" s="54"/>
      <c r="O67" s="100">
        <f t="shared" si="8"/>
        <v>0</v>
      </c>
      <c r="P67" s="203"/>
    </row>
    <row r="68" spans="1:16" ht="36" x14ac:dyDescent="0.25">
      <c r="A68" s="95">
        <v>1150</v>
      </c>
      <c r="B68" s="72" t="s">
        <v>65</v>
      </c>
      <c r="C68" s="301">
        <f t="shared" si="4"/>
        <v>54056</v>
      </c>
      <c r="D68" s="279">
        <v>52884</v>
      </c>
      <c r="E68" s="101">
        <v>-728</v>
      </c>
      <c r="F68" s="276">
        <f t="shared" si="5"/>
        <v>52156</v>
      </c>
      <c r="G68" s="279"/>
      <c r="H68" s="280"/>
      <c r="I68" s="97">
        <f t="shared" si="6"/>
        <v>0</v>
      </c>
      <c r="J68" s="279">
        <v>1900</v>
      </c>
      <c r="K68" s="280"/>
      <c r="L68" s="97">
        <f t="shared" si="7"/>
        <v>1900</v>
      </c>
      <c r="M68" s="172"/>
      <c r="N68" s="101"/>
      <c r="O68" s="97">
        <f t="shared" si="8"/>
        <v>0</v>
      </c>
      <c r="P68" s="255" t="s">
        <v>329</v>
      </c>
    </row>
    <row r="69" spans="1:16" ht="36" x14ac:dyDescent="0.25">
      <c r="A69" s="38">
        <v>1200</v>
      </c>
      <c r="B69" s="93" t="s">
        <v>66</v>
      </c>
      <c r="C69" s="486">
        <f t="shared" si="4"/>
        <v>104</v>
      </c>
      <c r="D69" s="217">
        <f>SUM(D70:D71)</f>
        <v>104</v>
      </c>
      <c r="E69" s="44">
        <f>SUM(E70:E71)</f>
        <v>0</v>
      </c>
      <c r="F69" s="273">
        <f>D69+E69</f>
        <v>104</v>
      </c>
      <c r="G69" s="217">
        <f>SUM(G70:G71)</f>
        <v>0</v>
      </c>
      <c r="H69" s="94">
        <f>SUM(H70:H71)</f>
        <v>0</v>
      </c>
      <c r="I69" s="102">
        <f t="shared" si="6"/>
        <v>0</v>
      </c>
      <c r="J69" s="217">
        <f>SUM(J70:J71)</f>
        <v>0</v>
      </c>
      <c r="K69" s="94">
        <f>SUM(K70:K71)</f>
        <v>0</v>
      </c>
      <c r="L69" s="102">
        <f t="shared" si="7"/>
        <v>0</v>
      </c>
      <c r="M69" s="109">
        <f>SUM(M70:M71)</f>
        <v>0</v>
      </c>
      <c r="N69" s="44">
        <f>SUM(N70:N71)</f>
        <v>0</v>
      </c>
      <c r="O69" s="102">
        <f t="shared" si="8"/>
        <v>0</v>
      </c>
      <c r="P69" s="215"/>
    </row>
    <row r="70" spans="1:16" ht="24" x14ac:dyDescent="0.25">
      <c r="A70" s="155">
        <v>1210</v>
      </c>
      <c r="B70" s="46" t="s">
        <v>67</v>
      </c>
      <c r="C70" s="487">
        <f t="shared" si="4"/>
        <v>104</v>
      </c>
      <c r="D70" s="221">
        <v>104</v>
      </c>
      <c r="E70" s="49"/>
      <c r="F70" s="277">
        <f t="shared" si="5"/>
        <v>104</v>
      </c>
      <c r="G70" s="221"/>
      <c r="H70" s="222"/>
      <c r="I70" s="104">
        <f t="shared" si="6"/>
        <v>0</v>
      </c>
      <c r="J70" s="221">
        <v>0</v>
      </c>
      <c r="K70" s="222"/>
      <c r="L70" s="104">
        <f t="shared" si="7"/>
        <v>0</v>
      </c>
      <c r="M70" s="170"/>
      <c r="N70" s="49"/>
      <c r="O70" s="104">
        <f t="shared" si="8"/>
        <v>0</v>
      </c>
      <c r="P70" s="198"/>
    </row>
    <row r="71" spans="1:16" ht="24" hidden="1" x14ac:dyDescent="0.25">
      <c r="A71" s="98">
        <v>1220</v>
      </c>
      <c r="B71" s="51" t="s">
        <v>68</v>
      </c>
      <c r="C71" s="52">
        <f t="shared" si="4"/>
        <v>0</v>
      </c>
      <c r="D71" s="278">
        <f>SUM(D72:D76)</f>
        <v>0</v>
      </c>
      <c r="E71" s="99">
        <f>SUM(E72:E76)</f>
        <v>0</v>
      </c>
      <c r="F71" s="135">
        <f t="shared" si="5"/>
        <v>0</v>
      </c>
      <c r="G71" s="278">
        <f>SUM(G72:G76)</f>
        <v>0</v>
      </c>
      <c r="H71" s="105">
        <f>SUM(H72:H76)</f>
        <v>0</v>
      </c>
      <c r="I71" s="100">
        <f t="shared" si="6"/>
        <v>0</v>
      </c>
      <c r="J71" s="278">
        <f>SUM(J72:J76)</f>
        <v>0</v>
      </c>
      <c r="K71" s="105">
        <f>SUM(K72:K76)</f>
        <v>0</v>
      </c>
      <c r="L71" s="100">
        <f t="shared" si="7"/>
        <v>0</v>
      </c>
      <c r="M71" s="121">
        <f>SUM(M72:M76)</f>
        <v>0</v>
      </c>
      <c r="N71" s="99">
        <f>SUM(N72:N76)</f>
        <v>0</v>
      </c>
      <c r="O71" s="100">
        <f t="shared" si="8"/>
        <v>0</v>
      </c>
      <c r="P71" s="203"/>
    </row>
    <row r="72" spans="1:16" ht="60" hidden="1" x14ac:dyDescent="0.25">
      <c r="A72" s="32">
        <v>1221</v>
      </c>
      <c r="B72" s="51" t="s">
        <v>69</v>
      </c>
      <c r="C72" s="52">
        <f t="shared" si="4"/>
        <v>0</v>
      </c>
      <c r="D72" s="227">
        <v>0</v>
      </c>
      <c r="E72" s="54"/>
      <c r="F72" s="135">
        <f t="shared" si="5"/>
        <v>0</v>
      </c>
      <c r="G72" s="227"/>
      <c r="H72" s="228"/>
      <c r="I72" s="100">
        <f t="shared" si="6"/>
        <v>0</v>
      </c>
      <c r="J72" s="227">
        <v>0</v>
      </c>
      <c r="K72" s="228"/>
      <c r="L72" s="100">
        <f t="shared" si="7"/>
        <v>0</v>
      </c>
      <c r="M72" s="111"/>
      <c r="N72" s="54"/>
      <c r="O72" s="100">
        <f t="shared" si="8"/>
        <v>0</v>
      </c>
      <c r="P72" s="203"/>
    </row>
    <row r="73" spans="1:16" hidden="1" x14ac:dyDescent="0.25">
      <c r="A73" s="32">
        <v>1223</v>
      </c>
      <c r="B73" s="51" t="s">
        <v>70</v>
      </c>
      <c r="C73" s="52">
        <f t="shared" si="4"/>
        <v>0</v>
      </c>
      <c r="D73" s="227">
        <v>0</v>
      </c>
      <c r="E73" s="54"/>
      <c r="F73" s="135">
        <f t="shared" si="5"/>
        <v>0</v>
      </c>
      <c r="G73" s="227"/>
      <c r="H73" s="228"/>
      <c r="I73" s="100">
        <f t="shared" si="6"/>
        <v>0</v>
      </c>
      <c r="J73" s="227">
        <v>0</v>
      </c>
      <c r="K73" s="228"/>
      <c r="L73" s="100">
        <f t="shared" si="7"/>
        <v>0</v>
      </c>
      <c r="M73" s="111"/>
      <c r="N73" s="54"/>
      <c r="O73" s="100">
        <f t="shared" si="8"/>
        <v>0</v>
      </c>
      <c r="P73" s="203"/>
    </row>
    <row r="74" spans="1:16" hidden="1" x14ac:dyDescent="0.25">
      <c r="A74" s="32">
        <v>1225</v>
      </c>
      <c r="B74" s="51" t="s">
        <v>71</v>
      </c>
      <c r="C74" s="52">
        <f t="shared" si="4"/>
        <v>0</v>
      </c>
      <c r="D74" s="227">
        <v>0</v>
      </c>
      <c r="E74" s="54"/>
      <c r="F74" s="135">
        <f t="shared" si="5"/>
        <v>0</v>
      </c>
      <c r="G74" s="227"/>
      <c r="H74" s="228"/>
      <c r="I74" s="100">
        <f t="shared" si="6"/>
        <v>0</v>
      </c>
      <c r="J74" s="227">
        <v>0</v>
      </c>
      <c r="K74" s="228"/>
      <c r="L74" s="100">
        <f t="shared" si="7"/>
        <v>0</v>
      </c>
      <c r="M74" s="111"/>
      <c r="N74" s="54"/>
      <c r="O74" s="100">
        <f t="shared" si="8"/>
        <v>0</v>
      </c>
      <c r="P74" s="203"/>
    </row>
    <row r="75" spans="1:16" ht="36" hidden="1" x14ac:dyDescent="0.25">
      <c r="A75" s="32">
        <v>1227</v>
      </c>
      <c r="B75" s="51" t="s">
        <v>72</v>
      </c>
      <c r="C75" s="52">
        <f t="shared" si="4"/>
        <v>0</v>
      </c>
      <c r="D75" s="227">
        <v>0</v>
      </c>
      <c r="E75" s="54"/>
      <c r="F75" s="135">
        <f t="shared" si="5"/>
        <v>0</v>
      </c>
      <c r="G75" s="227"/>
      <c r="H75" s="228"/>
      <c r="I75" s="100">
        <f t="shared" si="6"/>
        <v>0</v>
      </c>
      <c r="J75" s="227">
        <v>0</v>
      </c>
      <c r="K75" s="228"/>
      <c r="L75" s="100">
        <f t="shared" si="7"/>
        <v>0</v>
      </c>
      <c r="M75" s="111"/>
      <c r="N75" s="54"/>
      <c r="O75" s="100">
        <f t="shared" si="8"/>
        <v>0</v>
      </c>
      <c r="P75" s="203"/>
    </row>
    <row r="76" spans="1:16" ht="60" hidden="1" x14ac:dyDescent="0.25">
      <c r="A76" s="32">
        <v>1228</v>
      </c>
      <c r="B76" s="51" t="s">
        <v>73</v>
      </c>
      <c r="C76" s="52">
        <f t="shared" si="4"/>
        <v>0</v>
      </c>
      <c r="D76" s="227">
        <v>0</v>
      </c>
      <c r="E76" s="54"/>
      <c r="F76" s="135">
        <f t="shared" si="5"/>
        <v>0</v>
      </c>
      <c r="G76" s="227"/>
      <c r="H76" s="228"/>
      <c r="I76" s="100">
        <f t="shared" si="6"/>
        <v>0</v>
      </c>
      <c r="J76" s="227">
        <v>0</v>
      </c>
      <c r="K76" s="228"/>
      <c r="L76" s="100">
        <f t="shared" si="7"/>
        <v>0</v>
      </c>
      <c r="M76" s="111"/>
      <c r="N76" s="54"/>
      <c r="O76" s="100">
        <f t="shared" si="8"/>
        <v>0</v>
      </c>
      <c r="P76" s="203"/>
    </row>
    <row r="77" spans="1:16" x14ac:dyDescent="0.25">
      <c r="A77" s="89">
        <v>2000</v>
      </c>
      <c r="B77" s="89" t="s">
        <v>74</v>
      </c>
      <c r="C77" s="496">
        <f t="shared" si="4"/>
        <v>433520</v>
      </c>
      <c r="D77" s="270">
        <f>SUM(D78,D85,D132,D166,D167,D174)</f>
        <v>420842</v>
      </c>
      <c r="E77" s="91">
        <f>SUM(E78,E85,E132,E166,E167,E174)</f>
        <v>728</v>
      </c>
      <c r="F77" s="271">
        <f t="shared" si="5"/>
        <v>421570</v>
      </c>
      <c r="G77" s="270">
        <f>SUM(G78,G85,G132,G166,G167,G174)</f>
        <v>0</v>
      </c>
      <c r="H77" s="272">
        <f>SUM(H78,H85,H132,H166,H167,H174)</f>
        <v>0</v>
      </c>
      <c r="I77" s="92">
        <f t="shared" si="6"/>
        <v>0</v>
      </c>
      <c r="J77" s="270">
        <f>SUM(J78,J85,J132,J166,J167,J174)</f>
        <v>11950</v>
      </c>
      <c r="K77" s="272">
        <f>SUM(K78,K85,K132,K166,K167,K174)</f>
        <v>0</v>
      </c>
      <c r="L77" s="92">
        <f t="shared" si="7"/>
        <v>11950</v>
      </c>
      <c r="M77" s="123">
        <f>SUM(M78,M85,M132,M166,M167,M174)</f>
        <v>0</v>
      </c>
      <c r="N77" s="91">
        <f>SUM(N78,N85,N132,N166,N167,N174)</f>
        <v>0</v>
      </c>
      <c r="O77" s="92">
        <f t="shared" si="8"/>
        <v>0</v>
      </c>
      <c r="P77" s="355"/>
    </row>
    <row r="78" spans="1:16" ht="24" x14ac:dyDescent="0.25">
      <c r="A78" s="38">
        <v>2100</v>
      </c>
      <c r="B78" s="93" t="s">
        <v>75</v>
      </c>
      <c r="C78" s="486">
        <f t="shared" si="4"/>
        <v>1895</v>
      </c>
      <c r="D78" s="217">
        <f>SUM(D79,D82)</f>
        <v>1895</v>
      </c>
      <c r="E78" s="44">
        <f>SUM(E79,E82)</f>
        <v>0</v>
      </c>
      <c r="F78" s="273">
        <f t="shared" si="5"/>
        <v>1895</v>
      </c>
      <c r="G78" s="217">
        <f>SUM(G79,G82)</f>
        <v>0</v>
      </c>
      <c r="H78" s="94">
        <f>SUM(H79,H82)</f>
        <v>0</v>
      </c>
      <c r="I78" s="102">
        <f t="shared" si="6"/>
        <v>0</v>
      </c>
      <c r="J78" s="217">
        <f>SUM(J79,J82)</f>
        <v>0</v>
      </c>
      <c r="K78" s="94">
        <f>SUM(K79,K82)</f>
        <v>0</v>
      </c>
      <c r="L78" s="102">
        <f t="shared" si="7"/>
        <v>0</v>
      </c>
      <c r="M78" s="109">
        <f>SUM(M79,M82)</f>
        <v>0</v>
      </c>
      <c r="N78" s="44">
        <f>SUM(N79,N82)</f>
        <v>0</v>
      </c>
      <c r="O78" s="102">
        <f t="shared" si="8"/>
        <v>0</v>
      </c>
      <c r="P78" s="215"/>
    </row>
    <row r="79" spans="1:16" ht="24" x14ac:dyDescent="0.25">
      <c r="A79" s="155">
        <v>2110</v>
      </c>
      <c r="B79" s="46" t="s">
        <v>76</v>
      </c>
      <c r="C79" s="487">
        <f t="shared" si="4"/>
        <v>18</v>
      </c>
      <c r="D79" s="281">
        <f>SUM(D80:D81)</f>
        <v>18</v>
      </c>
      <c r="E79" s="103">
        <f>SUM(E80:E81)</f>
        <v>0</v>
      </c>
      <c r="F79" s="277">
        <f t="shared" si="5"/>
        <v>18</v>
      </c>
      <c r="G79" s="281">
        <f>SUM(G80:G81)</f>
        <v>0</v>
      </c>
      <c r="H79" s="282">
        <f>SUM(H80:H81)</f>
        <v>0</v>
      </c>
      <c r="I79" s="104">
        <f t="shared" si="6"/>
        <v>0</v>
      </c>
      <c r="J79" s="281">
        <f>SUM(J80:J81)</f>
        <v>0</v>
      </c>
      <c r="K79" s="282">
        <f>SUM(K80:K81)</f>
        <v>0</v>
      </c>
      <c r="L79" s="104">
        <f t="shared" si="7"/>
        <v>0</v>
      </c>
      <c r="M79" s="125">
        <f>SUM(M80:M81)</f>
        <v>0</v>
      </c>
      <c r="N79" s="103">
        <f>SUM(N80:N81)</f>
        <v>0</v>
      </c>
      <c r="O79" s="104">
        <f t="shared" si="8"/>
        <v>0</v>
      </c>
      <c r="P79" s="198"/>
    </row>
    <row r="80" spans="1:16" x14ac:dyDescent="0.25">
      <c r="A80" s="32">
        <v>2111</v>
      </c>
      <c r="B80" s="51" t="s">
        <v>77</v>
      </c>
      <c r="C80" s="301">
        <f t="shared" si="4"/>
        <v>18</v>
      </c>
      <c r="D80" s="227">
        <v>18</v>
      </c>
      <c r="E80" s="54"/>
      <c r="F80" s="135">
        <f t="shared" si="5"/>
        <v>18</v>
      </c>
      <c r="G80" s="227"/>
      <c r="H80" s="228"/>
      <c r="I80" s="100">
        <f t="shared" si="6"/>
        <v>0</v>
      </c>
      <c r="J80" s="227">
        <v>0</v>
      </c>
      <c r="K80" s="228"/>
      <c r="L80" s="100">
        <f t="shared" si="7"/>
        <v>0</v>
      </c>
      <c r="M80" s="111"/>
      <c r="N80" s="54"/>
      <c r="O80" s="100">
        <f t="shared" si="8"/>
        <v>0</v>
      </c>
      <c r="P80" s="203"/>
    </row>
    <row r="81" spans="1:16" ht="24" hidden="1" x14ac:dyDescent="0.25">
      <c r="A81" s="32">
        <v>2112</v>
      </c>
      <c r="B81" s="51" t="s">
        <v>78</v>
      </c>
      <c r="C81" s="52">
        <f t="shared" si="4"/>
        <v>0</v>
      </c>
      <c r="D81" s="227">
        <v>0</v>
      </c>
      <c r="E81" s="54"/>
      <c r="F81" s="135">
        <f t="shared" si="5"/>
        <v>0</v>
      </c>
      <c r="G81" s="227"/>
      <c r="H81" s="228"/>
      <c r="I81" s="100">
        <f t="shared" si="6"/>
        <v>0</v>
      </c>
      <c r="J81" s="227">
        <v>0</v>
      </c>
      <c r="K81" s="228"/>
      <c r="L81" s="100">
        <f t="shared" si="7"/>
        <v>0</v>
      </c>
      <c r="M81" s="111"/>
      <c r="N81" s="54"/>
      <c r="O81" s="100">
        <f t="shared" si="8"/>
        <v>0</v>
      </c>
      <c r="P81" s="203"/>
    </row>
    <row r="82" spans="1:16" ht="24" x14ac:dyDescent="0.25">
      <c r="A82" s="98">
        <v>2120</v>
      </c>
      <c r="B82" s="51" t="s">
        <v>79</v>
      </c>
      <c r="C82" s="301">
        <f t="shared" si="4"/>
        <v>1877</v>
      </c>
      <c r="D82" s="278">
        <f>SUM(D83:D84)</f>
        <v>1877</v>
      </c>
      <c r="E82" s="99">
        <f>SUM(E83:E84)</f>
        <v>0</v>
      </c>
      <c r="F82" s="135">
        <f t="shared" si="5"/>
        <v>1877</v>
      </c>
      <c r="G82" s="278">
        <f>SUM(G83:G84)</f>
        <v>0</v>
      </c>
      <c r="H82" s="105">
        <f>SUM(H83:H84)</f>
        <v>0</v>
      </c>
      <c r="I82" s="100">
        <f t="shared" si="6"/>
        <v>0</v>
      </c>
      <c r="J82" s="278">
        <f>SUM(J83:J84)</f>
        <v>0</v>
      </c>
      <c r="K82" s="105">
        <f>SUM(K83:K84)</f>
        <v>0</v>
      </c>
      <c r="L82" s="100">
        <f t="shared" si="7"/>
        <v>0</v>
      </c>
      <c r="M82" s="121">
        <f>SUM(M83:M84)</f>
        <v>0</v>
      </c>
      <c r="N82" s="99">
        <f>SUM(N83:N84)</f>
        <v>0</v>
      </c>
      <c r="O82" s="100">
        <f t="shared" si="8"/>
        <v>0</v>
      </c>
      <c r="P82" s="203"/>
    </row>
    <row r="83" spans="1:16" hidden="1" x14ac:dyDescent="0.25">
      <c r="A83" s="32">
        <v>2121</v>
      </c>
      <c r="B83" s="51" t="s">
        <v>77</v>
      </c>
      <c r="C83" s="52">
        <f t="shared" si="4"/>
        <v>0</v>
      </c>
      <c r="D83" s="227">
        <v>0</v>
      </c>
      <c r="E83" s="54"/>
      <c r="F83" s="135">
        <f t="shared" si="5"/>
        <v>0</v>
      </c>
      <c r="G83" s="227"/>
      <c r="H83" s="228"/>
      <c r="I83" s="100">
        <f t="shared" si="6"/>
        <v>0</v>
      </c>
      <c r="J83" s="227">
        <v>0</v>
      </c>
      <c r="K83" s="228"/>
      <c r="L83" s="100">
        <f t="shared" si="7"/>
        <v>0</v>
      </c>
      <c r="M83" s="111"/>
      <c r="N83" s="54"/>
      <c r="O83" s="100">
        <f t="shared" si="8"/>
        <v>0</v>
      </c>
      <c r="P83" s="203"/>
    </row>
    <row r="84" spans="1:16" ht="24" x14ac:dyDescent="0.25">
      <c r="A84" s="32">
        <v>2122</v>
      </c>
      <c r="B84" s="51" t="s">
        <v>78</v>
      </c>
      <c r="C84" s="301">
        <f t="shared" si="4"/>
        <v>1877</v>
      </c>
      <c r="D84" s="227">
        <v>1877</v>
      </c>
      <c r="E84" s="54"/>
      <c r="F84" s="135">
        <f t="shared" si="5"/>
        <v>1877</v>
      </c>
      <c r="G84" s="227"/>
      <c r="H84" s="228"/>
      <c r="I84" s="100">
        <f t="shared" si="6"/>
        <v>0</v>
      </c>
      <c r="J84" s="227">
        <v>0</v>
      </c>
      <c r="K84" s="228"/>
      <c r="L84" s="100">
        <f t="shared" si="7"/>
        <v>0</v>
      </c>
      <c r="M84" s="111"/>
      <c r="N84" s="54"/>
      <c r="O84" s="100">
        <f t="shared" si="8"/>
        <v>0</v>
      </c>
      <c r="P84" s="203"/>
    </row>
    <row r="85" spans="1:16" x14ac:dyDescent="0.25">
      <c r="A85" s="38">
        <v>2200</v>
      </c>
      <c r="B85" s="93" t="s">
        <v>80</v>
      </c>
      <c r="C85" s="283">
        <f t="shared" si="4"/>
        <v>386422</v>
      </c>
      <c r="D85" s="217">
        <f>SUM(D86,D91,D97,D105,D114,D118,D124,D130)</f>
        <v>379194</v>
      </c>
      <c r="E85" s="44">
        <f>SUM(E86,E91,E97,E105,E114,E118,E124,E130)</f>
        <v>28</v>
      </c>
      <c r="F85" s="273">
        <f t="shared" si="5"/>
        <v>379222</v>
      </c>
      <c r="G85" s="217">
        <f>SUM(G86,G91,G97,G105,G114,G118,G124,G130)</f>
        <v>0</v>
      </c>
      <c r="H85" s="94">
        <f>SUM(H86,H91,H97,H105,H114,H118,H124,H130)</f>
        <v>0</v>
      </c>
      <c r="I85" s="102">
        <f t="shared" si="6"/>
        <v>0</v>
      </c>
      <c r="J85" s="217">
        <f>SUM(J86,J91,J97,J105,J114,J118,J124,J130)</f>
        <v>7200</v>
      </c>
      <c r="K85" s="94">
        <f>SUM(K86,K91,K97,K105,K114,K118,K124,K130)</f>
        <v>0</v>
      </c>
      <c r="L85" s="102">
        <f t="shared" si="7"/>
        <v>7200</v>
      </c>
      <c r="M85" s="164">
        <f>SUM(M86,M91,M97,M105,M114,M118,M124,M130)</f>
        <v>0</v>
      </c>
      <c r="N85" s="149">
        <f>SUM(N86,N91,N97,N105,N114,N118,N124,N130)</f>
        <v>0</v>
      </c>
      <c r="O85" s="150">
        <f t="shared" si="8"/>
        <v>0</v>
      </c>
      <c r="P85" s="284"/>
    </row>
    <row r="86" spans="1:16" ht="24" hidden="1" x14ac:dyDescent="0.25">
      <c r="A86" s="95">
        <v>2210</v>
      </c>
      <c r="B86" s="72" t="s">
        <v>81</v>
      </c>
      <c r="C86" s="76">
        <f t="shared" si="4"/>
        <v>0</v>
      </c>
      <c r="D86" s="117">
        <f>SUM(D87:D90)</f>
        <v>0</v>
      </c>
      <c r="E86" s="96">
        <f>SUM(E87:E90)</f>
        <v>0</v>
      </c>
      <c r="F86" s="276">
        <f t="shared" si="5"/>
        <v>0</v>
      </c>
      <c r="G86" s="117">
        <f>SUM(G87:G90)</f>
        <v>0</v>
      </c>
      <c r="H86" s="163">
        <f>SUM(H87:H90)</f>
        <v>0</v>
      </c>
      <c r="I86" s="97">
        <f t="shared" si="6"/>
        <v>0</v>
      </c>
      <c r="J86" s="117">
        <f>SUM(J87:J90)</f>
        <v>0</v>
      </c>
      <c r="K86" s="163">
        <f>SUM(K87:K90)</f>
        <v>0</v>
      </c>
      <c r="L86" s="97">
        <f t="shared" si="7"/>
        <v>0</v>
      </c>
      <c r="M86" s="122">
        <f>SUM(M87:M90)</f>
        <v>0</v>
      </c>
      <c r="N86" s="96">
        <f>SUM(N87:N90)</f>
        <v>0</v>
      </c>
      <c r="O86" s="97">
        <f t="shared" si="8"/>
        <v>0</v>
      </c>
      <c r="P86" s="255"/>
    </row>
    <row r="87" spans="1:16" ht="24" hidden="1" x14ac:dyDescent="0.25">
      <c r="A87" s="28">
        <v>2211</v>
      </c>
      <c r="B87" s="46" t="s">
        <v>82</v>
      </c>
      <c r="C87" s="52">
        <f t="shared" si="4"/>
        <v>0</v>
      </c>
      <c r="D87" s="221">
        <v>0</v>
      </c>
      <c r="E87" s="49"/>
      <c r="F87" s="277">
        <f t="shared" si="5"/>
        <v>0</v>
      </c>
      <c r="G87" s="221"/>
      <c r="H87" s="222"/>
      <c r="I87" s="104">
        <f t="shared" si="6"/>
        <v>0</v>
      </c>
      <c r="J87" s="221">
        <v>0</v>
      </c>
      <c r="K87" s="222"/>
      <c r="L87" s="104">
        <f t="shared" si="7"/>
        <v>0</v>
      </c>
      <c r="M87" s="170"/>
      <c r="N87" s="49"/>
      <c r="O87" s="104">
        <f t="shared" si="8"/>
        <v>0</v>
      </c>
      <c r="P87" s="198"/>
    </row>
    <row r="88" spans="1:16" ht="36" hidden="1" x14ac:dyDescent="0.25">
      <c r="A88" s="32">
        <v>2212</v>
      </c>
      <c r="B88" s="51" t="s">
        <v>83</v>
      </c>
      <c r="C88" s="52">
        <f t="shared" si="4"/>
        <v>0</v>
      </c>
      <c r="D88" s="227">
        <v>0</v>
      </c>
      <c r="E88" s="54"/>
      <c r="F88" s="135">
        <f t="shared" si="5"/>
        <v>0</v>
      </c>
      <c r="G88" s="227"/>
      <c r="H88" s="228"/>
      <c r="I88" s="100">
        <f t="shared" si="6"/>
        <v>0</v>
      </c>
      <c r="J88" s="227">
        <v>0</v>
      </c>
      <c r="K88" s="228"/>
      <c r="L88" s="100">
        <f t="shared" si="7"/>
        <v>0</v>
      </c>
      <c r="M88" s="111"/>
      <c r="N88" s="54"/>
      <c r="O88" s="100">
        <f t="shared" si="8"/>
        <v>0</v>
      </c>
      <c r="P88" s="203"/>
    </row>
    <row r="89" spans="1:16" ht="24" hidden="1" x14ac:dyDescent="0.25">
      <c r="A89" s="32">
        <v>2214</v>
      </c>
      <c r="B89" s="51" t="s">
        <v>84</v>
      </c>
      <c r="C89" s="52">
        <f t="shared" si="4"/>
        <v>0</v>
      </c>
      <c r="D89" s="227">
        <v>0</v>
      </c>
      <c r="E89" s="54"/>
      <c r="F89" s="135">
        <f t="shared" si="5"/>
        <v>0</v>
      </c>
      <c r="G89" s="227"/>
      <c r="H89" s="228"/>
      <c r="I89" s="100">
        <f t="shared" si="6"/>
        <v>0</v>
      </c>
      <c r="J89" s="227">
        <v>0</v>
      </c>
      <c r="K89" s="228"/>
      <c r="L89" s="100">
        <f t="shared" si="7"/>
        <v>0</v>
      </c>
      <c r="M89" s="111"/>
      <c r="N89" s="54"/>
      <c r="O89" s="100">
        <f t="shared" si="8"/>
        <v>0</v>
      </c>
      <c r="P89" s="203"/>
    </row>
    <row r="90" spans="1:16" hidden="1" x14ac:dyDescent="0.25">
      <c r="A90" s="32">
        <v>2219</v>
      </c>
      <c r="B90" s="51" t="s">
        <v>85</v>
      </c>
      <c r="C90" s="52">
        <f t="shared" si="4"/>
        <v>0</v>
      </c>
      <c r="D90" s="227">
        <v>0</v>
      </c>
      <c r="E90" s="54"/>
      <c r="F90" s="135">
        <f t="shared" si="5"/>
        <v>0</v>
      </c>
      <c r="G90" s="227"/>
      <c r="H90" s="228"/>
      <c r="I90" s="100">
        <f t="shared" si="6"/>
        <v>0</v>
      </c>
      <c r="J90" s="227">
        <v>0</v>
      </c>
      <c r="K90" s="228"/>
      <c r="L90" s="100">
        <f t="shared" si="7"/>
        <v>0</v>
      </c>
      <c r="M90" s="111"/>
      <c r="N90" s="54"/>
      <c r="O90" s="100">
        <f t="shared" si="8"/>
        <v>0</v>
      </c>
      <c r="P90" s="203"/>
    </row>
    <row r="91" spans="1:16" ht="24" x14ac:dyDescent="0.25">
      <c r="A91" s="98">
        <v>2220</v>
      </c>
      <c r="B91" s="51" t="s">
        <v>86</v>
      </c>
      <c r="C91" s="301">
        <f t="shared" si="4"/>
        <v>200</v>
      </c>
      <c r="D91" s="278">
        <f>SUM(D92:D96)</f>
        <v>200</v>
      </c>
      <c r="E91" s="99">
        <f>SUM(E92:E96)</f>
        <v>0</v>
      </c>
      <c r="F91" s="135">
        <f t="shared" si="5"/>
        <v>200</v>
      </c>
      <c r="G91" s="278">
        <f>SUM(G92:G96)</f>
        <v>0</v>
      </c>
      <c r="H91" s="105">
        <f>SUM(H92:H96)</f>
        <v>0</v>
      </c>
      <c r="I91" s="100">
        <f t="shared" si="6"/>
        <v>0</v>
      </c>
      <c r="J91" s="278">
        <f>SUM(J92:J96)</f>
        <v>0</v>
      </c>
      <c r="K91" s="105">
        <f>SUM(K92:K96)</f>
        <v>0</v>
      </c>
      <c r="L91" s="100">
        <f t="shared" si="7"/>
        <v>0</v>
      </c>
      <c r="M91" s="121">
        <f>SUM(M92:M96)</f>
        <v>0</v>
      </c>
      <c r="N91" s="99">
        <f>SUM(N92:N96)</f>
        <v>0</v>
      </c>
      <c r="O91" s="100">
        <f t="shared" si="8"/>
        <v>0</v>
      </c>
      <c r="P91" s="203"/>
    </row>
    <row r="92" spans="1:16" hidden="1" x14ac:dyDescent="0.25">
      <c r="A92" s="32">
        <v>2221</v>
      </c>
      <c r="B92" s="51" t="s">
        <v>87</v>
      </c>
      <c r="C92" s="52">
        <f t="shared" si="4"/>
        <v>0</v>
      </c>
      <c r="D92" s="227">
        <v>0</v>
      </c>
      <c r="E92" s="54"/>
      <c r="F92" s="135">
        <f t="shared" si="5"/>
        <v>0</v>
      </c>
      <c r="G92" s="227"/>
      <c r="H92" s="228"/>
      <c r="I92" s="100">
        <f t="shared" si="6"/>
        <v>0</v>
      </c>
      <c r="J92" s="227">
        <v>0</v>
      </c>
      <c r="K92" s="228"/>
      <c r="L92" s="100">
        <f t="shared" si="7"/>
        <v>0</v>
      </c>
      <c r="M92" s="111"/>
      <c r="N92" s="54"/>
      <c r="O92" s="100">
        <f t="shared" si="8"/>
        <v>0</v>
      </c>
      <c r="P92" s="203"/>
    </row>
    <row r="93" spans="1:16" hidden="1" x14ac:dyDescent="0.25">
      <c r="A93" s="32">
        <v>2222</v>
      </c>
      <c r="B93" s="51" t="s">
        <v>88</v>
      </c>
      <c r="C93" s="52">
        <f t="shared" si="4"/>
        <v>0</v>
      </c>
      <c r="D93" s="227">
        <v>0</v>
      </c>
      <c r="E93" s="54"/>
      <c r="F93" s="135">
        <f t="shared" si="5"/>
        <v>0</v>
      </c>
      <c r="G93" s="227"/>
      <c r="H93" s="228"/>
      <c r="I93" s="100">
        <f t="shared" si="6"/>
        <v>0</v>
      </c>
      <c r="J93" s="227">
        <v>0</v>
      </c>
      <c r="K93" s="228"/>
      <c r="L93" s="100">
        <f t="shared" si="7"/>
        <v>0</v>
      </c>
      <c r="M93" s="111"/>
      <c r="N93" s="54"/>
      <c r="O93" s="100">
        <f t="shared" si="8"/>
        <v>0</v>
      </c>
      <c r="P93" s="203"/>
    </row>
    <row r="94" spans="1:16" x14ac:dyDescent="0.25">
      <c r="A94" s="32">
        <v>2223</v>
      </c>
      <c r="B94" s="51" t="s">
        <v>89</v>
      </c>
      <c r="C94" s="301">
        <f t="shared" si="4"/>
        <v>200</v>
      </c>
      <c r="D94" s="227">
        <v>200</v>
      </c>
      <c r="E94" s="54"/>
      <c r="F94" s="135">
        <f t="shared" si="5"/>
        <v>200</v>
      </c>
      <c r="G94" s="227"/>
      <c r="H94" s="228"/>
      <c r="I94" s="100">
        <f t="shared" si="6"/>
        <v>0</v>
      </c>
      <c r="J94" s="227">
        <v>0</v>
      </c>
      <c r="K94" s="228"/>
      <c r="L94" s="100">
        <f t="shared" si="7"/>
        <v>0</v>
      </c>
      <c r="M94" s="111"/>
      <c r="N94" s="54"/>
      <c r="O94" s="100">
        <f t="shared" si="8"/>
        <v>0</v>
      </c>
      <c r="P94" s="203"/>
    </row>
    <row r="95" spans="1:16" ht="48" hidden="1" x14ac:dyDescent="0.25">
      <c r="A95" s="32">
        <v>2224</v>
      </c>
      <c r="B95" s="51" t="s">
        <v>90</v>
      </c>
      <c r="C95" s="52">
        <f t="shared" si="4"/>
        <v>0</v>
      </c>
      <c r="D95" s="227">
        <v>0</v>
      </c>
      <c r="E95" s="54"/>
      <c r="F95" s="135">
        <f t="shared" si="5"/>
        <v>0</v>
      </c>
      <c r="G95" s="227"/>
      <c r="H95" s="228"/>
      <c r="I95" s="100">
        <f t="shared" si="6"/>
        <v>0</v>
      </c>
      <c r="J95" s="227">
        <v>0</v>
      </c>
      <c r="K95" s="228"/>
      <c r="L95" s="100">
        <f t="shared" si="7"/>
        <v>0</v>
      </c>
      <c r="M95" s="111"/>
      <c r="N95" s="54"/>
      <c r="O95" s="100">
        <f t="shared" si="8"/>
        <v>0</v>
      </c>
      <c r="P95" s="203"/>
    </row>
    <row r="96" spans="1:16" ht="24" hidden="1" x14ac:dyDescent="0.25">
      <c r="A96" s="32">
        <v>2229</v>
      </c>
      <c r="B96" s="51" t="s">
        <v>91</v>
      </c>
      <c r="C96" s="52">
        <f t="shared" si="4"/>
        <v>0</v>
      </c>
      <c r="D96" s="227">
        <v>0</v>
      </c>
      <c r="E96" s="54"/>
      <c r="F96" s="135">
        <f t="shared" si="5"/>
        <v>0</v>
      </c>
      <c r="G96" s="227"/>
      <c r="H96" s="228"/>
      <c r="I96" s="100">
        <f t="shared" si="6"/>
        <v>0</v>
      </c>
      <c r="J96" s="227">
        <v>0</v>
      </c>
      <c r="K96" s="228"/>
      <c r="L96" s="100">
        <f t="shared" si="7"/>
        <v>0</v>
      </c>
      <c r="M96" s="111"/>
      <c r="N96" s="54"/>
      <c r="O96" s="100">
        <f t="shared" si="8"/>
        <v>0</v>
      </c>
      <c r="P96" s="203"/>
    </row>
    <row r="97" spans="1:16" ht="36" x14ac:dyDescent="0.25">
      <c r="A97" s="98">
        <v>2230</v>
      </c>
      <c r="B97" s="51" t="s">
        <v>92</v>
      </c>
      <c r="C97" s="301">
        <f t="shared" si="4"/>
        <v>54378</v>
      </c>
      <c r="D97" s="278">
        <f>SUM(D98:D104)</f>
        <v>54378</v>
      </c>
      <c r="E97" s="99">
        <f>SUM(E98:E104)</f>
        <v>0</v>
      </c>
      <c r="F97" s="135">
        <f t="shared" si="5"/>
        <v>54378</v>
      </c>
      <c r="G97" s="278">
        <f>SUM(G98:G104)</f>
        <v>0</v>
      </c>
      <c r="H97" s="105">
        <f>SUM(H98:H104)</f>
        <v>0</v>
      </c>
      <c r="I97" s="100">
        <f t="shared" si="6"/>
        <v>0</v>
      </c>
      <c r="J97" s="278">
        <f>SUM(J98:J104)</f>
        <v>0</v>
      </c>
      <c r="K97" s="105">
        <f>SUM(K98:K104)</f>
        <v>0</v>
      </c>
      <c r="L97" s="100">
        <f t="shared" si="7"/>
        <v>0</v>
      </c>
      <c r="M97" s="121">
        <f>SUM(M98:M104)</f>
        <v>0</v>
      </c>
      <c r="N97" s="99">
        <f>SUM(N98:N104)</f>
        <v>0</v>
      </c>
      <c r="O97" s="100">
        <f t="shared" si="8"/>
        <v>0</v>
      </c>
      <c r="P97" s="203"/>
    </row>
    <row r="98" spans="1:16" ht="24" x14ac:dyDescent="0.25">
      <c r="A98" s="32">
        <v>2231</v>
      </c>
      <c r="B98" s="51" t="s">
        <v>93</v>
      </c>
      <c r="C98" s="301">
        <f t="shared" si="4"/>
        <v>5378</v>
      </c>
      <c r="D98" s="227">
        <v>5378</v>
      </c>
      <c r="E98" s="54"/>
      <c r="F98" s="135">
        <f t="shared" si="5"/>
        <v>5378</v>
      </c>
      <c r="G98" s="227"/>
      <c r="H98" s="228"/>
      <c r="I98" s="100">
        <f t="shared" si="6"/>
        <v>0</v>
      </c>
      <c r="J98" s="227">
        <v>0</v>
      </c>
      <c r="K98" s="228"/>
      <c r="L98" s="100">
        <f t="shared" si="7"/>
        <v>0</v>
      </c>
      <c r="M98" s="111"/>
      <c r="N98" s="54"/>
      <c r="O98" s="100">
        <f t="shared" si="8"/>
        <v>0</v>
      </c>
      <c r="P98" s="203"/>
    </row>
    <row r="99" spans="1:16" ht="36" hidden="1" x14ac:dyDescent="0.25">
      <c r="A99" s="32">
        <v>2232</v>
      </c>
      <c r="B99" s="51" t="s">
        <v>94</v>
      </c>
      <c r="C99" s="52">
        <f t="shared" si="4"/>
        <v>0</v>
      </c>
      <c r="D99" s="227">
        <v>0</v>
      </c>
      <c r="E99" s="54"/>
      <c r="F99" s="135">
        <f t="shared" si="5"/>
        <v>0</v>
      </c>
      <c r="G99" s="227"/>
      <c r="H99" s="228"/>
      <c r="I99" s="100">
        <f t="shared" si="6"/>
        <v>0</v>
      </c>
      <c r="J99" s="227">
        <v>0</v>
      </c>
      <c r="K99" s="228"/>
      <c r="L99" s="100">
        <f t="shared" si="7"/>
        <v>0</v>
      </c>
      <c r="M99" s="111"/>
      <c r="N99" s="54"/>
      <c r="O99" s="100">
        <f t="shared" si="8"/>
        <v>0</v>
      </c>
      <c r="P99" s="203"/>
    </row>
    <row r="100" spans="1:16" ht="24" hidden="1" x14ac:dyDescent="0.25">
      <c r="A100" s="28">
        <v>2233</v>
      </c>
      <c r="B100" s="46" t="s">
        <v>95</v>
      </c>
      <c r="C100" s="52">
        <f t="shared" si="4"/>
        <v>0</v>
      </c>
      <c r="D100" s="221">
        <v>0</v>
      </c>
      <c r="E100" s="49"/>
      <c r="F100" s="277">
        <f t="shared" si="5"/>
        <v>0</v>
      </c>
      <c r="G100" s="221"/>
      <c r="H100" s="222"/>
      <c r="I100" s="104">
        <f t="shared" si="6"/>
        <v>0</v>
      </c>
      <c r="J100" s="221">
        <v>0</v>
      </c>
      <c r="K100" s="222"/>
      <c r="L100" s="104">
        <f t="shared" si="7"/>
        <v>0</v>
      </c>
      <c r="M100" s="170"/>
      <c r="N100" s="49"/>
      <c r="O100" s="104">
        <f t="shared" si="8"/>
        <v>0</v>
      </c>
      <c r="P100" s="198"/>
    </row>
    <row r="101" spans="1:16" ht="36" hidden="1" x14ac:dyDescent="0.25">
      <c r="A101" s="32">
        <v>2234</v>
      </c>
      <c r="B101" s="51" t="s">
        <v>96</v>
      </c>
      <c r="C101" s="52">
        <f t="shared" si="4"/>
        <v>0</v>
      </c>
      <c r="D101" s="227">
        <v>0</v>
      </c>
      <c r="E101" s="54"/>
      <c r="F101" s="135">
        <f t="shared" si="5"/>
        <v>0</v>
      </c>
      <c r="G101" s="227"/>
      <c r="H101" s="228"/>
      <c r="I101" s="100">
        <f t="shared" si="6"/>
        <v>0</v>
      </c>
      <c r="J101" s="227">
        <v>0</v>
      </c>
      <c r="K101" s="228"/>
      <c r="L101" s="100">
        <f t="shared" si="7"/>
        <v>0</v>
      </c>
      <c r="M101" s="111"/>
      <c r="N101" s="54"/>
      <c r="O101" s="100">
        <f t="shared" si="8"/>
        <v>0</v>
      </c>
      <c r="P101" s="203"/>
    </row>
    <row r="102" spans="1:16" ht="24" hidden="1" x14ac:dyDescent="0.25">
      <c r="A102" s="32">
        <v>2235</v>
      </c>
      <c r="B102" s="51" t="s">
        <v>97</v>
      </c>
      <c r="C102" s="52">
        <f t="shared" si="4"/>
        <v>0</v>
      </c>
      <c r="D102" s="227">
        <v>0</v>
      </c>
      <c r="E102" s="54"/>
      <c r="F102" s="135">
        <f t="shared" si="5"/>
        <v>0</v>
      </c>
      <c r="G102" s="227"/>
      <c r="H102" s="228"/>
      <c r="I102" s="100">
        <f t="shared" si="6"/>
        <v>0</v>
      </c>
      <c r="J102" s="227">
        <v>0</v>
      </c>
      <c r="K102" s="228"/>
      <c r="L102" s="100">
        <f t="shared" si="7"/>
        <v>0</v>
      </c>
      <c r="M102" s="111"/>
      <c r="N102" s="54"/>
      <c r="O102" s="100">
        <f t="shared" si="8"/>
        <v>0</v>
      </c>
      <c r="P102" s="203"/>
    </row>
    <row r="103" spans="1:16" hidden="1" x14ac:dyDescent="0.25">
      <c r="A103" s="32">
        <v>2236</v>
      </c>
      <c r="B103" s="51" t="s">
        <v>98</v>
      </c>
      <c r="C103" s="52">
        <f t="shared" si="4"/>
        <v>0</v>
      </c>
      <c r="D103" s="227">
        <v>0</v>
      </c>
      <c r="E103" s="54"/>
      <c r="F103" s="135">
        <f t="shared" si="5"/>
        <v>0</v>
      </c>
      <c r="G103" s="227"/>
      <c r="H103" s="228"/>
      <c r="I103" s="100">
        <f t="shared" si="6"/>
        <v>0</v>
      </c>
      <c r="J103" s="227">
        <v>0</v>
      </c>
      <c r="K103" s="228"/>
      <c r="L103" s="100">
        <f t="shared" si="7"/>
        <v>0</v>
      </c>
      <c r="M103" s="111"/>
      <c r="N103" s="54"/>
      <c r="O103" s="100">
        <f t="shared" si="8"/>
        <v>0</v>
      </c>
      <c r="P103" s="203"/>
    </row>
    <row r="104" spans="1:16" ht="24" x14ac:dyDescent="0.25">
      <c r="A104" s="32">
        <v>2239</v>
      </c>
      <c r="B104" s="51" t="s">
        <v>99</v>
      </c>
      <c r="C104" s="301">
        <f t="shared" si="4"/>
        <v>49000</v>
      </c>
      <c r="D104" s="227">
        <v>49000</v>
      </c>
      <c r="E104" s="54"/>
      <c r="F104" s="135">
        <f t="shared" si="5"/>
        <v>49000</v>
      </c>
      <c r="G104" s="227"/>
      <c r="H104" s="228"/>
      <c r="I104" s="100">
        <f t="shared" si="6"/>
        <v>0</v>
      </c>
      <c r="J104" s="227">
        <v>0</v>
      </c>
      <c r="K104" s="228"/>
      <c r="L104" s="100">
        <f t="shared" si="7"/>
        <v>0</v>
      </c>
      <c r="M104" s="111"/>
      <c r="N104" s="54"/>
      <c r="O104" s="100">
        <f t="shared" si="8"/>
        <v>0</v>
      </c>
      <c r="P104" s="203"/>
    </row>
    <row r="105" spans="1:16" ht="36" x14ac:dyDescent="0.25">
      <c r="A105" s="98">
        <v>2240</v>
      </c>
      <c r="B105" s="51" t="s">
        <v>100</v>
      </c>
      <c r="C105" s="301">
        <f t="shared" si="4"/>
        <v>600</v>
      </c>
      <c r="D105" s="278">
        <f>SUM(D106:D113)</f>
        <v>600</v>
      </c>
      <c r="E105" s="99">
        <f>SUM(E106:E113)</f>
        <v>0</v>
      </c>
      <c r="F105" s="135">
        <f t="shared" si="5"/>
        <v>600</v>
      </c>
      <c r="G105" s="278">
        <f>SUM(G106:G113)</f>
        <v>0</v>
      </c>
      <c r="H105" s="105">
        <f>SUM(H106:H113)</f>
        <v>0</v>
      </c>
      <c r="I105" s="100">
        <f t="shared" si="6"/>
        <v>0</v>
      </c>
      <c r="J105" s="278">
        <f>SUM(J106:J113)</f>
        <v>0</v>
      </c>
      <c r="K105" s="105">
        <f>SUM(K106:K113)</f>
        <v>0</v>
      </c>
      <c r="L105" s="100">
        <f t="shared" si="7"/>
        <v>0</v>
      </c>
      <c r="M105" s="121">
        <f>SUM(M106:M113)</f>
        <v>0</v>
      </c>
      <c r="N105" s="99">
        <f>SUM(N106:N113)</f>
        <v>0</v>
      </c>
      <c r="O105" s="100">
        <f t="shared" si="8"/>
        <v>0</v>
      </c>
      <c r="P105" s="203"/>
    </row>
    <row r="106" spans="1:16" hidden="1" x14ac:dyDescent="0.25">
      <c r="A106" s="32">
        <v>2241</v>
      </c>
      <c r="B106" s="51" t="s">
        <v>101</v>
      </c>
      <c r="C106" s="52">
        <f t="shared" si="4"/>
        <v>0</v>
      </c>
      <c r="D106" s="227">
        <v>0</v>
      </c>
      <c r="E106" s="54"/>
      <c r="F106" s="135">
        <f t="shared" si="5"/>
        <v>0</v>
      </c>
      <c r="G106" s="227"/>
      <c r="H106" s="228"/>
      <c r="I106" s="100">
        <f t="shared" si="6"/>
        <v>0</v>
      </c>
      <c r="J106" s="227">
        <v>0</v>
      </c>
      <c r="K106" s="228"/>
      <c r="L106" s="100">
        <f t="shared" si="7"/>
        <v>0</v>
      </c>
      <c r="M106" s="111"/>
      <c r="N106" s="54"/>
      <c r="O106" s="100">
        <f t="shared" si="8"/>
        <v>0</v>
      </c>
      <c r="P106" s="203"/>
    </row>
    <row r="107" spans="1:16" ht="24" hidden="1" x14ac:dyDescent="0.25">
      <c r="A107" s="32">
        <v>2242</v>
      </c>
      <c r="B107" s="51" t="s">
        <v>102</v>
      </c>
      <c r="C107" s="52">
        <f t="shared" si="4"/>
        <v>0</v>
      </c>
      <c r="D107" s="227">
        <v>0</v>
      </c>
      <c r="E107" s="54"/>
      <c r="F107" s="135">
        <f t="shared" si="5"/>
        <v>0</v>
      </c>
      <c r="G107" s="227"/>
      <c r="H107" s="228"/>
      <c r="I107" s="100">
        <f t="shared" si="6"/>
        <v>0</v>
      </c>
      <c r="J107" s="227">
        <v>0</v>
      </c>
      <c r="K107" s="228"/>
      <c r="L107" s="100">
        <f t="shared" si="7"/>
        <v>0</v>
      </c>
      <c r="M107" s="111"/>
      <c r="N107" s="54"/>
      <c r="O107" s="100">
        <f t="shared" si="8"/>
        <v>0</v>
      </c>
      <c r="P107" s="203"/>
    </row>
    <row r="108" spans="1:16" ht="24" hidden="1" x14ac:dyDescent="0.25">
      <c r="A108" s="32">
        <v>2243</v>
      </c>
      <c r="B108" s="51" t="s">
        <v>103</v>
      </c>
      <c r="C108" s="52">
        <f t="shared" si="4"/>
        <v>0</v>
      </c>
      <c r="D108" s="227">
        <v>0</v>
      </c>
      <c r="E108" s="54"/>
      <c r="F108" s="135">
        <f t="shared" si="5"/>
        <v>0</v>
      </c>
      <c r="G108" s="227"/>
      <c r="H108" s="228"/>
      <c r="I108" s="100">
        <f t="shared" si="6"/>
        <v>0</v>
      </c>
      <c r="J108" s="227">
        <v>0</v>
      </c>
      <c r="K108" s="228"/>
      <c r="L108" s="100">
        <f t="shared" si="7"/>
        <v>0</v>
      </c>
      <c r="M108" s="111"/>
      <c r="N108" s="54"/>
      <c r="O108" s="100">
        <f t="shared" si="8"/>
        <v>0</v>
      </c>
      <c r="P108" s="203"/>
    </row>
    <row r="109" spans="1:16" hidden="1" x14ac:dyDescent="0.25">
      <c r="A109" s="32">
        <v>2244</v>
      </c>
      <c r="B109" s="51" t="s">
        <v>104</v>
      </c>
      <c r="C109" s="52">
        <f t="shared" si="4"/>
        <v>0</v>
      </c>
      <c r="D109" s="227">
        <v>0</v>
      </c>
      <c r="E109" s="54"/>
      <c r="F109" s="135">
        <f t="shared" si="5"/>
        <v>0</v>
      </c>
      <c r="G109" s="227"/>
      <c r="H109" s="228"/>
      <c r="I109" s="100">
        <f t="shared" si="6"/>
        <v>0</v>
      </c>
      <c r="J109" s="227">
        <v>0</v>
      </c>
      <c r="K109" s="228"/>
      <c r="L109" s="100">
        <f t="shared" si="7"/>
        <v>0</v>
      </c>
      <c r="M109" s="111"/>
      <c r="N109" s="54"/>
      <c r="O109" s="100">
        <f t="shared" si="8"/>
        <v>0</v>
      </c>
      <c r="P109" s="203"/>
    </row>
    <row r="110" spans="1:16" ht="24" hidden="1" x14ac:dyDescent="0.25">
      <c r="A110" s="32">
        <v>2246</v>
      </c>
      <c r="B110" s="51" t="s">
        <v>105</v>
      </c>
      <c r="C110" s="52">
        <f t="shared" si="4"/>
        <v>0</v>
      </c>
      <c r="D110" s="227">
        <v>0</v>
      </c>
      <c r="E110" s="54"/>
      <c r="F110" s="135">
        <f t="shared" si="5"/>
        <v>0</v>
      </c>
      <c r="G110" s="227"/>
      <c r="H110" s="228"/>
      <c r="I110" s="100">
        <f t="shared" si="6"/>
        <v>0</v>
      </c>
      <c r="J110" s="227">
        <v>0</v>
      </c>
      <c r="K110" s="228"/>
      <c r="L110" s="100">
        <f t="shared" si="7"/>
        <v>0</v>
      </c>
      <c r="M110" s="111"/>
      <c r="N110" s="54"/>
      <c r="O110" s="100">
        <f t="shared" si="8"/>
        <v>0</v>
      </c>
      <c r="P110" s="203"/>
    </row>
    <row r="111" spans="1:16" hidden="1" x14ac:dyDescent="0.25">
      <c r="A111" s="32">
        <v>2247</v>
      </c>
      <c r="B111" s="51" t="s">
        <v>106</v>
      </c>
      <c r="C111" s="52">
        <f t="shared" si="4"/>
        <v>0</v>
      </c>
      <c r="D111" s="227">
        <v>0</v>
      </c>
      <c r="E111" s="54"/>
      <c r="F111" s="135">
        <f t="shared" si="5"/>
        <v>0</v>
      </c>
      <c r="G111" s="227"/>
      <c r="H111" s="228"/>
      <c r="I111" s="100">
        <f t="shared" si="6"/>
        <v>0</v>
      </c>
      <c r="J111" s="227">
        <v>0</v>
      </c>
      <c r="K111" s="228"/>
      <c r="L111" s="100">
        <f t="shared" si="7"/>
        <v>0</v>
      </c>
      <c r="M111" s="111"/>
      <c r="N111" s="54"/>
      <c r="O111" s="100">
        <f t="shared" si="8"/>
        <v>0</v>
      </c>
      <c r="P111" s="203"/>
    </row>
    <row r="112" spans="1:16" ht="24" x14ac:dyDescent="0.25">
      <c r="A112" s="32">
        <v>2248</v>
      </c>
      <c r="B112" s="51" t="s">
        <v>107</v>
      </c>
      <c r="C112" s="301">
        <f t="shared" si="4"/>
        <v>600</v>
      </c>
      <c r="D112" s="227">
        <v>600</v>
      </c>
      <c r="E112" s="54"/>
      <c r="F112" s="135">
        <f t="shared" si="5"/>
        <v>600</v>
      </c>
      <c r="G112" s="227"/>
      <c r="H112" s="228"/>
      <c r="I112" s="100">
        <f t="shared" si="6"/>
        <v>0</v>
      </c>
      <c r="J112" s="227">
        <v>0</v>
      </c>
      <c r="K112" s="228"/>
      <c r="L112" s="100">
        <f t="shared" si="7"/>
        <v>0</v>
      </c>
      <c r="M112" s="111"/>
      <c r="N112" s="54"/>
      <c r="O112" s="100">
        <f t="shared" si="8"/>
        <v>0</v>
      </c>
      <c r="P112" s="203"/>
    </row>
    <row r="113" spans="1:16" ht="24" hidden="1" x14ac:dyDescent="0.25">
      <c r="A113" s="32">
        <v>2249</v>
      </c>
      <c r="B113" s="51" t="s">
        <v>108</v>
      </c>
      <c r="C113" s="52">
        <f t="shared" si="4"/>
        <v>0</v>
      </c>
      <c r="D113" s="227">
        <v>0</v>
      </c>
      <c r="E113" s="54"/>
      <c r="F113" s="135">
        <f t="shared" si="5"/>
        <v>0</v>
      </c>
      <c r="G113" s="227"/>
      <c r="H113" s="228"/>
      <c r="I113" s="100">
        <f t="shared" si="6"/>
        <v>0</v>
      </c>
      <c r="J113" s="227">
        <v>0</v>
      </c>
      <c r="K113" s="228"/>
      <c r="L113" s="100">
        <f t="shared" si="7"/>
        <v>0</v>
      </c>
      <c r="M113" s="111"/>
      <c r="N113" s="54"/>
      <c r="O113" s="100">
        <f t="shared" si="8"/>
        <v>0</v>
      </c>
      <c r="P113" s="203"/>
    </row>
    <row r="114" spans="1:16" hidden="1" x14ac:dyDescent="0.25">
      <c r="A114" s="98">
        <v>2250</v>
      </c>
      <c r="B114" s="51" t="s">
        <v>109</v>
      </c>
      <c r="C114" s="52">
        <f t="shared" si="4"/>
        <v>0</v>
      </c>
      <c r="D114" s="278">
        <f>SUM(D115:D117)</f>
        <v>0</v>
      </c>
      <c r="E114" s="99">
        <f>SUM(E115:E117)</f>
        <v>0</v>
      </c>
      <c r="F114" s="135">
        <f t="shared" si="5"/>
        <v>0</v>
      </c>
      <c r="G114" s="278">
        <f>SUM(G115:G117)</f>
        <v>0</v>
      </c>
      <c r="H114" s="105">
        <f>SUM(H115:H117)</f>
        <v>0</v>
      </c>
      <c r="I114" s="100">
        <f t="shared" si="6"/>
        <v>0</v>
      </c>
      <c r="J114" s="278">
        <f>SUM(J115:J117)</f>
        <v>0</v>
      </c>
      <c r="K114" s="105">
        <f>SUM(K115:K117)</f>
        <v>0</v>
      </c>
      <c r="L114" s="100">
        <f t="shared" si="7"/>
        <v>0</v>
      </c>
      <c r="M114" s="121">
        <f>SUM(M115:M117)</f>
        <v>0</v>
      </c>
      <c r="N114" s="99">
        <f>SUM(N115:N117)</f>
        <v>0</v>
      </c>
      <c r="O114" s="100">
        <f t="shared" si="8"/>
        <v>0</v>
      </c>
      <c r="P114" s="203"/>
    </row>
    <row r="115" spans="1:16" hidden="1" x14ac:dyDescent="0.25">
      <c r="A115" s="32">
        <v>2251</v>
      </c>
      <c r="B115" s="51" t="s">
        <v>110</v>
      </c>
      <c r="C115" s="52">
        <f t="shared" si="4"/>
        <v>0</v>
      </c>
      <c r="D115" s="227">
        <v>0</v>
      </c>
      <c r="E115" s="54"/>
      <c r="F115" s="135">
        <f t="shared" si="5"/>
        <v>0</v>
      </c>
      <c r="G115" s="227"/>
      <c r="H115" s="228"/>
      <c r="I115" s="100">
        <f t="shared" si="6"/>
        <v>0</v>
      </c>
      <c r="J115" s="227">
        <v>0</v>
      </c>
      <c r="K115" s="228"/>
      <c r="L115" s="100">
        <f t="shared" si="7"/>
        <v>0</v>
      </c>
      <c r="M115" s="111"/>
      <c r="N115" s="54"/>
      <c r="O115" s="100">
        <f t="shared" si="8"/>
        <v>0</v>
      </c>
      <c r="P115" s="203"/>
    </row>
    <row r="116" spans="1:16" ht="24" hidden="1" x14ac:dyDescent="0.25">
      <c r="A116" s="32">
        <v>2252</v>
      </c>
      <c r="B116" s="51" t="s">
        <v>111</v>
      </c>
      <c r="C116" s="52">
        <f t="shared" ref="C116:C180" si="9">F116+I116+L116+O116</f>
        <v>0</v>
      </c>
      <c r="D116" s="227">
        <v>0</v>
      </c>
      <c r="E116" s="54"/>
      <c r="F116" s="135">
        <f t="shared" si="5"/>
        <v>0</v>
      </c>
      <c r="G116" s="227"/>
      <c r="H116" s="228"/>
      <c r="I116" s="100">
        <f t="shared" si="6"/>
        <v>0</v>
      </c>
      <c r="J116" s="227">
        <v>0</v>
      </c>
      <c r="K116" s="228"/>
      <c r="L116" s="100">
        <f t="shared" si="7"/>
        <v>0</v>
      </c>
      <c r="M116" s="111"/>
      <c r="N116" s="54"/>
      <c r="O116" s="100">
        <f t="shared" si="8"/>
        <v>0</v>
      </c>
      <c r="P116" s="203"/>
    </row>
    <row r="117" spans="1:16" ht="24" hidden="1" x14ac:dyDescent="0.25">
      <c r="A117" s="32">
        <v>2259</v>
      </c>
      <c r="B117" s="51" t="s">
        <v>112</v>
      </c>
      <c r="C117" s="52">
        <f t="shared" si="9"/>
        <v>0</v>
      </c>
      <c r="D117" s="227">
        <v>0</v>
      </c>
      <c r="E117" s="54"/>
      <c r="F117" s="135">
        <f t="shared" ref="F117:F181" si="10">D117+E117</f>
        <v>0</v>
      </c>
      <c r="G117" s="227"/>
      <c r="H117" s="228"/>
      <c r="I117" s="100">
        <f t="shared" ref="I117:I181" si="11">G117+H117</f>
        <v>0</v>
      </c>
      <c r="J117" s="227">
        <v>0</v>
      </c>
      <c r="K117" s="228"/>
      <c r="L117" s="100">
        <f t="shared" ref="L117:L181" si="12">J117+K117</f>
        <v>0</v>
      </c>
      <c r="M117" s="111"/>
      <c r="N117" s="54"/>
      <c r="O117" s="100">
        <f t="shared" ref="O117:O181" si="13">M117+N117</f>
        <v>0</v>
      </c>
      <c r="P117" s="203"/>
    </row>
    <row r="118" spans="1:16" x14ac:dyDescent="0.25">
      <c r="A118" s="98">
        <v>2260</v>
      </c>
      <c r="B118" s="51" t="s">
        <v>113</v>
      </c>
      <c r="C118" s="301">
        <f t="shared" si="9"/>
        <v>144721</v>
      </c>
      <c r="D118" s="278">
        <f>SUM(D119:D123)</f>
        <v>142921</v>
      </c>
      <c r="E118" s="99">
        <f>SUM(E119:E123)</f>
        <v>0</v>
      </c>
      <c r="F118" s="135">
        <f t="shared" si="10"/>
        <v>142921</v>
      </c>
      <c r="G118" s="278">
        <f>SUM(G119:G123)</f>
        <v>0</v>
      </c>
      <c r="H118" s="105">
        <f>SUM(H119:H123)</f>
        <v>0</v>
      </c>
      <c r="I118" s="100">
        <f t="shared" si="11"/>
        <v>0</v>
      </c>
      <c r="J118" s="278">
        <f>SUM(J119:J123)</f>
        <v>1800</v>
      </c>
      <c r="K118" s="105">
        <f>SUM(K119:K123)</f>
        <v>0</v>
      </c>
      <c r="L118" s="100">
        <f t="shared" si="12"/>
        <v>1800</v>
      </c>
      <c r="M118" s="121">
        <f>SUM(M119:M123)</f>
        <v>0</v>
      </c>
      <c r="N118" s="99">
        <f>SUM(N119:N123)</f>
        <v>0</v>
      </c>
      <c r="O118" s="100">
        <f t="shared" si="13"/>
        <v>0</v>
      </c>
      <c r="P118" s="203"/>
    </row>
    <row r="119" spans="1:16" x14ac:dyDescent="0.25">
      <c r="A119" s="32">
        <v>2261</v>
      </c>
      <c r="B119" s="51" t="s">
        <v>114</v>
      </c>
      <c r="C119" s="301">
        <f t="shared" si="9"/>
        <v>112</v>
      </c>
      <c r="D119" s="227">
        <v>112</v>
      </c>
      <c r="E119" s="54"/>
      <c r="F119" s="135">
        <f t="shared" si="10"/>
        <v>112</v>
      </c>
      <c r="G119" s="227"/>
      <c r="H119" s="228"/>
      <c r="I119" s="100">
        <f t="shared" si="11"/>
        <v>0</v>
      </c>
      <c r="J119" s="227">
        <v>0</v>
      </c>
      <c r="K119" s="228"/>
      <c r="L119" s="100">
        <f t="shared" si="12"/>
        <v>0</v>
      </c>
      <c r="M119" s="111"/>
      <c r="N119" s="54"/>
      <c r="O119" s="100">
        <f t="shared" si="13"/>
        <v>0</v>
      </c>
      <c r="P119" s="203"/>
    </row>
    <row r="120" spans="1:16" x14ac:dyDescent="0.25">
      <c r="A120" s="32">
        <v>2262</v>
      </c>
      <c r="B120" s="51" t="s">
        <v>115</v>
      </c>
      <c r="C120" s="301">
        <f t="shared" si="9"/>
        <v>17687</v>
      </c>
      <c r="D120" s="227">
        <v>17387</v>
      </c>
      <c r="E120" s="54"/>
      <c r="F120" s="135">
        <f t="shared" si="10"/>
        <v>17387</v>
      </c>
      <c r="G120" s="227"/>
      <c r="H120" s="228"/>
      <c r="I120" s="100">
        <f t="shared" si="11"/>
        <v>0</v>
      </c>
      <c r="J120" s="227">
        <v>300</v>
      </c>
      <c r="K120" s="228"/>
      <c r="L120" s="100">
        <f t="shared" si="12"/>
        <v>300</v>
      </c>
      <c r="M120" s="111"/>
      <c r="N120" s="54"/>
      <c r="O120" s="100">
        <f t="shared" si="13"/>
        <v>0</v>
      </c>
      <c r="P120" s="203"/>
    </row>
    <row r="121" spans="1:16" hidden="1" x14ac:dyDescent="0.25">
      <c r="A121" s="32">
        <v>2263</v>
      </c>
      <c r="B121" s="51" t="s">
        <v>116</v>
      </c>
      <c r="C121" s="52">
        <f t="shared" si="9"/>
        <v>0</v>
      </c>
      <c r="D121" s="227">
        <v>0</v>
      </c>
      <c r="E121" s="54"/>
      <c r="F121" s="135">
        <f t="shared" si="10"/>
        <v>0</v>
      </c>
      <c r="G121" s="227"/>
      <c r="H121" s="228"/>
      <c r="I121" s="100">
        <f t="shared" si="11"/>
        <v>0</v>
      </c>
      <c r="J121" s="227">
        <v>0</v>
      </c>
      <c r="K121" s="228"/>
      <c r="L121" s="100">
        <f t="shared" si="12"/>
        <v>0</v>
      </c>
      <c r="M121" s="111"/>
      <c r="N121" s="54"/>
      <c r="O121" s="100">
        <f t="shared" si="13"/>
        <v>0</v>
      </c>
      <c r="P121" s="203"/>
    </row>
    <row r="122" spans="1:16" ht="24" x14ac:dyDescent="0.25">
      <c r="A122" s="32">
        <v>2264</v>
      </c>
      <c r="B122" s="51" t="s">
        <v>117</v>
      </c>
      <c r="C122" s="301">
        <f t="shared" si="9"/>
        <v>123317</v>
      </c>
      <c r="D122" s="227">
        <v>123317</v>
      </c>
      <c r="E122" s="54"/>
      <c r="F122" s="135">
        <f t="shared" si="10"/>
        <v>123317</v>
      </c>
      <c r="G122" s="227"/>
      <c r="H122" s="228"/>
      <c r="I122" s="100">
        <f t="shared" si="11"/>
        <v>0</v>
      </c>
      <c r="J122" s="227">
        <v>0</v>
      </c>
      <c r="K122" s="228"/>
      <c r="L122" s="100">
        <f t="shared" si="12"/>
        <v>0</v>
      </c>
      <c r="M122" s="111"/>
      <c r="N122" s="54"/>
      <c r="O122" s="100">
        <f t="shared" si="13"/>
        <v>0</v>
      </c>
      <c r="P122" s="203"/>
    </row>
    <row r="123" spans="1:16" x14ac:dyDescent="0.25">
      <c r="A123" s="32">
        <v>2269</v>
      </c>
      <c r="B123" s="51" t="s">
        <v>118</v>
      </c>
      <c r="C123" s="301">
        <f t="shared" si="9"/>
        <v>3605</v>
      </c>
      <c r="D123" s="227">
        <v>2105</v>
      </c>
      <c r="E123" s="54"/>
      <c r="F123" s="135">
        <f t="shared" si="10"/>
        <v>2105</v>
      </c>
      <c r="G123" s="227"/>
      <c r="H123" s="228"/>
      <c r="I123" s="100">
        <f t="shared" si="11"/>
        <v>0</v>
      </c>
      <c r="J123" s="227">
        <v>1500</v>
      </c>
      <c r="K123" s="228"/>
      <c r="L123" s="100">
        <f t="shared" si="12"/>
        <v>1500</v>
      </c>
      <c r="M123" s="111"/>
      <c r="N123" s="54"/>
      <c r="O123" s="100">
        <f t="shared" si="13"/>
        <v>0</v>
      </c>
      <c r="P123" s="203"/>
    </row>
    <row r="124" spans="1:16" x14ac:dyDescent="0.25">
      <c r="A124" s="98">
        <v>2270</v>
      </c>
      <c r="B124" s="51" t="s">
        <v>119</v>
      </c>
      <c r="C124" s="301">
        <f t="shared" si="9"/>
        <v>186523</v>
      </c>
      <c r="D124" s="278">
        <f>SUM(D125:D129)</f>
        <v>181095</v>
      </c>
      <c r="E124" s="99">
        <f>SUM(E125:E129)</f>
        <v>28</v>
      </c>
      <c r="F124" s="135">
        <f t="shared" si="10"/>
        <v>181123</v>
      </c>
      <c r="G124" s="278">
        <f>SUM(G125:G129)</f>
        <v>0</v>
      </c>
      <c r="H124" s="105">
        <f>SUM(H125:H129)</f>
        <v>0</v>
      </c>
      <c r="I124" s="100">
        <f t="shared" si="11"/>
        <v>0</v>
      </c>
      <c r="J124" s="278">
        <f>SUM(J125:J129)</f>
        <v>5400</v>
      </c>
      <c r="K124" s="105">
        <f>SUM(K125:K129)</f>
        <v>0</v>
      </c>
      <c r="L124" s="100">
        <f t="shared" si="12"/>
        <v>5400</v>
      </c>
      <c r="M124" s="121">
        <f>SUM(M125:M129)</f>
        <v>0</v>
      </c>
      <c r="N124" s="99">
        <f>SUM(N125:N129)</f>
        <v>0</v>
      </c>
      <c r="O124" s="100">
        <f t="shared" si="13"/>
        <v>0</v>
      </c>
      <c r="P124" s="203"/>
    </row>
    <row r="125" spans="1:16" hidden="1" x14ac:dyDescent="0.25">
      <c r="A125" s="32">
        <v>2272</v>
      </c>
      <c r="B125" s="1" t="s">
        <v>120</v>
      </c>
      <c r="C125" s="52">
        <f t="shared" si="9"/>
        <v>0</v>
      </c>
      <c r="D125" s="227">
        <v>0</v>
      </c>
      <c r="E125" s="54"/>
      <c r="F125" s="135">
        <f t="shared" si="10"/>
        <v>0</v>
      </c>
      <c r="G125" s="227"/>
      <c r="H125" s="228"/>
      <c r="I125" s="100">
        <f t="shared" si="11"/>
        <v>0</v>
      </c>
      <c r="J125" s="227">
        <v>0</v>
      </c>
      <c r="K125" s="228"/>
      <c r="L125" s="100">
        <f t="shared" si="12"/>
        <v>0</v>
      </c>
      <c r="M125" s="111"/>
      <c r="N125" s="54"/>
      <c r="O125" s="100">
        <f t="shared" si="13"/>
        <v>0</v>
      </c>
      <c r="P125" s="203"/>
    </row>
    <row r="126" spans="1:16" ht="24" x14ac:dyDescent="0.25">
      <c r="A126" s="32">
        <v>2275</v>
      </c>
      <c r="B126" s="51" t="s">
        <v>121</v>
      </c>
      <c r="C126" s="301">
        <f t="shared" si="9"/>
        <v>62000</v>
      </c>
      <c r="D126" s="227">
        <v>62000</v>
      </c>
      <c r="E126" s="54"/>
      <c r="F126" s="135">
        <f t="shared" si="10"/>
        <v>62000</v>
      </c>
      <c r="G126" s="227"/>
      <c r="H126" s="228"/>
      <c r="I126" s="100">
        <f t="shared" si="11"/>
        <v>0</v>
      </c>
      <c r="J126" s="227">
        <v>0</v>
      </c>
      <c r="K126" s="228"/>
      <c r="L126" s="100">
        <f t="shared" si="12"/>
        <v>0</v>
      </c>
      <c r="M126" s="111"/>
      <c r="N126" s="54"/>
      <c r="O126" s="100">
        <f t="shared" si="13"/>
        <v>0</v>
      </c>
      <c r="P126" s="203"/>
    </row>
    <row r="127" spans="1:16" ht="36" hidden="1" x14ac:dyDescent="0.25">
      <c r="A127" s="32">
        <v>2276</v>
      </c>
      <c r="B127" s="51" t="s">
        <v>122</v>
      </c>
      <c r="C127" s="52">
        <f t="shared" si="9"/>
        <v>0</v>
      </c>
      <c r="D127" s="227">
        <v>0</v>
      </c>
      <c r="E127" s="54"/>
      <c r="F127" s="135">
        <f t="shared" si="10"/>
        <v>0</v>
      </c>
      <c r="G127" s="227"/>
      <c r="H127" s="228"/>
      <c r="I127" s="100">
        <f t="shared" si="11"/>
        <v>0</v>
      </c>
      <c r="J127" s="227">
        <v>0</v>
      </c>
      <c r="K127" s="228"/>
      <c r="L127" s="100">
        <f t="shared" si="12"/>
        <v>0</v>
      </c>
      <c r="M127" s="111"/>
      <c r="N127" s="54"/>
      <c r="O127" s="100">
        <f t="shared" si="13"/>
        <v>0</v>
      </c>
      <c r="P127" s="203"/>
    </row>
    <row r="128" spans="1:16" ht="24" hidden="1" x14ac:dyDescent="0.25">
      <c r="A128" s="32">
        <v>2278</v>
      </c>
      <c r="B128" s="51" t="s">
        <v>123</v>
      </c>
      <c r="C128" s="52">
        <f t="shared" si="9"/>
        <v>0</v>
      </c>
      <c r="D128" s="227">
        <v>0</v>
      </c>
      <c r="E128" s="54"/>
      <c r="F128" s="135">
        <f t="shared" si="10"/>
        <v>0</v>
      </c>
      <c r="G128" s="227"/>
      <c r="H128" s="228"/>
      <c r="I128" s="100">
        <f t="shared" si="11"/>
        <v>0</v>
      </c>
      <c r="J128" s="227">
        <v>0</v>
      </c>
      <c r="K128" s="228"/>
      <c r="L128" s="100">
        <f t="shared" si="12"/>
        <v>0</v>
      </c>
      <c r="M128" s="111"/>
      <c r="N128" s="54"/>
      <c r="O128" s="100">
        <f t="shared" si="13"/>
        <v>0</v>
      </c>
      <c r="P128" s="203"/>
    </row>
    <row r="129" spans="1:16" ht="24" x14ac:dyDescent="0.25">
      <c r="A129" s="32">
        <v>2279</v>
      </c>
      <c r="B129" s="51" t="s">
        <v>124</v>
      </c>
      <c r="C129" s="301">
        <f t="shared" si="9"/>
        <v>124523</v>
      </c>
      <c r="D129" s="227">
        <v>119095</v>
      </c>
      <c r="E129" s="54">
        <v>28</v>
      </c>
      <c r="F129" s="135">
        <f t="shared" si="10"/>
        <v>119123</v>
      </c>
      <c r="G129" s="227"/>
      <c r="H129" s="228"/>
      <c r="I129" s="100">
        <f t="shared" si="11"/>
        <v>0</v>
      </c>
      <c r="J129" s="227">
        <v>5400</v>
      </c>
      <c r="K129" s="228"/>
      <c r="L129" s="100">
        <f t="shared" si="12"/>
        <v>5400</v>
      </c>
      <c r="M129" s="111"/>
      <c r="N129" s="54"/>
      <c r="O129" s="100">
        <f t="shared" si="13"/>
        <v>0</v>
      </c>
      <c r="P129" s="203" t="s">
        <v>329</v>
      </c>
    </row>
    <row r="130" spans="1:16" ht="24" hidden="1" x14ac:dyDescent="0.25">
      <c r="A130" s="155">
        <v>2280</v>
      </c>
      <c r="B130" s="46" t="s">
        <v>125</v>
      </c>
      <c r="C130" s="52">
        <f t="shared" si="9"/>
        <v>0</v>
      </c>
      <c r="D130" s="281">
        <f>SUM(D131)</f>
        <v>0</v>
      </c>
      <c r="E130" s="103">
        <f t="shared" ref="E130:N130" si="14">SUM(E131)</f>
        <v>0</v>
      </c>
      <c r="F130" s="277">
        <f t="shared" si="10"/>
        <v>0</v>
      </c>
      <c r="G130" s="281">
        <f t="shared" ref="G130" si="15">SUM(G131)</f>
        <v>0</v>
      </c>
      <c r="H130" s="282">
        <f t="shared" si="14"/>
        <v>0</v>
      </c>
      <c r="I130" s="104">
        <f t="shared" si="11"/>
        <v>0</v>
      </c>
      <c r="J130" s="281">
        <f>SUM(J131)</f>
        <v>0</v>
      </c>
      <c r="K130" s="282">
        <f t="shared" si="14"/>
        <v>0</v>
      </c>
      <c r="L130" s="104">
        <f t="shared" si="12"/>
        <v>0</v>
      </c>
      <c r="M130" s="121">
        <f t="shared" si="14"/>
        <v>0</v>
      </c>
      <c r="N130" s="99">
        <f t="shared" si="14"/>
        <v>0</v>
      </c>
      <c r="O130" s="100">
        <f t="shared" si="13"/>
        <v>0</v>
      </c>
      <c r="P130" s="203"/>
    </row>
    <row r="131" spans="1:16" ht="24" hidden="1" x14ac:dyDescent="0.25">
      <c r="A131" s="32">
        <v>2283</v>
      </c>
      <c r="B131" s="51" t="s">
        <v>126</v>
      </c>
      <c r="C131" s="52">
        <f t="shared" si="9"/>
        <v>0</v>
      </c>
      <c r="D131" s="227">
        <v>0</v>
      </c>
      <c r="E131" s="54"/>
      <c r="F131" s="135">
        <f t="shared" si="10"/>
        <v>0</v>
      </c>
      <c r="G131" s="227"/>
      <c r="H131" s="228"/>
      <c r="I131" s="100">
        <f t="shared" si="11"/>
        <v>0</v>
      </c>
      <c r="J131" s="227">
        <v>0</v>
      </c>
      <c r="K131" s="228"/>
      <c r="L131" s="100">
        <f t="shared" si="12"/>
        <v>0</v>
      </c>
      <c r="M131" s="111"/>
      <c r="N131" s="54"/>
      <c r="O131" s="100">
        <f t="shared" si="13"/>
        <v>0</v>
      </c>
      <c r="P131" s="203"/>
    </row>
    <row r="132" spans="1:16" ht="36" x14ac:dyDescent="0.25">
      <c r="A132" s="38">
        <v>2300</v>
      </c>
      <c r="B132" s="93" t="s">
        <v>127</v>
      </c>
      <c r="C132" s="486">
        <f t="shared" si="9"/>
        <v>45203</v>
      </c>
      <c r="D132" s="217">
        <f>SUM(D133,D138,D142,D143,D146,D153,D161,D162,D165)</f>
        <v>39753</v>
      </c>
      <c r="E132" s="44">
        <f>SUM(E133,E138,E142,E143,E146,E153,E161,E162,E165)</f>
        <v>700</v>
      </c>
      <c r="F132" s="273">
        <f t="shared" si="10"/>
        <v>40453</v>
      </c>
      <c r="G132" s="217">
        <f>SUM(G133,G138,G142,G143,G146,G153,G161,G162,G165)</f>
        <v>0</v>
      </c>
      <c r="H132" s="94">
        <f>SUM(H133,H138,H142,H143,H146,H153,H161,H162,H165)</f>
        <v>0</v>
      </c>
      <c r="I132" s="102">
        <f t="shared" si="11"/>
        <v>0</v>
      </c>
      <c r="J132" s="217">
        <f>SUM(J133,J138,J142,J143,J146,J153,J161,J162,J165)</f>
        <v>4750</v>
      </c>
      <c r="K132" s="94">
        <f>SUM(K133,K138,K142,K143,K146,K153,K161,K162,K165)</f>
        <v>0</v>
      </c>
      <c r="L132" s="102">
        <f t="shared" si="12"/>
        <v>4750</v>
      </c>
      <c r="M132" s="109">
        <f>SUM(M133,M138,M142,M143,M146,M153,M161,M162,M165)</f>
        <v>0</v>
      </c>
      <c r="N132" s="44">
        <f>SUM(N133,N138,N142,N143,N146,N153,N161,N162,N165)</f>
        <v>0</v>
      </c>
      <c r="O132" s="102">
        <f t="shared" si="13"/>
        <v>0</v>
      </c>
      <c r="P132" s="215"/>
    </row>
    <row r="133" spans="1:16" ht="24" x14ac:dyDescent="0.25">
      <c r="A133" s="155">
        <v>2310</v>
      </c>
      <c r="B133" s="46" t="s">
        <v>128</v>
      </c>
      <c r="C133" s="487">
        <f t="shared" si="9"/>
        <v>44312</v>
      </c>
      <c r="D133" s="285">
        <f>SUM(D134:D137)</f>
        <v>38862</v>
      </c>
      <c r="E133" s="282">
        <f>SUM(E134:E137)</f>
        <v>700</v>
      </c>
      <c r="F133" s="277">
        <f t="shared" si="10"/>
        <v>39562</v>
      </c>
      <c r="G133" s="281">
        <f>SUM(G134:G137)</f>
        <v>0</v>
      </c>
      <c r="H133" s="282">
        <f>SUM(H134:H137)</f>
        <v>0</v>
      </c>
      <c r="I133" s="104">
        <f t="shared" si="11"/>
        <v>0</v>
      </c>
      <c r="J133" s="281">
        <f>SUM(J134:J137)</f>
        <v>4750</v>
      </c>
      <c r="K133" s="282">
        <f>SUM(K134:K137)</f>
        <v>0</v>
      </c>
      <c r="L133" s="104">
        <f t="shared" si="12"/>
        <v>4750</v>
      </c>
      <c r="M133" s="125">
        <f>SUM(M134:M137)</f>
        <v>0</v>
      </c>
      <c r="N133" s="103">
        <f>SUM(N134:N137)</f>
        <v>0</v>
      </c>
      <c r="O133" s="104">
        <f t="shared" si="13"/>
        <v>0</v>
      </c>
      <c r="P133" s="198"/>
    </row>
    <row r="134" spans="1:16" hidden="1" x14ac:dyDescent="0.25">
      <c r="A134" s="32">
        <v>2311</v>
      </c>
      <c r="B134" s="51" t="s">
        <v>129</v>
      </c>
      <c r="C134" s="52">
        <f t="shared" si="9"/>
        <v>0</v>
      </c>
      <c r="D134" s="227">
        <v>0</v>
      </c>
      <c r="E134" s="54"/>
      <c r="F134" s="135">
        <f t="shared" si="10"/>
        <v>0</v>
      </c>
      <c r="G134" s="227"/>
      <c r="H134" s="228"/>
      <c r="I134" s="100">
        <f t="shared" si="11"/>
        <v>0</v>
      </c>
      <c r="J134" s="227">
        <v>0</v>
      </c>
      <c r="K134" s="228"/>
      <c r="L134" s="100">
        <f t="shared" si="12"/>
        <v>0</v>
      </c>
      <c r="M134" s="111"/>
      <c r="N134" s="54"/>
      <c r="O134" s="100">
        <f t="shared" si="13"/>
        <v>0</v>
      </c>
      <c r="P134" s="203"/>
    </row>
    <row r="135" spans="1:16" x14ac:dyDescent="0.25">
      <c r="A135" s="32">
        <v>2312</v>
      </c>
      <c r="B135" s="51" t="s">
        <v>130</v>
      </c>
      <c r="C135" s="301">
        <f t="shared" si="9"/>
        <v>450</v>
      </c>
      <c r="D135" s="227">
        <v>0</v>
      </c>
      <c r="E135" s="54"/>
      <c r="F135" s="135">
        <f t="shared" si="10"/>
        <v>0</v>
      </c>
      <c r="G135" s="227"/>
      <c r="H135" s="228"/>
      <c r="I135" s="100">
        <f t="shared" si="11"/>
        <v>0</v>
      </c>
      <c r="J135" s="227">
        <v>450</v>
      </c>
      <c r="K135" s="228"/>
      <c r="L135" s="100">
        <f t="shared" si="12"/>
        <v>450</v>
      </c>
      <c r="M135" s="111"/>
      <c r="N135" s="54"/>
      <c r="O135" s="100">
        <f t="shared" si="13"/>
        <v>0</v>
      </c>
      <c r="P135" s="203"/>
    </row>
    <row r="136" spans="1:16" hidden="1" x14ac:dyDescent="0.25">
      <c r="A136" s="32">
        <v>2313</v>
      </c>
      <c r="B136" s="51" t="s">
        <v>131</v>
      </c>
      <c r="C136" s="52">
        <f t="shared" si="9"/>
        <v>0</v>
      </c>
      <c r="D136" s="227">
        <v>0</v>
      </c>
      <c r="E136" s="54"/>
      <c r="F136" s="135">
        <f t="shared" si="10"/>
        <v>0</v>
      </c>
      <c r="G136" s="227"/>
      <c r="H136" s="228"/>
      <c r="I136" s="100">
        <f t="shared" si="11"/>
        <v>0</v>
      </c>
      <c r="J136" s="227">
        <v>0</v>
      </c>
      <c r="K136" s="228"/>
      <c r="L136" s="100">
        <f t="shared" si="12"/>
        <v>0</v>
      </c>
      <c r="M136" s="111"/>
      <c r="N136" s="54"/>
      <c r="O136" s="100">
        <f t="shared" si="13"/>
        <v>0</v>
      </c>
      <c r="P136" s="203"/>
    </row>
    <row r="137" spans="1:16" ht="36" x14ac:dyDescent="0.25">
      <c r="A137" s="32">
        <v>2314</v>
      </c>
      <c r="B137" s="51" t="s">
        <v>132</v>
      </c>
      <c r="C137" s="301">
        <f t="shared" si="9"/>
        <v>43862</v>
      </c>
      <c r="D137" s="227">
        <v>38862</v>
      </c>
      <c r="E137" s="54">
        <v>700</v>
      </c>
      <c r="F137" s="135">
        <f t="shared" si="10"/>
        <v>39562</v>
      </c>
      <c r="G137" s="227"/>
      <c r="H137" s="228"/>
      <c r="I137" s="100">
        <f t="shared" si="11"/>
        <v>0</v>
      </c>
      <c r="J137" s="227">
        <v>4300</v>
      </c>
      <c r="K137" s="228"/>
      <c r="L137" s="100">
        <f t="shared" si="12"/>
        <v>4300</v>
      </c>
      <c r="M137" s="111"/>
      <c r="N137" s="54"/>
      <c r="O137" s="100">
        <f t="shared" si="13"/>
        <v>0</v>
      </c>
      <c r="P137" s="203" t="s">
        <v>329</v>
      </c>
    </row>
    <row r="138" spans="1:16" hidden="1" x14ac:dyDescent="0.25">
      <c r="A138" s="98">
        <v>2320</v>
      </c>
      <c r="B138" s="51" t="s">
        <v>133</v>
      </c>
      <c r="C138" s="52">
        <f t="shared" si="9"/>
        <v>0</v>
      </c>
      <c r="D138" s="278">
        <f>SUM(D139:D141)</f>
        <v>0</v>
      </c>
      <c r="E138" s="99">
        <f>SUM(E139:E141)</f>
        <v>0</v>
      </c>
      <c r="F138" s="135">
        <f t="shared" si="10"/>
        <v>0</v>
      </c>
      <c r="G138" s="278">
        <f>SUM(G139:G141)</f>
        <v>0</v>
      </c>
      <c r="H138" s="105">
        <f>SUM(H139:H141)</f>
        <v>0</v>
      </c>
      <c r="I138" s="100">
        <f t="shared" si="11"/>
        <v>0</v>
      </c>
      <c r="J138" s="278">
        <f>SUM(J139:J141)</f>
        <v>0</v>
      </c>
      <c r="K138" s="105">
        <f>SUM(K139:K141)</f>
        <v>0</v>
      </c>
      <c r="L138" s="100">
        <f t="shared" si="12"/>
        <v>0</v>
      </c>
      <c r="M138" s="121">
        <f>SUM(M139:M141)</f>
        <v>0</v>
      </c>
      <c r="N138" s="99">
        <f>SUM(N139:N141)</f>
        <v>0</v>
      </c>
      <c r="O138" s="100">
        <f t="shared" si="13"/>
        <v>0</v>
      </c>
      <c r="P138" s="203"/>
    </row>
    <row r="139" spans="1:16" hidden="1" x14ac:dyDescent="0.25">
      <c r="A139" s="32">
        <v>2321</v>
      </c>
      <c r="B139" s="51" t="s">
        <v>134</v>
      </c>
      <c r="C139" s="52">
        <f t="shared" si="9"/>
        <v>0</v>
      </c>
      <c r="D139" s="227">
        <v>0</v>
      </c>
      <c r="E139" s="54"/>
      <c r="F139" s="135">
        <f t="shared" si="10"/>
        <v>0</v>
      </c>
      <c r="G139" s="227"/>
      <c r="H139" s="228"/>
      <c r="I139" s="100">
        <f t="shared" si="11"/>
        <v>0</v>
      </c>
      <c r="J139" s="227">
        <v>0</v>
      </c>
      <c r="K139" s="228"/>
      <c r="L139" s="100">
        <f t="shared" si="12"/>
        <v>0</v>
      </c>
      <c r="M139" s="111"/>
      <c r="N139" s="54"/>
      <c r="O139" s="100">
        <f t="shared" si="13"/>
        <v>0</v>
      </c>
      <c r="P139" s="203"/>
    </row>
    <row r="140" spans="1:16" hidden="1" x14ac:dyDescent="0.25">
      <c r="A140" s="32">
        <v>2322</v>
      </c>
      <c r="B140" s="51" t="s">
        <v>135</v>
      </c>
      <c r="C140" s="52">
        <f t="shared" si="9"/>
        <v>0</v>
      </c>
      <c r="D140" s="227">
        <v>0</v>
      </c>
      <c r="E140" s="54"/>
      <c r="F140" s="135">
        <f t="shared" si="10"/>
        <v>0</v>
      </c>
      <c r="G140" s="227"/>
      <c r="H140" s="228"/>
      <c r="I140" s="100">
        <f t="shared" si="11"/>
        <v>0</v>
      </c>
      <c r="J140" s="227">
        <v>0</v>
      </c>
      <c r="K140" s="228"/>
      <c r="L140" s="100">
        <f t="shared" si="12"/>
        <v>0</v>
      </c>
      <c r="M140" s="111"/>
      <c r="N140" s="54"/>
      <c r="O140" s="100">
        <f t="shared" si="13"/>
        <v>0</v>
      </c>
      <c r="P140" s="203"/>
    </row>
    <row r="141" spans="1:16" hidden="1" x14ac:dyDescent="0.25">
      <c r="A141" s="32">
        <v>2329</v>
      </c>
      <c r="B141" s="51" t="s">
        <v>136</v>
      </c>
      <c r="C141" s="52">
        <f t="shared" si="9"/>
        <v>0</v>
      </c>
      <c r="D141" s="227">
        <v>0</v>
      </c>
      <c r="E141" s="54"/>
      <c r="F141" s="135">
        <f t="shared" si="10"/>
        <v>0</v>
      </c>
      <c r="G141" s="227"/>
      <c r="H141" s="228"/>
      <c r="I141" s="100">
        <f t="shared" si="11"/>
        <v>0</v>
      </c>
      <c r="J141" s="227">
        <v>0</v>
      </c>
      <c r="K141" s="228"/>
      <c r="L141" s="100">
        <f t="shared" si="12"/>
        <v>0</v>
      </c>
      <c r="M141" s="111"/>
      <c r="N141" s="54"/>
      <c r="O141" s="100">
        <f t="shared" si="13"/>
        <v>0</v>
      </c>
      <c r="P141" s="203"/>
    </row>
    <row r="142" spans="1:16" hidden="1" x14ac:dyDescent="0.25">
      <c r="A142" s="98">
        <v>2330</v>
      </c>
      <c r="B142" s="51" t="s">
        <v>137</v>
      </c>
      <c r="C142" s="52">
        <f t="shared" si="9"/>
        <v>0</v>
      </c>
      <c r="D142" s="227">
        <v>0</v>
      </c>
      <c r="E142" s="54"/>
      <c r="F142" s="135">
        <f t="shared" si="10"/>
        <v>0</v>
      </c>
      <c r="G142" s="227"/>
      <c r="H142" s="228"/>
      <c r="I142" s="100">
        <f t="shared" si="11"/>
        <v>0</v>
      </c>
      <c r="J142" s="227">
        <v>0</v>
      </c>
      <c r="K142" s="228"/>
      <c r="L142" s="100">
        <f t="shared" si="12"/>
        <v>0</v>
      </c>
      <c r="M142" s="111"/>
      <c r="N142" s="54"/>
      <c r="O142" s="100">
        <f t="shared" si="13"/>
        <v>0</v>
      </c>
      <c r="P142" s="203"/>
    </row>
    <row r="143" spans="1:16" ht="48" hidden="1" x14ac:dyDescent="0.25">
      <c r="A143" s="98">
        <v>2340</v>
      </c>
      <c r="B143" s="51" t="s">
        <v>138</v>
      </c>
      <c r="C143" s="52">
        <f t="shared" si="9"/>
        <v>0</v>
      </c>
      <c r="D143" s="278">
        <f>SUM(D144:D145)</f>
        <v>0</v>
      </c>
      <c r="E143" s="99">
        <f>SUM(E144:E145)</f>
        <v>0</v>
      </c>
      <c r="F143" s="135">
        <f t="shared" si="10"/>
        <v>0</v>
      </c>
      <c r="G143" s="278">
        <f>SUM(G144:G145)</f>
        <v>0</v>
      </c>
      <c r="H143" s="105">
        <f>SUM(H144:H145)</f>
        <v>0</v>
      </c>
      <c r="I143" s="100">
        <f t="shared" si="11"/>
        <v>0</v>
      </c>
      <c r="J143" s="278">
        <f>SUM(J144:J145)</f>
        <v>0</v>
      </c>
      <c r="K143" s="105">
        <f>SUM(K144:K145)</f>
        <v>0</v>
      </c>
      <c r="L143" s="100">
        <f t="shared" si="12"/>
        <v>0</v>
      </c>
      <c r="M143" s="121">
        <f>SUM(M144:M145)</f>
        <v>0</v>
      </c>
      <c r="N143" s="99">
        <f>SUM(N144:N145)</f>
        <v>0</v>
      </c>
      <c r="O143" s="100">
        <f t="shared" si="13"/>
        <v>0</v>
      </c>
      <c r="P143" s="203"/>
    </row>
    <row r="144" spans="1:16" hidden="1" x14ac:dyDescent="0.25">
      <c r="A144" s="32">
        <v>2341</v>
      </c>
      <c r="B144" s="51" t="s">
        <v>139</v>
      </c>
      <c r="C144" s="52">
        <f t="shared" si="9"/>
        <v>0</v>
      </c>
      <c r="D144" s="227">
        <v>0</v>
      </c>
      <c r="E144" s="54"/>
      <c r="F144" s="135">
        <f t="shared" si="10"/>
        <v>0</v>
      </c>
      <c r="G144" s="227"/>
      <c r="H144" s="228"/>
      <c r="I144" s="100">
        <f t="shared" si="11"/>
        <v>0</v>
      </c>
      <c r="J144" s="227">
        <v>0</v>
      </c>
      <c r="K144" s="228"/>
      <c r="L144" s="100">
        <f t="shared" si="12"/>
        <v>0</v>
      </c>
      <c r="M144" s="111"/>
      <c r="N144" s="54"/>
      <c r="O144" s="100">
        <f t="shared" si="13"/>
        <v>0</v>
      </c>
      <c r="P144" s="203"/>
    </row>
    <row r="145" spans="1:16" ht="24" hidden="1" x14ac:dyDescent="0.25">
      <c r="A145" s="32">
        <v>2344</v>
      </c>
      <c r="B145" s="51" t="s">
        <v>140</v>
      </c>
      <c r="C145" s="52">
        <f t="shared" si="9"/>
        <v>0</v>
      </c>
      <c r="D145" s="227">
        <v>0</v>
      </c>
      <c r="E145" s="54"/>
      <c r="F145" s="135">
        <f t="shared" si="10"/>
        <v>0</v>
      </c>
      <c r="G145" s="227"/>
      <c r="H145" s="228"/>
      <c r="I145" s="100">
        <f t="shared" si="11"/>
        <v>0</v>
      </c>
      <c r="J145" s="227">
        <v>0</v>
      </c>
      <c r="K145" s="228"/>
      <c r="L145" s="100">
        <f t="shared" si="12"/>
        <v>0</v>
      </c>
      <c r="M145" s="111"/>
      <c r="N145" s="54"/>
      <c r="O145" s="100">
        <f t="shared" si="13"/>
        <v>0</v>
      </c>
      <c r="P145" s="203"/>
    </row>
    <row r="146" spans="1:16" ht="24" hidden="1" x14ac:dyDescent="0.25">
      <c r="A146" s="95">
        <v>2350</v>
      </c>
      <c r="B146" s="72" t="s">
        <v>141</v>
      </c>
      <c r="C146" s="52">
        <f t="shared" si="9"/>
        <v>0</v>
      </c>
      <c r="D146" s="117">
        <f>SUM(D147:D152)</f>
        <v>0</v>
      </c>
      <c r="E146" s="96">
        <f>SUM(E147:E152)</f>
        <v>0</v>
      </c>
      <c r="F146" s="276">
        <f t="shared" si="10"/>
        <v>0</v>
      </c>
      <c r="G146" s="117">
        <f>SUM(G147:G152)</f>
        <v>0</v>
      </c>
      <c r="H146" s="163">
        <f>SUM(H147:H152)</f>
        <v>0</v>
      </c>
      <c r="I146" s="97">
        <f t="shared" si="11"/>
        <v>0</v>
      </c>
      <c r="J146" s="117">
        <f>SUM(J147:J152)</f>
        <v>0</v>
      </c>
      <c r="K146" s="163">
        <f>SUM(K147:K152)</f>
        <v>0</v>
      </c>
      <c r="L146" s="97">
        <f t="shared" si="12"/>
        <v>0</v>
      </c>
      <c r="M146" s="122">
        <f>SUM(M147:M152)</f>
        <v>0</v>
      </c>
      <c r="N146" s="96">
        <f>SUM(N147:N152)</f>
        <v>0</v>
      </c>
      <c r="O146" s="97">
        <f t="shared" si="13"/>
        <v>0</v>
      </c>
      <c r="P146" s="255"/>
    </row>
    <row r="147" spans="1:16" hidden="1" x14ac:dyDescent="0.25">
      <c r="A147" s="28">
        <v>2351</v>
      </c>
      <c r="B147" s="46" t="s">
        <v>142</v>
      </c>
      <c r="C147" s="52">
        <f t="shared" si="9"/>
        <v>0</v>
      </c>
      <c r="D147" s="221">
        <v>0</v>
      </c>
      <c r="E147" s="49"/>
      <c r="F147" s="277">
        <f t="shared" si="10"/>
        <v>0</v>
      </c>
      <c r="G147" s="221"/>
      <c r="H147" s="222"/>
      <c r="I147" s="104">
        <f t="shared" si="11"/>
        <v>0</v>
      </c>
      <c r="J147" s="221">
        <v>0</v>
      </c>
      <c r="K147" s="222"/>
      <c r="L147" s="104">
        <f t="shared" si="12"/>
        <v>0</v>
      </c>
      <c r="M147" s="170"/>
      <c r="N147" s="49"/>
      <c r="O147" s="104">
        <f t="shared" si="13"/>
        <v>0</v>
      </c>
      <c r="P147" s="198"/>
    </row>
    <row r="148" spans="1:16" hidden="1" x14ac:dyDescent="0.25">
      <c r="A148" s="32">
        <v>2352</v>
      </c>
      <c r="B148" s="51" t="s">
        <v>143</v>
      </c>
      <c r="C148" s="52">
        <f t="shared" si="9"/>
        <v>0</v>
      </c>
      <c r="D148" s="227">
        <v>0</v>
      </c>
      <c r="E148" s="54"/>
      <c r="F148" s="135">
        <f t="shared" si="10"/>
        <v>0</v>
      </c>
      <c r="G148" s="227"/>
      <c r="H148" s="228"/>
      <c r="I148" s="100">
        <f t="shared" si="11"/>
        <v>0</v>
      </c>
      <c r="J148" s="227">
        <v>0</v>
      </c>
      <c r="K148" s="228"/>
      <c r="L148" s="100">
        <f t="shared" si="12"/>
        <v>0</v>
      </c>
      <c r="M148" s="111"/>
      <c r="N148" s="54"/>
      <c r="O148" s="100">
        <f t="shared" si="13"/>
        <v>0</v>
      </c>
      <c r="P148" s="203"/>
    </row>
    <row r="149" spans="1:16" ht="24" hidden="1" x14ac:dyDescent="0.25">
      <c r="A149" s="32">
        <v>2353</v>
      </c>
      <c r="B149" s="51" t="s">
        <v>144</v>
      </c>
      <c r="C149" s="52">
        <f t="shared" si="9"/>
        <v>0</v>
      </c>
      <c r="D149" s="227">
        <v>0</v>
      </c>
      <c r="E149" s="54"/>
      <c r="F149" s="135">
        <f t="shared" si="10"/>
        <v>0</v>
      </c>
      <c r="G149" s="227"/>
      <c r="H149" s="228"/>
      <c r="I149" s="100">
        <f t="shared" si="11"/>
        <v>0</v>
      </c>
      <c r="J149" s="227">
        <v>0</v>
      </c>
      <c r="K149" s="228"/>
      <c r="L149" s="100">
        <f t="shared" si="12"/>
        <v>0</v>
      </c>
      <c r="M149" s="111"/>
      <c r="N149" s="54"/>
      <c r="O149" s="100">
        <f t="shared" si="13"/>
        <v>0</v>
      </c>
      <c r="P149" s="203"/>
    </row>
    <row r="150" spans="1:16" ht="24" hidden="1" x14ac:dyDescent="0.25">
      <c r="A150" s="32">
        <v>2354</v>
      </c>
      <c r="B150" s="51" t="s">
        <v>145</v>
      </c>
      <c r="C150" s="52">
        <f t="shared" si="9"/>
        <v>0</v>
      </c>
      <c r="D150" s="227">
        <v>0</v>
      </c>
      <c r="E150" s="54"/>
      <c r="F150" s="135">
        <f t="shared" si="10"/>
        <v>0</v>
      </c>
      <c r="G150" s="227"/>
      <c r="H150" s="228"/>
      <c r="I150" s="100">
        <f t="shared" si="11"/>
        <v>0</v>
      </c>
      <c r="J150" s="227">
        <v>0</v>
      </c>
      <c r="K150" s="228"/>
      <c r="L150" s="100">
        <f t="shared" si="12"/>
        <v>0</v>
      </c>
      <c r="M150" s="111"/>
      <c r="N150" s="54"/>
      <c r="O150" s="100">
        <f t="shared" si="13"/>
        <v>0</v>
      </c>
      <c r="P150" s="203"/>
    </row>
    <row r="151" spans="1:16" ht="24" hidden="1" x14ac:dyDescent="0.25">
      <c r="A151" s="32">
        <v>2355</v>
      </c>
      <c r="B151" s="51" t="s">
        <v>146</v>
      </c>
      <c r="C151" s="52">
        <f t="shared" si="9"/>
        <v>0</v>
      </c>
      <c r="D151" s="227">
        <v>0</v>
      </c>
      <c r="E151" s="54"/>
      <c r="F151" s="135">
        <f t="shared" si="10"/>
        <v>0</v>
      </c>
      <c r="G151" s="227"/>
      <c r="H151" s="228"/>
      <c r="I151" s="100">
        <f t="shared" si="11"/>
        <v>0</v>
      </c>
      <c r="J151" s="227">
        <v>0</v>
      </c>
      <c r="K151" s="228"/>
      <c r="L151" s="100">
        <f t="shared" si="12"/>
        <v>0</v>
      </c>
      <c r="M151" s="111"/>
      <c r="N151" s="54"/>
      <c r="O151" s="100">
        <f t="shared" si="13"/>
        <v>0</v>
      </c>
      <c r="P151" s="203"/>
    </row>
    <row r="152" spans="1:16" ht="24" hidden="1" x14ac:dyDescent="0.25">
      <c r="A152" s="32">
        <v>2359</v>
      </c>
      <c r="B152" s="51" t="s">
        <v>147</v>
      </c>
      <c r="C152" s="52">
        <f t="shared" si="9"/>
        <v>0</v>
      </c>
      <c r="D152" s="227">
        <v>0</v>
      </c>
      <c r="E152" s="54"/>
      <c r="F152" s="135">
        <f t="shared" si="10"/>
        <v>0</v>
      </c>
      <c r="G152" s="227"/>
      <c r="H152" s="228"/>
      <c r="I152" s="100">
        <f t="shared" si="11"/>
        <v>0</v>
      </c>
      <c r="J152" s="227">
        <v>0</v>
      </c>
      <c r="K152" s="228"/>
      <c r="L152" s="100">
        <f t="shared" si="12"/>
        <v>0</v>
      </c>
      <c r="M152" s="111"/>
      <c r="N152" s="54"/>
      <c r="O152" s="100">
        <f t="shared" si="13"/>
        <v>0</v>
      </c>
      <c r="P152" s="203"/>
    </row>
    <row r="153" spans="1:16" ht="24" x14ac:dyDescent="0.25">
      <c r="A153" s="98">
        <v>2360</v>
      </c>
      <c r="B153" s="51" t="s">
        <v>148</v>
      </c>
      <c r="C153" s="301">
        <f t="shared" si="9"/>
        <v>891</v>
      </c>
      <c r="D153" s="278">
        <f>SUM(D154:D160)</f>
        <v>891</v>
      </c>
      <c r="E153" s="99">
        <f>SUM(E154:E160)</f>
        <v>0</v>
      </c>
      <c r="F153" s="135">
        <f t="shared" si="10"/>
        <v>891</v>
      </c>
      <c r="G153" s="278">
        <f>SUM(G154:G160)</f>
        <v>0</v>
      </c>
      <c r="H153" s="105">
        <f>SUM(H154:H160)</f>
        <v>0</v>
      </c>
      <c r="I153" s="100">
        <f t="shared" si="11"/>
        <v>0</v>
      </c>
      <c r="J153" s="278">
        <f>SUM(J154:J160)</f>
        <v>0</v>
      </c>
      <c r="K153" s="105">
        <f>SUM(K154:K160)</f>
        <v>0</v>
      </c>
      <c r="L153" s="100">
        <f t="shared" si="12"/>
        <v>0</v>
      </c>
      <c r="M153" s="121">
        <f>SUM(M154:M160)</f>
        <v>0</v>
      </c>
      <c r="N153" s="99">
        <f>SUM(N154:N160)</f>
        <v>0</v>
      </c>
      <c r="O153" s="100">
        <f t="shared" si="13"/>
        <v>0</v>
      </c>
      <c r="P153" s="203"/>
    </row>
    <row r="154" spans="1:16" hidden="1" x14ac:dyDescent="0.25">
      <c r="A154" s="31">
        <v>2361</v>
      </c>
      <c r="B154" s="51" t="s">
        <v>149</v>
      </c>
      <c r="C154" s="52">
        <f t="shared" si="9"/>
        <v>0</v>
      </c>
      <c r="D154" s="227">
        <v>0</v>
      </c>
      <c r="E154" s="54"/>
      <c r="F154" s="135">
        <f t="shared" si="10"/>
        <v>0</v>
      </c>
      <c r="G154" s="227"/>
      <c r="H154" s="228"/>
      <c r="I154" s="100">
        <f t="shared" si="11"/>
        <v>0</v>
      </c>
      <c r="J154" s="227">
        <v>0</v>
      </c>
      <c r="K154" s="228"/>
      <c r="L154" s="100">
        <f t="shared" si="12"/>
        <v>0</v>
      </c>
      <c r="M154" s="111"/>
      <c r="N154" s="54"/>
      <c r="O154" s="100">
        <f t="shared" si="13"/>
        <v>0</v>
      </c>
      <c r="P154" s="203"/>
    </row>
    <row r="155" spans="1:16" ht="24" hidden="1" x14ac:dyDescent="0.25">
      <c r="A155" s="31">
        <v>2362</v>
      </c>
      <c r="B155" s="51" t="s">
        <v>150</v>
      </c>
      <c r="C155" s="52">
        <f t="shared" si="9"/>
        <v>0</v>
      </c>
      <c r="D155" s="227">
        <v>0</v>
      </c>
      <c r="E155" s="54"/>
      <c r="F155" s="135">
        <f t="shared" si="10"/>
        <v>0</v>
      </c>
      <c r="G155" s="227"/>
      <c r="H155" s="228"/>
      <c r="I155" s="100">
        <f t="shared" si="11"/>
        <v>0</v>
      </c>
      <c r="J155" s="227">
        <v>0</v>
      </c>
      <c r="K155" s="228"/>
      <c r="L155" s="100">
        <f t="shared" si="12"/>
        <v>0</v>
      </c>
      <c r="M155" s="111"/>
      <c r="N155" s="54"/>
      <c r="O155" s="100">
        <f t="shared" si="13"/>
        <v>0</v>
      </c>
      <c r="P155" s="203"/>
    </row>
    <row r="156" spans="1:16" x14ac:dyDescent="0.25">
      <c r="A156" s="31">
        <v>2363</v>
      </c>
      <c r="B156" s="51" t="s">
        <v>151</v>
      </c>
      <c r="C156" s="301">
        <f t="shared" si="9"/>
        <v>891</v>
      </c>
      <c r="D156" s="227">
        <v>891</v>
      </c>
      <c r="E156" s="54"/>
      <c r="F156" s="135">
        <f t="shared" si="10"/>
        <v>891</v>
      </c>
      <c r="G156" s="227"/>
      <c r="H156" s="228"/>
      <c r="I156" s="100">
        <f t="shared" si="11"/>
        <v>0</v>
      </c>
      <c r="J156" s="227">
        <v>0</v>
      </c>
      <c r="K156" s="228"/>
      <c r="L156" s="100">
        <f t="shared" si="12"/>
        <v>0</v>
      </c>
      <c r="M156" s="111"/>
      <c r="N156" s="54"/>
      <c r="O156" s="100">
        <f t="shared" si="13"/>
        <v>0</v>
      </c>
      <c r="P156" s="203"/>
    </row>
    <row r="157" spans="1:16" hidden="1" x14ac:dyDescent="0.25">
      <c r="A157" s="31">
        <v>2364</v>
      </c>
      <c r="B157" s="51" t="s">
        <v>152</v>
      </c>
      <c r="C157" s="52">
        <f t="shared" si="9"/>
        <v>0</v>
      </c>
      <c r="D157" s="227">
        <v>0</v>
      </c>
      <c r="E157" s="54"/>
      <c r="F157" s="135">
        <f t="shared" si="10"/>
        <v>0</v>
      </c>
      <c r="G157" s="227"/>
      <c r="H157" s="228"/>
      <c r="I157" s="100">
        <f t="shared" si="11"/>
        <v>0</v>
      </c>
      <c r="J157" s="227">
        <v>0</v>
      </c>
      <c r="K157" s="228"/>
      <c r="L157" s="100">
        <f t="shared" si="12"/>
        <v>0</v>
      </c>
      <c r="M157" s="111"/>
      <c r="N157" s="54"/>
      <c r="O157" s="100">
        <f t="shared" si="13"/>
        <v>0</v>
      </c>
      <c r="P157" s="203"/>
    </row>
    <row r="158" spans="1:16" hidden="1" x14ac:dyDescent="0.25">
      <c r="A158" s="31">
        <v>2365</v>
      </c>
      <c r="B158" s="51" t="s">
        <v>153</v>
      </c>
      <c r="C158" s="52">
        <f t="shared" si="9"/>
        <v>0</v>
      </c>
      <c r="D158" s="227">
        <v>0</v>
      </c>
      <c r="E158" s="54"/>
      <c r="F158" s="135">
        <f t="shared" si="10"/>
        <v>0</v>
      </c>
      <c r="G158" s="227"/>
      <c r="H158" s="228"/>
      <c r="I158" s="100">
        <f t="shared" si="11"/>
        <v>0</v>
      </c>
      <c r="J158" s="227">
        <v>0</v>
      </c>
      <c r="K158" s="228"/>
      <c r="L158" s="100">
        <f t="shared" si="12"/>
        <v>0</v>
      </c>
      <c r="M158" s="111"/>
      <c r="N158" s="54"/>
      <c r="O158" s="100">
        <f t="shared" si="13"/>
        <v>0</v>
      </c>
      <c r="P158" s="203"/>
    </row>
    <row r="159" spans="1:16" ht="36" hidden="1" x14ac:dyDescent="0.25">
      <c r="A159" s="31">
        <v>2366</v>
      </c>
      <c r="B159" s="51" t="s">
        <v>154</v>
      </c>
      <c r="C159" s="52">
        <f t="shared" si="9"/>
        <v>0</v>
      </c>
      <c r="D159" s="227">
        <v>0</v>
      </c>
      <c r="E159" s="54"/>
      <c r="F159" s="135">
        <f t="shared" si="10"/>
        <v>0</v>
      </c>
      <c r="G159" s="227"/>
      <c r="H159" s="228"/>
      <c r="I159" s="100">
        <f t="shared" si="11"/>
        <v>0</v>
      </c>
      <c r="J159" s="227">
        <v>0</v>
      </c>
      <c r="K159" s="228"/>
      <c r="L159" s="100">
        <f t="shared" si="12"/>
        <v>0</v>
      </c>
      <c r="M159" s="111"/>
      <c r="N159" s="54"/>
      <c r="O159" s="100">
        <f t="shared" si="13"/>
        <v>0</v>
      </c>
      <c r="P159" s="203"/>
    </row>
    <row r="160" spans="1:16" ht="48" hidden="1" x14ac:dyDescent="0.25">
      <c r="A160" s="31">
        <v>2369</v>
      </c>
      <c r="B160" s="51" t="s">
        <v>155</v>
      </c>
      <c r="C160" s="52">
        <f t="shared" si="9"/>
        <v>0</v>
      </c>
      <c r="D160" s="227">
        <v>0</v>
      </c>
      <c r="E160" s="54"/>
      <c r="F160" s="135">
        <f t="shared" si="10"/>
        <v>0</v>
      </c>
      <c r="G160" s="227"/>
      <c r="H160" s="228"/>
      <c r="I160" s="100">
        <f t="shared" si="11"/>
        <v>0</v>
      </c>
      <c r="J160" s="227">
        <v>0</v>
      </c>
      <c r="K160" s="228"/>
      <c r="L160" s="100">
        <f t="shared" si="12"/>
        <v>0</v>
      </c>
      <c r="M160" s="111"/>
      <c r="N160" s="54"/>
      <c r="O160" s="100">
        <f t="shared" si="13"/>
        <v>0</v>
      </c>
      <c r="P160" s="203"/>
    </row>
    <row r="161" spans="1:20" hidden="1" x14ac:dyDescent="0.25">
      <c r="A161" s="95">
        <v>2370</v>
      </c>
      <c r="B161" s="72" t="s">
        <v>156</v>
      </c>
      <c r="C161" s="52">
        <f t="shared" si="9"/>
        <v>0</v>
      </c>
      <c r="D161" s="279">
        <v>0</v>
      </c>
      <c r="E161" s="101"/>
      <c r="F161" s="276">
        <f t="shared" si="10"/>
        <v>0</v>
      </c>
      <c r="G161" s="279"/>
      <c r="H161" s="280"/>
      <c r="I161" s="97">
        <f t="shared" si="11"/>
        <v>0</v>
      </c>
      <c r="J161" s="279">
        <v>0</v>
      </c>
      <c r="K161" s="280"/>
      <c r="L161" s="97">
        <f t="shared" si="12"/>
        <v>0</v>
      </c>
      <c r="M161" s="172"/>
      <c r="N161" s="101"/>
      <c r="O161" s="97">
        <f t="shared" si="13"/>
        <v>0</v>
      </c>
      <c r="P161" s="255"/>
    </row>
    <row r="162" spans="1:20" hidden="1" x14ac:dyDescent="0.25">
      <c r="A162" s="95">
        <v>2380</v>
      </c>
      <c r="B162" s="72" t="s">
        <v>157</v>
      </c>
      <c r="C162" s="52">
        <f t="shared" si="9"/>
        <v>0</v>
      </c>
      <c r="D162" s="117">
        <f>SUM(D163:D164)</f>
        <v>0</v>
      </c>
      <c r="E162" s="96">
        <f>SUM(E163:E164)</f>
        <v>0</v>
      </c>
      <c r="F162" s="276">
        <f t="shared" si="10"/>
        <v>0</v>
      </c>
      <c r="G162" s="117">
        <f>SUM(G163:G164)</f>
        <v>0</v>
      </c>
      <c r="H162" s="163">
        <f>SUM(H163:H164)</f>
        <v>0</v>
      </c>
      <c r="I162" s="97">
        <f t="shared" si="11"/>
        <v>0</v>
      </c>
      <c r="J162" s="117">
        <f>SUM(J163:J164)</f>
        <v>0</v>
      </c>
      <c r="K162" s="163">
        <f>SUM(K163:K164)</f>
        <v>0</v>
      </c>
      <c r="L162" s="97">
        <f t="shared" si="12"/>
        <v>0</v>
      </c>
      <c r="M162" s="122">
        <f>SUM(M163:M164)</f>
        <v>0</v>
      </c>
      <c r="N162" s="96">
        <f>SUM(N163:N164)</f>
        <v>0</v>
      </c>
      <c r="O162" s="97">
        <f t="shared" si="13"/>
        <v>0</v>
      </c>
      <c r="P162" s="255"/>
    </row>
    <row r="163" spans="1:20" hidden="1" x14ac:dyDescent="0.25">
      <c r="A163" s="27">
        <v>2381</v>
      </c>
      <c r="B163" s="46" t="s">
        <v>158</v>
      </c>
      <c r="C163" s="52">
        <f t="shared" si="9"/>
        <v>0</v>
      </c>
      <c r="D163" s="221">
        <v>0</v>
      </c>
      <c r="E163" s="49"/>
      <c r="F163" s="277">
        <f t="shared" si="10"/>
        <v>0</v>
      </c>
      <c r="G163" s="221"/>
      <c r="H163" s="222"/>
      <c r="I163" s="104">
        <f t="shared" si="11"/>
        <v>0</v>
      </c>
      <c r="J163" s="221">
        <v>0</v>
      </c>
      <c r="K163" s="222"/>
      <c r="L163" s="104">
        <f t="shared" si="12"/>
        <v>0</v>
      </c>
      <c r="M163" s="170"/>
      <c r="N163" s="49"/>
      <c r="O163" s="104">
        <f t="shared" si="13"/>
        <v>0</v>
      </c>
      <c r="P163" s="198"/>
    </row>
    <row r="164" spans="1:20" ht="24" hidden="1" x14ac:dyDescent="0.25">
      <c r="A164" s="31">
        <v>2389</v>
      </c>
      <c r="B164" s="51" t="s">
        <v>159</v>
      </c>
      <c r="C164" s="52">
        <f t="shared" si="9"/>
        <v>0</v>
      </c>
      <c r="D164" s="227">
        <v>0</v>
      </c>
      <c r="E164" s="54"/>
      <c r="F164" s="135">
        <f t="shared" si="10"/>
        <v>0</v>
      </c>
      <c r="G164" s="227"/>
      <c r="H164" s="228"/>
      <c r="I164" s="100">
        <f t="shared" si="11"/>
        <v>0</v>
      </c>
      <c r="J164" s="227">
        <v>0</v>
      </c>
      <c r="K164" s="228"/>
      <c r="L164" s="100">
        <f t="shared" si="12"/>
        <v>0</v>
      </c>
      <c r="M164" s="111"/>
      <c r="N164" s="54"/>
      <c r="O164" s="100">
        <f t="shared" si="13"/>
        <v>0</v>
      </c>
      <c r="P164" s="203"/>
    </row>
    <row r="165" spans="1:20" hidden="1" x14ac:dyDescent="0.25">
      <c r="A165" s="95">
        <v>2390</v>
      </c>
      <c r="B165" s="72" t="s">
        <v>160</v>
      </c>
      <c r="C165" s="52">
        <f t="shared" si="9"/>
        <v>0</v>
      </c>
      <c r="D165" s="279">
        <v>0</v>
      </c>
      <c r="E165" s="101"/>
      <c r="F165" s="276">
        <f t="shared" si="10"/>
        <v>0</v>
      </c>
      <c r="G165" s="279"/>
      <c r="H165" s="280"/>
      <c r="I165" s="97">
        <f t="shared" si="11"/>
        <v>0</v>
      </c>
      <c r="J165" s="279">
        <v>0</v>
      </c>
      <c r="K165" s="280"/>
      <c r="L165" s="97">
        <f t="shared" si="12"/>
        <v>0</v>
      </c>
      <c r="M165" s="172"/>
      <c r="N165" s="101"/>
      <c r="O165" s="97">
        <f t="shared" si="13"/>
        <v>0</v>
      </c>
      <c r="P165" s="255"/>
    </row>
    <row r="166" spans="1:20" hidden="1" x14ac:dyDescent="0.25">
      <c r="A166" s="38">
        <v>2400</v>
      </c>
      <c r="B166" s="93" t="s">
        <v>161</v>
      </c>
      <c r="C166" s="39">
        <f t="shared" si="9"/>
        <v>0</v>
      </c>
      <c r="D166" s="286">
        <v>0</v>
      </c>
      <c r="E166" s="106"/>
      <c r="F166" s="273">
        <f t="shared" si="10"/>
        <v>0</v>
      </c>
      <c r="G166" s="286"/>
      <c r="H166" s="287"/>
      <c r="I166" s="102">
        <f t="shared" si="11"/>
        <v>0</v>
      </c>
      <c r="J166" s="286">
        <v>0</v>
      </c>
      <c r="K166" s="287"/>
      <c r="L166" s="102">
        <f t="shared" si="12"/>
        <v>0</v>
      </c>
      <c r="M166" s="173"/>
      <c r="N166" s="106"/>
      <c r="O166" s="102">
        <f t="shared" si="13"/>
        <v>0</v>
      </c>
      <c r="P166" s="215"/>
    </row>
    <row r="167" spans="1:20" ht="24" hidden="1" x14ac:dyDescent="0.25">
      <c r="A167" s="38">
        <v>2500</v>
      </c>
      <c r="B167" s="93" t="s">
        <v>162</v>
      </c>
      <c r="C167" s="39">
        <f t="shared" si="9"/>
        <v>0</v>
      </c>
      <c r="D167" s="217">
        <f>SUM(D168,D173)</f>
        <v>0</v>
      </c>
      <c r="E167" s="44">
        <f>SUM(E168,E173)</f>
        <v>0</v>
      </c>
      <c r="F167" s="273">
        <f t="shared" si="10"/>
        <v>0</v>
      </c>
      <c r="G167" s="217">
        <f>SUM(G168,G173)</f>
        <v>0</v>
      </c>
      <c r="H167" s="94">
        <f t="shared" ref="H167" si="16">SUM(H168,H173)</f>
        <v>0</v>
      </c>
      <c r="I167" s="102">
        <f t="shared" si="11"/>
        <v>0</v>
      </c>
      <c r="J167" s="217">
        <f>SUM(J168,J173)</f>
        <v>0</v>
      </c>
      <c r="K167" s="94">
        <f t="shared" ref="K167" si="17">SUM(K168,K173)</f>
        <v>0</v>
      </c>
      <c r="L167" s="102">
        <f t="shared" si="12"/>
        <v>0</v>
      </c>
      <c r="M167" s="124">
        <f t="shared" ref="M167:N167" si="18">SUM(M168,M173)</f>
        <v>0</v>
      </c>
      <c r="N167" s="116">
        <f t="shared" si="18"/>
        <v>0</v>
      </c>
      <c r="O167" s="274">
        <f t="shared" si="13"/>
        <v>0</v>
      </c>
      <c r="P167" s="275"/>
    </row>
    <row r="168" spans="1:20" hidden="1" x14ac:dyDescent="0.25">
      <c r="A168" s="155">
        <v>2510</v>
      </c>
      <c r="B168" s="46" t="s">
        <v>163</v>
      </c>
      <c r="C168" s="47">
        <f t="shared" si="9"/>
        <v>0</v>
      </c>
      <c r="D168" s="281">
        <f>SUM(D169:D172)</f>
        <v>0</v>
      </c>
      <c r="E168" s="103">
        <f>SUM(E169:E172)</f>
        <v>0</v>
      </c>
      <c r="F168" s="277">
        <f t="shared" si="10"/>
        <v>0</v>
      </c>
      <c r="G168" s="281">
        <f>SUM(G169:G172)</f>
        <v>0</v>
      </c>
      <c r="H168" s="282">
        <f t="shared" ref="H168" si="19">SUM(H169:H172)</f>
        <v>0</v>
      </c>
      <c r="I168" s="104">
        <f t="shared" si="11"/>
        <v>0</v>
      </c>
      <c r="J168" s="281">
        <f>SUM(J169:J172)</f>
        <v>0</v>
      </c>
      <c r="K168" s="282">
        <f t="shared" ref="K168" si="20">SUM(K169:K172)</f>
        <v>0</v>
      </c>
      <c r="L168" s="104">
        <f t="shared" si="12"/>
        <v>0</v>
      </c>
      <c r="M168" s="159">
        <f t="shared" ref="M168:N168" si="21">SUM(M169:M172)</f>
        <v>0</v>
      </c>
      <c r="N168" s="288">
        <f t="shared" si="21"/>
        <v>0</v>
      </c>
      <c r="O168" s="234">
        <f t="shared" si="13"/>
        <v>0</v>
      </c>
      <c r="P168" s="236"/>
    </row>
    <row r="169" spans="1:20" ht="24" hidden="1" x14ac:dyDescent="0.25">
      <c r="A169" s="32">
        <v>2512</v>
      </c>
      <c r="B169" s="51" t="s">
        <v>164</v>
      </c>
      <c r="C169" s="52">
        <f t="shared" si="9"/>
        <v>0</v>
      </c>
      <c r="D169" s="227">
        <v>0</v>
      </c>
      <c r="E169" s="54"/>
      <c r="F169" s="135">
        <f t="shared" si="10"/>
        <v>0</v>
      </c>
      <c r="G169" s="227"/>
      <c r="H169" s="228"/>
      <c r="I169" s="100">
        <f t="shared" si="11"/>
        <v>0</v>
      </c>
      <c r="J169" s="227">
        <v>0</v>
      </c>
      <c r="K169" s="228"/>
      <c r="L169" s="100">
        <f t="shared" si="12"/>
        <v>0</v>
      </c>
      <c r="M169" s="111"/>
      <c r="N169" s="54"/>
      <c r="O169" s="100">
        <f t="shared" si="13"/>
        <v>0</v>
      </c>
      <c r="P169" s="203"/>
    </row>
    <row r="170" spans="1:20" ht="36" hidden="1" x14ac:dyDescent="0.25">
      <c r="A170" s="32">
        <v>2513</v>
      </c>
      <c r="B170" s="51" t="s">
        <v>165</v>
      </c>
      <c r="C170" s="52">
        <f t="shared" si="9"/>
        <v>0</v>
      </c>
      <c r="D170" s="227">
        <v>0</v>
      </c>
      <c r="E170" s="54"/>
      <c r="F170" s="135">
        <f t="shared" si="10"/>
        <v>0</v>
      </c>
      <c r="G170" s="227"/>
      <c r="H170" s="228"/>
      <c r="I170" s="100">
        <f t="shared" si="11"/>
        <v>0</v>
      </c>
      <c r="J170" s="227">
        <v>0</v>
      </c>
      <c r="K170" s="228"/>
      <c r="L170" s="100">
        <f t="shared" si="12"/>
        <v>0</v>
      </c>
      <c r="M170" s="111"/>
      <c r="N170" s="54"/>
      <c r="O170" s="100">
        <f t="shared" si="13"/>
        <v>0</v>
      </c>
      <c r="P170" s="203"/>
    </row>
    <row r="171" spans="1:20" ht="24" hidden="1" x14ac:dyDescent="0.25">
      <c r="A171" s="32">
        <v>2515</v>
      </c>
      <c r="B171" s="51" t="s">
        <v>166</v>
      </c>
      <c r="C171" s="52">
        <f t="shared" si="9"/>
        <v>0</v>
      </c>
      <c r="D171" s="227">
        <v>0</v>
      </c>
      <c r="E171" s="54"/>
      <c r="F171" s="135">
        <f t="shared" si="10"/>
        <v>0</v>
      </c>
      <c r="G171" s="227"/>
      <c r="H171" s="228"/>
      <c r="I171" s="100">
        <f t="shared" si="11"/>
        <v>0</v>
      </c>
      <c r="J171" s="227">
        <v>0</v>
      </c>
      <c r="K171" s="228"/>
      <c r="L171" s="100">
        <f t="shared" si="12"/>
        <v>0</v>
      </c>
      <c r="M171" s="111"/>
      <c r="N171" s="54"/>
      <c r="O171" s="100">
        <f t="shared" si="13"/>
        <v>0</v>
      </c>
      <c r="P171" s="203"/>
    </row>
    <row r="172" spans="1:20" ht="24" hidden="1" x14ac:dyDescent="0.25">
      <c r="A172" s="32">
        <v>2519</v>
      </c>
      <c r="B172" s="51" t="s">
        <v>167</v>
      </c>
      <c r="C172" s="52">
        <f t="shared" si="9"/>
        <v>0</v>
      </c>
      <c r="D172" s="227">
        <v>0</v>
      </c>
      <c r="E172" s="54"/>
      <c r="F172" s="135">
        <f t="shared" si="10"/>
        <v>0</v>
      </c>
      <c r="G172" s="227"/>
      <c r="H172" s="228"/>
      <c r="I172" s="100">
        <f t="shared" si="11"/>
        <v>0</v>
      </c>
      <c r="J172" s="227">
        <v>0</v>
      </c>
      <c r="K172" s="228"/>
      <c r="L172" s="100">
        <f t="shared" si="12"/>
        <v>0</v>
      </c>
      <c r="M172" s="111"/>
      <c r="N172" s="54"/>
      <c r="O172" s="100">
        <f t="shared" si="13"/>
        <v>0</v>
      </c>
      <c r="P172" s="203"/>
    </row>
    <row r="173" spans="1:20" ht="24" hidden="1" x14ac:dyDescent="0.25">
      <c r="A173" s="98">
        <v>2520</v>
      </c>
      <c r="B173" s="51" t="s">
        <v>168</v>
      </c>
      <c r="C173" s="52">
        <f t="shared" si="9"/>
        <v>0</v>
      </c>
      <c r="D173" s="227">
        <v>0</v>
      </c>
      <c r="E173" s="54"/>
      <c r="F173" s="135">
        <f t="shared" si="10"/>
        <v>0</v>
      </c>
      <c r="G173" s="227"/>
      <c r="H173" s="228"/>
      <c r="I173" s="100">
        <f t="shared" si="11"/>
        <v>0</v>
      </c>
      <c r="J173" s="227">
        <v>0</v>
      </c>
      <c r="K173" s="228"/>
      <c r="L173" s="100">
        <f t="shared" si="12"/>
        <v>0</v>
      </c>
      <c r="M173" s="111"/>
      <c r="N173" s="54"/>
      <c r="O173" s="100">
        <f t="shared" si="13"/>
        <v>0</v>
      </c>
      <c r="P173" s="203"/>
    </row>
    <row r="174" spans="1:20" s="107" customFormat="1" ht="48" hidden="1" x14ac:dyDescent="0.25">
      <c r="A174" s="16">
        <v>2800</v>
      </c>
      <c r="B174" s="46" t="s">
        <v>169</v>
      </c>
      <c r="C174" s="47">
        <f t="shared" si="9"/>
        <v>0</v>
      </c>
      <c r="D174" s="194">
        <v>0</v>
      </c>
      <c r="E174" s="30"/>
      <c r="F174" s="195">
        <f t="shared" si="10"/>
        <v>0</v>
      </c>
      <c r="G174" s="194"/>
      <c r="H174" s="196"/>
      <c r="I174" s="197">
        <f t="shared" si="11"/>
        <v>0</v>
      </c>
      <c r="J174" s="194">
        <v>0</v>
      </c>
      <c r="K174" s="196"/>
      <c r="L174" s="197">
        <f t="shared" si="12"/>
        <v>0</v>
      </c>
      <c r="M174" s="166"/>
      <c r="N174" s="30"/>
      <c r="O174" s="197">
        <f t="shared" si="13"/>
        <v>0</v>
      </c>
      <c r="P174" s="198"/>
      <c r="S174" s="1"/>
      <c r="T174" s="1"/>
    </row>
    <row r="175" spans="1:20" hidden="1" x14ac:dyDescent="0.25">
      <c r="A175" s="89">
        <v>3000</v>
      </c>
      <c r="B175" s="89" t="s">
        <v>170</v>
      </c>
      <c r="C175" s="90">
        <f t="shared" si="9"/>
        <v>0</v>
      </c>
      <c r="D175" s="270">
        <f>SUM(D176,D186)</f>
        <v>0</v>
      </c>
      <c r="E175" s="91">
        <f>SUM(E176,E186)</f>
        <v>0</v>
      </c>
      <c r="F175" s="271">
        <f t="shared" si="10"/>
        <v>0</v>
      </c>
      <c r="G175" s="270">
        <f>SUM(G176,G186)</f>
        <v>0</v>
      </c>
      <c r="H175" s="272">
        <f>SUM(H176,H186)</f>
        <v>0</v>
      </c>
      <c r="I175" s="92">
        <f t="shared" si="11"/>
        <v>0</v>
      </c>
      <c r="J175" s="270">
        <f>SUM(J176,J186)</f>
        <v>0</v>
      </c>
      <c r="K175" s="272">
        <f>SUM(K176,K186)</f>
        <v>0</v>
      </c>
      <c r="L175" s="92">
        <f t="shared" si="12"/>
        <v>0</v>
      </c>
      <c r="M175" s="123">
        <f>SUM(M176,M186)</f>
        <v>0</v>
      </c>
      <c r="N175" s="91">
        <f>SUM(N176,N186)</f>
        <v>0</v>
      </c>
      <c r="O175" s="92">
        <f t="shared" si="13"/>
        <v>0</v>
      </c>
      <c r="P175" s="355"/>
    </row>
    <row r="176" spans="1:20" ht="24" hidden="1" x14ac:dyDescent="0.25">
      <c r="A176" s="38">
        <v>3200</v>
      </c>
      <c r="B176" s="108" t="s">
        <v>171</v>
      </c>
      <c r="C176" s="39">
        <f t="shared" si="9"/>
        <v>0</v>
      </c>
      <c r="D176" s="217">
        <f>SUM(D177,D181)</f>
        <v>0</v>
      </c>
      <c r="E176" s="44">
        <f>SUM(E177,E181)</f>
        <v>0</v>
      </c>
      <c r="F176" s="273">
        <f t="shared" si="10"/>
        <v>0</v>
      </c>
      <c r="G176" s="217">
        <f>SUM(G177,G181)</f>
        <v>0</v>
      </c>
      <c r="H176" s="94">
        <f t="shared" ref="H176" si="22">SUM(H177,H181)</f>
        <v>0</v>
      </c>
      <c r="I176" s="102">
        <f t="shared" si="11"/>
        <v>0</v>
      </c>
      <c r="J176" s="217">
        <f>SUM(J177,J181)</f>
        <v>0</v>
      </c>
      <c r="K176" s="94">
        <f t="shared" ref="K176" si="23">SUM(K177,K181)</f>
        <v>0</v>
      </c>
      <c r="L176" s="102">
        <f t="shared" si="12"/>
        <v>0</v>
      </c>
      <c r="M176" s="124">
        <f t="shared" ref="M176:N176" si="24">SUM(M177,M181)</f>
        <v>0</v>
      </c>
      <c r="N176" s="116">
        <f t="shared" si="24"/>
        <v>0</v>
      </c>
      <c r="O176" s="274">
        <f t="shared" si="13"/>
        <v>0</v>
      </c>
      <c r="P176" s="275"/>
    </row>
    <row r="177" spans="1:16" ht="36" hidden="1" x14ac:dyDescent="0.25">
      <c r="A177" s="155">
        <v>3260</v>
      </c>
      <c r="B177" s="46" t="s">
        <v>172</v>
      </c>
      <c r="C177" s="47">
        <f t="shared" si="9"/>
        <v>0</v>
      </c>
      <c r="D177" s="281">
        <f>SUM(D178:D180)</f>
        <v>0</v>
      </c>
      <c r="E177" s="103">
        <f>SUM(E178:E180)</f>
        <v>0</v>
      </c>
      <c r="F177" s="277">
        <f t="shared" si="10"/>
        <v>0</v>
      </c>
      <c r="G177" s="281">
        <f>SUM(G178:G180)</f>
        <v>0</v>
      </c>
      <c r="H177" s="282">
        <f>SUM(H178:H180)</f>
        <v>0</v>
      </c>
      <c r="I177" s="104">
        <f t="shared" si="11"/>
        <v>0</v>
      </c>
      <c r="J177" s="281">
        <f>SUM(J178:J180)</f>
        <v>0</v>
      </c>
      <c r="K177" s="282">
        <f>SUM(K178:K180)</f>
        <v>0</v>
      </c>
      <c r="L177" s="104">
        <f t="shared" si="12"/>
        <v>0</v>
      </c>
      <c r="M177" s="125">
        <f>SUM(M178:M180)</f>
        <v>0</v>
      </c>
      <c r="N177" s="103">
        <f>SUM(N178:N180)</f>
        <v>0</v>
      </c>
      <c r="O177" s="104">
        <f t="shared" si="13"/>
        <v>0</v>
      </c>
      <c r="P177" s="198"/>
    </row>
    <row r="178" spans="1:16" ht="24" hidden="1" x14ac:dyDescent="0.25">
      <c r="A178" s="32">
        <v>3261</v>
      </c>
      <c r="B178" s="51" t="s">
        <v>173</v>
      </c>
      <c r="C178" s="52">
        <f t="shared" si="9"/>
        <v>0</v>
      </c>
      <c r="D178" s="227">
        <v>0</v>
      </c>
      <c r="E178" s="54"/>
      <c r="F178" s="135">
        <f t="shared" si="10"/>
        <v>0</v>
      </c>
      <c r="G178" s="227"/>
      <c r="H178" s="228"/>
      <c r="I178" s="100">
        <f t="shared" si="11"/>
        <v>0</v>
      </c>
      <c r="J178" s="227">
        <v>0</v>
      </c>
      <c r="K178" s="228"/>
      <c r="L178" s="100">
        <f t="shared" si="12"/>
        <v>0</v>
      </c>
      <c r="M178" s="111"/>
      <c r="N178" s="54"/>
      <c r="O178" s="100">
        <f t="shared" si="13"/>
        <v>0</v>
      </c>
      <c r="P178" s="203"/>
    </row>
    <row r="179" spans="1:16" ht="36" hidden="1" x14ac:dyDescent="0.25">
      <c r="A179" s="32">
        <v>3262</v>
      </c>
      <c r="B179" s="51" t="s">
        <v>174</v>
      </c>
      <c r="C179" s="52">
        <f t="shared" si="9"/>
        <v>0</v>
      </c>
      <c r="D179" s="227">
        <v>0</v>
      </c>
      <c r="E179" s="54"/>
      <c r="F179" s="135">
        <f t="shared" si="10"/>
        <v>0</v>
      </c>
      <c r="G179" s="227"/>
      <c r="H179" s="228"/>
      <c r="I179" s="100">
        <f t="shared" si="11"/>
        <v>0</v>
      </c>
      <c r="J179" s="227">
        <v>0</v>
      </c>
      <c r="K179" s="228"/>
      <c r="L179" s="100">
        <f t="shared" si="12"/>
        <v>0</v>
      </c>
      <c r="M179" s="111"/>
      <c r="N179" s="54"/>
      <c r="O179" s="100">
        <f t="shared" si="13"/>
        <v>0</v>
      </c>
      <c r="P179" s="203"/>
    </row>
    <row r="180" spans="1:16" ht="24" hidden="1" x14ac:dyDescent="0.25">
      <c r="A180" s="32">
        <v>3263</v>
      </c>
      <c r="B180" s="51" t="s">
        <v>175</v>
      </c>
      <c r="C180" s="52">
        <f t="shared" si="9"/>
        <v>0</v>
      </c>
      <c r="D180" s="227">
        <v>0</v>
      </c>
      <c r="E180" s="54"/>
      <c r="F180" s="135">
        <f t="shared" si="10"/>
        <v>0</v>
      </c>
      <c r="G180" s="227"/>
      <c r="H180" s="228"/>
      <c r="I180" s="100">
        <f t="shared" si="11"/>
        <v>0</v>
      </c>
      <c r="J180" s="227">
        <v>0</v>
      </c>
      <c r="K180" s="228"/>
      <c r="L180" s="100">
        <f t="shared" si="12"/>
        <v>0</v>
      </c>
      <c r="M180" s="111"/>
      <c r="N180" s="54"/>
      <c r="O180" s="100">
        <f t="shared" si="13"/>
        <v>0</v>
      </c>
      <c r="P180" s="203"/>
    </row>
    <row r="181" spans="1:16" ht="84" hidden="1" x14ac:dyDescent="0.25">
      <c r="A181" s="155">
        <v>3290</v>
      </c>
      <c r="B181" s="46" t="s">
        <v>318</v>
      </c>
      <c r="C181" s="52">
        <f t="shared" ref="C181:C257" si="25">F181+I181+L181+O181</f>
        <v>0</v>
      </c>
      <c r="D181" s="281">
        <f>SUM(D182:D185)</f>
        <v>0</v>
      </c>
      <c r="E181" s="103">
        <f>SUM(E182:E185)</f>
        <v>0</v>
      </c>
      <c r="F181" s="277">
        <f t="shared" si="10"/>
        <v>0</v>
      </c>
      <c r="G181" s="281">
        <f>SUM(G182:G185)</f>
        <v>0</v>
      </c>
      <c r="H181" s="282">
        <f t="shared" ref="H181" si="26">SUM(H182:H185)</f>
        <v>0</v>
      </c>
      <c r="I181" s="104">
        <f t="shared" si="11"/>
        <v>0</v>
      </c>
      <c r="J181" s="281">
        <f>SUM(J182:J185)</f>
        <v>0</v>
      </c>
      <c r="K181" s="282">
        <f t="shared" ref="K181" si="27">SUM(K182:K185)</f>
        <v>0</v>
      </c>
      <c r="L181" s="104">
        <f t="shared" si="12"/>
        <v>0</v>
      </c>
      <c r="M181" s="128">
        <f t="shared" ref="M181:N181" si="28">SUM(M182:M185)</f>
        <v>0</v>
      </c>
      <c r="N181" s="289">
        <f t="shared" si="28"/>
        <v>0</v>
      </c>
      <c r="O181" s="290">
        <f t="shared" si="13"/>
        <v>0</v>
      </c>
      <c r="P181" s="291"/>
    </row>
    <row r="182" spans="1:16" ht="72" hidden="1" x14ac:dyDescent="0.25">
      <c r="A182" s="32">
        <v>3291</v>
      </c>
      <c r="B182" s="51" t="s">
        <v>176</v>
      </c>
      <c r="C182" s="52">
        <f t="shared" si="25"/>
        <v>0</v>
      </c>
      <c r="D182" s="227">
        <v>0</v>
      </c>
      <c r="E182" s="54"/>
      <c r="F182" s="135">
        <f t="shared" ref="F182:F245" si="29">D182+E182</f>
        <v>0</v>
      </c>
      <c r="G182" s="227"/>
      <c r="H182" s="228"/>
      <c r="I182" s="100">
        <f t="shared" ref="I182:I245" si="30">G182+H182</f>
        <v>0</v>
      </c>
      <c r="J182" s="227">
        <v>0</v>
      </c>
      <c r="K182" s="228"/>
      <c r="L182" s="100">
        <f t="shared" ref="L182:L245" si="31">J182+K182</f>
        <v>0</v>
      </c>
      <c r="M182" s="111"/>
      <c r="N182" s="54"/>
      <c r="O182" s="100">
        <f t="shared" ref="O182:O245" si="32">M182+N182</f>
        <v>0</v>
      </c>
      <c r="P182" s="203"/>
    </row>
    <row r="183" spans="1:16" ht="72" hidden="1" x14ac:dyDescent="0.25">
      <c r="A183" s="32">
        <v>3292</v>
      </c>
      <c r="B183" s="51" t="s">
        <v>177</v>
      </c>
      <c r="C183" s="52">
        <f t="shared" si="25"/>
        <v>0</v>
      </c>
      <c r="D183" s="227">
        <v>0</v>
      </c>
      <c r="E183" s="54"/>
      <c r="F183" s="135">
        <f t="shared" si="29"/>
        <v>0</v>
      </c>
      <c r="G183" s="227"/>
      <c r="H183" s="228"/>
      <c r="I183" s="100">
        <f t="shared" si="30"/>
        <v>0</v>
      </c>
      <c r="J183" s="227">
        <v>0</v>
      </c>
      <c r="K183" s="228"/>
      <c r="L183" s="100">
        <f t="shared" si="31"/>
        <v>0</v>
      </c>
      <c r="M183" s="111"/>
      <c r="N183" s="54"/>
      <c r="O183" s="100">
        <f t="shared" si="32"/>
        <v>0</v>
      </c>
      <c r="P183" s="203"/>
    </row>
    <row r="184" spans="1:16" ht="72" hidden="1" x14ac:dyDescent="0.25">
      <c r="A184" s="32">
        <v>3293</v>
      </c>
      <c r="B184" s="51" t="s">
        <v>178</v>
      </c>
      <c r="C184" s="52">
        <f t="shared" si="25"/>
        <v>0</v>
      </c>
      <c r="D184" s="227">
        <v>0</v>
      </c>
      <c r="E184" s="54"/>
      <c r="F184" s="135">
        <f t="shared" si="29"/>
        <v>0</v>
      </c>
      <c r="G184" s="227"/>
      <c r="H184" s="228"/>
      <c r="I184" s="100">
        <f t="shared" si="30"/>
        <v>0</v>
      </c>
      <c r="J184" s="227">
        <v>0</v>
      </c>
      <c r="K184" s="228"/>
      <c r="L184" s="100">
        <f t="shared" si="31"/>
        <v>0</v>
      </c>
      <c r="M184" s="111"/>
      <c r="N184" s="54"/>
      <c r="O184" s="100">
        <f t="shared" si="32"/>
        <v>0</v>
      </c>
      <c r="P184" s="203"/>
    </row>
    <row r="185" spans="1:16" ht="60" hidden="1" x14ac:dyDescent="0.25">
      <c r="A185" s="112">
        <v>3294</v>
      </c>
      <c r="B185" s="51" t="s">
        <v>179</v>
      </c>
      <c r="C185" s="110">
        <f t="shared" si="25"/>
        <v>0</v>
      </c>
      <c r="D185" s="292">
        <v>0</v>
      </c>
      <c r="E185" s="113"/>
      <c r="F185" s="129">
        <f t="shared" si="29"/>
        <v>0</v>
      </c>
      <c r="G185" s="292"/>
      <c r="H185" s="293"/>
      <c r="I185" s="290">
        <f t="shared" si="30"/>
        <v>0</v>
      </c>
      <c r="J185" s="292">
        <v>0</v>
      </c>
      <c r="K185" s="293"/>
      <c r="L185" s="290">
        <f t="shared" si="31"/>
        <v>0</v>
      </c>
      <c r="M185" s="114"/>
      <c r="N185" s="113"/>
      <c r="O185" s="290">
        <f t="shared" si="32"/>
        <v>0</v>
      </c>
      <c r="P185" s="291"/>
    </row>
    <row r="186" spans="1:16" ht="48" hidden="1" x14ac:dyDescent="0.25">
      <c r="A186" s="64">
        <v>3300</v>
      </c>
      <c r="B186" s="108" t="s">
        <v>180</v>
      </c>
      <c r="C186" s="115">
        <f t="shared" si="25"/>
        <v>0</v>
      </c>
      <c r="D186" s="294">
        <f>SUM(D187:D188)</f>
        <v>0</v>
      </c>
      <c r="E186" s="116">
        <f>SUM(E187:E188)</f>
        <v>0</v>
      </c>
      <c r="F186" s="295">
        <f t="shared" si="29"/>
        <v>0</v>
      </c>
      <c r="G186" s="294">
        <f>SUM(G187:G188)</f>
        <v>0</v>
      </c>
      <c r="H186" s="296">
        <f t="shared" ref="H186" si="33">SUM(H187:H188)</f>
        <v>0</v>
      </c>
      <c r="I186" s="274">
        <f t="shared" si="30"/>
        <v>0</v>
      </c>
      <c r="J186" s="294">
        <f>SUM(J187:J188)</f>
        <v>0</v>
      </c>
      <c r="K186" s="296">
        <f t="shared" ref="K186" si="34">SUM(K187:K188)</f>
        <v>0</v>
      </c>
      <c r="L186" s="274">
        <f t="shared" si="31"/>
        <v>0</v>
      </c>
      <c r="M186" s="124">
        <f t="shared" ref="M186:N186" si="35">SUM(M187:M188)</f>
        <v>0</v>
      </c>
      <c r="N186" s="116">
        <f t="shared" si="35"/>
        <v>0</v>
      </c>
      <c r="O186" s="274">
        <f t="shared" si="32"/>
        <v>0</v>
      </c>
      <c r="P186" s="275"/>
    </row>
    <row r="187" spans="1:16" ht="48" hidden="1" x14ac:dyDescent="0.25">
      <c r="A187" s="71">
        <v>3310</v>
      </c>
      <c r="B187" s="72" t="s">
        <v>181</v>
      </c>
      <c r="C187" s="76">
        <f t="shared" si="25"/>
        <v>0</v>
      </c>
      <c r="D187" s="279">
        <v>0</v>
      </c>
      <c r="E187" s="101"/>
      <c r="F187" s="276">
        <f t="shared" si="29"/>
        <v>0</v>
      </c>
      <c r="G187" s="279"/>
      <c r="H187" s="280"/>
      <c r="I187" s="97">
        <f t="shared" si="30"/>
        <v>0</v>
      </c>
      <c r="J187" s="279">
        <v>0</v>
      </c>
      <c r="K187" s="280"/>
      <c r="L187" s="97">
        <f t="shared" si="31"/>
        <v>0</v>
      </c>
      <c r="M187" s="172"/>
      <c r="N187" s="101"/>
      <c r="O187" s="97">
        <f t="shared" si="32"/>
        <v>0</v>
      </c>
      <c r="P187" s="255"/>
    </row>
    <row r="188" spans="1:16" ht="60" hidden="1" x14ac:dyDescent="0.25">
      <c r="A188" s="28">
        <v>3320</v>
      </c>
      <c r="B188" s="46" t="s">
        <v>182</v>
      </c>
      <c r="C188" s="47">
        <f t="shared" si="25"/>
        <v>0</v>
      </c>
      <c r="D188" s="221">
        <v>0</v>
      </c>
      <c r="E188" s="49"/>
      <c r="F188" s="277">
        <f t="shared" si="29"/>
        <v>0</v>
      </c>
      <c r="G188" s="221"/>
      <c r="H188" s="222"/>
      <c r="I188" s="104">
        <f t="shared" si="30"/>
        <v>0</v>
      </c>
      <c r="J188" s="221">
        <v>0</v>
      </c>
      <c r="K188" s="222"/>
      <c r="L188" s="104">
        <f t="shared" si="31"/>
        <v>0</v>
      </c>
      <c r="M188" s="170"/>
      <c r="N188" s="49"/>
      <c r="O188" s="104">
        <f t="shared" si="32"/>
        <v>0</v>
      </c>
      <c r="P188" s="198"/>
    </row>
    <row r="189" spans="1:16" hidden="1" x14ac:dyDescent="0.25">
      <c r="A189" s="118">
        <v>4000</v>
      </c>
      <c r="B189" s="89" t="s">
        <v>183</v>
      </c>
      <c r="C189" s="90">
        <f t="shared" si="25"/>
        <v>0</v>
      </c>
      <c r="D189" s="270">
        <f>SUM(D190,D193)</f>
        <v>0</v>
      </c>
      <c r="E189" s="91">
        <f>SUM(E190,E193)</f>
        <v>0</v>
      </c>
      <c r="F189" s="271">
        <f t="shared" si="29"/>
        <v>0</v>
      </c>
      <c r="G189" s="270">
        <f>SUM(G190,G193)</f>
        <v>0</v>
      </c>
      <c r="H189" s="272">
        <f>SUM(H190,H193)</f>
        <v>0</v>
      </c>
      <c r="I189" s="92">
        <f t="shared" si="30"/>
        <v>0</v>
      </c>
      <c r="J189" s="270">
        <f>SUM(J190,J193)</f>
        <v>0</v>
      </c>
      <c r="K189" s="272">
        <f>SUM(K190,K193)</f>
        <v>0</v>
      </c>
      <c r="L189" s="92">
        <f t="shared" si="31"/>
        <v>0</v>
      </c>
      <c r="M189" s="123">
        <f>SUM(M190,M193)</f>
        <v>0</v>
      </c>
      <c r="N189" s="91">
        <f>SUM(N190,N193)</f>
        <v>0</v>
      </c>
      <c r="O189" s="92">
        <f t="shared" si="32"/>
        <v>0</v>
      </c>
      <c r="P189" s="355"/>
    </row>
    <row r="190" spans="1:16" ht="24" hidden="1" x14ac:dyDescent="0.25">
      <c r="A190" s="119">
        <v>4200</v>
      </c>
      <c r="B190" s="93" t="s">
        <v>184</v>
      </c>
      <c r="C190" s="39">
        <f t="shared" si="25"/>
        <v>0</v>
      </c>
      <c r="D190" s="217">
        <f>SUM(D191,D192)</f>
        <v>0</v>
      </c>
      <c r="E190" s="44">
        <f>SUM(E191,E192)</f>
        <v>0</v>
      </c>
      <c r="F190" s="273">
        <f t="shared" si="29"/>
        <v>0</v>
      </c>
      <c r="G190" s="217">
        <f>SUM(G191,G192)</f>
        <v>0</v>
      </c>
      <c r="H190" s="94">
        <f>SUM(H191,H192)</f>
        <v>0</v>
      </c>
      <c r="I190" s="102">
        <f t="shared" si="30"/>
        <v>0</v>
      </c>
      <c r="J190" s="217">
        <f>SUM(J191,J192)</f>
        <v>0</v>
      </c>
      <c r="K190" s="94">
        <f>SUM(K191,K192)</f>
        <v>0</v>
      </c>
      <c r="L190" s="102">
        <f t="shared" si="31"/>
        <v>0</v>
      </c>
      <c r="M190" s="109">
        <f>SUM(M191,M192)</f>
        <v>0</v>
      </c>
      <c r="N190" s="44">
        <f>SUM(N191,N192)</f>
        <v>0</v>
      </c>
      <c r="O190" s="102">
        <f t="shared" si="32"/>
        <v>0</v>
      </c>
      <c r="P190" s="215"/>
    </row>
    <row r="191" spans="1:16" ht="36" hidden="1" x14ac:dyDescent="0.25">
      <c r="A191" s="155">
        <v>4240</v>
      </c>
      <c r="B191" s="46" t="s">
        <v>185</v>
      </c>
      <c r="C191" s="47">
        <f t="shared" si="25"/>
        <v>0</v>
      </c>
      <c r="D191" s="221">
        <v>0</v>
      </c>
      <c r="E191" s="49"/>
      <c r="F191" s="277">
        <f t="shared" si="29"/>
        <v>0</v>
      </c>
      <c r="G191" s="221"/>
      <c r="H191" s="222"/>
      <c r="I191" s="104">
        <f t="shared" si="30"/>
        <v>0</v>
      </c>
      <c r="J191" s="221">
        <v>0</v>
      </c>
      <c r="K191" s="222"/>
      <c r="L191" s="104">
        <f t="shared" si="31"/>
        <v>0</v>
      </c>
      <c r="M191" s="170"/>
      <c r="N191" s="49"/>
      <c r="O191" s="104">
        <f t="shared" si="32"/>
        <v>0</v>
      </c>
      <c r="P191" s="198"/>
    </row>
    <row r="192" spans="1:16" ht="24" hidden="1" x14ac:dyDescent="0.25">
      <c r="A192" s="98">
        <v>4250</v>
      </c>
      <c r="B192" s="51" t="s">
        <v>186</v>
      </c>
      <c r="C192" s="52">
        <f t="shared" si="25"/>
        <v>0</v>
      </c>
      <c r="D192" s="227">
        <v>0</v>
      </c>
      <c r="E192" s="54"/>
      <c r="F192" s="135">
        <f t="shared" si="29"/>
        <v>0</v>
      </c>
      <c r="G192" s="227"/>
      <c r="H192" s="228"/>
      <c r="I192" s="100">
        <f t="shared" si="30"/>
        <v>0</v>
      </c>
      <c r="J192" s="227">
        <v>0</v>
      </c>
      <c r="K192" s="228"/>
      <c r="L192" s="100">
        <f t="shared" si="31"/>
        <v>0</v>
      </c>
      <c r="M192" s="111"/>
      <c r="N192" s="54"/>
      <c r="O192" s="100">
        <f t="shared" si="32"/>
        <v>0</v>
      </c>
      <c r="P192" s="203"/>
    </row>
    <row r="193" spans="1:20" hidden="1" x14ac:dyDescent="0.25">
      <c r="A193" s="38">
        <v>4300</v>
      </c>
      <c r="B193" s="93" t="s">
        <v>187</v>
      </c>
      <c r="C193" s="39">
        <f t="shared" si="25"/>
        <v>0</v>
      </c>
      <c r="D193" s="217">
        <f>SUM(D194)</f>
        <v>0</v>
      </c>
      <c r="E193" s="44">
        <f>SUM(E194)</f>
        <v>0</v>
      </c>
      <c r="F193" s="273">
        <f t="shared" si="29"/>
        <v>0</v>
      </c>
      <c r="G193" s="217">
        <f>SUM(G194)</f>
        <v>0</v>
      </c>
      <c r="H193" s="94">
        <f>SUM(H194)</f>
        <v>0</v>
      </c>
      <c r="I193" s="102">
        <f t="shared" si="30"/>
        <v>0</v>
      </c>
      <c r="J193" s="217">
        <f>SUM(J194)</f>
        <v>0</v>
      </c>
      <c r="K193" s="94">
        <f>SUM(K194)</f>
        <v>0</v>
      </c>
      <c r="L193" s="102">
        <f t="shared" si="31"/>
        <v>0</v>
      </c>
      <c r="M193" s="109">
        <f>SUM(M194)</f>
        <v>0</v>
      </c>
      <c r="N193" s="44">
        <f>SUM(N194)</f>
        <v>0</v>
      </c>
      <c r="O193" s="102">
        <f t="shared" si="32"/>
        <v>0</v>
      </c>
      <c r="P193" s="215"/>
    </row>
    <row r="194" spans="1:20" ht="24" hidden="1" x14ac:dyDescent="0.25">
      <c r="A194" s="155">
        <v>4310</v>
      </c>
      <c r="B194" s="46" t="s">
        <v>188</v>
      </c>
      <c r="C194" s="47">
        <f t="shared" si="25"/>
        <v>0</v>
      </c>
      <c r="D194" s="281">
        <f>SUM(D195:D195)</f>
        <v>0</v>
      </c>
      <c r="E194" s="103">
        <f>SUM(E195:E195)</f>
        <v>0</v>
      </c>
      <c r="F194" s="277">
        <f t="shared" si="29"/>
        <v>0</v>
      </c>
      <c r="G194" s="281">
        <f>SUM(G195:G195)</f>
        <v>0</v>
      </c>
      <c r="H194" s="282">
        <f>SUM(H195:H195)</f>
        <v>0</v>
      </c>
      <c r="I194" s="104">
        <f t="shared" si="30"/>
        <v>0</v>
      </c>
      <c r="J194" s="281">
        <f>SUM(J195:J195)</f>
        <v>0</v>
      </c>
      <c r="K194" s="282">
        <f>SUM(K195:K195)</f>
        <v>0</v>
      </c>
      <c r="L194" s="104">
        <f t="shared" si="31"/>
        <v>0</v>
      </c>
      <c r="M194" s="125">
        <f>SUM(M195:M195)</f>
        <v>0</v>
      </c>
      <c r="N194" s="103">
        <f>SUM(N195:N195)</f>
        <v>0</v>
      </c>
      <c r="O194" s="104">
        <f t="shared" si="32"/>
        <v>0</v>
      </c>
      <c r="P194" s="198"/>
    </row>
    <row r="195" spans="1:20" ht="36" hidden="1" x14ac:dyDescent="0.25">
      <c r="A195" s="32">
        <v>4311</v>
      </c>
      <c r="B195" s="51" t="s">
        <v>189</v>
      </c>
      <c r="C195" s="52">
        <f t="shared" si="25"/>
        <v>0</v>
      </c>
      <c r="D195" s="227">
        <v>0</v>
      </c>
      <c r="E195" s="54"/>
      <c r="F195" s="135">
        <f t="shared" si="29"/>
        <v>0</v>
      </c>
      <c r="G195" s="227"/>
      <c r="H195" s="228"/>
      <c r="I195" s="100">
        <f t="shared" si="30"/>
        <v>0</v>
      </c>
      <c r="J195" s="227">
        <v>0</v>
      </c>
      <c r="K195" s="228"/>
      <c r="L195" s="100">
        <f t="shared" si="31"/>
        <v>0</v>
      </c>
      <c r="M195" s="111"/>
      <c r="N195" s="54"/>
      <c r="O195" s="100">
        <f t="shared" si="32"/>
        <v>0</v>
      </c>
      <c r="P195" s="203"/>
    </row>
    <row r="196" spans="1:20" s="18" customFormat="1" ht="24" x14ac:dyDescent="0.25">
      <c r="A196" s="120"/>
      <c r="B196" s="16" t="s">
        <v>190</v>
      </c>
      <c r="C196" s="495">
        <f t="shared" si="25"/>
        <v>2000</v>
      </c>
      <c r="D196" s="266">
        <f>SUM(D197,D232,D270)</f>
        <v>2000</v>
      </c>
      <c r="E196" s="87">
        <f>SUM(E197,E232,E270)</f>
        <v>0</v>
      </c>
      <c r="F196" s="267">
        <f t="shared" si="29"/>
        <v>2000</v>
      </c>
      <c r="G196" s="266">
        <f>SUM(G197,G232,G270)</f>
        <v>0</v>
      </c>
      <c r="H196" s="268">
        <f>SUM(H197,H232,H270)</f>
        <v>0</v>
      </c>
      <c r="I196" s="88">
        <f t="shared" si="30"/>
        <v>0</v>
      </c>
      <c r="J196" s="266">
        <f>SUM(J197,J232,J270)</f>
        <v>0</v>
      </c>
      <c r="K196" s="268">
        <f>SUM(K197,K232,K270)</f>
        <v>0</v>
      </c>
      <c r="L196" s="88">
        <f t="shared" si="31"/>
        <v>0</v>
      </c>
      <c r="M196" s="297">
        <f>SUM(M197,M232,M270)</f>
        <v>0</v>
      </c>
      <c r="N196" s="298">
        <f>SUM(N197,N232,N270)</f>
        <v>0</v>
      </c>
      <c r="O196" s="299">
        <f t="shared" si="32"/>
        <v>0</v>
      </c>
      <c r="P196" s="300"/>
      <c r="S196" s="1"/>
      <c r="T196" s="1"/>
    </row>
    <row r="197" spans="1:20" hidden="1" x14ac:dyDescent="0.25">
      <c r="A197" s="89">
        <v>5000</v>
      </c>
      <c r="B197" s="89" t="s">
        <v>191</v>
      </c>
      <c r="C197" s="90">
        <f>F197+I197+L197+O197</f>
        <v>0</v>
      </c>
      <c r="D197" s="270">
        <f>D198+D206</f>
        <v>0</v>
      </c>
      <c r="E197" s="91">
        <f>E198+E206</f>
        <v>0</v>
      </c>
      <c r="F197" s="271">
        <f t="shared" si="29"/>
        <v>0</v>
      </c>
      <c r="G197" s="270">
        <f>G198+G206</f>
        <v>0</v>
      </c>
      <c r="H197" s="272">
        <f>H198+H206</f>
        <v>0</v>
      </c>
      <c r="I197" s="92">
        <f t="shared" si="30"/>
        <v>0</v>
      </c>
      <c r="J197" s="270">
        <f>J198+J206</f>
        <v>0</v>
      </c>
      <c r="K197" s="272">
        <f>K198+K206</f>
        <v>0</v>
      </c>
      <c r="L197" s="92">
        <f t="shared" si="31"/>
        <v>0</v>
      </c>
      <c r="M197" s="123">
        <f>M198+M206</f>
        <v>0</v>
      </c>
      <c r="N197" s="91">
        <f>N198+N206</f>
        <v>0</v>
      </c>
      <c r="O197" s="92">
        <f t="shared" si="32"/>
        <v>0</v>
      </c>
      <c r="P197" s="355"/>
    </row>
    <row r="198" spans="1:20" hidden="1" x14ac:dyDescent="0.25">
      <c r="A198" s="38">
        <v>5100</v>
      </c>
      <c r="B198" s="93" t="s">
        <v>192</v>
      </c>
      <c r="C198" s="39">
        <f t="shared" si="25"/>
        <v>0</v>
      </c>
      <c r="D198" s="217">
        <f>D199+D200+D203+D204+D205</f>
        <v>0</v>
      </c>
      <c r="E198" s="44">
        <f>E199+E200+E203+E204+E205</f>
        <v>0</v>
      </c>
      <c r="F198" s="273">
        <f t="shared" si="29"/>
        <v>0</v>
      </c>
      <c r="G198" s="217">
        <f>G199+G200+G203+G204+G205</f>
        <v>0</v>
      </c>
      <c r="H198" s="94">
        <f>H199+H200+H203+H204+H205</f>
        <v>0</v>
      </c>
      <c r="I198" s="102">
        <f t="shared" si="30"/>
        <v>0</v>
      </c>
      <c r="J198" s="217">
        <f>J199+J200+J203+J204+J205</f>
        <v>0</v>
      </c>
      <c r="K198" s="94">
        <f>K199+K200+K203+K204+K205</f>
        <v>0</v>
      </c>
      <c r="L198" s="102">
        <f t="shared" si="31"/>
        <v>0</v>
      </c>
      <c r="M198" s="109">
        <f>M199+M200+M203+M204+M205</f>
        <v>0</v>
      </c>
      <c r="N198" s="44">
        <f>N199+N200+N203+N204+N205</f>
        <v>0</v>
      </c>
      <c r="O198" s="102">
        <f t="shared" si="32"/>
        <v>0</v>
      </c>
      <c r="P198" s="215"/>
    </row>
    <row r="199" spans="1:20" hidden="1" x14ac:dyDescent="0.25">
      <c r="A199" s="155">
        <v>5110</v>
      </c>
      <c r="B199" s="46" t="s">
        <v>193</v>
      </c>
      <c r="C199" s="47">
        <f t="shared" si="25"/>
        <v>0</v>
      </c>
      <c r="D199" s="221">
        <v>0</v>
      </c>
      <c r="E199" s="49"/>
      <c r="F199" s="277">
        <f t="shared" si="29"/>
        <v>0</v>
      </c>
      <c r="G199" s="221"/>
      <c r="H199" s="222"/>
      <c r="I199" s="104">
        <f t="shared" si="30"/>
        <v>0</v>
      </c>
      <c r="J199" s="221">
        <v>0</v>
      </c>
      <c r="K199" s="222"/>
      <c r="L199" s="104">
        <f t="shared" si="31"/>
        <v>0</v>
      </c>
      <c r="M199" s="170"/>
      <c r="N199" s="49"/>
      <c r="O199" s="104">
        <f t="shared" si="32"/>
        <v>0</v>
      </c>
      <c r="P199" s="198"/>
    </row>
    <row r="200" spans="1:20" ht="24" hidden="1" x14ac:dyDescent="0.25">
      <c r="A200" s="98">
        <v>5120</v>
      </c>
      <c r="B200" s="51" t="s">
        <v>194</v>
      </c>
      <c r="C200" s="52">
        <f t="shared" si="25"/>
        <v>0</v>
      </c>
      <c r="D200" s="278">
        <f>D201+D202</f>
        <v>0</v>
      </c>
      <c r="E200" s="99">
        <f>E201+E202</f>
        <v>0</v>
      </c>
      <c r="F200" s="135">
        <f t="shared" si="29"/>
        <v>0</v>
      </c>
      <c r="G200" s="278">
        <f>G201+G202</f>
        <v>0</v>
      </c>
      <c r="H200" s="105">
        <f>H201+H202</f>
        <v>0</v>
      </c>
      <c r="I200" s="100">
        <f t="shared" si="30"/>
        <v>0</v>
      </c>
      <c r="J200" s="278">
        <f>J201+J202</f>
        <v>0</v>
      </c>
      <c r="K200" s="105">
        <f>K201+K202</f>
        <v>0</v>
      </c>
      <c r="L200" s="100">
        <f t="shared" si="31"/>
        <v>0</v>
      </c>
      <c r="M200" s="121">
        <f>M201+M202</f>
        <v>0</v>
      </c>
      <c r="N200" s="99">
        <f>N201+N202</f>
        <v>0</v>
      </c>
      <c r="O200" s="100">
        <f t="shared" si="32"/>
        <v>0</v>
      </c>
      <c r="P200" s="203"/>
    </row>
    <row r="201" spans="1:20" hidden="1" x14ac:dyDescent="0.25">
      <c r="A201" s="32">
        <v>5121</v>
      </c>
      <c r="B201" s="51" t="s">
        <v>195</v>
      </c>
      <c r="C201" s="52">
        <f t="shared" si="25"/>
        <v>0</v>
      </c>
      <c r="D201" s="227">
        <v>0</v>
      </c>
      <c r="E201" s="54"/>
      <c r="F201" s="135">
        <f t="shared" si="29"/>
        <v>0</v>
      </c>
      <c r="G201" s="227"/>
      <c r="H201" s="228"/>
      <c r="I201" s="100">
        <f t="shared" si="30"/>
        <v>0</v>
      </c>
      <c r="J201" s="227">
        <v>0</v>
      </c>
      <c r="K201" s="228"/>
      <c r="L201" s="100">
        <f t="shared" si="31"/>
        <v>0</v>
      </c>
      <c r="M201" s="111"/>
      <c r="N201" s="54"/>
      <c r="O201" s="100">
        <f t="shared" si="32"/>
        <v>0</v>
      </c>
      <c r="P201" s="203"/>
    </row>
    <row r="202" spans="1:20" ht="24" hidden="1" x14ac:dyDescent="0.25">
      <c r="A202" s="32">
        <v>5129</v>
      </c>
      <c r="B202" s="51" t="s">
        <v>196</v>
      </c>
      <c r="C202" s="52">
        <f t="shared" si="25"/>
        <v>0</v>
      </c>
      <c r="D202" s="227">
        <v>0</v>
      </c>
      <c r="E202" s="54"/>
      <c r="F202" s="135">
        <f t="shared" si="29"/>
        <v>0</v>
      </c>
      <c r="G202" s="227"/>
      <c r="H202" s="228"/>
      <c r="I202" s="100">
        <f t="shared" si="30"/>
        <v>0</v>
      </c>
      <c r="J202" s="227">
        <v>0</v>
      </c>
      <c r="K202" s="228"/>
      <c r="L202" s="100">
        <f t="shared" si="31"/>
        <v>0</v>
      </c>
      <c r="M202" s="111"/>
      <c r="N202" s="54"/>
      <c r="O202" s="100">
        <f t="shared" si="32"/>
        <v>0</v>
      </c>
      <c r="P202" s="203"/>
    </row>
    <row r="203" spans="1:20" hidden="1" x14ac:dyDescent="0.25">
      <c r="A203" s="98">
        <v>5130</v>
      </c>
      <c r="B203" s="51" t="s">
        <v>197</v>
      </c>
      <c r="C203" s="52">
        <f t="shared" si="25"/>
        <v>0</v>
      </c>
      <c r="D203" s="227">
        <v>0</v>
      </c>
      <c r="E203" s="54"/>
      <c r="F203" s="135">
        <f t="shared" si="29"/>
        <v>0</v>
      </c>
      <c r="G203" s="227"/>
      <c r="H203" s="228"/>
      <c r="I203" s="100">
        <f t="shared" si="30"/>
        <v>0</v>
      </c>
      <c r="J203" s="227">
        <v>0</v>
      </c>
      <c r="K203" s="228"/>
      <c r="L203" s="100">
        <f t="shared" si="31"/>
        <v>0</v>
      </c>
      <c r="M203" s="111"/>
      <c r="N203" s="54"/>
      <c r="O203" s="100">
        <f t="shared" si="32"/>
        <v>0</v>
      </c>
      <c r="P203" s="203"/>
    </row>
    <row r="204" spans="1:20" hidden="1" x14ac:dyDescent="0.25">
      <c r="A204" s="98">
        <v>5140</v>
      </c>
      <c r="B204" s="51" t="s">
        <v>198</v>
      </c>
      <c r="C204" s="52">
        <f t="shared" si="25"/>
        <v>0</v>
      </c>
      <c r="D204" s="227">
        <v>0</v>
      </c>
      <c r="E204" s="54"/>
      <c r="F204" s="135">
        <f t="shared" si="29"/>
        <v>0</v>
      </c>
      <c r="G204" s="227"/>
      <c r="H204" s="228"/>
      <c r="I204" s="100">
        <f t="shared" si="30"/>
        <v>0</v>
      </c>
      <c r="J204" s="227">
        <v>0</v>
      </c>
      <c r="K204" s="228"/>
      <c r="L204" s="100">
        <f t="shared" si="31"/>
        <v>0</v>
      </c>
      <c r="M204" s="111"/>
      <c r="N204" s="54"/>
      <c r="O204" s="100">
        <f t="shared" si="32"/>
        <v>0</v>
      </c>
      <c r="P204" s="203"/>
    </row>
    <row r="205" spans="1:20" ht="24" hidden="1" x14ac:dyDescent="0.25">
      <c r="A205" s="98">
        <v>5170</v>
      </c>
      <c r="B205" s="51" t="s">
        <v>199</v>
      </c>
      <c r="C205" s="52">
        <f t="shared" si="25"/>
        <v>0</v>
      </c>
      <c r="D205" s="227">
        <v>0</v>
      </c>
      <c r="E205" s="54"/>
      <c r="F205" s="135">
        <f t="shared" si="29"/>
        <v>0</v>
      </c>
      <c r="G205" s="227"/>
      <c r="H205" s="228"/>
      <c r="I205" s="100">
        <f t="shared" si="30"/>
        <v>0</v>
      </c>
      <c r="J205" s="227">
        <v>0</v>
      </c>
      <c r="K205" s="228"/>
      <c r="L205" s="100">
        <f t="shared" si="31"/>
        <v>0</v>
      </c>
      <c r="M205" s="111"/>
      <c r="N205" s="54"/>
      <c r="O205" s="100">
        <f t="shared" si="32"/>
        <v>0</v>
      </c>
      <c r="P205" s="203"/>
    </row>
    <row r="206" spans="1:20" hidden="1" x14ac:dyDescent="0.25">
      <c r="A206" s="38">
        <v>5200</v>
      </c>
      <c r="B206" s="93" t="s">
        <v>200</v>
      </c>
      <c r="C206" s="39">
        <f t="shared" si="25"/>
        <v>0</v>
      </c>
      <c r="D206" s="217">
        <f>D207+D217+D218+D227+D228+D229+D231</f>
        <v>0</v>
      </c>
      <c r="E206" s="44">
        <f>E207+E217+E218+E227+E228+E229+E231</f>
        <v>0</v>
      </c>
      <c r="F206" s="273">
        <f t="shared" si="29"/>
        <v>0</v>
      </c>
      <c r="G206" s="217">
        <f>G207+G217+G218+G227+G228+G229+G231</f>
        <v>0</v>
      </c>
      <c r="H206" s="94">
        <f>H207+H217+H218+H227+H228+H229+H231</f>
        <v>0</v>
      </c>
      <c r="I206" s="102">
        <f t="shared" si="30"/>
        <v>0</v>
      </c>
      <c r="J206" s="217">
        <f>J207+J217+J218+J227+J228+J229+J231</f>
        <v>0</v>
      </c>
      <c r="K206" s="94">
        <f>K207+K217+K218+K227+K228+K229+K231</f>
        <v>0</v>
      </c>
      <c r="L206" s="102">
        <f t="shared" si="31"/>
        <v>0</v>
      </c>
      <c r="M206" s="109">
        <f>M207+M217+M218+M227+M228+M229+M231</f>
        <v>0</v>
      </c>
      <c r="N206" s="44">
        <f>N207+N217+N218+N227+N228+N229+N231</f>
        <v>0</v>
      </c>
      <c r="O206" s="102">
        <f t="shared" si="32"/>
        <v>0</v>
      </c>
      <c r="P206" s="215"/>
    </row>
    <row r="207" spans="1:20" hidden="1" x14ac:dyDescent="0.25">
      <c r="A207" s="95">
        <v>5210</v>
      </c>
      <c r="B207" s="72" t="s">
        <v>201</v>
      </c>
      <c r="C207" s="76">
        <f t="shared" si="25"/>
        <v>0</v>
      </c>
      <c r="D207" s="117">
        <f>SUM(D208:D216)</f>
        <v>0</v>
      </c>
      <c r="E207" s="96">
        <f>SUM(E208:E216)</f>
        <v>0</v>
      </c>
      <c r="F207" s="276">
        <f t="shared" si="29"/>
        <v>0</v>
      </c>
      <c r="G207" s="117">
        <f>SUM(G208:G216)</f>
        <v>0</v>
      </c>
      <c r="H207" s="163">
        <f>SUM(H208:H216)</f>
        <v>0</v>
      </c>
      <c r="I207" s="97">
        <f t="shared" si="30"/>
        <v>0</v>
      </c>
      <c r="J207" s="117">
        <f>SUM(J208:J216)</f>
        <v>0</v>
      </c>
      <c r="K207" s="163">
        <f>SUM(K208:K216)</f>
        <v>0</v>
      </c>
      <c r="L207" s="97">
        <f t="shared" si="31"/>
        <v>0</v>
      </c>
      <c r="M207" s="122">
        <f>SUM(M208:M216)</f>
        <v>0</v>
      </c>
      <c r="N207" s="96">
        <f>SUM(N208:N216)</f>
        <v>0</v>
      </c>
      <c r="O207" s="97">
        <f t="shared" si="32"/>
        <v>0</v>
      </c>
      <c r="P207" s="255"/>
    </row>
    <row r="208" spans="1:20" hidden="1" x14ac:dyDescent="0.25">
      <c r="A208" s="28">
        <v>5211</v>
      </c>
      <c r="B208" s="46" t="s">
        <v>202</v>
      </c>
      <c r="C208" s="301">
        <f t="shared" si="25"/>
        <v>0</v>
      </c>
      <c r="D208" s="221">
        <v>0</v>
      </c>
      <c r="E208" s="49"/>
      <c r="F208" s="277">
        <f t="shared" si="29"/>
        <v>0</v>
      </c>
      <c r="G208" s="221"/>
      <c r="H208" s="222"/>
      <c r="I208" s="104">
        <f t="shared" si="30"/>
        <v>0</v>
      </c>
      <c r="J208" s="221">
        <v>0</v>
      </c>
      <c r="K208" s="222"/>
      <c r="L208" s="104">
        <f t="shared" si="31"/>
        <v>0</v>
      </c>
      <c r="M208" s="170"/>
      <c r="N208" s="49"/>
      <c r="O208" s="104">
        <f t="shared" si="32"/>
        <v>0</v>
      </c>
      <c r="P208" s="198"/>
    </row>
    <row r="209" spans="1:16" hidden="1" x14ac:dyDescent="0.25">
      <c r="A209" s="32">
        <v>5212</v>
      </c>
      <c r="B209" s="51" t="s">
        <v>203</v>
      </c>
      <c r="C209" s="301">
        <f t="shared" si="25"/>
        <v>0</v>
      </c>
      <c r="D209" s="227">
        <v>0</v>
      </c>
      <c r="E209" s="54"/>
      <c r="F209" s="135">
        <f t="shared" si="29"/>
        <v>0</v>
      </c>
      <c r="G209" s="227"/>
      <c r="H209" s="228"/>
      <c r="I209" s="100">
        <f t="shared" si="30"/>
        <v>0</v>
      </c>
      <c r="J209" s="227">
        <v>0</v>
      </c>
      <c r="K209" s="228"/>
      <c r="L209" s="100">
        <f t="shared" si="31"/>
        <v>0</v>
      </c>
      <c r="M209" s="111"/>
      <c r="N209" s="54"/>
      <c r="O209" s="100">
        <f t="shared" si="32"/>
        <v>0</v>
      </c>
      <c r="P209" s="203"/>
    </row>
    <row r="210" spans="1:16" hidden="1" x14ac:dyDescent="0.25">
      <c r="A210" s="32">
        <v>5213</v>
      </c>
      <c r="B210" s="51" t="s">
        <v>204</v>
      </c>
      <c r="C210" s="301">
        <f t="shared" si="25"/>
        <v>0</v>
      </c>
      <c r="D210" s="227">
        <v>0</v>
      </c>
      <c r="E210" s="54"/>
      <c r="F210" s="135">
        <f t="shared" si="29"/>
        <v>0</v>
      </c>
      <c r="G210" s="227"/>
      <c r="H210" s="228"/>
      <c r="I210" s="100">
        <f t="shared" si="30"/>
        <v>0</v>
      </c>
      <c r="J210" s="227">
        <v>0</v>
      </c>
      <c r="K210" s="228"/>
      <c r="L210" s="100">
        <f t="shared" si="31"/>
        <v>0</v>
      </c>
      <c r="M210" s="111"/>
      <c r="N210" s="54"/>
      <c r="O210" s="100">
        <f t="shared" si="32"/>
        <v>0</v>
      </c>
      <c r="P210" s="203"/>
    </row>
    <row r="211" spans="1:16" hidden="1" x14ac:dyDescent="0.25">
      <c r="A211" s="32">
        <v>5214</v>
      </c>
      <c r="B211" s="51" t="s">
        <v>205</v>
      </c>
      <c r="C211" s="301">
        <f t="shared" si="25"/>
        <v>0</v>
      </c>
      <c r="D211" s="227">
        <v>0</v>
      </c>
      <c r="E211" s="54"/>
      <c r="F211" s="135">
        <f t="shared" si="29"/>
        <v>0</v>
      </c>
      <c r="G211" s="227"/>
      <c r="H211" s="228"/>
      <c r="I211" s="100">
        <f t="shared" si="30"/>
        <v>0</v>
      </c>
      <c r="J211" s="227">
        <v>0</v>
      </c>
      <c r="K211" s="228"/>
      <c r="L211" s="100">
        <f t="shared" si="31"/>
        <v>0</v>
      </c>
      <c r="M211" s="111"/>
      <c r="N211" s="54"/>
      <c r="O211" s="100">
        <f t="shared" si="32"/>
        <v>0</v>
      </c>
      <c r="P211" s="203"/>
    </row>
    <row r="212" spans="1:16" hidden="1" x14ac:dyDescent="0.25">
      <c r="A212" s="32">
        <v>5215</v>
      </c>
      <c r="B212" s="51" t="s">
        <v>206</v>
      </c>
      <c r="C212" s="301">
        <f t="shared" si="25"/>
        <v>0</v>
      </c>
      <c r="D212" s="227">
        <v>0</v>
      </c>
      <c r="E212" s="54"/>
      <c r="F212" s="135">
        <f t="shared" si="29"/>
        <v>0</v>
      </c>
      <c r="G212" s="227"/>
      <c r="H212" s="228"/>
      <c r="I212" s="100">
        <f t="shared" si="30"/>
        <v>0</v>
      </c>
      <c r="J212" s="227">
        <v>0</v>
      </c>
      <c r="K212" s="228"/>
      <c r="L212" s="100">
        <f t="shared" si="31"/>
        <v>0</v>
      </c>
      <c r="M212" s="111"/>
      <c r="N212" s="54"/>
      <c r="O212" s="100">
        <f t="shared" si="32"/>
        <v>0</v>
      </c>
      <c r="P212" s="203"/>
    </row>
    <row r="213" spans="1:16" ht="24" hidden="1" x14ac:dyDescent="0.25">
      <c r="A213" s="32">
        <v>5216</v>
      </c>
      <c r="B213" s="51" t="s">
        <v>207</v>
      </c>
      <c r="C213" s="301">
        <f t="shared" si="25"/>
        <v>0</v>
      </c>
      <c r="D213" s="227">
        <v>0</v>
      </c>
      <c r="E213" s="54"/>
      <c r="F213" s="135">
        <f t="shared" si="29"/>
        <v>0</v>
      </c>
      <c r="G213" s="227"/>
      <c r="H213" s="228"/>
      <c r="I213" s="100">
        <f t="shared" si="30"/>
        <v>0</v>
      </c>
      <c r="J213" s="227">
        <v>0</v>
      </c>
      <c r="K213" s="228"/>
      <c r="L213" s="100">
        <f t="shared" si="31"/>
        <v>0</v>
      </c>
      <c r="M213" s="111"/>
      <c r="N213" s="54"/>
      <c r="O213" s="100">
        <f t="shared" si="32"/>
        <v>0</v>
      </c>
      <c r="P213" s="203"/>
    </row>
    <row r="214" spans="1:16" hidden="1" x14ac:dyDescent="0.25">
      <c r="A214" s="32">
        <v>5217</v>
      </c>
      <c r="B214" s="51" t="s">
        <v>208</v>
      </c>
      <c r="C214" s="301">
        <f t="shared" si="25"/>
        <v>0</v>
      </c>
      <c r="D214" s="227">
        <v>0</v>
      </c>
      <c r="E214" s="54"/>
      <c r="F214" s="135">
        <f t="shared" si="29"/>
        <v>0</v>
      </c>
      <c r="G214" s="227"/>
      <c r="H214" s="228"/>
      <c r="I214" s="100">
        <f t="shared" si="30"/>
        <v>0</v>
      </c>
      <c r="J214" s="227">
        <v>0</v>
      </c>
      <c r="K214" s="228"/>
      <c r="L214" s="100">
        <f t="shared" si="31"/>
        <v>0</v>
      </c>
      <c r="M214" s="111"/>
      <c r="N214" s="54"/>
      <c r="O214" s="100">
        <f t="shared" si="32"/>
        <v>0</v>
      </c>
      <c r="P214" s="203"/>
    </row>
    <row r="215" spans="1:16" hidden="1" x14ac:dyDescent="0.25">
      <c r="A215" s="32">
        <v>5218</v>
      </c>
      <c r="B215" s="51" t="s">
        <v>209</v>
      </c>
      <c r="C215" s="301">
        <f t="shared" si="25"/>
        <v>0</v>
      </c>
      <c r="D215" s="227">
        <v>0</v>
      </c>
      <c r="E215" s="54"/>
      <c r="F215" s="135">
        <f t="shared" si="29"/>
        <v>0</v>
      </c>
      <c r="G215" s="227"/>
      <c r="H215" s="228"/>
      <c r="I215" s="100">
        <f t="shared" si="30"/>
        <v>0</v>
      </c>
      <c r="J215" s="227">
        <v>0</v>
      </c>
      <c r="K215" s="228"/>
      <c r="L215" s="100">
        <f t="shared" si="31"/>
        <v>0</v>
      </c>
      <c r="M215" s="111"/>
      <c r="N215" s="54"/>
      <c r="O215" s="100">
        <f t="shared" si="32"/>
        <v>0</v>
      </c>
      <c r="P215" s="203"/>
    </row>
    <row r="216" spans="1:16" hidden="1" x14ac:dyDescent="0.25">
      <c r="A216" s="32">
        <v>5219</v>
      </c>
      <c r="B216" s="51" t="s">
        <v>210</v>
      </c>
      <c r="C216" s="301">
        <f t="shared" si="25"/>
        <v>0</v>
      </c>
      <c r="D216" s="227">
        <v>0</v>
      </c>
      <c r="E216" s="54"/>
      <c r="F216" s="135">
        <f t="shared" si="29"/>
        <v>0</v>
      </c>
      <c r="G216" s="227"/>
      <c r="H216" s="228"/>
      <c r="I216" s="100">
        <f t="shared" si="30"/>
        <v>0</v>
      </c>
      <c r="J216" s="227">
        <v>0</v>
      </c>
      <c r="K216" s="228"/>
      <c r="L216" s="100">
        <f t="shared" si="31"/>
        <v>0</v>
      </c>
      <c r="M216" s="111"/>
      <c r="N216" s="54"/>
      <c r="O216" s="100">
        <f t="shared" si="32"/>
        <v>0</v>
      </c>
      <c r="P216" s="203"/>
    </row>
    <row r="217" spans="1:16" hidden="1" x14ac:dyDescent="0.25">
      <c r="A217" s="98">
        <v>5220</v>
      </c>
      <c r="B217" s="51" t="s">
        <v>211</v>
      </c>
      <c r="C217" s="301">
        <f t="shared" si="25"/>
        <v>0</v>
      </c>
      <c r="D217" s="227">
        <v>0</v>
      </c>
      <c r="E217" s="54"/>
      <c r="F217" s="135">
        <f t="shared" si="29"/>
        <v>0</v>
      </c>
      <c r="G217" s="227"/>
      <c r="H217" s="228"/>
      <c r="I217" s="100">
        <f t="shared" si="30"/>
        <v>0</v>
      </c>
      <c r="J217" s="227">
        <v>0</v>
      </c>
      <c r="K217" s="228"/>
      <c r="L217" s="100">
        <f t="shared" si="31"/>
        <v>0</v>
      </c>
      <c r="M217" s="111"/>
      <c r="N217" s="54"/>
      <c r="O217" s="100">
        <f t="shared" si="32"/>
        <v>0</v>
      </c>
      <c r="P217" s="203"/>
    </row>
    <row r="218" spans="1:16" hidden="1" x14ac:dyDescent="0.25">
      <c r="A218" s="98">
        <v>5230</v>
      </c>
      <c r="B218" s="51" t="s">
        <v>212</v>
      </c>
      <c r="C218" s="301">
        <f t="shared" si="25"/>
        <v>0</v>
      </c>
      <c r="D218" s="278">
        <f>SUM(D219:D226)</f>
        <v>0</v>
      </c>
      <c r="E218" s="99">
        <f>SUM(E219:E226)</f>
        <v>0</v>
      </c>
      <c r="F218" s="135">
        <f t="shared" si="29"/>
        <v>0</v>
      </c>
      <c r="G218" s="278">
        <f>SUM(G219:G226)</f>
        <v>0</v>
      </c>
      <c r="H218" s="105">
        <f>SUM(H219:H226)</f>
        <v>0</v>
      </c>
      <c r="I218" s="100">
        <f t="shared" si="30"/>
        <v>0</v>
      </c>
      <c r="J218" s="278">
        <f>SUM(J219:J226)</f>
        <v>0</v>
      </c>
      <c r="K218" s="105">
        <f>SUM(K219:K226)</f>
        <v>0</v>
      </c>
      <c r="L218" s="100">
        <f t="shared" si="31"/>
        <v>0</v>
      </c>
      <c r="M218" s="121">
        <f>SUM(M219:M226)</f>
        <v>0</v>
      </c>
      <c r="N218" s="99">
        <f>SUM(N219:N226)</f>
        <v>0</v>
      </c>
      <c r="O218" s="100">
        <f t="shared" si="32"/>
        <v>0</v>
      </c>
      <c r="P218" s="203"/>
    </row>
    <row r="219" spans="1:16" hidden="1" x14ac:dyDescent="0.25">
      <c r="A219" s="32">
        <v>5231</v>
      </c>
      <c r="B219" s="51" t="s">
        <v>213</v>
      </c>
      <c r="C219" s="301">
        <f t="shared" si="25"/>
        <v>0</v>
      </c>
      <c r="D219" s="227">
        <v>0</v>
      </c>
      <c r="E219" s="54"/>
      <c r="F219" s="135">
        <f t="shared" si="29"/>
        <v>0</v>
      </c>
      <c r="G219" s="227"/>
      <c r="H219" s="228"/>
      <c r="I219" s="100">
        <f t="shared" si="30"/>
        <v>0</v>
      </c>
      <c r="J219" s="227">
        <v>0</v>
      </c>
      <c r="K219" s="228"/>
      <c r="L219" s="100">
        <f t="shared" si="31"/>
        <v>0</v>
      </c>
      <c r="M219" s="111"/>
      <c r="N219" s="54"/>
      <c r="O219" s="100">
        <f t="shared" si="32"/>
        <v>0</v>
      </c>
      <c r="P219" s="203"/>
    </row>
    <row r="220" spans="1:16" hidden="1" x14ac:dyDescent="0.25">
      <c r="A220" s="32">
        <v>5232</v>
      </c>
      <c r="B220" s="51" t="s">
        <v>214</v>
      </c>
      <c r="C220" s="301">
        <f t="shared" si="25"/>
        <v>0</v>
      </c>
      <c r="D220" s="227">
        <v>0</v>
      </c>
      <c r="E220" s="54"/>
      <c r="F220" s="135">
        <f t="shared" si="29"/>
        <v>0</v>
      </c>
      <c r="G220" s="227"/>
      <c r="H220" s="228"/>
      <c r="I220" s="100">
        <f t="shared" si="30"/>
        <v>0</v>
      </c>
      <c r="J220" s="227">
        <v>0</v>
      </c>
      <c r="K220" s="228"/>
      <c r="L220" s="100">
        <f t="shared" si="31"/>
        <v>0</v>
      </c>
      <c r="M220" s="111"/>
      <c r="N220" s="54"/>
      <c r="O220" s="100">
        <f t="shared" si="32"/>
        <v>0</v>
      </c>
      <c r="P220" s="203"/>
    </row>
    <row r="221" spans="1:16" hidden="1" x14ac:dyDescent="0.25">
      <c r="A221" s="32">
        <v>5233</v>
      </c>
      <c r="B221" s="51" t="s">
        <v>215</v>
      </c>
      <c r="C221" s="301">
        <f t="shared" si="25"/>
        <v>0</v>
      </c>
      <c r="D221" s="227">
        <v>0</v>
      </c>
      <c r="E221" s="54"/>
      <c r="F221" s="135">
        <f t="shared" si="29"/>
        <v>0</v>
      </c>
      <c r="G221" s="227"/>
      <c r="H221" s="228"/>
      <c r="I221" s="100">
        <f t="shared" si="30"/>
        <v>0</v>
      </c>
      <c r="J221" s="227">
        <v>0</v>
      </c>
      <c r="K221" s="228"/>
      <c r="L221" s="100">
        <f t="shared" si="31"/>
        <v>0</v>
      </c>
      <c r="M221" s="111"/>
      <c r="N221" s="54"/>
      <c r="O221" s="100">
        <f t="shared" si="32"/>
        <v>0</v>
      </c>
      <c r="P221" s="203"/>
    </row>
    <row r="222" spans="1:16" ht="24" hidden="1" x14ac:dyDescent="0.25">
      <c r="A222" s="32">
        <v>5234</v>
      </c>
      <c r="B222" s="51" t="s">
        <v>216</v>
      </c>
      <c r="C222" s="301">
        <f t="shared" si="25"/>
        <v>0</v>
      </c>
      <c r="D222" s="227">
        <v>0</v>
      </c>
      <c r="E222" s="54"/>
      <c r="F222" s="135">
        <f t="shared" si="29"/>
        <v>0</v>
      </c>
      <c r="G222" s="227"/>
      <c r="H222" s="228"/>
      <c r="I222" s="100">
        <f t="shared" si="30"/>
        <v>0</v>
      </c>
      <c r="J222" s="227">
        <v>0</v>
      </c>
      <c r="K222" s="228"/>
      <c r="L222" s="100">
        <f t="shared" si="31"/>
        <v>0</v>
      </c>
      <c r="M222" s="111"/>
      <c r="N222" s="54"/>
      <c r="O222" s="100">
        <f t="shared" si="32"/>
        <v>0</v>
      </c>
      <c r="P222" s="203"/>
    </row>
    <row r="223" spans="1:16" hidden="1" x14ac:dyDescent="0.25">
      <c r="A223" s="32">
        <v>5236</v>
      </c>
      <c r="B223" s="51" t="s">
        <v>217</v>
      </c>
      <c r="C223" s="301">
        <f t="shared" si="25"/>
        <v>0</v>
      </c>
      <c r="D223" s="227">
        <v>0</v>
      </c>
      <c r="E223" s="54"/>
      <c r="F223" s="135">
        <f t="shared" si="29"/>
        <v>0</v>
      </c>
      <c r="G223" s="227"/>
      <c r="H223" s="228"/>
      <c r="I223" s="100">
        <f t="shared" si="30"/>
        <v>0</v>
      </c>
      <c r="J223" s="227">
        <v>0</v>
      </c>
      <c r="K223" s="228"/>
      <c r="L223" s="100">
        <f t="shared" si="31"/>
        <v>0</v>
      </c>
      <c r="M223" s="111"/>
      <c r="N223" s="54"/>
      <c r="O223" s="100">
        <f t="shared" si="32"/>
        <v>0</v>
      </c>
      <c r="P223" s="203"/>
    </row>
    <row r="224" spans="1:16" hidden="1" x14ac:dyDescent="0.25">
      <c r="A224" s="32">
        <v>5237</v>
      </c>
      <c r="B224" s="51" t="s">
        <v>218</v>
      </c>
      <c r="C224" s="301">
        <f t="shared" si="25"/>
        <v>0</v>
      </c>
      <c r="D224" s="227">
        <v>0</v>
      </c>
      <c r="E224" s="54"/>
      <c r="F224" s="135">
        <f t="shared" si="29"/>
        <v>0</v>
      </c>
      <c r="G224" s="227"/>
      <c r="H224" s="228"/>
      <c r="I224" s="100">
        <f t="shared" si="30"/>
        <v>0</v>
      </c>
      <c r="J224" s="227">
        <v>0</v>
      </c>
      <c r="K224" s="228"/>
      <c r="L224" s="100">
        <f t="shared" si="31"/>
        <v>0</v>
      </c>
      <c r="M224" s="111"/>
      <c r="N224" s="54"/>
      <c r="O224" s="100">
        <f t="shared" si="32"/>
        <v>0</v>
      </c>
      <c r="P224" s="203"/>
    </row>
    <row r="225" spans="1:16" ht="24" hidden="1" x14ac:dyDescent="0.25">
      <c r="A225" s="32">
        <v>5238</v>
      </c>
      <c r="B225" s="51" t="s">
        <v>219</v>
      </c>
      <c r="C225" s="301">
        <f t="shared" si="25"/>
        <v>0</v>
      </c>
      <c r="D225" s="227">
        <v>0</v>
      </c>
      <c r="E225" s="54"/>
      <c r="F225" s="135">
        <f t="shared" si="29"/>
        <v>0</v>
      </c>
      <c r="G225" s="227"/>
      <c r="H225" s="228"/>
      <c r="I225" s="100">
        <f t="shared" si="30"/>
        <v>0</v>
      </c>
      <c r="J225" s="227">
        <v>0</v>
      </c>
      <c r="K225" s="228"/>
      <c r="L225" s="100">
        <f t="shared" si="31"/>
        <v>0</v>
      </c>
      <c r="M225" s="111"/>
      <c r="N225" s="54"/>
      <c r="O225" s="100">
        <f t="shared" si="32"/>
        <v>0</v>
      </c>
      <c r="P225" s="203"/>
    </row>
    <row r="226" spans="1:16" ht="24" hidden="1" x14ac:dyDescent="0.25">
      <c r="A226" s="32">
        <v>5239</v>
      </c>
      <c r="B226" s="51" t="s">
        <v>220</v>
      </c>
      <c r="C226" s="301">
        <f t="shared" si="25"/>
        <v>0</v>
      </c>
      <c r="D226" s="227">
        <v>0</v>
      </c>
      <c r="E226" s="54"/>
      <c r="F226" s="135">
        <f t="shared" si="29"/>
        <v>0</v>
      </c>
      <c r="G226" s="227"/>
      <c r="H226" s="228"/>
      <c r="I226" s="100">
        <f t="shared" si="30"/>
        <v>0</v>
      </c>
      <c r="J226" s="227">
        <v>0</v>
      </c>
      <c r="K226" s="228"/>
      <c r="L226" s="100">
        <f t="shared" si="31"/>
        <v>0</v>
      </c>
      <c r="M226" s="111"/>
      <c r="N226" s="54"/>
      <c r="O226" s="100">
        <f t="shared" si="32"/>
        <v>0</v>
      </c>
      <c r="P226" s="203"/>
    </row>
    <row r="227" spans="1:16" ht="24" hidden="1" x14ac:dyDescent="0.25">
      <c r="A227" s="98">
        <v>5240</v>
      </c>
      <c r="B227" s="51" t="s">
        <v>221</v>
      </c>
      <c r="C227" s="301">
        <f t="shared" si="25"/>
        <v>0</v>
      </c>
      <c r="D227" s="227">
        <v>0</v>
      </c>
      <c r="E227" s="54"/>
      <c r="F227" s="135">
        <f t="shared" si="29"/>
        <v>0</v>
      </c>
      <c r="G227" s="227"/>
      <c r="H227" s="228"/>
      <c r="I227" s="100">
        <f t="shared" si="30"/>
        <v>0</v>
      </c>
      <c r="J227" s="227">
        <v>0</v>
      </c>
      <c r="K227" s="228"/>
      <c r="L227" s="100">
        <f t="shared" si="31"/>
        <v>0</v>
      </c>
      <c r="M227" s="111"/>
      <c r="N227" s="54"/>
      <c r="O227" s="100">
        <f t="shared" si="32"/>
        <v>0</v>
      </c>
      <c r="P227" s="203"/>
    </row>
    <row r="228" spans="1:16" hidden="1" x14ac:dyDescent="0.25">
      <c r="A228" s="98">
        <v>5250</v>
      </c>
      <c r="B228" s="51" t="s">
        <v>222</v>
      </c>
      <c r="C228" s="301">
        <f t="shared" si="25"/>
        <v>0</v>
      </c>
      <c r="D228" s="227">
        <v>0</v>
      </c>
      <c r="E228" s="54"/>
      <c r="F228" s="135">
        <f t="shared" si="29"/>
        <v>0</v>
      </c>
      <c r="G228" s="227"/>
      <c r="H228" s="228"/>
      <c r="I228" s="100">
        <f t="shared" si="30"/>
        <v>0</v>
      </c>
      <c r="J228" s="227">
        <v>0</v>
      </c>
      <c r="K228" s="228"/>
      <c r="L228" s="100">
        <f t="shared" si="31"/>
        <v>0</v>
      </c>
      <c r="M228" s="111"/>
      <c r="N228" s="54"/>
      <c r="O228" s="100">
        <f t="shared" si="32"/>
        <v>0</v>
      </c>
      <c r="P228" s="203"/>
    </row>
    <row r="229" spans="1:16" hidden="1" x14ac:dyDescent="0.25">
      <c r="A229" s="98">
        <v>5260</v>
      </c>
      <c r="B229" s="51" t="s">
        <v>223</v>
      </c>
      <c r="C229" s="301">
        <f t="shared" si="25"/>
        <v>0</v>
      </c>
      <c r="D229" s="278">
        <f>SUM(D230)</f>
        <v>0</v>
      </c>
      <c r="E229" s="99">
        <f>SUM(E230)</f>
        <v>0</v>
      </c>
      <c r="F229" s="135">
        <f t="shared" si="29"/>
        <v>0</v>
      </c>
      <c r="G229" s="278">
        <f>SUM(G230)</f>
        <v>0</v>
      </c>
      <c r="H229" s="105">
        <f>SUM(H230)</f>
        <v>0</v>
      </c>
      <c r="I229" s="100">
        <f t="shared" si="30"/>
        <v>0</v>
      </c>
      <c r="J229" s="278">
        <f>SUM(J230)</f>
        <v>0</v>
      </c>
      <c r="K229" s="105">
        <f>SUM(K230)</f>
        <v>0</v>
      </c>
      <c r="L229" s="100">
        <f t="shared" si="31"/>
        <v>0</v>
      </c>
      <c r="M229" s="121">
        <f>SUM(M230)</f>
        <v>0</v>
      </c>
      <c r="N229" s="99">
        <f>SUM(N230)</f>
        <v>0</v>
      </c>
      <c r="O229" s="100">
        <f t="shared" si="32"/>
        <v>0</v>
      </c>
      <c r="P229" s="203"/>
    </row>
    <row r="230" spans="1:16" ht="24" hidden="1" x14ac:dyDescent="0.25">
      <c r="A230" s="32">
        <v>5269</v>
      </c>
      <c r="B230" s="51" t="s">
        <v>224</v>
      </c>
      <c r="C230" s="301">
        <f t="shared" si="25"/>
        <v>0</v>
      </c>
      <c r="D230" s="227">
        <v>0</v>
      </c>
      <c r="E230" s="54"/>
      <c r="F230" s="135">
        <f t="shared" si="29"/>
        <v>0</v>
      </c>
      <c r="G230" s="227"/>
      <c r="H230" s="228"/>
      <c r="I230" s="100">
        <f t="shared" si="30"/>
        <v>0</v>
      </c>
      <c r="J230" s="227">
        <v>0</v>
      </c>
      <c r="K230" s="228"/>
      <c r="L230" s="100">
        <f t="shared" si="31"/>
        <v>0</v>
      </c>
      <c r="M230" s="111"/>
      <c r="N230" s="54"/>
      <c r="O230" s="100">
        <f t="shared" si="32"/>
        <v>0</v>
      </c>
      <c r="P230" s="203"/>
    </row>
    <row r="231" spans="1:16" ht="24" hidden="1" x14ac:dyDescent="0.25">
      <c r="A231" s="95">
        <v>5270</v>
      </c>
      <c r="B231" s="72" t="s">
        <v>225</v>
      </c>
      <c r="C231" s="283">
        <f t="shared" si="25"/>
        <v>0</v>
      </c>
      <c r="D231" s="279">
        <v>0</v>
      </c>
      <c r="E231" s="101"/>
      <c r="F231" s="276">
        <f t="shared" si="29"/>
        <v>0</v>
      </c>
      <c r="G231" s="279"/>
      <c r="H231" s="280"/>
      <c r="I231" s="97">
        <f t="shared" si="30"/>
        <v>0</v>
      </c>
      <c r="J231" s="279">
        <v>0</v>
      </c>
      <c r="K231" s="280"/>
      <c r="L231" s="97">
        <f t="shared" si="31"/>
        <v>0</v>
      </c>
      <c r="M231" s="172"/>
      <c r="N231" s="101"/>
      <c r="O231" s="97">
        <f t="shared" si="32"/>
        <v>0</v>
      </c>
      <c r="P231" s="255"/>
    </row>
    <row r="232" spans="1:16" x14ac:dyDescent="0.25">
      <c r="A232" s="89">
        <v>6000</v>
      </c>
      <c r="B232" s="89" t="s">
        <v>226</v>
      </c>
      <c r="C232" s="496">
        <f t="shared" si="25"/>
        <v>2000</v>
      </c>
      <c r="D232" s="270">
        <f>D233+D253+D260</f>
        <v>2000</v>
      </c>
      <c r="E232" s="91">
        <f>E233+E253+E260</f>
        <v>0</v>
      </c>
      <c r="F232" s="271">
        <f t="shared" si="29"/>
        <v>2000</v>
      </c>
      <c r="G232" s="270">
        <f>G233+G253+G260</f>
        <v>0</v>
      </c>
      <c r="H232" s="272">
        <f>H233+H253+H260</f>
        <v>0</v>
      </c>
      <c r="I232" s="92">
        <f t="shared" si="30"/>
        <v>0</v>
      </c>
      <c r="J232" s="270">
        <f>J233+J253+J260</f>
        <v>0</v>
      </c>
      <c r="K232" s="272">
        <f>K233+K253+K260</f>
        <v>0</v>
      </c>
      <c r="L232" s="92">
        <f t="shared" si="31"/>
        <v>0</v>
      </c>
      <c r="M232" s="123">
        <f>M233+M253+M260</f>
        <v>0</v>
      </c>
      <c r="N232" s="91">
        <f>N233+N253+N260</f>
        <v>0</v>
      </c>
      <c r="O232" s="92">
        <f t="shared" si="32"/>
        <v>0</v>
      </c>
      <c r="P232" s="355"/>
    </row>
    <row r="233" spans="1:16" hidden="1" x14ac:dyDescent="0.25">
      <c r="A233" s="64">
        <v>6200</v>
      </c>
      <c r="B233" s="108" t="s">
        <v>227</v>
      </c>
      <c r="C233" s="115">
        <f>F233+I233+L233+O233</f>
        <v>0</v>
      </c>
      <c r="D233" s="294">
        <f>SUM(D234,D235,D237,D240,D246,D247,D248)</f>
        <v>0</v>
      </c>
      <c r="E233" s="116">
        <f>SUM(E234,E235,E237,E240,E246,E247,E248)</f>
        <v>0</v>
      </c>
      <c r="F233" s="295">
        <f>D233+E233</f>
        <v>0</v>
      </c>
      <c r="G233" s="294">
        <f>SUM(G234,G235,G237,G240,G246,G247,G248)</f>
        <v>0</v>
      </c>
      <c r="H233" s="296">
        <f>SUM(H234,H235,H237,H240,H246,H247,H248)</f>
        <v>0</v>
      </c>
      <c r="I233" s="274">
        <f t="shared" si="30"/>
        <v>0</v>
      </c>
      <c r="J233" s="294">
        <f>SUM(J234,J235,J237,J240,J246,J247,J248)</f>
        <v>0</v>
      </c>
      <c r="K233" s="296">
        <f>SUM(K234,K235,K237,K240,K246,K247,K248)</f>
        <v>0</v>
      </c>
      <c r="L233" s="274">
        <f t="shared" si="31"/>
        <v>0</v>
      </c>
      <c r="M233" s="124">
        <f>SUM(M234,M235,M237,M240,M246,M247,M248)</f>
        <v>0</v>
      </c>
      <c r="N233" s="116">
        <f>SUM(N234,N235,N237,N240,N246,N247,N248)</f>
        <v>0</v>
      </c>
      <c r="O233" s="274">
        <f t="shared" si="32"/>
        <v>0</v>
      </c>
      <c r="P233" s="275"/>
    </row>
    <row r="234" spans="1:16" ht="24" hidden="1" x14ac:dyDescent="0.25">
      <c r="A234" s="155">
        <v>6220</v>
      </c>
      <c r="B234" s="46" t="s">
        <v>228</v>
      </c>
      <c r="C234" s="126">
        <f t="shared" si="25"/>
        <v>0</v>
      </c>
      <c r="D234" s="221">
        <v>0</v>
      </c>
      <c r="E234" s="49"/>
      <c r="F234" s="277">
        <f t="shared" si="29"/>
        <v>0</v>
      </c>
      <c r="G234" s="221"/>
      <c r="H234" s="222"/>
      <c r="I234" s="104">
        <f t="shared" si="30"/>
        <v>0</v>
      </c>
      <c r="J234" s="221">
        <v>0</v>
      </c>
      <c r="K234" s="222"/>
      <c r="L234" s="104">
        <f t="shared" si="31"/>
        <v>0</v>
      </c>
      <c r="M234" s="170"/>
      <c r="N234" s="49"/>
      <c r="O234" s="104">
        <f t="shared" si="32"/>
        <v>0</v>
      </c>
      <c r="P234" s="198"/>
    </row>
    <row r="235" spans="1:16" hidden="1" x14ac:dyDescent="0.25">
      <c r="A235" s="98">
        <v>6230</v>
      </c>
      <c r="B235" s="51" t="s">
        <v>229</v>
      </c>
      <c r="C235" s="127">
        <f t="shared" si="25"/>
        <v>0</v>
      </c>
      <c r="D235" s="278">
        <f>SUM(D236)</f>
        <v>0</v>
      </c>
      <c r="E235" s="105">
        <f>SUM(E236)</f>
        <v>0</v>
      </c>
      <c r="F235" s="135">
        <f t="shared" si="29"/>
        <v>0</v>
      </c>
      <c r="G235" s="278">
        <f>SUM(G236)</f>
        <v>0</v>
      </c>
      <c r="H235" s="105">
        <f>SUM(H236)</f>
        <v>0</v>
      </c>
      <c r="I235" s="100">
        <f t="shared" si="30"/>
        <v>0</v>
      </c>
      <c r="J235" s="278">
        <f>SUM(J236)</f>
        <v>0</v>
      </c>
      <c r="K235" s="105">
        <f>SUM(K236)</f>
        <v>0</v>
      </c>
      <c r="L235" s="100">
        <f t="shared" si="31"/>
        <v>0</v>
      </c>
      <c r="M235" s="278">
        <f>SUM(M236)</f>
        <v>0</v>
      </c>
      <c r="N235" s="105">
        <f>SUM(N236)</f>
        <v>0</v>
      </c>
      <c r="O235" s="100">
        <f t="shared" si="32"/>
        <v>0</v>
      </c>
      <c r="P235" s="203"/>
    </row>
    <row r="236" spans="1:16" ht="24" hidden="1" x14ac:dyDescent="0.25">
      <c r="A236" s="32">
        <v>6239</v>
      </c>
      <c r="B236" s="46" t="s">
        <v>230</v>
      </c>
      <c r="C236" s="127">
        <f t="shared" si="25"/>
        <v>0</v>
      </c>
      <c r="D236" s="227">
        <v>0</v>
      </c>
      <c r="E236" s="54"/>
      <c r="F236" s="135">
        <f t="shared" si="29"/>
        <v>0</v>
      </c>
      <c r="G236" s="227"/>
      <c r="H236" s="228"/>
      <c r="I236" s="100">
        <f t="shared" si="30"/>
        <v>0</v>
      </c>
      <c r="J236" s="227">
        <v>0</v>
      </c>
      <c r="K236" s="228"/>
      <c r="L236" s="100">
        <f t="shared" si="31"/>
        <v>0</v>
      </c>
      <c r="M236" s="111"/>
      <c r="N236" s="54"/>
      <c r="O236" s="100">
        <f t="shared" si="32"/>
        <v>0</v>
      </c>
      <c r="P236" s="203"/>
    </row>
    <row r="237" spans="1:16" ht="24" hidden="1" x14ac:dyDescent="0.25">
      <c r="A237" s="98">
        <v>6240</v>
      </c>
      <c r="B237" s="51" t="s">
        <v>231</v>
      </c>
      <c r="C237" s="127">
        <f t="shared" si="25"/>
        <v>0</v>
      </c>
      <c r="D237" s="278">
        <f>SUM(D238:D239)</f>
        <v>0</v>
      </c>
      <c r="E237" s="99">
        <f>SUM(E238:E239)</f>
        <v>0</v>
      </c>
      <c r="F237" s="135">
        <f t="shared" si="29"/>
        <v>0</v>
      </c>
      <c r="G237" s="278">
        <f>SUM(G238:G239)</f>
        <v>0</v>
      </c>
      <c r="H237" s="105">
        <f>SUM(H238:H239)</f>
        <v>0</v>
      </c>
      <c r="I237" s="100">
        <f t="shared" si="30"/>
        <v>0</v>
      </c>
      <c r="J237" s="278">
        <f>SUM(J238:J239)</f>
        <v>0</v>
      </c>
      <c r="K237" s="105">
        <f>SUM(K238:K239)</f>
        <v>0</v>
      </c>
      <c r="L237" s="100">
        <f t="shared" si="31"/>
        <v>0</v>
      </c>
      <c r="M237" s="121">
        <f>SUM(M238:M239)</f>
        <v>0</v>
      </c>
      <c r="N237" s="99">
        <f>SUM(N238:N239)</f>
        <v>0</v>
      </c>
      <c r="O237" s="100">
        <f t="shared" si="32"/>
        <v>0</v>
      </c>
      <c r="P237" s="203"/>
    </row>
    <row r="238" spans="1:16" hidden="1" x14ac:dyDescent="0.25">
      <c r="A238" s="32">
        <v>6241</v>
      </c>
      <c r="B238" s="51" t="s">
        <v>232</v>
      </c>
      <c r="C238" s="127">
        <f t="shared" si="25"/>
        <v>0</v>
      </c>
      <c r="D238" s="227">
        <v>0</v>
      </c>
      <c r="E238" s="54"/>
      <c r="F238" s="135">
        <f t="shared" si="29"/>
        <v>0</v>
      </c>
      <c r="G238" s="227"/>
      <c r="H238" s="228"/>
      <c r="I238" s="100">
        <f t="shared" si="30"/>
        <v>0</v>
      </c>
      <c r="J238" s="227">
        <v>0</v>
      </c>
      <c r="K238" s="228"/>
      <c r="L238" s="100">
        <f t="shared" si="31"/>
        <v>0</v>
      </c>
      <c r="M238" s="111"/>
      <c r="N238" s="54"/>
      <c r="O238" s="100">
        <f t="shared" si="32"/>
        <v>0</v>
      </c>
      <c r="P238" s="203"/>
    </row>
    <row r="239" spans="1:16" hidden="1" x14ac:dyDescent="0.25">
      <c r="A239" s="32">
        <v>6242</v>
      </c>
      <c r="B239" s="51" t="s">
        <v>233</v>
      </c>
      <c r="C239" s="127">
        <f t="shared" si="25"/>
        <v>0</v>
      </c>
      <c r="D239" s="227">
        <v>0</v>
      </c>
      <c r="E239" s="54"/>
      <c r="F239" s="135">
        <f t="shared" si="29"/>
        <v>0</v>
      </c>
      <c r="G239" s="227"/>
      <c r="H239" s="228"/>
      <c r="I239" s="100">
        <f t="shared" si="30"/>
        <v>0</v>
      </c>
      <c r="J239" s="227">
        <v>0</v>
      </c>
      <c r="K239" s="228"/>
      <c r="L239" s="100">
        <f t="shared" si="31"/>
        <v>0</v>
      </c>
      <c r="M239" s="111"/>
      <c r="N239" s="54"/>
      <c r="O239" s="100">
        <f t="shared" si="32"/>
        <v>0</v>
      </c>
      <c r="P239" s="203"/>
    </row>
    <row r="240" spans="1:16" ht="24" hidden="1" x14ac:dyDescent="0.25">
      <c r="A240" s="98">
        <v>6250</v>
      </c>
      <c r="B240" s="51" t="s">
        <v>234</v>
      </c>
      <c r="C240" s="127">
        <f t="shared" si="25"/>
        <v>0</v>
      </c>
      <c r="D240" s="278">
        <f>SUM(D241:D245)</f>
        <v>0</v>
      </c>
      <c r="E240" s="99">
        <f>SUM(E241:E245)</f>
        <v>0</v>
      </c>
      <c r="F240" s="135">
        <f t="shared" si="29"/>
        <v>0</v>
      </c>
      <c r="G240" s="278">
        <f>SUM(G241:G245)</f>
        <v>0</v>
      </c>
      <c r="H240" s="105">
        <f>SUM(H241:H245)</f>
        <v>0</v>
      </c>
      <c r="I240" s="100">
        <f t="shared" si="30"/>
        <v>0</v>
      </c>
      <c r="J240" s="278">
        <f>SUM(J241:J245)</f>
        <v>0</v>
      </c>
      <c r="K240" s="105">
        <f>SUM(K241:K245)</f>
        <v>0</v>
      </c>
      <c r="L240" s="100">
        <f t="shared" si="31"/>
        <v>0</v>
      </c>
      <c r="M240" s="121">
        <f>SUM(M241:M245)</f>
        <v>0</v>
      </c>
      <c r="N240" s="99">
        <f>SUM(N241:N245)</f>
        <v>0</v>
      </c>
      <c r="O240" s="100">
        <f t="shared" si="32"/>
        <v>0</v>
      </c>
      <c r="P240" s="203"/>
    </row>
    <row r="241" spans="1:16" hidden="1" x14ac:dyDescent="0.25">
      <c r="A241" s="32">
        <v>6252</v>
      </c>
      <c r="B241" s="51" t="s">
        <v>235</v>
      </c>
      <c r="C241" s="127">
        <f t="shared" si="25"/>
        <v>0</v>
      </c>
      <c r="D241" s="227">
        <v>0</v>
      </c>
      <c r="E241" s="54"/>
      <c r="F241" s="135">
        <f t="shared" si="29"/>
        <v>0</v>
      </c>
      <c r="G241" s="227"/>
      <c r="H241" s="228"/>
      <c r="I241" s="100">
        <f t="shared" si="30"/>
        <v>0</v>
      </c>
      <c r="J241" s="227">
        <v>0</v>
      </c>
      <c r="K241" s="228"/>
      <c r="L241" s="100">
        <f t="shared" si="31"/>
        <v>0</v>
      </c>
      <c r="M241" s="111"/>
      <c r="N241" s="54"/>
      <c r="O241" s="100">
        <f t="shared" si="32"/>
        <v>0</v>
      </c>
      <c r="P241" s="203"/>
    </row>
    <row r="242" spans="1:16" hidden="1" x14ac:dyDescent="0.25">
      <c r="A242" s="32">
        <v>6253</v>
      </c>
      <c r="B242" s="51" t="s">
        <v>236</v>
      </c>
      <c r="C242" s="127">
        <f t="shared" si="25"/>
        <v>0</v>
      </c>
      <c r="D242" s="227">
        <v>0</v>
      </c>
      <c r="E242" s="54"/>
      <c r="F242" s="135">
        <f t="shared" si="29"/>
        <v>0</v>
      </c>
      <c r="G242" s="227"/>
      <c r="H242" s="228"/>
      <c r="I242" s="100">
        <f t="shared" si="30"/>
        <v>0</v>
      </c>
      <c r="J242" s="227">
        <v>0</v>
      </c>
      <c r="K242" s="228"/>
      <c r="L242" s="100">
        <f t="shared" si="31"/>
        <v>0</v>
      </c>
      <c r="M242" s="111"/>
      <c r="N242" s="54"/>
      <c r="O242" s="100">
        <f t="shared" si="32"/>
        <v>0</v>
      </c>
      <c r="P242" s="203"/>
    </row>
    <row r="243" spans="1:16" ht="24" hidden="1" x14ac:dyDescent="0.25">
      <c r="A243" s="32">
        <v>6254</v>
      </c>
      <c r="B243" s="51" t="s">
        <v>237</v>
      </c>
      <c r="C243" s="127">
        <f t="shared" si="25"/>
        <v>0</v>
      </c>
      <c r="D243" s="227">
        <v>0</v>
      </c>
      <c r="E243" s="54"/>
      <c r="F243" s="135">
        <f t="shared" si="29"/>
        <v>0</v>
      </c>
      <c r="G243" s="227"/>
      <c r="H243" s="228"/>
      <c r="I243" s="100">
        <f t="shared" si="30"/>
        <v>0</v>
      </c>
      <c r="J243" s="227">
        <v>0</v>
      </c>
      <c r="K243" s="228"/>
      <c r="L243" s="100">
        <f t="shared" si="31"/>
        <v>0</v>
      </c>
      <c r="M243" s="111"/>
      <c r="N243" s="54"/>
      <c r="O243" s="100">
        <f t="shared" si="32"/>
        <v>0</v>
      </c>
      <c r="P243" s="203"/>
    </row>
    <row r="244" spans="1:16" ht="24" hidden="1" x14ac:dyDescent="0.25">
      <c r="A244" s="32">
        <v>6255</v>
      </c>
      <c r="B244" s="51" t="s">
        <v>238</v>
      </c>
      <c r="C244" s="127">
        <f t="shared" si="25"/>
        <v>0</v>
      </c>
      <c r="D244" s="227">
        <v>0</v>
      </c>
      <c r="E244" s="54"/>
      <c r="F244" s="135">
        <f t="shared" si="29"/>
        <v>0</v>
      </c>
      <c r="G244" s="227"/>
      <c r="H244" s="228"/>
      <c r="I244" s="100">
        <f t="shared" si="30"/>
        <v>0</v>
      </c>
      <c r="J244" s="227">
        <v>0</v>
      </c>
      <c r="K244" s="228"/>
      <c r="L244" s="100">
        <f t="shared" si="31"/>
        <v>0</v>
      </c>
      <c r="M244" s="111"/>
      <c r="N244" s="54"/>
      <c r="O244" s="100">
        <f t="shared" si="32"/>
        <v>0</v>
      </c>
      <c r="P244" s="203"/>
    </row>
    <row r="245" spans="1:16" hidden="1" x14ac:dyDescent="0.25">
      <c r="A245" s="32">
        <v>6259</v>
      </c>
      <c r="B245" s="51" t="s">
        <v>239</v>
      </c>
      <c r="C245" s="127">
        <f t="shared" si="25"/>
        <v>0</v>
      </c>
      <c r="D245" s="227">
        <v>0</v>
      </c>
      <c r="E245" s="54"/>
      <c r="F245" s="135">
        <f t="shared" si="29"/>
        <v>0</v>
      </c>
      <c r="G245" s="227"/>
      <c r="H245" s="228"/>
      <c r="I245" s="100">
        <f t="shared" si="30"/>
        <v>0</v>
      </c>
      <c r="J245" s="227">
        <v>0</v>
      </c>
      <c r="K245" s="228"/>
      <c r="L245" s="100">
        <f t="shared" si="31"/>
        <v>0</v>
      </c>
      <c r="M245" s="111"/>
      <c r="N245" s="54"/>
      <c r="O245" s="100">
        <f t="shared" si="32"/>
        <v>0</v>
      </c>
      <c r="P245" s="203"/>
    </row>
    <row r="246" spans="1:16" ht="24" hidden="1" x14ac:dyDescent="0.25">
      <c r="A246" s="98">
        <v>6260</v>
      </c>
      <c r="B246" s="51" t="s">
        <v>240</v>
      </c>
      <c r="C246" s="127">
        <f t="shared" si="25"/>
        <v>0</v>
      </c>
      <c r="D246" s="227">
        <v>0</v>
      </c>
      <c r="E246" s="54"/>
      <c r="F246" s="135">
        <f t="shared" ref="F246:F275" si="36">D246+E246</f>
        <v>0</v>
      </c>
      <c r="G246" s="227"/>
      <c r="H246" s="228"/>
      <c r="I246" s="100">
        <f t="shared" ref="I246:I275" si="37">G246+H246</f>
        <v>0</v>
      </c>
      <c r="J246" s="227">
        <v>0</v>
      </c>
      <c r="K246" s="228"/>
      <c r="L246" s="100">
        <f t="shared" ref="L246:L275" si="38">J246+K246</f>
        <v>0</v>
      </c>
      <c r="M246" s="111"/>
      <c r="N246" s="54"/>
      <c r="O246" s="100">
        <f t="shared" ref="O246:O275" si="39">M246+N246</f>
        <v>0</v>
      </c>
      <c r="P246" s="203"/>
    </row>
    <row r="247" spans="1:16" hidden="1" x14ac:dyDescent="0.25">
      <c r="A247" s="98">
        <v>6270</v>
      </c>
      <c r="B247" s="51" t="s">
        <v>241</v>
      </c>
      <c r="C247" s="127">
        <f t="shared" si="25"/>
        <v>0</v>
      </c>
      <c r="D247" s="227">
        <v>0</v>
      </c>
      <c r="E247" s="54"/>
      <c r="F247" s="135">
        <f t="shared" si="36"/>
        <v>0</v>
      </c>
      <c r="G247" s="227"/>
      <c r="H247" s="228"/>
      <c r="I247" s="100">
        <f t="shared" si="37"/>
        <v>0</v>
      </c>
      <c r="J247" s="227">
        <v>0</v>
      </c>
      <c r="K247" s="228"/>
      <c r="L247" s="100">
        <f t="shared" si="38"/>
        <v>0</v>
      </c>
      <c r="M247" s="111"/>
      <c r="N247" s="54"/>
      <c r="O247" s="100">
        <f t="shared" si="39"/>
        <v>0</v>
      </c>
      <c r="P247" s="203"/>
    </row>
    <row r="248" spans="1:16" ht="24" hidden="1" x14ac:dyDescent="0.25">
      <c r="A248" s="155">
        <v>6290</v>
      </c>
      <c r="B248" s="46" t="s">
        <v>242</v>
      </c>
      <c r="C248" s="127">
        <f t="shared" si="25"/>
        <v>0</v>
      </c>
      <c r="D248" s="281">
        <f>SUM(D249:D252)</f>
        <v>0</v>
      </c>
      <c r="E248" s="103">
        <f>SUM(E249:E252)</f>
        <v>0</v>
      </c>
      <c r="F248" s="277">
        <f t="shared" si="36"/>
        <v>0</v>
      </c>
      <c r="G248" s="281">
        <f>SUM(G249:G252)</f>
        <v>0</v>
      </c>
      <c r="H248" s="282">
        <f t="shared" ref="H248" si="40">SUM(H249:H252)</f>
        <v>0</v>
      </c>
      <c r="I248" s="104">
        <f t="shared" si="37"/>
        <v>0</v>
      </c>
      <c r="J248" s="281">
        <f>SUM(J249:J252)</f>
        <v>0</v>
      </c>
      <c r="K248" s="282">
        <f t="shared" ref="K248" si="41">SUM(K249:K252)</f>
        <v>0</v>
      </c>
      <c r="L248" s="104">
        <f t="shared" si="38"/>
        <v>0</v>
      </c>
      <c r="M248" s="128">
        <f t="shared" ref="M248:N248" si="42">SUM(M249:M252)</f>
        <v>0</v>
      </c>
      <c r="N248" s="289">
        <f t="shared" si="42"/>
        <v>0</v>
      </c>
      <c r="O248" s="290">
        <f t="shared" si="39"/>
        <v>0</v>
      </c>
      <c r="P248" s="291"/>
    </row>
    <row r="249" spans="1:16" hidden="1" x14ac:dyDescent="0.25">
      <c r="A249" s="32">
        <v>6291</v>
      </c>
      <c r="B249" s="51" t="s">
        <v>243</v>
      </c>
      <c r="C249" s="127">
        <f t="shared" si="25"/>
        <v>0</v>
      </c>
      <c r="D249" s="227">
        <v>0</v>
      </c>
      <c r="E249" s="54"/>
      <c r="F249" s="135">
        <f t="shared" si="36"/>
        <v>0</v>
      </c>
      <c r="G249" s="227"/>
      <c r="H249" s="228"/>
      <c r="I249" s="100">
        <f t="shared" si="37"/>
        <v>0</v>
      </c>
      <c r="J249" s="227">
        <v>0</v>
      </c>
      <c r="K249" s="228"/>
      <c r="L249" s="100">
        <f t="shared" si="38"/>
        <v>0</v>
      </c>
      <c r="M249" s="111"/>
      <c r="N249" s="54"/>
      <c r="O249" s="100">
        <f t="shared" si="39"/>
        <v>0</v>
      </c>
      <c r="P249" s="203"/>
    </row>
    <row r="250" spans="1:16" hidden="1" x14ac:dyDescent="0.25">
      <c r="A250" s="32">
        <v>6292</v>
      </c>
      <c r="B250" s="51" t="s">
        <v>244</v>
      </c>
      <c r="C250" s="127">
        <f t="shared" si="25"/>
        <v>0</v>
      </c>
      <c r="D250" s="227">
        <v>0</v>
      </c>
      <c r="E250" s="54"/>
      <c r="F250" s="135">
        <f t="shared" si="36"/>
        <v>0</v>
      </c>
      <c r="G250" s="227"/>
      <c r="H250" s="228"/>
      <c r="I250" s="100">
        <f t="shared" si="37"/>
        <v>0</v>
      </c>
      <c r="J250" s="227">
        <v>0</v>
      </c>
      <c r="K250" s="228"/>
      <c r="L250" s="100">
        <f t="shared" si="38"/>
        <v>0</v>
      </c>
      <c r="M250" s="111"/>
      <c r="N250" s="54"/>
      <c r="O250" s="100">
        <f t="shared" si="39"/>
        <v>0</v>
      </c>
      <c r="P250" s="203"/>
    </row>
    <row r="251" spans="1:16" ht="72" hidden="1" x14ac:dyDescent="0.25">
      <c r="A251" s="32">
        <v>6296</v>
      </c>
      <c r="B251" s="51" t="s">
        <v>245</v>
      </c>
      <c r="C251" s="127">
        <f t="shared" si="25"/>
        <v>0</v>
      </c>
      <c r="D251" s="227">
        <v>0</v>
      </c>
      <c r="E251" s="54"/>
      <c r="F251" s="135">
        <f t="shared" si="36"/>
        <v>0</v>
      </c>
      <c r="G251" s="227"/>
      <c r="H251" s="228"/>
      <c r="I251" s="100">
        <f t="shared" si="37"/>
        <v>0</v>
      </c>
      <c r="J251" s="227">
        <v>0</v>
      </c>
      <c r="K251" s="228"/>
      <c r="L251" s="100">
        <f t="shared" si="38"/>
        <v>0</v>
      </c>
      <c r="M251" s="111"/>
      <c r="N251" s="54"/>
      <c r="O251" s="100">
        <f t="shared" si="39"/>
        <v>0</v>
      </c>
      <c r="P251" s="203"/>
    </row>
    <row r="252" spans="1:16" ht="36" hidden="1" x14ac:dyDescent="0.25">
      <c r="A252" s="32">
        <v>6299</v>
      </c>
      <c r="B252" s="51" t="s">
        <v>246</v>
      </c>
      <c r="C252" s="127">
        <f t="shared" si="25"/>
        <v>0</v>
      </c>
      <c r="D252" s="227">
        <v>0</v>
      </c>
      <c r="E252" s="54"/>
      <c r="F252" s="135">
        <f t="shared" si="36"/>
        <v>0</v>
      </c>
      <c r="G252" s="227"/>
      <c r="H252" s="228"/>
      <c r="I252" s="100">
        <f t="shared" si="37"/>
        <v>0</v>
      </c>
      <c r="J252" s="227">
        <v>0</v>
      </c>
      <c r="K252" s="228"/>
      <c r="L252" s="100">
        <f t="shared" si="38"/>
        <v>0</v>
      </c>
      <c r="M252" s="111"/>
      <c r="N252" s="54"/>
      <c r="O252" s="100">
        <f t="shared" si="39"/>
        <v>0</v>
      </c>
      <c r="P252" s="203"/>
    </row>
    <row r="253" spans="1:16" hidden="1" x14ac:dyDescent="0.25">
      <c r="A253" s="38">
        <v>6300</v>
      </c>
      <c r="B253" s="93" t="s">
        <v>247</v>
      </c>
      <c r="C253" s="39">
        <f t="shared" si="25"/>
        <v>0</v>
      </c>
      <c r="D253" s="217">
        <f>SUM(D254,D258,D259)</f>
        <v>0</v>
      </c>
      <c r="E253" s="44">
        <f>SUM(E254,E258,E259)</f>
        <v>0</v>
      </c>
      <c r="F253" s="273">
        <f t="shared" si="36"/>
        <v>0</v>
      </c>
      <c r="G253" s="217">
        <f>SUM(G254,G258,G259)</f>
        <v>0</v>
      </c>
      <c r="H253" s="94">
        <f t="shared" ref="H253" si="43">SUM(H254,H258,H259)</f>
        <v>0</v>
      </c>
      <c r="I253" s="102">
        <f t="shared" si="37"/>
        <v>0</v>
      </c>
      <c r="J253" s="217">
        <f>SUM(J254,J258,J259)</f>
        <v>0</v>
      </c>
      <c r="K253" s="94">
        <f t="shared" ref="K253" si="44">SUM(K254,K258,K259)</f>
        <v>0</v>
      </c>
      <c r="L253" s="102">
        <f t="shared" si="38"/>
        <v>0</v>
      </c>
      <c r="M253" s="164">
        <f t="shared" ref="M253:N253" si="45">SUM(M254,M258,M259)</f>
        <v>0</v>
      </c>
      <c r="N253" s="149">
        <f t="shared" si="45"/>
        <v>0</v>
      </c>
      <c r="O253" s="150">
        <f t="shared" si="39"/>
        <v>0</v>
      </c>
      <c r="P253" s="284"/>
    </row>
    <row r="254" spans="1:16" ht="24" hidden="1" x14ac:dyDescent="0.25">
      <c r="A254" s="155">
        <v>6320</v>
      </c>
      <c r="B254" s="46" t="s">
        <v>248</v>
      </c>
      <c r="C254" s="128">
        <f t="shared" si="25"/>
        <v>0</v>
      </c>
      <c r="D254" s="281">
        <f>SUM(D255:D257)</f>
        <v>0</v>
      </c>
      <c r="E254" s="103">
        <f>SUM(E255:E257)</f>
        <v>0</v>
      </c>
      <c r="F254" s="277">
        <f t="shared" si="36"/>
        <v>0</v>
      </c>
      <c r="G254" s="281">
        <f>SUM(G255:G257)</f>
        <v>0</v>
      </c>
      <c r="H254" s="282">
        <f t="shared" ref="H254" si="46">SUM(H255:H257)</f>
        <v>0</v>
      </c>
      <c r="I254" s="104">
        <f t="shared" si="37"/>
        <v>0</v>
      </c>
      <c r="J254" s="281">
        <f>SUM(J255:J257)</f>
        <v>0</v>
      </c>
      <c r="K254" s="282">
        <f t="shared" ref="K254" si="47">SUM(K255:K257)</f>
        <v>0</v>
      </c>
      <c r="L254" s="104">
        <f t="shared" si="38"/>
        <v>0</v>
      </c>
      <c r="M254" s="125">
        <f t="shared" ref="M254:N254" si="48">SUM(M255:M257)</f>
        <v>0</v>
      </c>
      <c r="N254" s="103">
        <f t="shared" si="48"/>
        <v>0</v>
      </c>
      <c r="O254" s="104">
        <f t="shared" si="39"/>
        <v>0</v>
      </c>
      <c r="P254" s="198"/>
    </row>
    <row r="255" spans="1:16" hidden="1" x14ac:dyDescent="0.25">
      <c r="A255" s="32">
        <v>6322</v>
      </c>
      <c r="B255" s="51" t="s">
        <v>249</v>
      </c>
      <c r="C255" s="121">
        <f t="shared" si="25"/>
        <v>0</v>
      </c>
      <c r="D255" s="227">
        <v>0</v>
      </c>
      <c r="E255" s="54"/>
      <c r="F255" s="135">
        <f t="shared" si="36"/>
        <v>0</v>
      </c>
      <c r="G255" s="227"/>
      <c r="H255" s="228"/>
      <c r="I255" s="100">
        <f t="shared" si="37"/>
        <v>0</v>
      </c>
      <c r="J255" s="227">
        <v>0</v>
      </c>
      <c r="K255" s="228"/>
      <c r="L255" s="100">
        <f t="shared" si="38"/>
        <v>0</v>
      </c>
      <c r="M255" s="111"/>
      <c r="N255" s="54"/>
      <c r="O255" s="100">
        <f t="shared" si="39"/>
        <v>0</v>
      </c>
      <c r="P255" s="203"/>
    </row>
    <row r="256" spans="1:16" ht="24" hidden="1" x14ac:dyDescent="0.25">
      <c r="A256" s="32">
        <v>6323</v>
      </c>
      <c r="B256" s="51" t="s">
        <v>250</v>
      </c>
      <c r="C256" s="121">
        <f t="shared" si="25"/>
        <v>0</v>
      </c>
      <c r="D256" s="227">
        <v>0</v>
      </c>
      <c r="E256" s="54"/>
      <c r="F256" s="135">
        <f t="shared" si="36"/>
        <v>0</v>
      </c>
      <c r="G256" s="227"/>
      <c r="H256" s="228"/>
      <c r="I256" s="100">
        <f t="shared" si="37"/>
        <v>0</v>
      </c>
      <c r="J256" s="227">
        <v>0</v>
      </c>
      <c r="K256" s="228"/>
      <c r="L256" s="100">
        <f t="shared" si="38"/>
        <v>0</v>
      </c>
      <c r="M256" s="111"/>
      <c r="N256" s="54"/>
      <c r="O256" s="100">
        <f t="shared" si="39"/>
        <v>0</v>
      </c>
      <c r="P256" s="203"/>
    </row>
    <row r="257" spans="1:16" ht="24" hidden="1" x14ac:dyDescent="0.25">
      <c r="A257" s="28">
        <v>6324</v>
      </c>
      <c r="B257" s="46" t="s">
        <v>308</v>
      </c>
      <c r="C257" s="121">
        <f t="shared" si="25"/>
        <v>0</v>
      </c>
      <c r="D257" s="221">
        <v>0</v>
      </c>
      <c r="E257" s="49"/>
      <c r="F257" s="277">
        <f t="shared" si="36"/>
        <v>0</v>
      </c>
      <c r="G257" s="221"/>
      <c r="H257" s="222"/>
      <c r="I257" s="104">
        <f t="shared" si="37"/>
        <v>0</v>
      </c>
      <c r="J257" s="221">
        <v>0</v>
      </c>
      <c r="K257" s="222"/>
      <c r="L257" s="104">
        <f t="shared" si="38"/>
        <v>0</v>
      </c>
      <c r="M257" s="170"/>
      <c r="N257" s="49"/>
      <c r="O257" s="104">
        <f t="shared" si="39"/>
        <v>0</v>
      </c>
      <c r="P257" s="198"/>
    </row>
    <row r="258" spans="1:16" ht="24" hidden="1" x14ac:dyDescent="0.25">
      <c r="A258" s="131">
        <v>6330</v>
      </c>
      <c r="B258" s="132" t="s">
        <v>251</v>
      </c>
      <c r="C258" s="121">
        <f t="shared" ref="C258:C275" si="49">F258+I258+L258+O258</f>
        <v>0</v>
      </c>
      <c r="D258" s="292">
        <v>0</v>
      </c>
      <c r="E258" s="113"/>
      <c r="F258" s="129">
        <f t="shared" si="36"/>
        <v>0</v>
      </c>
      <c r="G258" s="292"/>
      <c r="H258" s="293"/>
      <c r="I258" s="290">
        <f t="shared" si="37"/>
        <v>0</v>
      </c>
      <c r="J258" s="292">
        <v>0</v>
      </c>
      <c r="K258" s="293"/>
      <c r="L258" s="290">
        <f t="shared" si="38"/>
        <v>0</v>
      </c>
      <c r="M258" s="114"/>
      <c r="N258" s="113"/>
      <c r="O258" s="290">
        <f t="shared" si="39"/>
        <v>0</v>
      </c>
      <c r="P258" s="291"/>
    </row>
    <row r="259" spans="1:16" hidden="1" x14ac:dyDescent="0.25">
      <c r="A259" s="98">
        <v>6360</v>
      </c>
      <c r="B259" s="51" t="s">
        <v>252</v>
      </c>
      <c r="C259" s="121">
        <f t="shared" si="49"/>
        <v>0</v>
      </c>
      <c r="D259" s="227">
        <v>0</v>
      </c>
      <c r="E259" s="54"/>
      <c r="F259" s="135">
        <f t="shared" si="36"/>
        <v>0</v>
      </c>
      <c r="G259" s="227"/>
      <c r="H259" s="228"/>
      <c r="I259" s="100">
        <f t="shared" si="37"/>
        <v>0</v>
      </c>
      <c r="J259" s="227">
        <v>0</v>
      </c>
      <c r="K259" s="228"/>
      <c r="L259" s="100">
        <f t="shared" si="38"/>
        <v>0</v>
      </c>
      <c r="M259" s="111"/>
      <c r="N259" s="54"/>
      <c r="O259" s="100">
        <f t="shared" si="39"/>
        <v>0</v>
      </c>
      <c r="P259" s="203"/>
    </row>
    <row r="260" spans="1:16" ht="36" x14ac:dyDescent="0.25">
      <c r="A260" s="38">
        <v>6400</v>
      </c>
      <c r="B260" s="93" t="s">
        <v>253</v>
      </c>
      <c r="C260" s="486">
        <f t="shared" si="49"/>
        <v>2000</v>
      </c>
      <c r="D260" s="217">
        <f>SUM(D261,D265)</f>
        <v>2000</v>
      </c>
      <c r="E260" s="44">
        <f>SUM(E261,E265)</f>
        <v>0</v>
      </c>
      <c r="F260" s="273">
        <f t="shared" si="36"/>
        <v>2000</v>
      </c>
      <c r="G260" s="217">
        <f>SUM(G261,G265)</f>
        <v>0</v>
      </c>
      <c r="H260" s="94">
        <f t="shared" ref="H260" si="50">SUM(H261,H265)</f>
        <v>0</v>
      </c>
      <c r="I260" s="102">
        <f t="shared" si="37"/>
        <v>0</v>
      </c>
      <c r="J260" s="217">
        <f>SUM(J261,J265)</f>
        <v>0</v>
      </c>
      <c r="K260" s="94">
        <f t="shared" ref="K260" si="51">SUM(K261,K265)</f>
        <v>0</v>
      </c>
      <c r="L260" s="102">
        <f t="shared" si="38"/>
        <v>0</v>
      </c>
      <c r="M260" s="164">
        <f t="shared" ref="M260:N260" si="52">SUM(M261,M265)</f>
        <v>0</v>
      </c>
      <c r="N260" s="149">
        <f t="shared" si="52"/>
        <v>0</v>
      </c>
      <c r="O260" s="150">
        <f t="shared" si="39"/>
        <v>0</v>
      </c>
      <c r="P260" s="284"/>
    </row>
    <row r="261" spans="1:16" ht="24" hidden="1" x14ac:dyDescent="0.25">
      <c r="A261" s="155">
        <v>6410</v>
      </c>
      <c r="B261" s="46" t="s">
        <v>254</v>
      </c>
      <c r="C261" s="125">
        <f t="shared" si="49"/>
        <v>0</v>
      </c>
      <c r="D261" s="281">
        <f>SUM(D262:D264)</f>
        <v>0</v>
      </c>
      <c r="E261" s="103">
        <f>SUM(E262:E264)</f>
        <v>0</v>
      </c>
      <c r="F261" s="277">
        <f t="shared" si="36"/>
        <v>0</v>
      </c>
      <c r="G261" s="281">
        <f>SUM(G262:G264)</f>
        <v>0</v>
      </c>
      <c r="H261" s="282">
        <f t="shared" ref="H261" si="53">SUM(H262:H264)</f>
        <v>0</v>
      </c>
      <c r="I261" s="104">
        <f t="shared" si="37"/>
        <v>0</v>
      </c>
      <c r="J261" s="281">
        <f>SUM(J262:J264)</f>
        <v>0</v>
      </c>
      <c r="K261" s="282">
        <f t="shared" ref="K261" si="54">SUM(K262:K264)</f>
        <v>0</v>
      </c>
      <c r="L261" s="104">
        <f t="shared" si="38"/>
        <v>0</v>
      </c>
      <c r="M261" s="159">
        <f t="shared" ref="M261:N261" si="55">SUM(M262:M264)</f>
        <v>0</v>
      </c>
      <c r="N261" s="288">
        <f t="shared" si="55"/>
        <v>0</v>
      </c>
      <c r="O261" s="234">
        <f t="shared" si="39"/>
        <v>0</v>
      </c>
      <c r="P261" s="236"/>
    </row>
    <row r="262" spans="1:16" hidden="1" x14ac:dyDescent="0.25">
      <c r="A262" s="32">
        <v>6411</v>
      </c>
      <c r="B262" s="134" t="s">
        <v>255</v>
      </c>
      <c r="C262" s="127">
        <f t="shared" si="49"/>
        <v>0</v>
      </c>
      <c r="D262" s="227">
        <v>0</v>
      </c>
      <c r="E262" s="54"/>
      <c r="F262" s="135">
        <f t="shared" si="36"/>
        <v>0</v>
      </c>
      <c r="G262" s="227"/>
      <c r="H262" s="228"/>
      <c r="I262" s="100">
        <f t="shared" si="37"/>
        <v>0</v>
      </c>
      <c r="J262" s="227">
        <v>0</v>
      </c>
      <c r="K262" s="228"/>
      <c r="L262" s="100">
        <f t="shared" si="38"/>
        <v>0</v>
      </c>
      <c r="M262" s="111"/>
      <c r="N262" s="54"/>
      <c r="O262" s="100">
        <f t="shared" si="39"/>
        <v>0</v>
      </c>
      <c r="P262" s="203"/>
    </row>
    <row r="263" spans="1:16" ht="36" hidden="1" x14ac:dyDescent="0.25">
      <c r="A263" s="32">
        <v>6412</v>
      </c>
      <c r="B263" s="51" t="s">
        <v>256</v>
      </c>
      <c r="C263" s="127">
        <f t="shared" si="49"/>
        <v>0</v>
      </c>
      <c r="D263" s="227">
        <v>0</v>
      </c>
      <c r="E263" s="54"/>
      <c r="F263" s="135">
        <f t="shared" si="36"/>
        <v>0</v>
      </c>
      <c r="G263" s="227"/>
      <c r="H263" s="228"/>
      <c r="I263" s="100">
        <f t="shared" si="37"/>
        <v>0</v>
      </c>
      <c r="J263" s="227">
        <v>0</v>
      </c>
      <c r="K263" s="228"/>
      <c r="L263" s="100">
        <f t="shared" si="38"/>
        <v>0</v>
      </c>
      <c r="M263" s="111"/>
      <c r="N263" s="54"/>
      <c r="O263" s="100">
        <f t="shared" si="39"/>
        <v>0</v>
      </c>
      <c r="P263" s="203"/>
    </row>
    <row r="264" spans="1:16" ht="36" hidden="1" x14ac:dyDescent="0.25">
      <c r="A264" s="32">
        <v>6419</v>
      </c>
      <c r="B264" s="51" t="s">
        <v>257</v>
      </c>
      <c r="C264" s="127">
        <f t="shared" si="49"/>
        <v>0</v>
      </c>
      <c r="D264" s="227">
        <v>0</v>
      </c>
      <c r="E264" s="54"/>
      <c r="F264" s="135">
        <f t="shared" si="36"/>
        <v>0</v>
      </c>
      <c r="G264" s="227"/>
      <c r="H264" s="228"/>
      <c r="I264" s="100">
        <f t="shared" si="37"/>
        <v>0</v>
      </c>
      <c r="J264" s="227">
        <v>0</v>
      </c>
      <c r="K264" s="228"/>
      <c r="L264" s="100">
        <f t="shared" si="38"/>
        <v>0</v>
      </c>
      <c r="M264" s="111"/>
      <c r="N264" s="54"/>
      <c r="O264" s="100">
        <f t="shared" si="39"/>
        <v>0</v>
      </c>
      <c r="P264" s="203"/>
    </row>
    <row r="265" spans="1:16" ht="36" x14ac:dyDescent="0.25">
      <c r="A265" s="98">
        <v>6420</v>
      </c>
      <c r="B265" s="51" t="s">
        <v>258</v>
      </c>
      <c r="C265" s="301">
        <f t="shared" si="49"/>
        <v>2000</v>
      </c>
      <c r="D265" s="278">
        <f>SUM(D266:D269)</f>
        <v>2000</v>
      </c>
      <c r="E265" s="99">
        <f>SUM(E266:E269)</f>
        <v>0</v>
      </c>
      <c r="F265" s="135">
        <f t="shared" si="36"/>
        <v>2000</v>
      </c>
      <c r="G265" s="278">
        <f>SUM(G266:G269)</f>
        <v>0</v>
      </c>
      <c r="H265" s="105">
        <f>SUM(H266:H269)</f>
        <v>0</v>
      </c>
      <c r="I265" s="100">
        <f t="shared" si="37"/>
        <v>0</v>
      </c>
      <c r="J265" s="278">
        <f>SUM(J266:J269)</f>
        <v>0</v>
      </c>
      <c r="K265" s="105">
        <f>SUM(K266:K269)</f>
        <v>0</v>
      </c>
      <c r="L265" s="100">
        <f t="shared" si="38"/>
        <v>0</v>
      </c>
      <c r="M265" s="121">
        <f>SUM(M266:M269)</f>
        <v>0</v>
      </c>
      <c r="N265" s="99">
        <f>SUM(N266:N269)</f>
        <v>0</v>
      </c>
      <c r="O265" s="100">
        <f t="shared" si="39"/>
        <v>0</v>
      </c>
      <c r="P265" s="203"/>
    </row>
    <row r="266" spans="1:16" hidden="1" x14ac:dyDescent="0.25">
      <c r="A266" s="32">
        <v>6421</v>
      </c>
      <c r="B266" s="51" t="s">
        <v>259</v>
      </c>
      <c r="C266" s="127">
        <f t="shared" si="49"/>
        <v>0</v>
      </c>
      <c r="D266" s="227">
        <v>0</v>
      </c>
      <c r="E266" s="54"/>
      <c r="F266" s="135">
        <f t="shared" si="36"/>
        <v>0</v>
      </c>
      <c r="G266" s="227"/>
      <c r="H266" s="228"/>
      <c r="I266" s="100">
        <f t="shared" si="37"/>
        <v>0</v>
      </c>
      <c r="J266" s="227">
        <v>0</v>
      </c>
      <c r="K266" s="228"/>
      <c r="L266" s="100">
        <f t="shared" si="38"/>
        <v>0</v>
      </c>
      <c r="M266" s="111"/>
      <c r="N266" s="54"/>
      <c r="O266" s="100">
        <f t="shared" si="39"/>
        <v>0</v>
      </c>
      <c r="P266" s="203"/>
    </row>
    <row r="267" spans="1:16" x14ac:dyDescent="0.25">
      <c r="A267" s="32">
        <v>6422</v>
      </c>
      <c r="B267" s="51" t="s">
        <v>260</v>
      </c>
      <c r="C267" s="301">
        <f t="shared" si="49"/>
        <v>2000</v>
      </c>
      <c r="D267" s="227">
        <v>2000</v>
      </c>
      <c r="E267" s="54"/>
      <c r="F267" s="135">
        <f t="shared" si="36"/>
        <v>2000</v>
      </c>
      <c r="G267" s="227"/>
      <c r="H267" s="228"/>
      <c r="I267" s="100">
        <f t="shared" si="37"/>
        <v>0</v>
      </c>
      <c r="J267" s="227">
        <v>0</v>
      </c>
      <c r="K267" s="228"/>
      <c r="L267" s="100">
        <f t="shared" si="38"/>
        <v>0</v>
      </c>
      <c r="M267" s="111"/>
      <c r="N267" s="54"/>
      <c r="O267" s="100">
        <f t="shared" si="39"/>
        <v>0</v>
      </c>
      <c r="P267" s="203"/>
    </row>
    <row r="268" spans="1:16" ht="24" hidden="1" x14ac:dyDescent="0.25">
      <c r="A268" s="32">
        <v>6423</v>
      </c>
      <c r="B268" s="51" t="s">
        <v>261</v>
      </c>
      <c r="C268" s="127">
        <f t="shared" si="49"/>
        <v>0</v>
      </c>
      <c r="D268" s="227">
        <v>0</v>
      </c>
      <c r="E268" s="54"/>
      <c r="F268" s="135">
        <f t="shared" si="36"/>
        <v>0</v>
      </c>
      <c r="G268" s="227"/>
      <c r="H268" s="228"/>
      <c r="I268" s="100">
        <f t="shared" si="37"/>
        <v>0</v>
      </c>
      <c r="J268" s="227">
        <v>0</v>
      </c>
      <c r="K268" s="228"/>
      <c r="L268" s="100">
        <f t="shared" si="38"/>
        <v>0</v>
      </c>
      <c r="M268" s="111"/>
      <c r="N268" s="54"/>
      <c r="O268" s="100">
        <f t="shared" si="39"/>
        <v>0</v>
      </c>
      <c r="P268" s="203"/>
    </row>
    <row r="269" spans="1:16" ht="36" hidden="1" x14ac:dyDescent="0.25">
      <c r="A269" s="32">
        <v>6424</v>
      </c>
      <c r="B269" s="51" t="s">
        <v>262</v>
      </c>
      <c r="C269" s="127">
        <f t="shared" si="49"/>
        <v>0</v>
      </c>
      <c r="D269" s="227">
        <v>0</v>
      </c>
      <c r="E269" s="54"/>
      <c r="F269" s="135">
        <f t="shared" si="36"/>
        <v>0</v>
      </c>
      <c r="G269" s="227"/>
      <c r="H269" s="228"/>
      <c r="I269" s="100">
        <f t="shared" si="37"/>
        <v>0</v>
      </c>
      <c r="J269" s="227">
        <v>0</v>
      </c>
      <c r="K269" s="228"/>
      <c r="L269" s="100">
        <f t="shared" si="38"/>
        <v>0</v>
      </c>
      <c r="M269" s="111"/>
      <c r="N269" s="54"/>
      <c r="O269" s="100">
        <f t="shared" si="39"/>
        <v>0</v>
      </c>
      <c r="P269" s="203"/>
    </row>
    <row r="270" spans="1:16" ht="36" hidden="1" x14ac:dyDescent="0.25">
      <c r="A270" s="137">
        <v>7000</v>
      </c>
      <c r="B270" s="137" t="s">
        <v>263</v>
      </c>
      <c r="C270" s="139">
        <f t="shared" si="49"/>
        <v>0</v>
      </c>
      <c r="D270" s="302">
        <f>SUM(D271,D281)</f>
        <v>0</v>
      </c>
      <c r="E270" s="138">
        <f>SUM(E271,E281)</f>
        <v>0</v>
      </c>
      <c r="F270" s="303">
        <f t="shared" si="36"/>
        <v>0</v>
      </c>
      <c r="G270" s="302">
        <f>SUM(G271,G281)</f>
        <v>0</v>
      </c>
      <c r="H270" s="304">
        <f>SUM(H271,H281)</f>
        <v>0</v>
      </c>
      <c r="I270" s="305">
        <f t="shared" si="37"/>
        <v>0</v>
      </c>
      <c r="J270" s="302">
        <f>SUM(J271,J281)</f>
        <v>0</v>
      </c>
      <c r="K270" s="304">
        <f>SUM(K271,K281)</f>
        <v>0</v>
      </c>
      <c r="L270" s="305">
        <f t="shared" si="38"/>
        <v>0</v>
      </c>
      <c r="M270" s="306">
        <f>SUM(M271,M281)</f>
        <v>0</v>
      </c>
      <c r="N270" s="307">
        <f>SUM(N271,N281)</f>
        <v>0</v>
      </c>
      <c r="O270" s="308">
        <f t="shared" si="39"/>
        <v>0</v>
      </c>
      <c r="P270" s="356"/>
    </row>
    <row r="271" spans="1:16" ht="24" hidden="1" x14ac:dyDescent="0.25">
      <c r="A271" s="38">
        <v>7200</v>
      </c>
      <c r="B271" s="93" t="s">
        <v>264</v>
      </c>
      <c r="C271" s="39">
        <f t="shared" si="49"/>
        <v>0</v>
      </c>
      <c r="D271" s="217">
        <f>SUM(D272,D273,D276,D277,D280)</f>
        <v>0</v>
      </c>
      <c r="E271" s="44">
        <f>SUM(E272,E273,E276,E277,E280)</f>
        <v>0</v>
      </c>
      <c r="F271" s="273">
        <f t="shared" si="36"/>
        <v>0</v>
      </c>
      <c r="G271" s="217">
        <f>SUM(G272,G273,G276,G277,G280)</f>
        <v>0</v>
      </c>
      <c r="H271" s="94">
        <f>SUM(H272,H273,H276,H277,H280)</f>
        <v>0</v>
      </c>
      <c r="I271" s="102">
        <f t="shared" si="37"/>
        <v>0</v>
      </c>
      <c r="J271" s="217">
        <f>SUM(J272,J273,J276,J277,J280)</f>
        <v>0</v>
      </c>
      <c r="K271" s="94">
        <f>SUM(K272,K273,K276,K277,K280)</f>
        <v>0</v>
      </c>
      <c r="L271" s="102">
        <f t="shared" si="38"/>
        <v>0</v>
      </c>
      <c r="M271" s="124">
        <f>SUM(M272,M273,M276,M277,M280)</f>
        <v>0</v>
      </c>
      <c r="N271" s="116">
        <f>SUM(N272,N273,N276,N277,N280)</f>
        <v>0</v>
      </c>
      <c r="O271" s="274">
        <f t="shared" si="39"/>
        <v>0</v>
      </c>
      <c r="P271" s="275"/>
    </row>
    <row r="272" spans="1:16" ht="24" hidden="1" x14ac:dyDescent="0.25">
      <c r="A272" s="155">
        <v>7210</v>
      </c>
      <c r="B272" s="46" t="s">
        <v>265</v>
      </c>
      <c r="C272" s="47">
        <f t="shared" si="49"/>
        <v>0</v>
      </c>
      <c r="D272" s="221">
        <v>0</v>
      </c>
      <c r="E272" s="49"/>
      <c r="F272" s="277">
        <f t="shared" si="36"/>
        <v>0</v>
      </c>
      <c r="G272" s="221"/>
      <c r="H272" s="222"/>
      <c r="I272" s="104">
        <f t="shared" si="37"/>
        <v>0</v>
      </c>
      <c r="J272" s="221">
        <v>0</v>
      </c>
      <c r="K272" s="222"/>
      <c r="L272" s="104">
        <f t="shared" si="38"/>
        <v>0</v>
      </c>
      <c r="M272" s="170"/>
      <c r="N272" s="49"/>
      <c r="O272" s="104">
        <f t="shared" si="39"/>
        <v>0</v>
      </c>
      <c r="P272" s="198"/>
    </row>
    <row r="273" spans="1:20" s="136" customFormat="1" ht="36" hidden="1" x14ac:dyDescent="0.25">
      <c r="A273" s="98">
        <v>7220</v>
      </c>
      <c r="B273" s="51" t="s">
        <v>266</v>
      </c>
      <c r="C273" s="52">
        <f t="shared" si="49"/>
        <v>0</v>
      </c>
      <c r="D273" s="278">
        <f>SUM(D274:D275)</f>
        <v>0</v>
      </c>
      <c r="E273" s="99">
        <f>SUM(E274:E275)</f>
        <v>0</v>
      </c>
      <c r="F273" s="135">
        <f t="shared" si="36"/>
        <v>0</v>
      </c>
      <c r="G273" s="278">
        <f>SUM(G274:G275)</f>
        <v>0</v>
      </c>
      <c r="H273" s="105">
        <f>SUM(H274:H275)</f>
        <v>0</v>
      </c>
      <c r="I273" s="100">
        <f t="shared" si="37"/>
        <v>0</v>
      </c>
      <c r="J273" s="278">
        <f>SUM(J274:J275)</f>
        <v>0</v>
      </c>
      <c r="K273" s="105">
        <f>SUM(K274:K275)</f>
        <v>0</v>
      </c>
      <c r="L273" s="100">
        <f t="shared" si="38"/>
        <v>0</v>
      </c>
      <c r="M273" s="121">
        <f>SUM(M274:M275)</f>
        <v>0</v>
      </c>
      <c r="N273" s="99">
        <f>SUM(N274:N275)</f>
        <v>0</v>
      </c>
      <c r="O273" s="100">
        <f t="shared" si="39"/>
        <v>0</v>
      </c>
      <c r="P273" s="203"/>
      <c r="S273" s="1"/>
      <c r="T273" s="1"/>
    </row>
    <row r="274" spans="1:20" s="136" customFormat="1" ht="36" hidden="1" x14ac:dyDescent="0.25">
      <c r="A274" s="32">
        <v>7221</v>
      </c>
      <c r="B274" s="51" t="s">
        <v>267</v>
      </c>
      <c r="C274" s="52">
        <f t="shared" si="49"/>
        <v>0</v>
      </c>
      <c r="D274" s="227">
        <v>0</v>
      </c>
      <c r="E274" s="54"/>
      <c r="F274" s="135">
        <f t="shared" si="36"/>
        <v>0</v>
      </c>
      <c r="G274" s="227"/>
      <c r="H274" s="228"/>
      <c r="I274" s="100">
        <f t="shared" si="37"/>
        <v>0</v>
      </c>
      <c r="J274" s="227">
        <v>0</v>
      </c>
      <c r="K274" s="228"/>
      <c r="L274" s="100">
        <f t="shared" si="38"/>
        <v>0</v>
      </c>
      <c r="M274" s="111"/>
      <c r="N274" s="54"/>
      <c r="O274" s="100">
        <f t="shared" si="39"/>
        <v>0</v>
      </c>
      <c r="P274" s="203"/>
      <c r="S274" s="1"/>
      <c r="T274" s="1"/>
    </row>
    <row r="275" spans="1:20" s="136" customFormat="1" ht="36" hidden="1" x14ac:dyDescent="0.25">
      <c r="A275" s="32">
        <v>7222</v>
      </c>
      <c r="B275" s="51" t="s">
        <v>268</v>
      </c>
      <c r="C275" s="52">
        <f t="shared" si="49"/>
        <v>0</v>
      </c>
      <c r="D275" s="227">
        <v>0</v>
      </c>
      <c r="E275" s="54"/>
      <c r="F275" s="135">
        <f t="shared" si="36"/>
        <v>0</v>
      </c>
      <c r="G275" s="227"/>
      <c r="H275" s="228"/>
      <c r="I275" s="100">
        <f t="shared" si="37"/>
        <v>0</v>
      </c>
      <c r="J275" s="227">
        <v>0</v>
      </c>
      <c r="K275" s="228"/>
      <c r="L275" s="100">
        <f t="shared" si="38"/>
        <v>0</v>
      </c>
      <c r="M275" s="111"/>
      <c r="N275" s="54"/>
      <c r="O275" s="100">
        <f t="shared" si="39"/>
        <v>0</v>
      </c>
      <c r="P275" s="203"/>
      <c r="S275" s="1"/>
      <c r="T275" s="1"/>
    </row>
    <row r="276" spans="1:20" s="136" customFormat="1" ht="24" hidden="1" x14ac:dyDescent="0.25">
      <c r="A276" s="98">
        <v>7230</v>
      </c>
      <c r="B276" s="51" t="s">
        <v>269</v>
      </c>
      <c r="C276" s="52">
        <f t="shared" ref="C276:C285" si="56">F276+I276+L276+O276</f>
        <v>0</v>
      </c>
      <c r="D276" s="227">
        <v>0</v>
      </c>
      <c r="E276" s="54"/>
      <c r="F276" s="135">
        <f t="shared" ref="F276:F293" si="57">D276+E276</f>
        <v>0</v>
      </c>
      <c r="G276" s="227"/>
      <c r="H276" s="228"/>
      <c r="I276" s="100">
        <f t="shared" ref="I276:I292" si="58">G276+H276</f>
        <v>0</v>
      </c>
      <c r="J276" s="227">
        <v>0</v>
      </c>
      <c r="K276" s="228"/>
      <c r="L276" s="100">
        <f t="shared" ref="L276:L292" si="59">J276+K276</f>
        <v>0</v>
      </c>
      <c r="M276" s="111"/>
      <c r="N276" s="54"/>
      <c r="O276" s="100">
        <f>M276+N276</f>
        <v>0</v>
      </c>
      <c r="P276" s="203"/>
      <c r="S276" s="1"/>
      <c r="T276" s="1"/>
    </row>
    <row r="277" spans="1:20" ht="24" hidden="1" x14ac:dyDescent="0.25">
      <c r="A277" s="98">
        <v>7240</v>
      </c>
      <c r="B277" s="51" t="s">
        <v>270</v>
      </c>
      <c r="C277" s="52">
        <f t="shared" si="56"/>
        <v>0</v>
      </c>
      <c r="D277" s="278">
        <f>SUM(D278:D279)</f>
        <v>0</v>
      </c>
      <c r="E277" s="99">
        <f>SUM(E278:E279)</f>
        <v>0</v>
      </c>
      <c r="F277" s="135">
        <f t="shared" si="57"/>
        <v>0</v>
      </c>
      <c r="G277" s="278">
        <f>SUM(G278:G279)</f>
        <v>0</v>
      </c>
      <c r="H277" s="105">
        <f>SUM(H278:H279)</f>
        <v>0</v>
      </c>
      <c r="I277" s="100">
        <f t="shared" si="58"/>
        <v>0</v>
      </c>
      <c r="J277" s="278">
        <f>SUM(J278:J279)</f>
        <v>0</v>
      </c>
      <c r="K277" s="105">
        <f>SUM(K278:K279)</f>
        <v>0</v>
      </c>
      <c r="L277" s="100">
        <f t="shared" si="59"/>
        <v>0</v>
      </c>
      <c r="M277" s="121">
        <f>SUM(M278:M279)</f>
        <v>0</v>
      </c>
      <c r="N277" s="99">
        <f>SUM(N278:N279)</f>
        <v>0</v>
      </c>
      <c r="O277" s="100">
        <f>SUM(O278:O279)</f>
        <v>0</v>
      </c>
      <c r="P277" s="203"/>
    </row>
    <row r="278" spans="1:20" ht="48" hidden="1" x14ac:dyDescent="0.25">
      <c r="A278" s="32">
        <v>7245</v>
      </c>
      <c r="B278" s="51" t="s">
        <v>271</v>
      </c>
      <c r="C278" s="52">
        <f t="shared" si="56"/>
        <v>0</v>
      </c>
      <c r="D278" s="227">
        <v>0</v>
      </c>
      <c r="E278" s="54"/>
      <c r="F278" s="135">
        <f t="shared" si="57"/>
        <v>0</v>
      </c>
      <c r="G278" s="227"/>
      <c r="H278" s="228"/>
      <c r="I278" s="100">
        <f t="shared" si="58"/>
        <v>0</v>
      </c>
      <c r="J278" s="227">
        <v>0</v>
      </c>
      <c r="K278" s="228"/>
      <c r="L278" s="100">
        <f t="shared" si="59"/>
        <v>0</v>
      </c>
      <c r="M278" s="111"/>
      <c r="N278" s="54"/>
      <c r="O278" s="100">
        <f t="shared" ref="O278:O281" si="60">M278+N278</f>
        <v>0</v>
      </c>
      <c r="P278" s="203"/>
    </row>
    <row r="279" spans="1:20" ht="96" hidden="1" x14ac:dyDescent="0.25">
      <c r="A279" s="32">
        <v>7246</v>
      </c>
      <c r="B279" s="51" t="s">
        <v>272</v>
      </c>
      <c r="C279" s="52">
        <f t="shared" si="56"/>
        <v>0</v>
      </c>
      <c r="D279" s="227">
        <v>0</v>
      </c>
      <c r="E279" s="54"/>
      <c r="F279" s="135">
        <f t="shared" si="57"/>
        <v>0</v>
      </c>
      <c r="G279" s="227"/>
      <c r="H279" s="228"/>
      <c r="I279" s="100">
        <f t="shared" si="58"/>
        <v>0</v>
      </c>
      <c r="J279" s="227">
        <v>0</v>
      </c>
      <c r="K279" s="228"/>
      <c r="L279" s="100">
        <f t="shared" si="59"/>
        <v>0</v>
      </c>
      <c r="M279" s="111"/>
      <c r="N279" s="54"/>
      <c r="O279" s="100">
        <f t="shared" si="60"/>
        <v>0</v>
      </c>
      <c r="P279" s="203"/>
    </row>
    <row r="280" spans="1:20" ht="24" hidden="1" x14ac:dyDescent="0.25">
      <c r="A280" s="98">
        <v>7260</v>
      </c>
      <c r="B280" s="51" t="s">
        <v>273</v>
      </c>
      <c r="C280" s="52">
        <f t="shared" si="56"/>
        <v>0</v>
      </c>
      <c r="D280" s="221">
        <v>0</v>
      </c>
      <c r="E280" s="49"/>
      <c r="F280" s="277">
        <f t="shared" si="57"/>
        <v>0</v>
      </c>
      <c r="G280" s="221"/>
      <c r="H280" s="222"/>
      <c r="I280" s="104">
        <f t="shared" si="58"/>
        <v>0</v>
      </c>
      <c r="J280" s="221">
        <v>0</v>
      </c>
      <c r="K280" s="222"/>
      <c r="L280" s="104">
        <f t="shared" si="59"/>
        <v>0</v>
      </c>
      <c r="M280" s="170"/>
      <c r="N280" s="49"/>
      <c r="O280" s="104">
        <f t="shared" si="60"/>
        <v>0</v>
      </c>
      <c r="P280" s="198"/>
    </row>
    <row r="281" spans="1:20" hidden="1" x14ac:dyDescent="0.25">
      <c r="A281" s="38">
        <v>7700</v>
      </c>
      <c r="B281" s="93" t="s">
        <v>302</v>
      </c>
      <c r="C281" s="148">
        <f t="shared" si="56"/>
        <v>0</v>
      </c>
      <c r="D281" s="309">
        <f>D282</f>
        <v>0</v>
      </c>
      <c r="E281" s="149">
        <f>SUM(E282)</f>
        <v>0</v>
      </c>
      <c r="F281" s="310">
        <f t="shared" si="57"/>
        <v>0</v>
      </c>
      <c r="G281" s="309">
        <f>G282</f>
        <v>0</v>
      </c>
      <c r="H281" s="311">
        <f>SUM(H282)</f>
        <v>0</v>
      </c>
      <c r="I281" s="150">
        <f t="shared" si="58"/>
        <v>0</v>
      </c>
      <c r="J281" s="309">
        <f>J282</f>
        <v>0</v>
      </c>
      <c r="K281" s="311">
        <f>SUM(K282)</f>
        <v>0</v>
      </c>
      <c r="L281" s="150">
        <f t="shared" si="59"/>
        <v>0</v>
      </c>
      <c r="M281" s="164">
        <f>SUM(M282)</f>
        <v>0</v>
      </c>
      <c r="N281" s="149">
        <f>SUM(N282)</f>
        <v>0</v>
      </c>
      <c r="O281" s="150">
        <f t="shared" si="60"/>
        <v>0</v>
      </c>
      <c r="P281" s="284"/>
    </row>
    <row r="282" spans="1:20" hidden="1" x14ac:dyDescent="0.25">
      <c r="A282" s="56">
        <v>7720</v>
      </c>
      <c r="B282" s="57" t="s">
        <v>303</v>
      </c>
      <c r="C282" s="312">
        <f t="shared" si="56"/>
        <v>0</v>
      </c>
      <c r="D282" s="232">
        <v>0</v>
      </c>
      <c r="E282" s="60"/>
      <c r="F282" s="133">
        <f t="shared" si="57"/>
        <v>0</v>
      </c>
      <c r="G282" s="232"/>
      <c r="H282" s="233"/>
      <c r="I282" s="234">
        <f t="shared" si="58"/>
        <v>0</v>
      </c>
      <c r="J282" s="232">
        <v>0</v>
      </c>
      <c r="K282" s="233"/>
      <c r="L282" s="234">
        <f t="shared" si="59"/>
        <v>0</v>
      </c>
      <c r="M282" s="171"/>
      <c r="N282" s="60"/>
      <c r="O282" s="234">
        <f>M282+N282</f>
        <v>0</v>
      </c>
      <c r="P282" s="236"/>
    </row>
    <row r="283" spans="1:20" hidden="1" x14ac:dyDescent="0.25">
      <c r="A283" s="141"/>
      <c r="B283" s="72" t="s">
        <v>274</v>
      </c>
      <c r="C283" s="47">
        <f t="shared" si="56"/>
        <v>0</v>
      </c>
      <c r="D283" s="117">
        <f>SUM(D284:D285)</f>
        <v>0</v>
      </c>
      <c r="E283" s="96">
        <f>SUM(E284:E285)</f>
        <v>0</v>
      </c>
      <c r="F283" s="276">
        <f t="shared" si="57"/>
        <v>0</v>
      </c>
      <c r="G283" s="117">
        <f>SUM(G284:G285)</f>
        <v>0</v>
      </c>
      <c r="H283" s="163">
        <f>SUM(H284:H285)</f>
        <v>0</v>
      </c>
      <c r="I283" s="97">
        <f t="shared" si="58"/>
        <v>0</v>
      </c>
      <c r="J283" s="117">
        <f>SUM(J284:J285)</f>
        <v>0</v>
      </c>
      <c r="K283" s="163">
        <f>SUM(K284:K285)</f>
        <v>0</v>
      </c>
      <c r="L283" s="97">
        <f t="shared" si="59"/>
        <v>0</v>
      </c>
      <c r="M283" s="122">
        <f>SUM(M284:M285)</f>
        <v>0</v>
      </c>
      <c r="N283" s="96">
        <f>SUM(N284:N285)</f>
        <v>0</v>
      </c>
      <c r="O283" s="97">
        <f t="shared" ref="O283:O286" si="61">M283+N283</f>
        <v>0</v>
      </c>
      <c r="P283" s="255"/>
    </row>
    <row r="284" spans="1:20" hidden="1" x14ac:dyDescent="0.25">
      <c r="A284" s="134" t="s">
        <v>275</v>
      </c>
      <c r="B284" s="32" t="s">
        <v>276</v>
      </c>
      <c r="C284" s="301">
        <f t="shared" si="56"/>
        <v>0</v>
      </c>
      <c r="D284" s="227"/>
      <c r="E284" s="54"/>
      <c r="F284" s="135">
        <f t="shared" si="57"/>
        <v>0</v>
      </c>
      <c r="G284" s="227"/>
      <c r="H284" s="228"/>
      <c r="I284" s="100">
        <f t="shared" si="58"/>
        <v>0</v>
      </c>
      <c r="J284" s="227"/>
      <c r="K284" s="228"/>
      <c r="L284" s="100">
        <f t="shared" si="59"/>
        <v>0</v>
      </c>
      <c r="M284" s="111"/>
      <c r="N284" s="54"/>
      <c r="O284" s="100">
        <f t="shared" si="61"/>
        <v>0</v>
      </c>
      <c r="P284" s="203"/>
    </row>
    <row r="285" spans="1:20" ht="24" hidden="1" x14ac:dyDescent="0.25">
      <c r="A285" s="134" t="s">
        <v>277</v>
      </c>
      <c r="B285" s="140" t="s">
        <v>278</v>
      </c>
      <c r="C285" s="47">
        <f t="shared" si="56"/>
        <v>0</v>
      </c>
      <c r="D285" s="221"/>
      <c r="E285" s="49"/>
      <c r="F285" s="277">
        <f t="shared" si="57"/>
        <v>0</v>
      </c>
      <c r="G285" s="221"/>
      <c r="H285" s="222"/>
      <c r="I285" s="104">
        <f t="shared" si="58"/>
        <v>0</v>
      </c>
      <c r="J285" s="221"/>
      <c r="K285" s="222"/>
      <c r="L285" s="104">
        <f t="shared" si="59"/>
        <v>0</v>
      </c>
      <c r="M285" s="170"/>
      <c r="N285" s="49"/>
      <c r="O285" s="104">
        <f t="shared" si="61"/>
        <v>0</v>
      </c>
      <c r="P285" s="198"/>
    </row>
    <row r="286" spans="1:20" x14ac:dyDescent="0.25">
      <c r="A286" s="313"/>
      <c r="B286" s="314" t="s">
        <v>279</v>
      </c>
      <c r="C286" s="500">
        <f>SUM(C283,C270,C232,C197,C189,C175,C77,C55)</f>
        <v>489680</v>
      </c>
      <c r="D286" s="315">
        <f>SUM(D283,D270,D232,D197,D189,D175,D77,D55)</f>
        <v>475830</v>
      </c>
      <c r="E286" s="316">
        <f>SUM(E283,E270,E232,E197,E189,E175,E77,E55)</f>
        <v>0</v>
      </c>
      <c r="F286" s="130">
        <f t="shared" si="57"/>
        <v>475830</v>
      </c>
      <c r="G286" s="315">
        <f>SUM(G283,G270,G232,G197,G189,G175,G77,G55)</f>
        <v>0</v>
      </c>
      <c r="H286" s="317">
        <f>SUM(H283,H270,H232,H197,H189,H175,H77,H55)</f>
        <v>0</v>
      </c>
      <c r="I286" s="318">
        <f t="shared" si="58"/>
        <v>0</v>
      </c>
      <c r="J286" s="315">
        <f>SUM(J283,J270,J232,J197,J189,J175,J77,J55)</f>
        <v>13850</v>
      </c>
      <c r="K286" s="317">
        <f>SUM(K283,K270,K232,K197,K189,K175,K77,K55)</f>
        <v>0</v>
      </c>
      <c r="L286" s="318">
        <f t="shared" si="59"/>
        <v>13850</v>
      </c>
      <c r="M286" s="124">
        <f>SUM(M283,M270,M232,M197,M189,M175,M77,M55)</f>
        <v>0</v>
      </c>
      <c r="N286" s="116">
        <f>SUM(N283,N270,N232,N197,N189,N175,N77,N55)</f>
        <v>0</v>
      </c>
      <c r="O286" s="274">
        <f t="shared" si="61"/>
        <v>0</v>
      </c>
      <c r="P286" s="275"/>
    </row>
    <row r="287" spans="1:20" x14ac:dyDescent="0.25">
      <c r="A287" s="339" t="s">
        <v>280</v>
      </c>
      <c r="B287" s="340"/>
      <c r="C287" s="501">
        <f t="shared" ref="C287" si="62">F287+I287+L287+O287</f>
        <v>-5880</v>
      </c>
      <c r="D287" s="320">
        <f>SUM(D27,D28,D44)-D53</f>
        <v>0</v>
      </c>
      <c r="E287" s="321">
        <f>SUM(E27,E28,E44)-E53</f>
        <v>0</v>
      </c>
      <c r="F287" s="322">
        <f t="shared" si="57"/>
        <v>0</v>
      </c>
      <c r="G287" s="320">
        <f>SUM(G27,G28,G44)-G53</f>
        <v>0</v>
      </c>
      <c r="H287" s="323">
        <f>SUM(H27,H28,H44)-H53</f>
        <v>0</v>
      </c>
      <c r="I287" s="324">
        <f t="shared" si="58"/>
        <v>0</v>
      </c>
      <c r="J287" s="320">
        <f>(J29+J45)-J53</f>
        <v>-5880</v>
      </c>
      <c r="K287" s="323">
        <f>(K29+K45)-K53</f>
        <v>0</v>
      </c>
      <c r="L287" s="324">
        <f t="shared" si="59"/>
        <v>-5880</v>
      </c>
      <c r="M287" s="319">
        <f>M47-M53</f>
        <v>0</v>
      </c>
      <c r="N287" s="321">
        <f>N47-N53</f>
        <v>0</v>
      </c>
      <c r="O287" s="324">
        <f t="shared" ref="O287:O292" si="63">M287+N287</f>
        <v>0</v>
      </c>
      <c r="P287" s="325"/>
    </row>
    <row r="288" spans="1:20" s="18" customFormat="1" x14ac:dyDescent="0.25">
      <c r="A288" s="339" t="s">
        <v>281</v>
      </c>
      <c r="B288" s="340"/>
      <c r="C288" s="501">
        <f>SUM(C289,C290)-C297+C298</f>
        <v>5880</v>
      </c>
      <c r="D288" s="320">
        <f>SUM(D289,D290)-D297+D298</f>
        <v>0</v>
      </c>
      <c r="E288" s="321">
        <f>SUM(E289,E290)-E297+E298</f>
        <v>0</v>
      </c>
      <c r="F288" s="322">
        <f t="shared" si="57"/>
        <v>0</v>
      </c>
      <c r="G288" s="320">
        <f>SUM(G289,G290)-G297+G298</f>
        <v>0</v>
      </c>
      <c r="H288" s="323">
        <f>SUM(H289,H290)-H297+H298</f>
        <v>0</v>
      </c>
      <c r="I288" s="324">
        <f t="shared" si="58"/>
        <v>0</v>
      </c>
      <c r="J288" s="320">
        <f>SUM(J289,J290)-J297+J298</f>
        <v>5880</v>
      </c>
      <c r="K288" s="323">
        <f>SUM(K289,K290)-K297+K298</f>
        <v>0</v>
      </c>
      <c r="L288" s="324">
        <f t="shared" si="59"/>
        <v>5880</v>
      </c>
      <c r="M288" s="319">
        <f>SUM(M289,M290)-M297+M298</f>
        <v>0</v>
      </c>
      <c r="N288" s="321">
        <f>SUM(N289,N290)-N297+N298</f>
        <v>0</v>
      </c>
      <c r="O288" s="324">
        <f t="shared" si="63"/>
        <v>0</v>
      </c>
      <c r="P288" s="325"/>
      <c r="S288" s="1"/>
      <c r="T288" s="1"/>
    </row>
    <row r="289" spans="1:20" s="18" customFormat="1" x14ac:dyDescent="0.25">
      <c r="A289" s="327" t="s">
        <v>282</v>
      </c>
      <c r="B289" s="327" t="s">
        <v>283</v>
      </c>
      <c r="C289" s="501">
        <f>C24-C283</f>
        <v>5880</v>
      </c>
      <c r="D289" s="320">
        <f>D24-D283</f>
        <v>0</v>
      </c>
      <c r="E289" s="321">
        <f>E24-E283</f>
        <v>0</v>
      </c>
      <c r="F289" s="322">
        <f t="shared" si="57"/>
        <v>0</v>
      </c>
      <c r="G289" s="320">
        <f>G24-G283</f>
        <v>0</v>
      </c>
      <c r="H289" s="323">
        <f>H24-H283</f>
        <v>0</v>
      </c>
      <c r="I289" s="324">
        <f t="shared" si="58"/>
        <v>0</v>
      </c>
      <c r="J289" s="320">
        <f>J24-J283</f>
        <v>5880</v>
      </c>
      <c r="K289" s="323">
        <f>K24-K283</f>
        <v>0</v>
      </c>
      <c r="L289" s="324">
        <f t="shared" si="59"/>
        <v>5880</v>
      </c>
      <c r="M289" s="319">
        <f>M24-M283</f>
        <v>0</v>
      </c>
      <c r="N289" s="321">
        <f>N24-N283</f>
        <v>0</v>
      </c>
      <c r="O289" s="324">
        <f t="shared" si="63"/>
        <v>0</v>
      </c>
      <c r="P289" s="325"/>
      <c r="S289" s="1"/>
      <c r="T289" s="1"/>
    </row>
    <row r="290" spans="1:20" s="18" customFormat="1" hidden="1" x14ac:dyDescent="0.25">
      <c r="A290" s="328" t="s">
        <v>284</v>
      </c>
      <c r="B290" s="328" t="s">
        <v>285</v>
      </c>
      <c r="C290" s="326">
        <f>SUM(C291,C293,C295)-SUM(C292,C294,C296)</f>
        <v>0</v>
      </c>
      <c r="D290" s="320">
        <f>SUM(D291,D293,D295)-SUM(D292,D294,D296)</f>
        <v>0</v>
      </c>
      <c r="E290" s="321">
        <f t="shared" ref="E290" si="64">SUM(E291,E293,E295)-SUM(E292,E294,E296)</f>
        <v>0</v>
      </c>
      <c r="F290" s="322">
        <f t="shared" si="57"/>
        <v>0</v>
      </c>
      <c r="G290" s="320">
        <f t="shared" ref="G290:H290" si="65">SUM(G291,G293,G295)-SUM(G292,G294,G296)</f>
        <v>0</v>
      </c>
      <c r="H290" s="323">
        <f t="shared" si="65"/>
        <v>0</v>
      </c>
      <c r="I290" s="324">
        <f t="shared" si="58"/>
        <v>0</v>
      </c>
      <c r="J290" s="320">
        <f>SUM(J291,J293,J295)-SUM(J292,J294,J296)</f>
        <v>0</v>
      </c>
      <c r="K290" s="323">
        <f t="shared" ref="K290" si="66">SUM(K291,K293,K295)-SUM(K292,K294,K296)</f>
        <v>0</v>
      </c>
      <c r="L290" s="324">
        <f t="shared" si="59"/>
        <v>0</v>
      </c>
      <c r="M290" s="319">
        <f t="shared" ref="M290:N290" si="67">SUM(M291,M293,M295)-SUM(M292,M294,M296)</f>
        <v>0</v>
      </c>
      <c r="N290" s="321">
        <f t="shared" si="67"/>
        <v>0</v>
      </c>
      <c r="O290" s="324">
        <f t="shared" si="63"/>
        <v>0</v>
      </c>
      <c r="P290" s="325"/>
      <c r="S290" s="1"/>
      <c r="T290" s="1"/>
    </row>
    <row r="291" spans="1:20" s="18" customFormat="1" hidden="1" x14ac:dyDescent="0.25">
      <c r="A291" s="141" t="s">
        <v>286</v>
      </c>
      <c r="B291" s="75" t="s">
        <v>287</v>
      </c>
      <c r="C291" s="58">
        <f t="shared" ref="C291:C298" si="68">F291+I291+L291+O291</f>
        <v>0</v>
      </c>
      <c r="D291" s="232"/>
      <c r="E291" s="60"/>
      <c r="F291" s="133">
        <f t="shared" si="57"/>
        <v>0</v>
      </c>
      <c r="G291" s="232"/>
      <c r="H291" s="233"/>
      <c r="I291" s="234">
        <f t="shared" si="58"/>
        <v>0</v>
      </c>
      <c r="J291" s="232"/>
      <c r="K291" s="233"/>
      <c r="L291" s="234">
        <f t="shared" si="59"/>
        <v>0</v>
      </c>
      <c r="M291" s="171"/>
      <c r="N291" s="60"/>
      <c r="O291" s="234">
        <f t="shared" si="63"/>
        <v>0</v>
      </c>
      <c r="P291" s="236"/>
      <c r="S291" s="1"/>
      <c r="T291" s="1"/>
    </row>
    <row r="292" spans="1:20" ht="24" hidden="1" x14ac:dyDescent="0.25">
      <c r="A292" s="134" t="s">
        <v>288</v>
      </c>
      <c r="B292" s="31" t="s">
        <v>289</v>
      </c>
      <c r="C292" s="52">
        <f t="shared" si="68"/>
        <v>0</v>
      </c>
      <c r="D292" s="227"/>
      <c r="E292" s="54"/>
      <c r="F292" s="135">
        <f t="shared" si="57"/>
        <v>0</v>
      </c>
      <c r="G292" s="227"/>
      <c r="H292" s="228"/>
      <c r="I292" s="100">
        <f t="shared" si="58"/>
        <v>0</v>
      </c>
      <c r="J292" s="227"/>
      <c r="K292" s="228"/>
      <c r="L292" s="100">
        <f t="shared" si="59"/>
        <v>0</v>
      </c>
      <c r="M292" s="111"/>
      <c r="N292" s="54"/>
      <c r="O292" s="100">
        <f t="shared" si="63"/>
        <v>0</v>
      </c>
      <c r="P292" s="203"/>
    </row>
    <row r="293" spans="1:20" hidden="1" x14ac:dyDescent="0.25">
      <c r="A293" s="134" t="s">
        <v>290</v>
      </c>
      <c r="B293" s="31" t="s">
        <v>291</v>
      </c>
      <c r="C293" s="52">
        <f t="shared" si="68"/>
        <v>0</v>
      </c>
      <c r="D293" s="227"/>
      <c r="E293" s="54"/>
      <c r="F293" s="135">
        <f t="shared" si="57"/>
        <v>0</v>
      </c>
      <c r="G293" s="227"/>
      <c r="H293" s="228"/>
      <c r="I293" s="100">
        <f t="shared" ref="I293:I298" si="69">G293+H293</f>
        <v>0</v>
      </c>
      <c r="J293" s="227"/>
      <c r="K293" s="228"/>
      <c r="L293" s="100">
        <f t="shared" ref="L293:L298" si="70">J293+K293</f>
        <v>0</v>
      </c>
      <c r="M293" s="111"/>
      <c r="N293" s="54"/>
      <c r="O293" s="100">
        <f t="shared" ref="O293:O298" si="71">M293+N293</f>
        <v>0</v>
      </c>
      <c r="P293" s="203"/>
    </row>
    <row r="294" spans="1:20" ht="24" hidden="1" x14ac:dyDescent="0.25">
      <c r="A294" s="134" t="s">
        <v>292</v>
      </c>
      <c r="B294" s="31" t="s">
        <v>293</v>
      </c>
      <c r="C294" s="52">
        <f t="shared" si="68"/>
        <v>0</v>
      </c>
      <c r="D294" s="227"/>
      <c r="E294" s="54"/>
      <c r="F294" s="135">
        <f t="shared" ref="F294:F298" si="72">D294+E294</f>
        <v>0</v>
      </c>
      <c r="G294" s="227"/>
      <c r="H294" s="228"/>
      <c r="I294" s="100">
        <f t="shared" si="69"/>
        <v>0</v>
      </c>
      <c r="J294" s="227"/>
      <c r="K294" s="228"/>
      <c r="L294" s="100">
        <f t="shared" si="70"/>
        <v>0</v>
      </c>
      <c r="M294" s="111"/>
      <c r="N294" s="54"/>
      <c r="O294" s="100">
        <f t="shared" si="71"/>
        <v>0</v>
      </c>
      <c r="P294" s="203"/>
    </row>
    <row r="295" spans="1:20" hidden="1" x14ac:dyDescent="0.25">
      <c r="A295" s="134" t="s">
        <v>294</v>
      </c>
      <c r="B295" s="31" t="s">
        <v>295</v>
      </c>
      <c r="C295" s="52">
        <f t="shared" si="68"/>
        <v>0</v>
      </c>
      <c r="D295" s="227"/>
      <c r="E295" s="54"/>
      <c r="F295" s="135">
        <f t="shared" si="72"/>
        <v>0</v>
      </c>
      <c r="G295" s="227"/>
      <c r="H295" s="228"/>
      <c r="I295" s="100">
        <f t="shared" si="69"/>
        <v>0</v>
      </c>
      <c r="J295" s="227"/>
      <c r="K295" s="228"/>
      <c r="L295" s="100">
        <f t="shared" si="70"/>
        <v>0</v>
      </c>
      <c r="M295" s="111"/>
      <c r="N295" s="54"/>
      <c r="O295" s="100">
        <f t="shared" si="71"/>
        <v>0</v>
      </c>
      <c r="P295" s="203"/>
    </row>
    <row r="296" spans="1:20" ht="24" hidden="1" x14ac:dyDescent="0.25">
      <c r="A296" s="142" t="s">
        <v>296</v>
      </c>
      <c r="B296" s="143" t="s">
        <v>297</v>
      </c>
      <c r="C296" s="110">
        <f t="shared" si="68"/>
        <v>0</v>
      </c>
      <c r="D296" s="292"/>
      <c r="E296" s="113"/>
      <c r="F296" s="129">
        <f t="shared" si="72"/>
        <v>0</v>
      </c>
      <c r="G296" s="292"/>
      <c r="H296" s="293"/>
      <c r="I296" s="290">
        <f t="shared" si="69"/>
        <v>0</v>
      </c>
      <c r="J296" s="292"/>
      <c r="K296" s="293"/>
      <c r="L296" s="290">
        <f t="shared" si="70"/>
        <v>0</v>
      </c>
      <c r="M296" s="114"/>
      <c r="N296" s="113"/>
      <c r="O296" s="290">
        <f t="shared" si="71"/>
        <v>0</v>
      </c>
      <c r="P296" s="291"/>
    </row>
    <row r="297" spans="1:20" hidden="1" x14ac:dyDescent="0.25">
      <c r="A297" s="328" t="s">
        <v>298</v>
      </c>
      <c r="B297" s="328" t="s">
        <v>299</v>
      </c>
      <c r="C297" s="329">
        <f t="shared" si="68"/>
        <v>0</v>
      </c>
      <c r="D297" s="330"/>
      <c r="E297" s="331"/>
      <c r="F297" s="322">
        <f t="shared" si="72"/>
        <v>0</v>
      </c>
      <c r="G297" s="330"/>
      <c r="H297" s="332"/>
      <c r="I297" s="324">
        <f t="shared" si="69"/>
        <v>0</v>
      </c>
      <c r="J297" s="330"/>
      <c r="K297" s="332"/>
      <c r="L297" s="324">
        <f t="shared" si="70"/>
        <v>0</v>
      </c>
      <c r="M297" s="333"/>
      <c r="N297" s="331"/>
      <c r="O297" s="324">
        <f t="shared" si="71"/>
        <v>0</v>
      </c>
      <c r="P297" s="325"/>
    </row>
    <row r="298" spans="1:20" s="18" customFormat="1" ht="48" hidden="1" x14ac:dyDescent="0.25">
      <c r="A298" s="328" t="s">
        <v>300</v>
      </c>
      <c r="B298" s="144" t="s">
        <v>301</v>
      </c>
      <c r="C298" s="145">
        <f t="shared" si="68"/>
        <v>0</v>
      </c>
      <c r="D298" s="334"/>
      <c r="E298" s="335"/>
      <c r="F298" s="153">
        <f t="shared" si="72"/>
        <v>0</v>
      </c>
      <c r="G298" s="330"/>
      <c r="H298" s="332"/>
      <c r="I298" s="324">
        <f t="shared" si="69"/>
        <v>0</v>
      </c>
      <c r="J298" s="330"/>
      <c r="K298" s="332"/>
      <c r="L298" s="324">
        <f t="shared" si="70"/>
        <v>0</v>
      </c>
      <c r="M298" s="333"/>
      <c r="N298" s="331"/>
      <c r="O298" s="324">
        <f t="shared" si="71"/>
        <v>0</v>
      </c>
      <c r="P298" s="325"/>
      <c r="S298" s="1"/>
      <c r="T298" s="1"/>
    </row>
    <row r="299" spans="1:20" s="18" customFormat="1" x14ac:dyDescent="0.25">
      <c r="A299" s="336" t="s">
        <v>306</v>
      </c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337"/>
      <c r="P299" s="337"/>
    </row>
    <row r="300" spans="1:20" ht="12.75" thickBot="1" x14ac:dyDescent="0.3">
      <c r="A300" s="504"/>
      <c r="B300" s="505"/>
      <c r="C300" s="505"/>
      <c r="D300" s="342"/>
      <c r="E300" s="342"/>
      <c r="F300" s="505"/>
      <c r="G300" s="342"/>
      <c r="H300" s="342"/>
      <c r="I300" s="505"/>
      <c r="J300" s="342"/>
      <c r="K300" s="342"/>
      <c r="L300" s="505"/>
      <c r="M300" s="342"/>
      <c r="N300" s="342"/>
      <c r="O300" s="506"/>
      <c r="P300" s="343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</sheetData>
  <sheetProtection formatCells="0" formatColumns="0" formatRows="0"/>
  <autoFilter ref="A21:P299">
    <filterColumn colId="2">
      <filters blank="1">
        <filter val="1 877"/>
        <filter val="1 895"/>
        <filter val="104"/>
        <filter val="112"/>
        <filter val="123 317"/>
        <filter val="124 523"/>
        <filter val="144 721"/>
        <filter val="17 687"/>
        <filter val="18"/>
        <filter val="186 523"/>
        <filter val="2 000"/>
        <filter val="200"/>
        <filter val="3 605"/>
        <filter val="386 422"/>
        <filter val="43 862"/>
        <filter val="433 520"/>
        <filter val="44 312"/>
        <filter val="45 203"/>
        <filter val="450"/>
        <filter val="475 830"/>
        <filter val="487 680"/>
        <filter val="489 680"/>
        <filter val="49 000"/>
        <filter val="5 378"/>
        <filter val="5 880"/>
        <filter val="-5 880"/>
        <filter val="54 056"/>
        <filter val="54 160"/>
        <filter val="54 378"/>
        <filter val="600"/>
        <filter val="62 000"/>
        <filter val="7 970"/>
        <filter val="891"/>
      </filters>
    </filterColumn>
  </autoFilter>
  <mergeCells count="31">
    <mergeCell ref="C17:P17"/>
    <mergeCell ref="A18:A20"/>
    <mergeCell ref="B18:B20"/>
    <mergeCell ref="C18:O18"/>
    <mergeCell ref="P18:P20"/>
    <mergeCell ref="C19:C20"/>
    <mergeCell ref="D19:D20"/>
    <mergeCell ref="E19:E20"/>
    <mergeCell ref="F19:F20"/>
    <mergeCell ref="G19:G20"/>
    <mergeCell ref="N19:N20"/>
    <mergeCell ref="O19:O20"/>
    <mergeCell ref="H19:H20"/>
    <mergeCell ref="I19:I20"/>
    <mergeCell ref="J19:J20"/>
    <mergeCell ref="K19:K20"/>
    <mergeCell ref="C16:P16"/>
    <mergeCell ref="C10:P10"/>
    <mergeCell ref="A2:P2"/>
    <mergeCell ref="A3:P3"/>
    <mergeCell ref="C5:P5"/>
    <mergeCell ref="C6:P6"/>
    <mergeCell ref="C7:P7"/>
    <mergeCell ref="C8:P8"/>
    <mergeCell ref="C9:P9"/>
    <mergeCell ref="C12:P12"/>
    <mergeCell ref="C13:P13"/>
    <mergeCell ref="C14:P14"/>
    <mergeCell ref="C15:P15"/>
    <mergeCell ref="L19:L20"/>
    <mergeCell ref="M19:M20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99.pielikums Jūrmalas pilsētas domes 
2016.gada 21.janvāra saistošajiem noteikumiem Nr.2
(protokols Nr.1, 6.punkts) </firstHeader>
    <firstFooter>&amp;L&amp;"Times New Roman,Regular"&amp;9&amp;D; &amp;T&amp;R&amp;"Times New Roman,Regular"&amp;9&amp;P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9"/>
  <sheetViews>
    <sheetView view="pageLayout" zoomScaleNormal="100" workbookViewId="0">
      <selection activeCell="N4" sqref="N4"/>
    </sheetView>
  </sheetViews>
  <sheetFormatPr defaultRowHeight="12" outlineLevelCol="1" x14ac:dyDescent="0.2"/>
  <cols>
    <col min="1" max="1" width="4.85546875" style="358" customWidth="1"/>
    <col min="2" max="2" width="29.5703125" style="358" customWidth="1"/>
    <col min="3" max="3" width="10.140625" style="358" bestFit="1" customWidth="1"/>
    <col min="4" max="4" width="10.7109375" style="358" hidden="1" customWidth="1" outlineLevel="1"/>
    <col min="5" max="5" width="9.5703125" style="358" hidden="1" customWidth="1" outlineLevel="1"/>
    <col min="6" max="6" width="8.85546875" style="358" hidden="1" customWidth="1" outlineLevel="1"/>
    <col min="7" max="7" width="9.5703125" style="358" hidden="1" customWidth="1" outlineLevel="1"/>
    <col min="8" max="8" width="10.7109375" style="358" bestFit="1" customWidth="1" collapsed="1"/>
    <col min="9" max="9" width="9.5703125" style="358" bestFit="1" customWidth="1"/>
    <col min="10" max="10" width="26.85546875" style="358" hidden="1" customWidth="1" outlineLevel="1"/>
    <col min="11" max="11" width="9.140625" style="358" collapsed="1"/>
    <col min="12" max="16384" width="9.140625" style="358"/>
  </cols>
  <sheetData>
    <row r="1" spans="1:11" ht="12" customHeight="1" x14ac:dyDescent="0.2">
      <c r="F1" s="359"/>
      <c r="G1" s="359"/>
      <c r="H1" s="359"/>
      <c r="I1" s="359"/>
      <c r="K1" s="360" t="s">
        <v>330</v>
      </c>
    </row>
    <row r="2" spans="1:11" x14ac:dyDescent="0.2">
      <c r="F2" s="361"/>
      <c r="G2" s="361"/>
      <c r="H2" s="361"/>
      <c r="I2" s="361"/>
      <c r="K2" s="360" t="s">
        <v>331</v>
      </c>
    </row>
    <row r="3" spans="1:11" x14ac:dyDescent="0.2">
      <c r="F3" s="361"/>
      <c r="G3" s="361"/>
      <c r="H3" s="361"/>
      <c r="I3" s="361"/>
      <c r="K3" s="360" t="s">
        <v>332</v>
      </c>
    </row>
    <row r="4" spans="1:11" ht="12.75" customHeight="1" x14ac:dyDescent="0.2">
      <c r="A4" s="362" t="s">
        <v>333</v>
      </c>
      <c r="B4" s="363"/>
      <c r="C4" s="364"/>
      <c r="D4" s="364"/>
      <c r="E4" s="364"/>
      <c r="F4" s="362"/>
      <c r="G4" s="362"/>
      <c r="H4" s="362"/>
      <c r="I4" s="362"/>
      <c r="J4" s="362"/>
    </row>
    <row r="5" spans="1:11" ht="12.75" customHeight="1" x14ac:dyDescent="0.2">
      <c r="A5" s="362" t="s">
        <v>334</v>
      </c>
      <c r="B5" s="363"/>
      <c r="C5" s="365"/>
      <c r="D5" s="365"/>
      <c r="E5" s="365"/>
      <c r="F5" s="362"/>
      <c r="G5" s="362"/>
      <c r="H5" s="362"/>
      <c r="I5" s="362"/>
      <c r="J5" s="362"/>
    </row>
    <row r="6" spans="1:11" ht="12.75" customHeight="1" x14ac:dyDescent="0.25">
      <c r="A6" s="561" t="s">
        <v>335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</row>
    <row r="7" spans="1:11" ht="12.75" customHeight="1" x14ac:dyDescent="0.2">
      <c r="A7" s="366"/>
      <c r="B7" s="366"/>
      <c r="C7" s="364"/>
      <c r="D7" s="364"/>
      <c r="E7" s="364"/>
      <c r="F7" s="362"/>
      <c r="G7" s="362"/>
      <c r="H7" s="362"/>
      <c r="I7" s="362"/>
      <c r="J7" s="362"/>
    </row>
    <row r="8" spans="1:11" ht="12.75" customHeight="1" x14ac:dyDescent="0.2">
      <c r="A8" s="362" t="s">
        <v>336</v>
      </c>
      <c r="B8" s="362"/>
      <c r="C8" s="367"/>
      <c r="D8" s="364"/>
      <c r="E8" s="364"/>
      <c r="F8" s="362"/>
      <c r="G8" s="362"/>
      <c r="H8" s="362"/>
      <c r="I8" s="362"/>
      <c r="J8" s="362"/>
    </row>
    <row r="9" spans="1:11" ht="12.75" customHeight="1" x14ac:dyDescent="0.2">
      <c r="A9" s="368" t="s">
        <v>337</v>
      </c>
      <c r="B9" s="368"/>
      <c r="C9" s="369"/>
      <c r="D9" s="369"/>
      <c r="E9" s="369"/>
      <c r="F9" s="368"/>
      <c r="G9" s="368"/>
      <c r="H9" s="368"/>
      <c r="I9" s="368"/>
      <c r="J9" s="368"/>
    </row>
    <row r="10" spans="1:11" ht="36" customHeight="1" x14ac:dyDescent="0.2">
      <c r="A10" s="562" t="s">
        <v>338</v>
      </c>
      <c r="B10" s="562" t="s">
        <v>339</v>
      </c>
      <c r="C10" s="562" t="s">
        <v>340</v>
      </c>
      <c r="D10" s="564" t="s">
        <v>341</v>
      </c>
      <c r="E10" s="565"/>
      <c r="F10" s="564" t="s">
        <v>342</v>
      </c>
      <c r="G10" s="565"/>
      <c r="H10" s="564" t="s">
        <v>343</v>
      </c>
      <c r="I10" s="565"/>
      <c r="J10" s="566" t="s">
        <v>309</v>
      </c>
      <c r="K10" s="567" t="s">
        <v>344</v>
      </c>
    </row>
    <row r="11" spans="1:11" ht="24" customHeight="1" x14ac:dyDescent="0.2">
      <c r="A11" s="563"/>
      <c r="B11" s="563"/>
      <c r="C11" s="563"/>
      <c r="D11" s="370" t="s">
        <v>345</v>
      </c>
      <c r="E11" s="370" t="s">
        <v>346</v>
      </c>
      <c r="F11" s="370" t="s">
        <v>345</v>
      </c>
      <c r="G11" s="370" t="s">
        <v>346</v>
      </c>
      <c r="H11" s="370" t="s">
        <v>345</v>
      </c>
      <c r="I11" s="370" t="s">
        <v>346</v>
      </c>
      <c r="J11" s="566"/>
      <c r="K11" s="567"/>
    </row>
    <row r="12" spans="1:11" ht="12" customHeight="1" x14ac:dyDescent="0.2">
      <c r="A12" s="554" t="s">
        <v>347</v>
      </c>
      <c r="B12" s="554"/>
      <c r="C12" s="371"/>
      <c r="D12" s="371">
        <f>SUM(D13,D21,D29,D53,D126,D148,D160)</f>
        <v>475830</v>
      </c>
      <c r="E12" s="371">
        <f>SUM(E13,E21,E29,E53,E126,E148,E160)</f>
        <v>13850</v>
      </c>
      <c r="F12" s="372">
        <f>SUM(F13:F162)</f>
        <v>0</v>
      </c>
      <c r="G12" s="372">
        <f>SUM(G13:G162)</f>
        <v>0</v>
      </c>
      <c r="H12" s="372">
        <f t="shared" ref="H12:H43" si="0">D12+F12</f>
        <v>475830</v>
      </c>
      <c r="I12" s="372">
        <f t="shared" ref="I12:I43" si="1">E12-G12</f>
        <v>13850</v>
      </c>
      <c r="J12" s="373"/>
      <c r="K12" s="374"/>
    </row>
    <row r="13" spans="1:11" ht="12" customHeight="1" x14ac:dyDescent="0.2">
      <c r="A13" s="555">
        <v>1</v>
      </c>
      <c r="B13" s="558" t="s">
        <v>348</v>
      </c>
      <c r="C13" s="375"/>
      <c r="D13" s="375">
        <f>SUM(D14:D20)</f>
        <v>30829</v>
      </c>
      <c r="E13" s="375">
        <f>SUM(E14:E20)</f>
        <v>0</v>
      </c>
      <c r="F13" s="375">
        <f t="shared" ref="F13:G13" si="2">SUM(F14:F20)</f>
        <v>0</v>
      </c>
      <c r="G13" s="375">
        <f t="shared" si="2"/>
        <v>0</v>
      </c>
      <c r="H13" s="372">
        <f t="shared" si="0"/>
        <v>30829</v>
      </c>
      <c r="I13" s="372">
        <f t="shared" si="1"/>
        <v>0</v>
      </c>
      <c r="J13" s="373"/>
      <c r="K13" s="376"/>
    </row>
    <row r="14" spans="1:11" ht="12" customHeight="1" x14ac:dyDescent="0.2">
      <c r="A14" s="556"/>
      <c r="B14" s="559"/>
      <c r="C14" s="377">
        <v>1150</v>
      </c>
      <c r="D14" s="378">
        <f>143+200+427+1500+2500</f>
        <v>4770</v>
      </c>
      <c r="E14" s="378"/>
      <c r="F14" s="379"/>
      <c r="G14" s="380"/>
      <c r="H14" s="381">
        <f t="shared" si="0"/>
        <v>4770</v>
      </c>
      <c r="I14" s="381">
        <f t="shared" si="1"/>
        <v>0</v>
      </c>
      <c r="J14" s="373"/>
      <c r="K14" s="544" t="s">
        <v>349</v>
      </c>
    </row>
    <row r="15" spans="1:11" ht="12" customHeight="1" x14ac:dyDescent="0.2">
      <c r="A15" s="556"/>
      <c r="B15" s="559"/>
      <c r="C15" s="377">
        <v>2231</v>
      </c>
      <c r="D15" s="378">
        <f>250</f>
        <v>250</v>
      </c>
      <c r="E15" s="378"/>
      <c r="F15" s="379"/>
      <c r="G15" s="380"/>
      <c r="H15" s="381">
        <f t="shared" si="0"/>
        <v>250</v>
      </c>
      <c r="I15" s="381">
        <f t="shared" si="1"/>
        <v>0</v>
      </c>
      <c r="J15" s="373"/>
      <c r="K15" s="544"/>
    </row>
    <row r="16" spans="1:11" x14ac:dyDescent="0.2">
      <c r="A16" s="556"/>
      <c r="B16" s="559"/>
      <c r="C16" s="377">
        <v>2262</v>
      </c>
      <c r="D16" s="378">
        <f>200</f>
        <v>200</v>
      </c>
      <c r="E16" s="371"/>
      <c r="F16" s="379"/>
      <c r="G16" s="380"/>
      <c r="H16" s="381">
        <f t="shared" si="0"/>
        <v>200</v>
      </c>
      <c r="I16" s="381">
        <f t="shared" si="1"/>
        <v>0</v>
      </c>
      <c r="J16" s="373"/>
      <c r="K16" s="544"/>
    </row>
    <row r="17" spans="1:11" x14ac:dyDescent="0.2">
      <c r="A17" s="556"/>
      <c r="B17" s="559"/>
      <c r="C17" s="377">
        <v>2264</v>
      </c>
      <c r="D17" s="378">
        <f>3000+8500</f>
        <v>11500</v>
      </c>
      <c r="E17" s="371"/>
      <c r="F17" s="379"/>
      <c r="G17" s="380"/>
      <c r="H17" s="381">
        <f t="shared" si="0"/>
        <v>11500</v>
      </c>
      <c r="I17" s="381">
        <f t="shared" si="1"/>
        <v>0</v>
      </c>
      <c r="J17" s="373"/>
      <c r="K17" s="544"/>
    </row>
    <row r="18" spans="1:11" x14ac:dyDescent="0.2">
      <c r="A18" s="556"/>
      <c r="B18" s="559"/>
      <c r="C18" s="377">
        <v>2269</v>
      </c>
      <c r="D18" s="378">
        <f>250</f>
        <v>250</v>
      </c>
      <c r="E18" s="371"/>
      <c r="F18" s="379"/>
      <c r="G18" s="380"/>
      <c r="H18" s="381">
        <f t="shared" si="0"/>
        <v>250</v>
      </c>
      <c r="I18" s="381">
        <f t="shared" si="1"/>
        <v>0</v>
      </c>
      <c r="J18" s="373"/>
      <c r="K18" s="544"/>
    </row>
    <row r="19" spans="1:11" x14ac:dyDescent="0.2">
      <c r="A19" s="556"/>
      <c r="B19" s="559"/>
      <c r="C19" s="382">
        <v>2279</v>
      </c>
      <c r="D19" s="383">
        <f>750+7000</f>
        <v>7750</v>
      </c>
      <c r="E19" s="383"/>
      <c r="F19" s="379"/>
      <c r="G19" s="380"/>
      <c r="H19" s="381">
        <f t="shared" si="0"/>
        <v>7750</v>
      </c>
      <c r="I19" s="381">
        <f t="shared" si="1"/>
        <v>0</v>
      </c>
      <c r="J19" s="373"/>
      <c r="K19" s="544"/>
    </row>
    <row r="20" spans="1:11" x14ac:dyDescent="0.2">
      <c r="A20" s="557"/>
      <c r="B20" s="560"/>
      <c r="C20" s="384">
        <v>2314</v>
      </c>
      <c r="D20" s="383">
        <f>86+400+373+750+4500</f>
        <v>6109</v>
      </c>
      <c r="E20" s="383"/>
      <c r="F20" s="379"/>
      <c r="G20" s="380"/>
      <c r="H20" s="381">
        <f t="shared" si="0"/>
        <v>6109</v>
      </c>
      <c r="I20" s="381">
        <f t="shared" si="1"/>
        <v>0</v>
      </c>
      <c r="J20" s="373"/>
      <c r="K20" s="544"/>
    </row>
    <row r="21" spans="1:11" x14ac:dyDescent="0.2">
      <c r="A21" s="555">
        <v>2</v>
      </c>
      <c r="B21" s="558" t="s">
        <v>350</v>
      </c>
      <c r="C21" s="385"/>
      <c r="D21" s="386">
        <f>SUM(D22:D28)</f>
        <v>108459</v>
      </c>
      <c r="E21" s="386">
        <f>SUM(E22:E28)</f>
        <v>0</v>
      </c>
      <c r="F21" s="386">
        <f t="shared" ref="F21:G21" si="3">SUM(F22:F28)</f>
        <v>0</v>
      </c>
      <c r="G21" s="386">
        <f t="shared" si="3"/>
        <v>0</v>
      </c>
      <c r="H21" s="372">
        <f t="shared" si="0"/>
        <v>108459</v>
      </c>
      <c r="I21" s="372">
        <f t="shared" si="1"/>
        <v>0</v>
      </c>
      <c r="J21" s="373"/>
      <c r="K21" s="376"/>
    </row>
    <row r="22" spans="1:11" x14ac:dyDescent="0.2">
      <c r="A22" s="556"/>
      <c r="B22" s="559"/>
      <c r="C22" s="384">
        <v>1150</v>
      </c>
      <c r="D22" s="383">
        <f>982+1000+13500+1500+2000+3500</f>
        <v>22482</v>
      </c>
      <c r="E22" s="383"/>
      <c r="F22" s="379"/>
      <c r="G22" s="380"/>
      <c r="H22" s="381">
        <f t="shared" si="0"/>
        <v>22482</v>
      </c>
      <c r="I22" s="381">
        <f t="shared" si="1"/>
        <v>0</v>
      </c>
      <c r="J22" s="373"/>
      <c r="K22" s="387"/>
    </row>
    <row r="23" spans="1:11" x14ac:dyDescent="0.2">
      <c r="A23" s="556"/>
      <c r="B23" s="559"/>
      <c r="C23" s="384">
        <v>2231</v>
      </c>
      <c r="D23" s="383">
        <f>250+200</f>
        <v>450</v>
      </c>
      <c r="E23" s="383"/>
      <c r="F23" s="379"/>
      <c r="G23" s="380"/>
      <c r="H23" s="381">
        <f t="shared" si="0"/>
        <v>450</v>
      </c>
      <c r="I23" s="381">
        <f t="shared" si="1"/>
        <v>0</v>
      </c>
      <c r="J23" s="373"/>
      <c r="K23" s="387"/>
    </row>
    <row r="24" spans="1:11" x14ac:dyDescent="0.2">
      <c r="A24" s="556"/>
      <c r="B24" s="559"/>
      <c r="C24" s="384">
        <v>2262</v>
      </c>
      <c r="D24" s="383">
        <f>450</f>
        <v>450</v>
      </c>
      <c r="E24" s="383"/>
      <c r="F24" s="379"/>
      <c r="G24" s="380"/>
      <c r="H24" s="381">
        <f t="shared" si="0"/>
        <v>450</v>
      </c>
      <c r="I24" s="381">
        <f t="shared" si="1"/>
        <v>0</v>
      </c>
      <c r="J24" s="373"/>
      <c r="K24" s="387"/>
    </row>
    <row r="25" spans="1:11" x14ac:dyDescent="0.2">
      <c r="A25" s="556"/>
      <c r="B25" s="559"/>
      <c r="C25" s="384">
        <v>2264</v>
      </c>
      <c r="D25" s="383">
        <f>1341+7100+28000+3000+6200+2000</f>
        <v>47641</v>
      </c>
      <c r="E25" s="383"/>
      <c r="F25" s="379"/>
      <c r="G25" s="380"/>
      <c r="H25" s="381">
        <f t="shared" si="0"/>
        <v>47641</v>
      </c>
      <c r="I25" s="381">
        <f t="shared" si="1"/>
        <v>0</v>
      </c>
      <c r="J25" s="373"/>
      <c r="K25" s="387"/>
    </row>
    <row r="26" spans="1:11" x14ac:dyDescent="0.2">
      <c r="A26" s="556"/>
      <c r="B26" s="559"/>
      <c r="C26" s="384">
        <v>2269</v>
      </c>
      <c r="D26" s="383">
        <f>55+800+500+500</f>
        <v>1855</v>
      </c>
      <c r="E26" s="383"/>
      <c r="F26" s="379"/>
      <c r="G26" s="380"/>
      <c r="H26" s="381">
        <f t="shared" si="0"/>
        <v>1855</v>
      </c>
      <c r="I26" s="381">
        <f t="shared" si="1"/>
        <v>0</v>
      </c>
      <c r="J26" s="373"/>
      <c r="K26" s="387"/>
    </row>
    <row r="27" spans="1:11" x14ac:dyDescent="0.2">
      <c r="A27" s="556"/>
      <c r="B27" s="559"/>
      <c r="C27" s="384">
        <v>2279</v>
      </c>
      <c r="D27" s="383">
        <f>650+300+3400+14000+750+3450+5000+2000+500</f>
        <v>30050</v>
      </c>
      <c r="E27" s="383"/>
      <c r="F27" s="379"/>
      <c r="G27" s="380"/>
      <c r="H27" s="381">
        <f t="shared" si="0"/>
        <v>30050</v>
      </c>
      <c r="I27" s="381">
        <f t="shared" si="1"/>
        <v>0</v>
      </c>
      <c r="J27" s="373"/>
      <c r="K27" s="387"/>
    </row>
    <row r="28" spans="1:11" x14ac:dyDescent="0.2">
      <c r="A28" s="557"/>
      <c r="B28" s="560"/>
      <c r="C28" s="384">
        <v>2314</v>
      </c>
      <c r="D28" s="383">
        <f>418+250+500+3000+300+163+900</f>
        <v>5531</v>
      </c>
      <c r="E28" s="383"/>
      <c r="F28" s="379"/>
      <c r="G28" s="380"/>
      <c r="H28" s="381">
        <f t="shared" si="0"/>
        <v>5531</v>
      </c>
      <c r="I28" s="381">
        <f t="shared" si="1"/>
        <v>0</v>
      </c>
      <c r="J28" s="373"/>
      <c r="K28" s="387"/>
    </row>
    <row r="29" spans="1:11" x14ac:dyDescent="0.2">
      <c r="A29" s="376">
        <v>3</v>
      </c>
      <c r="B29" s="388" t="s">
        <v>351</v>
      </c>
      <c r="C29" s="389"/>
      <c r="D29" s="375">
        <f>SUM(D30,D32,D37,D43,D49)</f>
        <v>152000</v>
      </c>
      <c r="E29" s="375">
        <f>SUM(E30,E32,E37,E43,E49)</f>
        <v>0</v>
      </c>
      <c r="F29" s="375">
        <f t="shared" ref="F29:G29" si="4">SUM(F30,F32,F37,F43,F49)</f>
        <v>0</v>
      </c>
      <c r="G29" s="375">
        <f t="shared" si="4"/>
        <v>0</v>
      </c>
      <c r="H29" s="372">
        <f t="shared" si="0"/>
        <v>152000</v>
      </c>
      <c r="I29" s="372">
        <f t="shared" si="1"/>
        <v>0</v>
      </c>
      <c r="J29" s="373"/>
      <c r="K29" s="376"/>
    </row>
    <row r="30" spans="1:11" ht="12" customHeight="1" x14ac:dyDescent="0.2">
      <c r="A30" s="547" t="s">
        <v>352</v>
      </c>
      <c r="B30" s="539" t="s">
        <v>353</v>
      </c>
      <c r="C30" s="377"/>
      <c r="D30" s="371">
        <f>SUM(D31:D31)</f>
        <v>50000</v>
      </c>
      <c r="E30" s="371">
        <f>SUM(E31:E31)</f>
        <v>0</v>
      </c>
      <c r="F30" s="371">
        <f t="shared" ref="F30:G30" si="5">SUM(F31:F31)</f>
        <v>0</v>
      </c>
      <c r="G30" s="371">
        <f t="shared" si="5"/>
        <v>0</v>
      </c>
      <c r="H30" s="372">
        <f t="shared" si="0"/>
        <v>50000</v>
      </c>
      <c r="I30" s="372">
        <f t="shared" si="1"/>
        <v>0</v>
      </c>
      <c r="J30" s="373"/>
      <c r="K30" s="540" t="s">
        <v>349</v>
      </c>
    </row>
    <row r="31" spans="1:11" ht="12" customHeight="1" x14ac:dyDescent="0.2">
      <c r="A31" s="547"/>
      <c r="B31" s="539"/>
      <c r="C31" s="390">
        <v>2275</v>
      </c>
      <c r="D31" s="391">
        <v>50000</v>
      </c>
      <c r="E31" s="383"/>
      <c r="F31" s="379"/>
      <c r="G31" s="380"/>
      <c r="H31" s="381">
        <f t="shared" si="0"/>
        <v>50000</v>
      </c>
      <c r="I31" s="381">
        <f t="shared" si="1"/>
        <v>0</v>
      </c>
      <c r="J31" s="373"/>
      <c r="K31" s="541"/>
    </row>
    <row r="32" spans="1:11" x14ac:dyDescent="0.2">
      <c r="A32" s="551" t="s">
        <v>354</v>
      </c>
      <c r="B32" s="539" t="s">
        <v>355</v>
      </c>
      <c r="C32" s="377"/>
      <c r="D32" s="371">
        <f>SUM(D33:D36)</f>
        <v>40000</v>
      </c>
      <c r="E32" s="371">
        <f>SUM(E33:E36)</f>
        <v>0</v>
      </c>
      <c r="F32" s="371">
        <f t="shared" ref="F32:G32" si="6">SUM(F33:F36)</f>
        <v>0</v>
      </c>
      <c r="G32" s="371">
        <f t="shared" si="6"/>
        <v>0</v>
      </c>
      <c r="H32" s="372">
        <f t="shared" si="0"/>
        <v>40000</v>
      </c>
      <c r="I32" s="372">
        <f t="shared" si="1"/>
        <v>0</v>
      </c>
      <c r="J32" s="373"/>
      <c r="K32" s="387"/>
    </row>
    <row r="33" spans="1:11" ht="12" customHeight="1" x14ac:dyDescent="0.2">
      <c r="A33" s="552"/>
      <c r="B33" s="539"/>
      <c r="C33" s="382">
        <v>1150</v>
      </c>
      <c r="D33" s="383">
        <v>800</v>
      </c>
      <c r="E33" s="383"/>
      <c r="F33" s="379"/>
      <c r="G33" s="380"/>
      <c r="H33" s="381">
        <f t="shared" si="0"/>
        <v>800</v>
      </c>
      <c r="I33" s="381">
        <f t="shared" si="1"/>
        <v>0</v>
      </c>
      <c r="J33" s="373"/>
      <c r="K33" s="544" t="s">
        <v>349</v>
      </c>
    </row>
    <row r="34" spans="1:11" ht="12" customHeight="1" x14ac:dyDescent="0.2">
      <c r="A34" s="552"/>
      <c r="B34" s="539"/>
      <c r="C34" s="382">
        <v>2264</v>
      </c>
      <c r="D34" s="383">
        <v>20050</v>
      </c>
      <c r="E34" s="383"/>
      <c r="F34" s="379"/>
      <c r="G34" s="380"/>
      <c r="H34" s="381">
        <f t="shared" si="0"/>
        <v>20050</v>
      </c>
      <c r="I34" s="381">
        <f t="shared" si="1"/>
        <v>0</v>
      </c>
      <c r="J34" s="373"/>
      <c r="K34" s="544"/>
    </row>
    <row r="35" spans="1:11" x14ac:dyDescent="0.2">
      <c r="A35" s="552"/>
      <c r="B35" s="539"/>
      <c r="C35" s="382">
        <v>2279</v>
      </c>
      <c r="D35" s="383">
        <v>19000</v>
      </c>
      <c r="E35" s="383"/>
      <c r="F35" s="379"/>
      <c r="G35" s="380"/>
      <c r="H35" s="381">
        <f t="shared" si="0"/>
        <v>19000</v>
      </c>
      <c r="I35" s="381">
        <f t="shared" si="1"/>
        <v>0</v>
      </c>
      <c r="J35" s="373"/>
      <c r="K35" s="544"/>
    </row>
    <row r="36" spans="1:11" x14ac:dyDescent="0.2">
      <c r="A36" s="553"/>
      <c r="B36" s="539"/>
      <c r="C36" s="382">
        <v>2314</v>
      </c>
      <c r="D36" s="383">
        <v>150</v>
      </c>
      <c r="E36" s="383"/>
      <c r="F36" s="379"/>
      <c r="G36" s="380"/>
      <c r="H36" s="381">
        <f t="shared" si="0"/>
        <v>150</v>
      </c>
      <c r="I36" s="381">
        <f t="shared" si="1"/>
        <v>0</v>
      </c>
      <c r="J36" s="373"/>
      <c r="K36" s="544"/>
    </row>
    <row r="37" spans="1:11" ht="12" customHeight="1" x14ac:dyDescent="0.2">
      <c r="A37" s="538" t="s">
        <v>356</v>
      </c>
      <c r="B37" s="539" t="s">
        <v>357</v>
      </c>
      <c r="C37" s="377"/>
      <c r="D37" s="371">
        <f>SUM(D38:D42)</f>
        <v>30000</v>
      </c>
      <c r="E37" s="371">
        <f>SUM(E38:E42)</f>
        <v>0</v>
      </c>
      <c r="F37" s="371">
        <f t="shared" ref="F37:G37" si="7">SUM(F38:F42)</f>
        <v>0</v>
      </c>
      <c r="G37" s="371">
        <f t="shared" si="7"/>
        <v>0</v>
      </c>
      <c r="H37" s="372">
        <f t="shared" si="0"/>
        <v>30000</v>
      </c>
      <c r="I37" s="372">
        <f t="shared" si="1"/>
        <v>0</v>
      </c>
      <c r="J37" s="373"/>
      <c r="K37" s="387"/>
    </row>
    <row r="38" spans="1:11" ht="12" customHeight="1" x14ac:dyDescent="0.2">
      <c r="A38" s="538"/>
      <c r="B38" s="539"/>
      <c r="C38" s="382">
        <v>1150</v>
      </c>
      <c r="D38" s="383">
        <v>4000</v>
      </c>
      <c r="E38" s="383"/>
      <c r="F38" s="379"/>
      <c r="G38" s="380"/>
      <c r="H38" s="381">
        <f t="shared" si="0"/>
        <v>4000</v>
      </c>
      <c r="I38" s="381">
        <f t="shared" si="1"/>
        <v>0</v>
      </c>
      <c r="J38" s="373"/>
      <c r="K38" s="544" t="s">
        <v>349</v>
      </c>
    </row>
    <row r="39" spans="1:11" ht="12" customHeight="1" x14ac:dyDescent="0.2">
      <c r="A39" s="538"/>
      <c r="B39" s="539"/>
      <c r="C39" s="382">
        <v>2262</v>
      </c>
      <c r="D39" s="383">
        <v>150</v>
      </c>
      <c r="E39" s="383"/>
      <c r="F39" s="379"/>
      <c r="G39" s="380"/>
      <c r="H39" s="381">
        <f t="shared" si="0"/>
        <v>150</v>
      </c>
      <c r="I39" s="381">
        <f t="shared" si="1"/>
        <v>0</v>
      </c>
      <c r="J39" s="373"/>
      <c r="K39" s="544"/>
    </row>
    <row r="40" spans="1:11" x14ac:dyDescent="0.2">
      <c r="A40" s="538"/>
      <c r="B40" s="539"/>
      <c r="C40" s="382">
        <v>2264</v>
      </c>
      <c r="D40" s="383">
        <v>16850</v>
      </c>
      <c r="E40" s="383"/>
      <c r="F40" s="379"/>
      <c r="G40" s="380"/>
      <c r="H40" s="381">
        <f t="shared" si="0"/>
        <v>16850</v>
      </c>
      <c r="I40" s="381">
        <f t="shared" si="1"/>
        <v>0</v>
      </c>
      <c r="J40" s="373"/>
      <c r="K40" s="544"/>
    </row>
    <row r="41" spans="1:11" x14ac:dyDescent="0.2">
      <c r="A41" s="538"/>
      <c r="B41" s="539"/>
      <c r="C41" s="382">
        <v>2279</v>
      </c>
      <c r="D41" s="383">
        <v>6500</v>
      </c>
      <c r="E41" s="383"/>
      <c r="F41" s="379"/>
      <c r="G41" s="380"/>
      <c r="H41" s="381">
        <f t="shared" si="0"/>
        <v>6500</v>
      </c>
      <c r="I41" s="381">
        <f t="shared" si="1"/>
        <v>0</v>
      </c>
      <c r="J41" s="373"/>
      <c r="K41" s="544"/>
    </row>
    <row r="42" spans="1:11" x14ac:dyDescent="0.2">
      <c r="A42" s="538"/>
      <c r="B42" s="539"/>
      <c r="C42" s="382">
        <v>2314</v>
      </c>
      <c r="D42" s="383">
        <v>2500</v>
      </c>
      <c r="E42" s="383"/>
      <c r="F42" s="379"/>
      <c r="G42" s="380"/>
      <c r="H42" s="381">
        <f t="shared" si="0"/>
        <v>2500</v>
      </c>
      <c r="I42" s="381">
        <f t="shared" si="1"/>
        <v>0</v>
      </c>
      <c r="J42" s="373"/>
      <c r="K42" s="544"/>
    </row>
    <row r="43" spans="1:11" x14ac:dyDescent="0.2">
      <c r="A43" s="548" t="s">
        <v>358</v>
      </c>
      <c r="B43" s="539" t="s">
        <v>359</v>
      </c>
      <c r="C43" s="377"/>
      <c r="D43" s="371">
        <f>SUM(D44:D48)</f>
        <v>20000</v>
      </c>
      <c r="E43" s="371">
        <f>SUM(E44:E48)</f>
        <v>0</v>
      </c>
      <c r="F43" s="371">
        <f t="shared" ref="F43:G43" si="8">SUM(F44:F48)</f>
        <v>0</v>
      </c>
      <c r="G43" s="371">
        <f t="shared" si="8"/>
        <v>0</v>
      </c>
      <c r="H43" s="372">
        <f t="shared" si="0"/>
        <v>20000</v>
      </c>
      <c r="I43" s="372">
        <f t="shared" si="1"/>
        <v>0</v>
      </c>
      <c r="J43" s="373"/>
      <c r="K43" s="387"/>
    </row>
    <row r="44" spans="1:11" ht="12" customHeight="1" x14ac:dyDescent="0.2">
      <c r="A44" s="538"/>
      <c r="B44" s="539"/>
      <c r="C44" s="382">
        <v>1150</v>
      </c>
      <c r="D44" s="383">
        <v>2000</v>
      </c>
      <c r="E44" s="383"/>
      <c r="F44" s="379"/>
      <c r="G44" s="380"/>
      <c r="H44" s="381">
        <f t="shared" ref="H44:H75" si="9">D44+F44</f>
        <v>2000</v>
      </c>
      <c r="I44" s="381">
        <f t="shared" ref="I44:I75" si="10">E44-G44</f>
        <v>0</v>
      </c>
      <c r="J44" s="373"/>
      <c r="K44" s="544" t="s">
        <v>349</v>
      </c>
    </row>
    <row r="45" spans="1:11" ht="12" customHeight="1" x14ac:dyDescent="0.2">
      <c r="A45" s="538"/>
      <c r="B45" s="539"/>
      <c r="C45" s="382">
        <v>2231</v>
      </c>
      <c r="D45" s="383">
        <v>200</v>
      </c>
      <c r="E45" s="383"/>
      <c r="F45" s="379"/>
      <c r="G45" s="380"/>
      <c r="H45" s="381">
        <f t="shared" si="9"/>
        <v>200</v>
      </c>
      <c r="I45" s="381">
        <f t="shared" si="10"/>
        <v>0</v>
      </c>
      <c r="J45" s="373"/>
      <c r="K45" s="544"/>
    </row>
    <row r="46" spans="1:11" x14ac:dyDescent="0.2">
      <c r="A46" s="538"/>
      <c r="B46" s="539"/>
      <c r="C46" s="382">
        <v>2264</v>
      </c>
      <c r="D46" s="383">
        <v>14000</v>
      </c>
      <c r="E46" s="383"/>
      <c r="F46" s="379"/>
      <c r="G46" s="380"/>
      <c r="H46" s="381">
        <f t="shared" si="9"/>
        <v>14000</v>
      </c>
      <c r="I46" s="381">
        <f t="shared" si="10"/>
        <v>0</v>
      </c>
      <c r="J46" s="373"/>
      <c r="K46" s="544"/>
    </row>
    <row r="47" spans="1:11" x14ac:dyDescent="0.2">
      <c r="A47" s="538"/>
      <c r="B47" s="539"/>
      <c r="C47" s="382">
        <v>2279</v>
      </c>
      <c r="D47" s="383">
        <v>3650</v>
      </c>
      <c r="E47" s="383"/>
      <c r="F47" s="379"/>
      <c r="G47" s="380"/>
      <c r="H47" s="381">
        <f t="shared" si="9"/>
        <v>3650</v>
      </c>
      <c r="I47" s="381">
        <f t="shared" si="10"/>
        <v>0</v>
      </c>
      <c r="J47" s="373"/>
      <c r="K47" s="544"/>
    </row>
    <row r="48" spans="1:11" x14ac:dyDescent="0.2">
      <c r="A48" s="538"/>
      <c r="B48" s="539"/>
      <c r="C48" s="382">
        <v>2314</v>
      </c>
      <c r="D48" s="383">
        <v>150</v>
      </c>
      <c r="E48" s="383"/>
      <c r="F48" s="379"/>
      <c r="G48" s="380"/>
      <c r="H48" s="381">
        <f t="shared" si="9"/>
        <v>150</v>
      </c>
      <c r="I48" s="381">
        <f t="shared" si="10"/>
        <v>0</v>
      </c>
      <c r="J48" s="373"/>
      <c r="K48" s="544"/>
    </row>
    <row r="49" spans="1:11" x14ac:dyDescent="0.2">
      <c r="A49" s="548" t="s">
        <v>360</v>
      </c>
      <c r="B49" s="539" t="s">
        <v>361</v>
      </c>
      <c r="C49" s="385"/>
      <c r="D49" s="386">
        <f>SUM(D50:D52)</f>
        <v>12000</v>
      </c>
      <c r="E49" s="386">
        <f>SUM(E50:E52)</f>
        <v>0</v>
      </c>
      <c r="F49" s="386">
        <f t="shared" ref="F49:G49" si="11">SUM(F50:F52)</f>
        <v>0</v>
      </c>
      <c r="G49" s="386">
        <f t="shared" si="11"/>
        <v>0</v>
      </c>
      <c r="H49" s="372">
        <f t="shared" si="9"/>
        <v>12000</v>
      </c>
      <c r="I49" s="372">
        <f t="shared" si="10"/>
        <v>0</v>
      </c>
      <c r="J49" s="373"/>
      <c r="K49" s="387"/>
    </row>
    <row r="50" spans="1:11" ht="12" customHeight="1" x14ac:dyDescent="0.2">
      <c r="A50" s="538"/>
      <c r="B50" s="539"/>
      <c r="C50" s="382">
        <v>2264</v>
      </c>
      <c r="D50" s="383">
        <v>8000</v>
      </c>
      <c r="E50" s="383"/>
      <c r="F50" s="379"/>
      <c r="G50" s="380"/>
      <c r="H50" s="381">
        <f t="shared" si="9"/>
        <v>8000</v>
      </c>
      <c r="I50" s="381">
        <f t="shared" si="10"/>
        <v>0</v>
      </c>
      <c r="J50" s="373"/>
      <c r="K50" s="544" t="s">
        <v>349</v>
      </c>
    </row>
    <row r="51" spans="1:11" ht="12" customHeight="1" x14ac:dyDescent="0.2">
      <c r="A51" s="538"/>
      <c r="B51" s="539"/>
      <c r="C51" s="382">
        <v>2279</v>
      </c>
      <c r="D51" s="383">
        <v>3967</v>
      </c>
      <c r="E51" s="383"/>
      <c r="F51" s="379"/>
      <c r="G51" s="380"/>
      <c r="H51" s="381">
        <f t="shared" si="9"/>
        <v>3967</v>
      </c>
      <c r="I51" s="381">
        <f t="shared" si="10"/>
        <v>0</v>
      </c>
      <c r="J51" s="373"/>
      <c r="K51" s="544"/>
    </row>
    <row r="52" spans="1:11" x14ac:dyDescent="0.2">
      <c r="A52" s="538"/>
      <c r="B52" s="539"/>
      <c r="C52" s="382">
        <v>2314</v>
      </c>
      <c r="D52" s="383">
        <v>33</v>
      </c>
      <c r="E52" s="383"/>
      <c r="F52" s="379"/>
      <c r="G52" s="380"/>
      <c r="H52" s="381">
        <f t="shared" si="9"/>
        <v>33</v>
      </c>
      <c r="I52" s="381">
        <f t="shared" si="10"/>
        <v>0</v>
      </c>
      <c r="J52" s="373"/>
      <c r="K52" s="544"/>
    </row>
    <row r="53" spans="1:11" x14ac:dyDescent="0.2">
      <c r="A53" s="392">
        <v>4</v>
      </c>
      <c r="B53" s="393" t="s">
        <v>362</v>
      </c>
      <c r="C53" s="377"/>
      <c r="D53" s="371">
        <f>SUM(D54,D56,D62,D66,D68,D71,D75,D78,D83,D88,D91,D96,D100,D103,D107,D109,D113,D116,D118,D121,D123)</f>
        <v>61222</v>
      </c>
      <c r="E53" s="371">
        <f>SUM(E54,E56,E62,E66,E68,E71,E75,E78,E83,E88,E91,E96,E100,E103,E107,E109,E113,E116,E118,E121,E123)</f>
        <v>6700</v>
      </c>
      <c r="F53" s="371">
        <f t="shared" ref="F53:G53" si="12">SUM(F54,F56,F62,F66,F68,F71,F75,F78,F83,F88,F91,F96,F100,F103,F107,F109,F113,F116,F118,F121,F123)</f>
        <v>0</v>
      </c>
      <c r="G53" s="371">
        <f t="shared" si="12"/>
        <v>0</v>
      </c>
      <c r="H53" s="372">
        <f t="shared" si="9"/>
        <v>61222</v>
      </c>
      <c r="I53" s="372">
        <f t="shared" si="10"/>
        <v>6700</v>
      </c>
      <c r="J53" s="373"/>
      <c r="K53" s="387"/>
    </row>
    <row r="54" spans="1:11" ht="12" customHeight="1" x14ac:dyDescent="0.2">
      <c r="A54" s="549" t="s">
        <v>363</v>
      </c>
      <c r="B54" s="539" t="s">
        <v>364</v>
      </c>
      <c r="C54" s="385"/>
      <c r="D54" s="386">
        <f>SUM(D55:D55)</f>
        <v>876</v>
      </c>
      <c r="E54" s="386">
        <f>SUM(E55:E55)</f>
        <v>0</v>
      </c>
      <c r="F54" s="379"/>
      <c r="G54" s="380"/>
      <c r="H54" s="381">
        <f t="shared" si="9"/>
        <v>876</v>
      </c>
      <c r="I54" s="381">
        <f t="shared" si="10"/>
        <v>0</v>
      </c>
      <c r="J54" s="373"/>
      <c r="K54" s="540" t="s">
        <v>349</v>
      </c>
    </row>
    <row r="55" spans="1:11" ht="12" customHeight="1" x14ac:dyDescent="0.2">
      <c r="A55" s="550"/>
      <c r="B55" s="539"/>
      <c r="C55" s="384">
        <v>2279</v>
      </c>
      <c r="D55" s="391">
        <v>876</v>
      </c>
      <c r="E55" s="391"/>
      <c r="F55" s="379"/>
      <c r="G55" s="380"/>
      <c r="H55" s="381">
        <f t="shared" si="9"/>
        <v>876</v>
      </c>
      <c r="I55" s="381">
        <f t="shared" si="10"/>
        <v>0</v>
      </c>
      <c r="J55" s="373"/>
      <c r="K55" s="541"/>
    </row>
    <row r="56" spans="1:11" x14ac:dyDescent="0.2">
      <c r="A56" s="538" t="s">
        <v>365</v>
      </c>
      <c r="B56" s="539" t="s">
        <v>366</v>
      </c>
      <c r="C56" s="377"/>
      <c r="D56" s="371">
        <f>SUM(D57:D61)</f>
        <v>12191</v>
      </c>
      <c r="E56" s="371">
        <f>SUM(E57:E61)</f>
        <v>0</v>
      </c>
      <c r="F56" s="371">
        <f t="shared" ref="F56:G56" si="13">SUM(F57:F61)</f>
        <v>0</v>
      </c>
      <c r="G56" s="371">
        <f t="shared" si="13"/>
        <v>0</v>
      </c>
      <c r="H56" s="372">
        <f t="shared" si="9"/>
        <v>12191</v>
      </c>
      <c r="I56" s="372">
        <f t="shared" si="10"/>
        <v>0</v>
      </c>
      <c r="J56" s="373"/>
      <c r="K56" s="387"/>
    </row>
    <row r="57" spans="1:11" ht="24.75" customHeight="1" x14ac:dyDescent="0.2">
      <c r="A57" s="538"/>
      <c r="B57" s="539"/>
      <c r="C57" s="377">
        <v>1150</v>
      </c>
      <c r="D57" s="378">
        <v>1934</v>
      </c>
      <c r="E57" s="378"/>
      <c r="F57" s="379">
        <v>-728</v>
      </c>
      <c r="G57" s="380"/>
      <c r="H57" s="381">
        <f t="shared" si="9"/>
        <v>1206</v>
      </c>
      <c r="I57" s="381">
        <f t="shared" si="10"/>
        <v>0</v>
      </c>
      <c r="J57" s="394" t="s">
        <v>367</v>
      </c>
      <c r="K57" s="544" t="s">
        <v>349</v>
      </c>
    </row>
    <row r="58" spans="1:11" ht="12" customHeight="1" x14ac:dyDescent="0.2">
      <c r="A58" s="538"/>
      <c r="B58" s="539"/>
      <c r="C58" s="377">
        <v>2231</v>
      </c>
      <c r="D58" s="378">
        <v>4300</v>
      </c>
      <c r="E58" s="378"/>
      <c r="F58" s="379"/>
      <c r="G58" s="380"/>
      <c r="H58" s="381">
        <f t="shared" si="9"/>
        <v>4300</v>
      </c>
      <c r="I58" s="381">
        <f t="shared" si="10"/>
        <v>0</v>
      </c>
      <c r="J58" s="394"/>
      <c r="K58" s="544"/>
    </row>
    <row r="59" spans="1:11" x14ac:dyDescent="0.2">
      <c r="A59" s="538"/>
      <c r="B59" s="539"/>
      <c r="C59" s="377">
        <v>2264</v>
      </c>
      <c r="D59" s="378">
        <v>796</v>
      </c>
      <c r="E59" s="378"/>
      <c r="F59" s="379"/>
      <c r="G59" s="380"/>
      <c r="H59" s="381">
        <f t="shared" si="9"/>
        <v>796</v>
      </c>
      <c r="I59" s="381">
        <f t="shared" si="10"/>
        <v>0</v>
      </c>
      <c r="J59" s="394"/>
      <c r="K59" s="544"/>
    </row>
    <row r="60" spans="1:11" ht="24" x14ac:dyDescent="0.2">
      <c r="A60" s="538"/>
      <c r="B60" s="539"/>
      <c r="C60" s="377">
        <v>2314</v>
      </c>
      <c r="D60" s="378">
        <v>0</v>
      </c>
      <c r="E60" s="378"/>
      <c r="F60" s="379">
        <v>700</v>
      </c>
      <c r="G60" s="380"/>
      <c r="H60" s="381">
        <f t="shared" si="9"/>
        <v>700</v>
      </c>
      <c r="I60" s="381">
        <f t="shared" si="10"/>
        <v>0</v>
      </c>
      <c r="J60" s="394" t="s">
        <v>368</v>
      </c>
      <c r="K60" s="544"/>
    </row>
    <row r="61" spans="1:11" ht="24" x14ac:dyDescent="0.2">
      <c r="A61" s="538"/>
      <c r="B61" s="539"/>
      <c r="C61" s="377">
        <v>2279</v>
      </c>
      <c r="D61" s="378">
        <v>5161</v>
      </c>
      <c r="E61" s="378"/>
      <c r="F61" s="379">
        <v>28</v>
      </c>
      <c r="G61" s="380"/>
      <c r="H61" s="381">
        <f t="shared" si="9"/>
        <v>5189</v>
      </c>
      <c r="I61" s="381">
        <f t="shared" si="10"/>
        <v>0</v>
      </c>
      <c r="J61" s="394" t="s">
        <v>369</v>
      </c>
      <c r="K61" s="544"/>
    </row>
    <row r="62" spans="1:11" ht="12" customHeight="1" x14ac:dyDescent="0.2">
      <c r="A62" s="538" t="s">
        <v>370</v>
      </c>
      <c r="B62" s="539" t="s">
        <v>371</v>
      </c>
      <c r="C62" s="382"/>
      <c r="D62" s="382">
        <f>SUM(D63:D65)</f>
        <v>500</v>
      </c>
      <c r="E62" s="395">
        <f>SUM(E63:E65)</f>
        <v>0</v>
      </c>
      <c r="F62" s="382">
        <f t="shared" ref="F62:G62" si="14">SUM(F63:F65)</f>
        <v>0</v>
      </c>
      <c r="G62" s="382">
        <f t="shared" si="14"/>
        <v>0</v>
      </c>
      <c r="H62" s="372">
        <f t="shared" si="9"/>
        <v>500</v>
      </c>
      <c r="I62" s="372">
        <f t="shared" si="10"/>
        <v>0</v>
      </c>
      <c r="J62" s="373"/>
      <c r="K62" s="387"/>
    </row>
    <row r="63" spans="1:11" ht="12" customHeight="1" x14ac:dyDescent="0.2">
      <c r="A63" s="538"/>
      <c r="B63" s="539"/>
      <c r="C63" s="396">
        <v>2264</v>
      </c>
      <c r="D63" s="397">
        <v>200</v>
      </c>
      <c r="E63" s="397"/>
      <c r="F63" s="379"/>
      <c r="G63" s="380"/>
      <c r="H63" s="381">
        <f t="shared" si="9"/>
        <v>200</v>
      </c>
      <c r="I63" s="381">
        <f t="shared" si="10"/>
        <v>0</v>
      </c>
      <c r="J63" s="373"/>
      <c r="K63" s="544" t="s">
        <v>349</v>
      </c>
    </row>
    <row r="64" spans="1:11" ht="12" customHeight="1" x14ac:dyDescent="0.2">
      <c r="A64" s="538"/>
      <c r="B64" s="539"/>
      <c r="C64" s="396">
        <v>2279</v>
      </c>
      <c r="D64" s="397">
        <v>200</v>
      </c>
      <c r="E64" s="397"/>
      <c r="F64" s="379"/>
      <c r="G64" s="380"/>
      <c r="H64" s="381">
        <f t="shared" si="9"/>
        <v>200</v>
      </c>
      <c r="I64" s="381">
        <f t="shared" si="10"/>
        <v>0</v>
      </c>
      <c r="J64" s="373"/>
      <c r="K64" s="544"/>
    </row>
    <row r="65" spans="1:11" x14ac:dyDescent="0.2">
      <c r="A65" s="538"/>
      <c r="B65" s="539"/>
      <c r="C65" s="382">
        <v>2314</v>
      </c>
      <c r="D65" s="387">
        <v>100</v>
      </c>
      <c r="E65" s="387"/>
      <c r="F65" s="379"/>
      <c r="G65" s="380"/>
      <c r="H65" s="381">
        <f t="shared" si="9"/>
        <v>100</v>
      </c>
      <c r="I65" s="381">
        <f t="shared" si="10"/>
        <v>0</v>
      </c>
      <c r="J65" s="373"/>
      <c r="K65" s="544"/>
    </row>
    <row r="66" spans="1:11" ht="12" customHeight="1" x14ac:dyDescent="0.2">
      <c r="A66" s="538" t="s">
        <v>372</v>
      </c>
      <c r="B66" s="539" t="s">
        <v>373</v>
      </c>
      <c r="C66" s="382"/>
      <c r="D66" s="398">
        <f>SUM(D67:D67)</f>
        <v>115</v>
      </c>
      <c r="E66" s="398">
        <f>SUM(E67:E67)</f>
        <v>0</v>
      </c>
      <c r="F66" s="398">
        <f t="shared" ref="F66:G66" si="15">SUM(F67:F67)</f>
        <v>0</v>
      </c>
      <c r="G66" s="398">
        <f t="shared" si="15"/>
        <v>0</v>
      </c>
      <c r="H66" s="372">
        <f t="shared" si="9"/>
        <v>115</v>
      </c>
      <c r="I66" s="372">
        <f t="shared" si="10"/>
        <v>0</v>
      </c>
      <c r="J66" s="373"/>
      <c r="K66" s="540" t="s">
        <v>349</v>
      </c>
    </row>
    <row r="67" spans="1:11" ht="12" customHeight="1" x14ac:dyDescent="0.2">
      <c r="A67" s="538"/>
      <c r="B67" s="539"/>
      <c r="C67" s="382">
        <v>2314</v>
      </c>
      <c r="D67" s="383">
        <v>115</v>
      </c>
      <c r="E67" s="383"/>
      <c r="F67" s="379"/>
      <c r="G67" s="380"/>
      <c r="H67" s="381">
        <f t="shared" si="9"/>
        <v>115</v>
      </c>
      <c r="I67" s="381">
        <f t="shared" si="10"/>
        <v>0</v>
      </c>
      <c r="J67" s="373"/>
      <c r="K67" s="541"/>
    </row>
    <row r="68" spans="1:11" x14ac:dyDescent="0.2">
      <c r="A68" s="538" t="s">
        <v>374</v>
      </c>
      <c r="B68" s="539" t="s">
        <v>375</v>
      </c>
      <c r="C68" s="377"/>
      <c r="D68" s="371">
        <f>SUM(D69:D70)</f>
        <v>521</v>
      </c>
      <c r="E68" s="371">
        <f>SUM(E69:E70)</f>
        <v>0</v>
      </c>
      <c r="F68" s="371">
        <f t="shared" ref="F68:G68" si="16">SUM(F69:F70)</f>
        <v>0</v>
      </c>
      <c r="G68" s="371">
        <f t="shared" si="16"/>
        <v>0</v>
      </c>
      <c r="H68" s="372">
        <f t="shared" si="9"/>
        <v>521</v>
      </c>
      <c r="I68" s="372">
        <f t="shared" si="10"/>
        <v>0</v>
      </c>
      <c r="J68" s="373"/>
      <c r="K68" s="387"/>
    </row>
    <row r="69" spans="1:11" ht="12" customHeight="1" x14ac:dyDescent="0.2">
      <c r="A69" s="538"/>
      <c r="B69" s="539"/>
      <c r="C69" s="382">
        <v>1150</v>
      </c>
      <c r="D69" s="383">
        <v>381</v>
      </c>
      <c r="E69" s="383"/>
      <c r="F69" s="379"/>
      <c r="G69" s="380"/>
      <c r="H69" s="381">
        <f t="shared" si="9"/>
        <v>381</v>
      </c>
      <c r="I69" s="381">
        <f t="shared" si="10"/>
        <v>0</v>
      </c>
      <c r="J69" s="373"/>
      <c r="K69" s="544" t="s">
        <v>349</v>
      </c>
    </row>
    <row r="70" spans="1:11" ht="12" customHeight="1" x14ac:dyDescent="0.2">
      <c r="A70" s="538"/>
      <c r="B70" s="539"/>
      <c r="C70" s="382">
        <v>2314</v>
      </c>
      <c r="D70" s="383">
        <v>140</v>
      </c>
      <c r="E70" s="383"/>
      <c r="F70" s="379"/>
      <c r="G70" s="380"/>
      <c r="H70" s="381">
        <f t="shared" si="9"/>
        <v>140</v>
      </c>
      <c r="I70" s="381">
        <f t="shared" si="10"/>
        <v>0</v>
      </c>
      <c r="J70" s="373"/>
      <c r="K70" s="544"/>
    </row>
    <row r="71" spans="1:11" x14ac:dyDescent="0.2">
      <c r="A71" s="538" t="s">
        <v>376</v>
      </c>
      <c r="B71" s="539" t="s">
        <v>377</v>
      </c>
      <c r="C71" s="382"/>
      <c r="D71" s="398">
        <f>SUM(D72:D74)</f>
        <v>800</v>
      </c>
      <c r="E71" s="398">
        <f>SUM(E72:E74)</f>
        <v>0</v>
      </c>
      <c r="F71" s="398">
        <f t="shared" ref="F71:G71" si="17">SUM(F72:F74)</f>
        <v>0</v>
      </c>
      <c r="G71" s="398">
        <f t="shared" si="17"/>
        <v>0</v>
      </c>
      <c r="H71" s="372">
        <f t="shared" si="9"/>
        <v>800</v>
      </c>
      <c r="I71" s="372">
        <f t="shared" si="10"/>
        <v>0</v>
      </c>
      <c r="J71" s="373"/>
      <c r="K71" s="387"/>
    </row>
    <row r="72" spans="1:11" ht="12" customHeight="1" x14ac:dyDescent="0.2">
      <c r="A72" s="538"/>
      <c r="B72" s="539"/>
      <c r="C72" s="382">
        <v>1150</v>
      </c>
      <c r="D72" s="383">
        <v>200</v>
      </c>
      <c r="E72" s="398"/>
      <c r="F72" s="379"/>
      <c r="G72" s="380"/>
      <c r="H72" s="381">
        <f t="shared" si="9"/>
        <v>200</v>
      </c>
      <c r="I72" s="381">
        <f t="shared" si="10"/>
        <v>0</v>
      </c>
      <c r="J72" s="373"/>
      <c r="K72" s="544" t="s">
        <v>349</v>
      </c>
    </row>
    <row r="73" spans="1:11" ht="12" customHeight="1" x14ac:dyDescent="0.2">
      <c r="A73" s="538"/>
      <c r="B73" s="539"/>
      <c r="C73" s="382">
        <v>2231</v>
      </c>
      <c r="D73" s="383">
        <v>100</v>
      </c>
      <c r="E73" s="398"/>
      <c r="F73" s="379"/>
      <c r="G73" s="380"/>
      <c r="H73" s="381">
        <f t="shared" si="9"/>
        <v>100</v>
      </c>
      <c r="I73" s="381">
        <f t="shared" si="10"/>
        <v>0</v>
      </c>
      <c r="J73" s="373"/>
      <c r="K73" s="544"/>
    </row>
    <row r="74" spans="1:11" x14ac:dyDescent="0.2">
      <c r="A74" s="538"/>
      <c r="B74" s="539"/>
      <c r="C74" s="382">
        <v>2314</v>
      </c>
      <c r="D74" s="383">
        <f>400+100</f>
        <v>500</v>
      </c>
      <c r="E74" s="383"/>
      <c r="F74" s="379"/>
      <c r="G74" s="380"/>
      <c r="H74" s="381">
        <f t="shared" si="9"/>
        <v>500</v>
      </c>
      <c r="I74" s="381">
        <f t="shared" si="10"/>
        <v>0</v>
      </c>
      <c r="J74" s="373"/>
      <c r="K74" s="544"/>
    </row>
    <row r="75" spans="1:11" x14ac:dyDescent="0.2">
      <c r="A75" s="538" t="s">
        <v>378</v>
      </c>
      <c r="B75" s="539" t="s">
        <v>379</v>
      </c>
      <c r="C75" s="377"/>
      <c r="D75" s="371">
        <f>SUM(D76:D77)</f>
        <v>350</v>
      </c>
      <c r="E75" s="371">
        <f>SUM(E76:E77)</f>
        <v>0</v>
      </c>
      <c r="F75" s="371">
        <f t="shared" ref="F75:G75" si="18">SUM(F76:F77)</f>
        <v>0</v>
      </c>
      <c r="G75" s="371">
        <f t="shared" si="18"/>
        <v>0</v>
      </c>
      <c r="H75" s="372">
        <f t="shared" si="9"/>
        <v>350</v>
      </c>
      <c r="I75" s="372">
        <f t="shared" si="10"/>
        <v>0</v>
      </c>
      <c r="J75" s="373"/>
      <c r="K75" s="387"/>
    </row>
    <row r="76" spans="1:11" ht="12" customHeight="1" x14ac:dyDescent="0.2">
      <c r="A76" s="538"/>
      <c r="B76" s="539"/>
      <c r="C76" s="382">
        <v>1150</v>
      </c>
      <c r="D76" s="383">
        <v>100</v>
      </c>
      <c r="E76" s="383"/>
      <c r="F76" s="379"/>
      <c r="G76" s="380"/>
      <c r="H76" s="381">
        <f t="shared" ref="H76:H107" si="19">D76+F76</f>
        <v>100</v>
      </c>
      <c r="I76" s="381">
        <f t="shared" ref="I76:I107" si="20">E76-G76</f>
        <v>0</v>
      </c>
      <c r="J76" s="373"/>
      <c r="K76" s="544" t="s">
        <v>349</v>
      </c>
    </row>
    <row r="77" spans="1:11" ht="12" customHeight="1" x14ac:dyDescent="0.2">
      <c r="A77" s="538"/>
      <c r="B77" s="539"/>
      <c r="C77" s="382">
        <v>2314</v>
      </c>
      <c r="D77" s="383">
        <v>250</v>
      </c>
      <c r="E77" s="383"/>
      <c r="F77" s="379"/>
      <c r="G77" s="380"/>
      <c r="H77" s="381">
        <f t="shared" si="19"/>
        <v>250</v>
      </c>
      <c r="I77" s="381">
        <f t="shared" si="20"/>
        <v>0</v>
      </c>
      <c r="J77" s="373"/>
      <c r="K77" s="544"/>
    </row>
    <row r="78" spans="1:11" x14ac:dyDescent="0.2">
      <c r="A78" s="538" t="s">
        <v>380</v>
      </c>
      <c r="B78" s="539" t="s">
        <v>381</v>
      </c>
      <c r="C78" s="382"/>
      <c r="D78" s="398">
        <f>SUM(D79:D82)</f>
        <v>9000</v>
      </c>
      <c r="E78" s="398">
        <f>SUM(E79:E82)</f>
        <v>0</v>
      </c>
      <c r="F78" s="398">
        <f t="shared" ref="F78:G78" si="21">SUM(F79:F82)</f>
        <v>0</v>
      </c>
      <c r="G78" s="398">
        <f t="shared" si="21"/>
        <v>0</v>
      </c>
      <c r="H78" s="372">
        <f t="shared" si="19"/>
        <v>9000</v>
      </c>
      <c r="I78" s="372">
        <f t="shared" si="20"/>
        <v>0</v>
      </c>
      <c r="J78" s="373"/>
      <c r="K78" s="387"/>
    </row>
    <row r="79" spans="1:11" ht="12" customHeight="1" x14ac:dyDescent="0.2">
      <c r="A79" s="538"/>
      <c r="B79" s="539"/>
      <c r="C79" s="382">
        <v>1150</v>
      </c>
      <c r="D79" s="383">
        <f>2000+1000</f>
        <v>3000</v>
      </c>
      <c r="E79" s="383"/>
      <c r="F79" s="379"/>
      <c r="G79" s="380"/>
      <c r="H79" s="381">
        <f t="shared" si="19"/>
        <v>3000</v>
      </c>
      <c r="I79" s="381">
        <f t="shared" si="20"/>
        <v>0</v>
      </c>
      <c r="J79" s="373"/>
      <c r="K79" s="544" t="s">
        <v>349</v>
      </c>
    </row>
    <row r="80" spans="1:11" ht="12" customHeight="1" x14ac:dyDescent="0.2">
      <c r="A80" s="538"/>
      <c r="B80" s="539"/>
      <c r="C80" s="382">
        <v>2264</v>
      </c>
      <c r="D80" s="383">
        <f>1600+800</f>
        <v>2400</v>
      </c>
      <c r="E80" s="383"/>
      <c r="F80" s="379"/>
      <c r="G80" s="380"/>
      <c r="H80" s="381">
        <f t="shared" si="19"/>
        <v>2400</v>
      </c>
      <c r="I80" s="381">
        <f t="shared" si="20"/>
        <v>0</v>
      </c>
      <c r="J80" s="373"/>
      <c r="K80" s="544"/>
    </row>
    <row r="81" spans="1:11" x14ac:dyDescent="0.2">
      <c r="A81" s="538"/>
      <c r="B81" s="539"/>
      <c r="C81" s="382">
        <v>2279</v>
      </c>
      <c r="D81" s="383">
        <f>2127+1000</f>
        <v>3127</v>
      </c>
      <c r="E81" s="383"/>
      <c r="F81" s="379"/>
      <c r="G81" s="380"/>
      <c r="H81" s="381">
        <f t="shared" si="19"/>
        <v>3127</v>
      </c>
      <c r="I81" s="381">
        <f t="shared" si="20"/>
        <v>0</v>
      </c>
      <c r="J81" s="373"/>
      <c r="K81" s="544"/>
    </row>
    <row r="82" spans="1:11" x14ac:dyDescent="0.2">
      <c r="A82" s="538"/>
      <c r="B82" s="539"/>
      <c r="C82" s="382">
        <v>2314</v>
      </c>
      <c r="D82" s="383">
        <f>273+200</f>
        <v>473</v>
      </c>
      <c r="E82" s="383"/>
      <c r="F82" s="379"/>
      <c r="G82" s="380"/>
      <c r="H82" s="381">
        <f t="shared" si="19"/>
        <v>473</v>
      </c>
      <c r="I82" s="381">
        <f t="shared" si="20"/>
        <v>0</v>
      </c>
      <c r="J82" s="373"/>
      <c r="K82" s="544"/>
    </row>
    <row r="83" spans="1:11" x14ac:dyDescent="0.2">
      <c r="A83" s="538" t="s">
        <v>382</v>
      </c>
      <c r="B83" s="539" t="s">
        <v>383</v>
      </c>
      <c r="C83" s="382"/>
      <c r="D83" s="398">
        <f>SUM(D84:D87)</f>
        <v>3000</v>
      </c>
      <c r="E83" s="398">
        <f>SUM(E84:E87)</f>
        <v>0</v>
      </c>
      <c r="F83" s="398">
        <f t="shared" ref="F83:G83" si="22">SUM(F84:F87)</f>
        <v>0</v>
      </c>
      <c r="G83" s="398">
        <f t="shared" si="22"/>
        <v>0</v>
      </c>
      <c r="H83" s="372">
        <f t="shared" si="19"/>
        <v>3000</v>
      </c>
      <c r="I83" s="372">
        <f t="shared" si="20"/>
        <v>0</v>
      </c>
      <c r="J83" s="373"/>
      <c r="K83" s="387"/>
    </row>
    <row r="84" spans="1:11" ht="12" customHeight="1" x14ac:dyDescent="0.2">
      <c r="A84" s="538"/>
      <c r="B84" s="539"/>
      <c r="C84" s="382">
        <v>1150</v>
      </c>
      <c r="D84" s="383">
        <v>898</v>
      </c>
      <c r="E84" s="383"/>
      <c r="F84" s="379"/>
      <c r="G84" s="380"/>
      <c r="H84" s="381">
        <f t="shared" si="19"/>
        <v>898</v>
      </c>
      <c r="I84" s="381">
        <f t="shared" si="20"/>
        <v>0</v>
      </c>
      <c r="J84" s="373"/>
      <c r="K84" s="544" t="s">
        <v>349</v>
      </c>
    </row>
    <row r="85" spans="1:11" ht="12" customHeight="1" x14ac:dyDescent="0.2">
      <c r="A85" s="538"/>
      <c r="B85" s="539"/>
      <c r="C85" s="382">
        <v>2231</v>
      </c>
      <c r="D85" s="383">
        <v>78</v>
      </c>
      <c r="E85" s="383"/>
      <c r="F85" s="379"/>
      <c r="G85" s="380"/>
      <c r="H85" s="381">
        <f t="shared" si="19"/>
        <v>78</v>
      </c>
      <c r="I85" s="381">
        <f t="shared" si="20"/>
        <v>0</v>
      </c>
      <c r="J85" s="373"/>
      <c r="K85" s="544"/>
    </row>
    <row r="86" spans="1:11" x14ac:dyDescent="0.2">
      <c r="A86" s="538"/>
      <c r="B86" s="539"/>
      <c r="C86" s="382">
        <v>2279</v>
      </c>
      <c r="D86" s="383">
        <v>1890</v>
      </c>
      <c r="E86" s="383"/>
      <c r="F86" s="379"/>
      <c r="G86" s="380"/>
      <c r="H86" s="381">
        <f t="shared" si="19"/>
        <v>1890</v>
      </c>
      <c r="I86" s="381">
        <f t="shared" si="20"/>
        <v>0</v>
      </c>
      <c r="J86" s="373"/>
      <c r="K86" s="544"/>
    </row>
    <row r="87" spans="1:11" x14ac:dyDescent="0.2">
      <c r="A87" s="538"/>
      <c r="B87" s="539"/>
      <c r="C87" s="382">
        <v>2314</v>
      </c>
      <c r="D87" s="383">
        <v>134</v>
      </c>
      <c r="E87" s="383"/>
      <c r="F87" s="379"/>
      <c r="G87" s="380"/>
      <c r="H87" s="381">
        <f t="shared" si="19"/>
        <v>134</v>
      </c>
      <c r="I87" s="381">
        <f t="shared" si="20"/>
        <v>0</v>
      </c>
      <c r="J87" s="373"/>
      <c r="K87" s="544"/>
    </row>
    <row r="88" spans="1:11" ht="12" customHeight="1" x14ac:dyDescent="0.2">
      <c r="A88" s="547" t="s">
        <v>384</v>
      </c>
      <c r="B88" s="539" t="s">
        <v>385</v>
      </c>
      <c r="C88" s="377"/>
      <c r="D88" s="371">
        <f>SUM(D89:D90)</f>
        <v>2554</v>
      </c>
      <c r="E88" s="371">
        <f>SUM(E89:E90)</f>
        <v>0</v>
      </c>
      <c r="F88" s="371">
        <f t="shared" ref="F88:G88" si="23">SUM(F89:F90)</f>
        <v>0</v>
      </c>
      <c r="G88" s="371">
        <f t="shared" si="23"/>
        <v>0</v>
      </c>
      <c r="H88" s="372">
        <f t="shared" si="19"/>
        <v>2554</v>
      </c>
      <c r="I88" s="372">
        <f t="shared" si="20"/>
        <v>0</v>
      </c>
      <c r="J88" s="373"/>
      <c r="K88" s="387"/>
    </row>
    <row r="89" spans="1:11" ht="12" customHeight="1" x14ac:dyDescent="0.2">
      <c r="A89" s="547"/>
      <c r="B89" s="539"/>
      <c r="C89" s="382">
        <v>1150</v>
      </c>
      <c r="D89" s="383">
        <v>1780</v>
      </c>
      <c r="E89" s="383"/>
      <c r="F89" s="379"/>
      <c r="G89" s="380"/>
      <c r="H89" s="381">
        <f t="shared" si="19"/>
        <v>1780</v>
      </c>
      <c r="I89" s="381">
        <f t="shared" si="20"/>
        <v>0</v>
      </c>
      <c r="J89" s="373"/>
      <c r="K89" s="544" t="s">
        <v>349</v>
      </c>
    </row>
    <row r="90" spans="1:11" ht="24" customHeight="1" x14ac:dyDescent="0.2">
      <c r="A90" s="547"/>
      <c r="B90" s="539"/>
      <c r="C90" s="382">
        <v>2314</v>
      </c>
      <c r="D90" s="383">
        <v>774</v>
      </c>
      <c r="E90" s="383"/>
      <c r="F90" s="379"/>
      <c r="G90" s="380"/>
      <c r="H90" s="381">
        <f t="shared" si="19"/>
        <v>774</v>
      </c>
      <c r="I90" s="381">
        <f t="shared" si="20"/>
        <v>0</v>
      </c>
      <c r="J90" s="373"/>
      <c r="K90" s="544"/>
    </row>
    <row r="91" spans="1:11" x14ac:dyDescent="0.2">
      <c r="A91" s="542" t="s">
        <v>386</v>
      </c>
      <c r="B91" s="539" t="s">
        <v>387</v>
      </c>
      <c r="C91" s="377"/>
      <c r="D91" s="371">
        <f>SUM(D92:D95)</f>
        <v>3430</v>
      </c>
      <c r="E91" s="371">
        <f>SUM(E92:E95)</f>
        <v>0</v>
      </c>
      <c r="F91" s="371">
        <f t="shared" ref="F91:G91" si="24">SUM(F92:F95)</f>
        <v>0</v>
      </c>
      <c r="G91" s="371">
        <f t="shared" si="24"/>
        <v>0</v>
      </c>
      <c r="H91" s="372">
        <f t="shared" si="19"/>
        <v>3430</v>
      </c>
      <c r="I91" s="372">
        <f t="shared" si="20"/>
        <v>0</v>
      </c>
      <c r="J91" s="373"/>
      <c r="K91" s="387"/>
    </row>
    <row r="92" spans="1:11" ht="12" customHeight="1" x14ac:dyDescent="0.2">
      <c r="A92" s="542"/>
      <c r="B92" s="539"/>
      <c r="C92" s="382">
        <v>1150</v>
      </c>
      <c r="D92" s="383">
        <f>720+720</f>
        <v>1440</v>
      </c>
      <c r="E92" s="383"/>
      <c r="F92" s="379"/>
      <c r="G92" s="380"/>
      <c r="H92" s="381">
        <f t="shared" si="19"/>
        <v>1440</v>
      </c>
      <c r="I92" s="381">
        <f t="shared" si="20"/>
        <v>0</v>
      </c>
      <c r="J92" s="373"/>
      <c r="K92" s="544" t="s">
        <v>349</v>
      </c>
    </row>
    <row r="93" spans="1:11" ht="12" customHeight="1" x14ac:dyDescent="0.2">
      <c r="A93" s="542"/>
      <c r="B93" s="539"/>
      <c r="C93" s="382">
        <v>2264</v>
      </c>
      <c r="D93" s="383">
        <v>1280</v>
      </c>
      <c r="E93" s="383"/>
      <c r="F93" s="379"/>
      <c r="G93" s="380"/>
      <c r="H93" s="381">
        <f t="shared" si="19"/>
        <v>1280</v>
      </c>
      <c r="I93" s="381">
        <f t="shared" si="20"/>
        <v>0</v>
      </c>
      <c r="J93" s="373"/>
      <c r="K93" s="544"/>
    </row>
    <row r="94" spans="1:11" x14ac:dyDescent="0.2">
      <c r="A94" s="542"/>
      <c r="B94" s="539"/>
      <c r="C94" s="382">
        <v>2279</v>
      </c>
      <c r="D94" s="383">
        <v>100</v>
      </c>
      <c r="E94" s="383"/>
      <c r="F94" s="379"/>
      <c r="G94" s="380"/>
      <c r="H94" s="381">
        <f t="shared" si="19"/>
        <v>100</v>
      </c>
      <c r="I94" s="381">
        <f t="shared" si="20"/>
        <v>0</v>
      </c>
      <c r="J94" s="373"/>
      <c r="K94" s="544"/>
    </row>
    <row r="95" spans="1:11" x14ac:dyDescent="0.2">
      <c r="A95" s="542"/>
      <c r="B95" s="539"/>
      <c r="C95" s="382">
        <v>2314</v>
      </c>
      <c r="D95" s="383">
        <f>180+430</f>
        <v>610</v>
      </c>
      <c r="E95" s="383"/>
      <c r="F95" s="379"/>
      <c r="G95" s="380"/>
      <c r="H95" s="381">
        <f t="shared" si="19"/>
        <v>610</v>
      </c>
      <c r="I95" s="381">
        <f t="shared" si="20"/>
        <v>0</v>
      </c>
      <c r="J95" s="373"/>
      <c r="K95" s="544"/>
    </row>
    <row r="96" spans="1:11" ht="12" customHeight="1" x14ac:dyDescent="0.2">
      <c r="A96" s="538" t="s">
        <v>388</v>
      </c>
      <c r="B96" s="539" t="s">
        <v>389</v>
      </c>
      <c r="C96" s="382"/>
      <c r="D96" s="398">
        <f>SUM(D97:D99)</f>
        <v>4250</v>
      </c>
      <c r="E96" s="398">
        <f>SUM(E97:E99)</f>
        <v>0</v>
      </c>
      <c r="F96" s="398">
        <f t="shared" ref="F96:G96" si="25">SUM(F97:F99)</f>
        <v>0</v>
      </c>
      <c r="G96" s="398">
        <f t="shared" si="25"/>
        <v>0</v>
      </c>
      <c r="H96" s="372">
        <f t="shared" si="19"/>
        <v>4250</v>
      </c>
      <c r="I96" s="372">
        <f t="shared" si="20"/>
        <v>0</v>
      </c>
      <c r="J96" s="373"/>
      <c r="K96" s="387"/>
    </row>
    <row r="97" spans="1:11" ht="12" customHeight="1" x14ac:dyDescent="0.2">
      <c r="A97" s="538"/>
      <c r="B97" s="539"/>
      <c r="C97" s="382">
        <v>1150</v>
      </c>
      <c r="D97" s="383">
        <v>1200</v>
      </c>
      <c r="E97" s="383"/>
      <c r="F97" s="379"/>
      <c r="G97" s="380"/>
      <c r="H97" s="381">
        <f t="shared" si="19"/>
        <v>1200</v>
      </c>
      <c r="I97" s="381">
        <f t="shared" si="20"/>
        <v>0</v>
      </c>
      <c r="J97" s="373"/>
      <c r="K97" s="544" t="s">
        <v>349</v>
      </c>
    </row>
    <row r="98" spans="1:11" ht="12" customHeight="1" x14ac:dyDescent="0.2">
      <c r="A98" s="538"/>
      <c r="B98" s="539"/>
      <c r="C98" s="382">
        <v>2314</v>
      </c>
      <c r="D98" s="383">
        <v>1050</v>
      </c>
      <c r="E98" s="383"/>
      <c r="F98" s="379"/>
      <c r="G98" s="380"/>
      <c r="H98" s="381">
        <f t="shared" si="19"/>
        <v>1050</v>
      </c>
      <c r="I98" s="381">
        <f t="shared" si="20"/>
        <v>0</v>
      </c>
      <c r="J98" s="373"/>
      <c r="K98" s="544"/>
    </row>
    <row r="99" spans="1:11" x14ac:dyDescent="0.2">
      <c r="A99" s="538"/>
      <c r="B99" s="539"/>
      <c r="C99" s="382">
        <v>6422</v>
      </c>
      <c r="D99" s="383">
        <v>2000</v>
      </c>
      <c r="E99" s="383"/>
      <c r="F99" s="379"/>
      <c r="G99" s="380"/>
      <c r="H99" s="381">
        <f t="shared" si="19"/>
        <v>2000</v>
      </c>
      <c r="I99" s="381">
        <f t="shared" si="20"/>
        <v>0</v>
      </c>
      <c r="J99" s="373"/>
      <c r="K99" s="544"/>
    </row>
    <row r="100" spans="1:11" ht="12" customHeight="1" x14ac:dyDescent="0.2">
      <c r="A100" s="538" t="s">
        <v>390</v>
      </c>
      <c r="B100" s="539" t="s">
        <v>391</v>
      </c>
      <c r="C100" s="382"/>
      <c r="D100" s="398">
        <f>SUM(D101:D102)</f>
        <v>285</v>
      </c>
      <c r="E100" s="398">
        <f>SUM(E101:E102)</f>
        <v>0</v>
      </c>
      <c r="F100" s="398">
        <f t="shared" ref="F100:G100" si="26">SUM(F101:F102)</f>
        <v>0</v>
      </c>
      <c r="G100" s="398">
        <f t="shared" si="26"/>
        <v>0</v>
      </c>
      <c r="H100" s="372">
        <f t="shared" si="19"/>
        <v>285</v>
      </c>
      <c r="I100" s="372">
        <f t="shared" si="20"/>
        <v>0</v>
      </c>
      <c r="J100" s="373"/>
      <c r="K100" s="387"/>
    </row>
    <row r="101" spans="1:11" ht="12" customHeight="1" x14ac:dyDescent="0.2">
      <c r="A101" s="538"/>
      <c r="B101" s="539"/>
      <c r="C101" s="382">
        <v>1150</v>
      </c>
      <c r="D101" s="383">
        <v>115</v>
      </c>
      <c r="E101" s="383"/>
      <c r="F101" s="379"/>
      <c r="G101" s="380"/>
      <c r="H101" s="381">
        <f t="shared" si="19"/>
        <v>115</v>
      </c>
      <c r="I101" s="381">
        <f t="shared" si="20"/>
        <v>0</v>
      </c>
      <c r="J101" s="373"/>
      <c r="K101" s="544" t="s">
        <v>349</v>
      </c>
    </row>
    <row r="102" spans="1:11" ht="12" customHeight="1" x14ac:dyDescent="0.2">
      <c r="A102" s="538"/>
      <c r="B102" s="539"/>
      <c r="C102" s="382">
        <v>2314</v>
      </c>
      <c r="D102" s="383">
        <v>170</v>
      </c>
      <c r="E102" s="383"/>
      <c r="F102" s="379"/>
      <c r="G102" s="380"/>
      <c r="H102" s="381">
        <f t="shared" si="19"/>
        <v>170</v>
      </c>
      <c r="I102" s="381">
        <f t="shared" si="20"/>
        <v>0</v>
      </c>
      <c r="J102" s="373"/>
      <c r="K102" s="544"/>
    </row>
    <row r="103" spans="1:11" x14ac:dyDescent="0.2">
      <c r="A103" s="538" t="s">
        <v>392</v>
      </c>
      <c r="B103" s="546" t="s">
        <v>393</v>
      </c>
      <c r="C103" s="382"/>
      <c r="D103" s="398">
        <f>SUM(D104:D106)</f>
        <v>6000</v>
      </c>
      <c r="E103" s="398">
        <f>SUM(E104:E106)</f>
        <v>0</v>
      </c>
      <c r="F103" s="398">
        <f t="shared" ref="F103:G103" si="27">SUM(F104:F106)</f>
        <v>0</v>
      </c>
      <c r="G103" s="398">
        <f t="shared" si="27"/>
        <v>0</v>
      </c>
      <c r="H103" s="372">
        <f t="shared" si="19"/>
        <v>6000</v>
      </c>
      <c r="I103" s="372">
        <f t="shared" si="20"/>
        <v>0</v>
      </c>
      <c r="J103" s="373"/>
      <c r="K103" s="387"/>
    </row>
    <row r="104" spans="1:11" ht="12" customHeight="1" x14ac:dyDescent="0.2">
      <c r="A104" s="538"/>
      <c r="B104" s="546"/>
      <c r="C104" s="382">
        <v>1150</v>
      </c>
      <c r="D104" s="383">
        <v>2000</v>
      </c>
      <c r="E104" s="383"/>
      <c r="F104" s="379"/>
      <c r="G104" s="380"/>
      <c r="H104" s="381">
        <f t="shared" si="19"/>
        <v>2000</v>
      </c>
      <c r="I104" s="381">
        <f t="shared" si="20"/>
        <v>0</v>
      </c>
      <c r="J104" s="373"/>
      <c r="K104" s="544" t="s">
        <v>349</v>
      </c>
    </row>
    <row r="105" spans="1:11" ht="12" customHeight="1" x14ac:dyDescent="0.2">
      <c r="A105" s="538"/>
      <c r="B105" s="546"/>
      <c r="C105" s="382">
        <v>2279</v>
      </c>
      <c r="D105" s="383">
        <v>2000</v>
      </c>
      <c r="E105" s="383"/>
      <c r="F105" s="379"/>
      <c r="G105" s="380"/>
      <c r="H105" s="381">
        <f t="shared" si="19"/>
        <v>2000</v>
      </c>
      <c r="I105" s="381">
        <f t="shared" si="20"/>
        <v>0</v>
      </c>
      <c r="J105" s="373"/>
      <c r="K105" s="544"/>
    </row>
    <row r="106" spans="1:11" x14ac:dyDescent="0.2">
      <c r="A106" s="538"/>
      <c r="B106" s="546"/>
      <c r="C106" s="382">
        <v>2314</v>
      </c>
      <c r="D106" s="383">
        <v>2000</v>
      </c>
      <c r="E106" s="383"/>
      <c r="F106" s="379"/>
      <c r="G106" s="380"/>
      <c r="H106" s="381">
        <f t="shared" si="19"/>
        <v>2000</v>
      </c>
      <c r="I106" s="381">
        <f t="shared" si="20"/>
        <v>0</v>
      </c>
      <c r="J106" s="373"/>
      <c r="K106" s="544"/>
    </row>
    <row r="107" spans="1:11" ht="12" customHeight="1" x14ac:dyDescent="0.2">
      <c r="A107" s="538" t="s">
        <v>394</v>
      </c>
      <c r="B107" s="539" t="s">
        <v>395</v>
      </c>
      <c r="C107" s="377"/>
      <c r="D107" s="371">
        <f>SUM(D108:D108)</f>
        <v>3000</v>
      </c>
      <c r="E107" s="371">
        <f>SUM(E108:E108)</f>
        <v>0</v>
      </c>
      <c r="F107" s="371">
        <f t="shared" ref="F107:G107" si="28">SUM(F108:F108)</f>
        <v>0</v>
      </c>
      <c r="G107" s="371">
        <f t="shared" si="28"/>
        <v>0</v>
      </c>
      <c r="H107" s="372">
        <f t="shared" si="19"/>
        <v>3000</v>
      </c>
      <c r="I107" s="372">
        <f t="shared" si="20"/>
        <v>0</v>
      </c>
      <c r="J107" s="373"/>
      <c r="K107" s="540" t="s">
        <v>349</v>
      </c>
    </row>
    <row r="108" spans="1:11" ht="12" customHeight="1" x14ac:dyDescent="0.2">
      <c r="A108" s="538"/>
      <c r="B108" s="539"/>
      <c r="C108" s="382">
        <v>2314</v>
      </c>
      <c r="D108" s="383">
        <v>3000</v>
      </c>
      <c r="E108" s="383"/>
      <c r="F108" s="379"/>
      <c r="G108" s="380"/>
      <c r="H108" s="381">
        <f t="shared" ref="H108:H139" si="29">D108+F108</f>
        <v>3000</v>
      </c>
      <c r="I108" s="381">
        <f t="shared" ref="I108:I139" si="30">E108-G108</f>
        <v>0</v>
      </c>
      <c r="J108" s="373"/>
      <c r="K108" s="541"/>
    </row>
    <row r="109" spans="1:11" x14ac:dyDescent="0.2">
      <c r="A109" s="538" t="s">
        <v>396</v>
      </c>
      <c r="B109" s="539" t="s">
        <v>397</v>
      </c>
      <c r="C109" s="377"/>
      <c r="D109" s="371">
        <f>SUM(D110:D112)</f>
        <v>1100</v>
      </c>
      <c r="E109" s="371">
        <f>SUM(E110:E112)</f>
        <v>6700</v>
      </c>
      <c r="F109" s="371">
        <f t="shared" ref="F109:G109" si="31">SUM(F110:F112)</f>
        <v>0</v>
      </c>
      <c r="G109" s="371">
        <f t="shared" si="31"/>
        <v>0</v>
      </c>
      <c r="H109" s="372">
        <f t="shared" si="29"/>
        <v>1100</v>
      </c>
      <c r="I109" s="372">
        <f t="shared" si="30"/>
        <v>6700</v>
      </c>
      <c r="J109" s="373"/>
      <c r="K109" s="387"/>
    </row>
    <row r="110" spans="1:11" ht="12" customHeight="1" x14ac:dyDescent="0.2">
      <c r="A110" s="538"/>
      <c r="B110" s="539"/>
      <c r="C110" s="382">
        <v>2262</v>
      </c>
      <c r="D110" s="383"/>
      <c r="E110" s="383">
        <v>300</v>
      </c>
      <c r="F110" s="379"/>
      <c r="G110" s="380"/>
      <c r="H110" s="381">
        <f t="shared" si="29"/>
        <v>0</v>
      </c>
      <c r="I110" s="381">
        <f t="shared" si="30"/>
        <v>300</v>
      </c>
      <c r="J110" s="373"/>
      <c r="K110" s="544" t="s">
        <v>349</v>
      </c>
    </row>
    <row r="111" spans="1:11" ht="12" customHeight="1" x14ac:dyDescent="0.2">
      <c r="A111" s="538"/>
      <c r="B111" s="539"/>
      <c r="C111" s="382">
        <v>2279</v>
      </c>
      <c r="D111" s="383">
        <v>1100</v>
      </c>
      <c r="E111" s="383">
        <v>4900</v>
      </c>
      <c r="F111" s="379"/>
      <c r="G111" s="380"/>
      <c r="H111" s="381">
        <f t="shared" si="29"/>
        <v>1100</v>
      </c>
      <c r="I111" s="381">
        <f t="shared" si="30"/>
        <v>4900</v>
      </c>
      <c r="J111" s="373"/>
      <c r="K111" s="544"/>
    </row>
    <row r="112" spans="1:11" x14ac:dyDescent="0.2">
      <c r="A112" s="538"/>
      <c r="B112" s="539"/>
      <c r="C112" s="382">
        <v>2269</v>
      </c>
      <c r="D112" s="383"/>
      <c r="E112" s="383">
        <v>1500</v>
      </c>
      <c r="F112" s="379"/>
      <c r="G112" s="380"/>
      <c r="H112" s="381">
        <f t="shared" si="29"/>
        <v>0</v>
      </c>
      <c r="I112" s="381">
        <f t="shared" si="30"/>
        <v>1500</v>
      </c>
      <c r="J112" s="373"/>
      <c r="K112" s="544"/>
    </row>
    <row r="113" spans="1:11" x14ac:dyDescent="0.2">
      <c r="A113" s="538" t="s">
        <v>398</v>
      </c>
      <c r="B113" s="539" t="s">
        <v>399</v>
      </c>
      <c r="C113" s="377"/>
      <c r="D113" s="371">
        <f>SUM(D114:D115)</f>
        <v>4000</v>
      </c>
      <c r="E113" s="371">
        <f>SUM(E114:E115)</f>
        <v>0</v>
      </c>
      <c r="F113" s="371">
        <f t="shared" ref="F113:G113" si="32">SUM(F114:F115)</f>
        <v>0</v>
      </c>
      <c r="G113" s="371">
        <f t="shared" si="32"/>
        <v>0</v>
      </c>
      <c r="H113" s="372">
        <f t="shared" si="29"/>
        <v>4000</v>
      </c>
      <c r="I113" s="372">
        <f t="shared" si="30"/>
        <v>0</v>
      </c>
      <c r="J113" s="373"/>
      <c r="K113" s="387"/>
    </row>
    <row r="114" spans="1:11" ht="12" customHeight="1" x14ac:dyDescent="0.2">
      <c r="A114" s="538"/>
      <c r="B114" s="539"/>
      <c r="C114" s="384">
        <v>1150</v>
      </c>
      <c r="D114" s="383">
        <f>1000+1000</f>
        <v>2000</v>
      </c>
      <c r="E114" s="383"/>
      <c r="F114" s="379"/>
      <c r="G114" s="380"/>
      <c r="H114" s="381">
        <f t="shared" si="29"/>
        <v>2000</v>
      </c>
      <c r="I114" s="381">
        <f t="shared" si="30"/>
        <v>0</v>
      </c>
      <c r="J114" s="373"/>
      <c r="K114" s="544" t="s">
        <v>349</v>
      </c>
    </row>
    <row r="115" spans="1:11" ht="12" customHeight="1" x14ac:dyDescent="0.2">
      <c r="A115" s="538"/>
      <c r="B115" s="539"/>
      <c r="C115" s="384">
        <v>2279</v>
      </c>
      <c r="D115" s="383">
        <f>1000+1000</f>
        <v>2000</v>
      </c>
      <c r="E115" s="383"/>
      <c r="F115" s="379"/>
      <c r="G115" s="380"/>
      <c r="H115" s="381">
        <f t="shared" si="29"/>
        <v>2000</v>
      </c>
      <c r="I115" s="381">
        <f t="shared" si="30"/>
        <v>0</v>
      </c>
      <c r="J115" s="373"/>
      <c r="K115" s="544"/>
    </row>
    <row r="116" spans="1:11" x14ac:dyDescent="0.2">
      <c r="A116" s="538" t="s">
        <v>400</v>
      </c>
      <c r="B116" s="539" t="s">
        <v>401</v>
      </c>
      <c r="C116" s="382"/>
      <c r="D116" s="398">
        <f>D117</f>
        <v>5000</v>
      </c>
      <c r="E116" s="398">
        <f>E117</f>
        <v>0</v>
      </c>
      <c r="F116" s="398">
        <f t="shared" ref="F116:G116" si="33">F117</f>
        <v>0</v>
      </c>
      <c r="G116" s="398">
        <f t="shared" si="33"/>
        <v>0</v>
      </c>
      <c r="H116" s="372">
        <f t="shared" si="29"/>
        <v>5000</v>
      </c>
      <c r="I116" s="372">
        <f t="shared" si="30"/>
        <v>0</v>
      </c>
      <c r="J116" s="373"/>
      <c r="K116" s="399"/>
    </row>
    <row r="117" spans="1:11" x14ac:dyDescent="0.2">
      <c r="A117" s="538"/>
      <c r="B117" s="539"/>
      <c r="C117" s="384">
        <v>2275</v>
      </c>
      <c r="D117" s="383">
        <v>5000</v>
      </c>
      <c r="E117" s="383"/>
      <c r="F117" s="379"/>
      <c r="G117" s="380"/>
      <c r="H117" s="381">
        <f t="shared" si="29"/>
        <v>5000</v>
      </c>
      <c r="I117" s="381">
        <f t="shared" si="30"/>
        <v>0</v>
      </c>
      <c r="J117" s="373"/>
      <c r="K117" s="399"/>
    </row>
    <row r="118" spans="1:11" x14ac:dyDescent="0.2">
      <c r="A118" s="538" t="s">
        <v>402</v>
      </c>
      <c r="B118" s="539" t="s">
        <v>403</v>
      </c>
      <c r="C118" s="377"/>
      <c r="D118" s="371">
        <f>SUM(D119:D120)</f>
        <v>1450</v>
      </c>
      <c r="E118" s="371">
        <f>SUM(E119:E120)</f>
        <v>0</v>
      </c>
      <c r="F118" s="371">
        <f t="shared" ref="F118:G118" si="34">SUM(F119:F120)</f>
        <v>0</v>
      </c>
      <c r="G118" s="371">
        <f t="shared" si="34"/>
        <v>0</v>
      </c>
      <c r="H118" s="372">
        <f t="shared" si="29"/>
        <v>1450</v>
      </c>
      <c r="I118" s="372">
        <f t="shared" si="30"/>
        <v>0</v>
      </c>
      <c r="J118" s="373"/>
      <c r="K118" s="387"/>
    </row>
    <row r="119" spans="1:11" ht="12" customHeight="1" x14ac:dyDescent="0.2">
      <c r="A119" s="538"/>
      <c r="B119" s="539"/>
      <c r="C119" s="382">
        <v>1150</v>
      </c>
      <c r="D119" s="383">
        <v>1000</v>
      </c>
      <c r="E119" s="383"/>
      <c r="F119" s="379"/>
      <c r="G119" s="380"/>
      <c r="H119" s="381">
        <f t="shared" si="29"/>
        <v>1000</v>
      </c>
      <c r="I119" s="381">
        <f t="shared" si="30"/>
        <v>0</v>
      </c>
      <c r="J119" s="373"/>
      <c r="K119" s="544" t="s">
        <v>349</v>
      </c>
    </row>
    <row r="120" spans="1:11" ht="12" customHeight="1" x14ac:dyDescent="0.2">
      <c r="A120" s="538"/>
      <c r="B120" s="539"/>
      <c r="C120" s="382">
        <v>2314</v>
      </c>
      <c r="D120" s="383">
        <v>450</v>
      </c>
      <c r="E120" s="383"/>
      <c r="F120" s="379"/>
      <c r="G120" s="380"/>
      <c r="H120" s="381">
        <f t="shared" si="29"/>
        <v>450</v>
      </c>
      <c r="I120" s="381">
        <f t="shared" si="30"/>
        <v>0</v>
      </c>
      <c r="J120" s="373"/>
      <c r="K120" s="544"/>
    </row>
    <row r="121" spans="1:11" ht="12" customHeight="1" x14ac:dyDescent="0.2">
      <c r="A121" s="538" t="s">
        <v>404</v>
      </c>
      <c r="B121" s="539" t="s">
        <v>405</v>
      </c>
      <c r="C121" s="385"/>
      <c r="D121" s="386">
        <f>SUM(D122:D122)</f>
        <v>2000</v>
      </c>
      <c r="E121" s="386">
        <f>SUM(E122:E122)</f>
        <v>0</v>
      </c>
      <c r="F121" s="386">
        <f t="shared" ref="F121:G121" si="35">SUM(F122:F122)</f>
        <v>0</v>
      </c>
      <c r="G121" s="386">
        <f t="shared" si="35"/>
        <v>0</v>
      </c>
      <c r="H121" s="372">
        <f t="shared" si="29"/>
        <v>2000</v>
      </c>
      <c r="I121" s="372">
        <f t="shared" si="30"/>
        <v>0</v>
      </c>
      <c r="J121" s="373"/>
      <c r="K121" s="540" t="s">
        <v>349</v>
      </c>
    </row>
    <row r="122" spans="1:11" ht="12" customHeight="1" x14ac:dyDescent="0.2">
      <c r="A122" s="538"/>
      <c r="B122" s="539"/>
      <c r="C122" s="382">
        <v>2275</v>
      </c>
      <c r="D122" s="383">
        <v>2000</v>
      </c>
      <c r="E122" s="383"/>
      <c r="F122" s="379"/>
      <c r="G122" s="380"/>
      <c r="H122" s="381">
        <f t="shared" si="29"/>
        <v>2000</v>
      </c>
      <c r="I122" s="381">
        <f t="shared" si="30"/>
        <v>0</v>
      </c>
      <c r="J122" s="373"/>
      <c r="K122" s="541"/>
    </row>
    <row r="123" spans="1:11" ht="12" customHeight="1" x14ac:dyDescent="0.2">
      <c r="A123" s="538" t="s">
        <v>406</v>
      </c>
      <c r="B123" s="539" t="s">
        <v>407</v>
      </c>
      <c r="C123" s="377"/>
      <c r="D123" s="371">
        <f>SUM(D124:D125)</f>
        <v>800</v>
      </c>
      <c r="E123" s="371">
        <f>SUM(E124:E125)</f>
        <v>0</v>
      </c>
      <c r="F123" s="371">
        <f t="shared" ref="F123:G123" si="36">SUM(F124:F125)</f>
        <v>0</v>
      </c>
      <c r="G123" s="371">
        <f t="shared" si="36"/>
        <v>0</v>
      </c>
      <c r="H123" s="372">
        <f t="shared" si="29"/>
        <v>800</v>
      </c>
      <c r="I123" s="372">
        <f t="shared" si="30"/>
        <v>0</v>
      </c>
      <c r="J123" s="373"/>
      <c r="K123" s="387"/>
    </row>
    <row r="124" spans="1:11" ht="12" customHeight="1" x14ac:dyDescent="0.2">
      <c r="A124" s="538"/>
      <c r="B124" s="539"/>
      <c r="C124" s="396">
        <v>2264</v>
      </c>
      <c r="D124" s="400">
        <v>600</v>
      </c>
      <c r="E124" s="400"/>
      <c r="F124" s="379"/>
      <c r="G124" s="380"/>
      <c r="H124" s="381">
        <f t="shared" si="29"/>
        <v>600</v>
      </c>
      <c r="I124" s="381">
        <f t="shared" si="30"/>
        <v>0</v>
      </c>
      <c r="J124" s="373"/>
      <c r="K124" s="544" t="s">
        <v>349</v>
      </c>
    </row>
    <row r="125" spans="1:11" ht="12" customHeight="1" x14ac:dyDescent="0.2">
      <c r="A125" s="538"/>
      <c r="B125" s="539"/>
      <c r="C125" s="396">
        <v>2314</v>
      </c>
      <c r="D125" s="397">
        <v>200</v>
      </c>
      <c r="E125" s="397"/>
      <c r="F125" s="379"/>
      <c r="G125" s="380"/>
      <c r="H125" s="381">
        <f t="shared" si="29"/>
        <v>200</v>
      </c>
      <c r="I125" s="381">
        <f t="shared" si="30"/>
        <v>0</v>
      </c>
      <c r="J125" s="373"/>
      <c r="K125" s="544"/>
    </row>
    <row r="126" spans="1:11" ht="24" x14ac:dyDescent="0.2">
      <c r="A126" s="392">
        <v>5</v>
      </c>
      <c r="B126" s="388" t="s">
        <v>408</v>
      </c>
      <c r="C126" s="384"/>
      <c r="D126" s="401">
        <f>SUM(D127,D135,D140,D144)</f>
        <v>49328</v>
      </c>
      <c r="E126" s="401">
        <f>SUM(E127,E135,E140,E144)</f>
        <v>4650</v>
      </c>
      <c r="F126" s="401">
        <f t="shared" ref="F126:G126" si="37">SUM(F127,F135,F140,F144)</f>
        <v>0</v>
      </c>
      <c r="G126" s="401">
        <f t="shared" si="37"/>
        <v>0</v>
      </c>
      <c r="H126" s="372">
        <f t="shared" si="29"/>
        <v>49328</v>
      </c>
      <c r="I126" s="372">
        <f t="shared" si="30"/>
        <v>4650</v>
      </c>
      <c r="J126" s="373"/>
      <c r="K126" s="387"/>
    </row>
    <row r="127" spans="1:11" ht="12" customHeight="1" x14ac:dyDescent="0.2">
      <c r="A127" s="538" t="s">
        <v>409</v>
      </c>
      <c r="B127" s="539" t="s">
        <v>410</v>
      </c>
      <c r="C127" s="402"/>
      <c r="D127" s="403">
        <f>SUM(D128:D134)</f>
        <v>17000</v>
      </c>
      <c r="E127" s="403">
        <f>SUM(E128:E134)</f>
        <v>0</v>
      </c>
      <c r="F127" s="403">
        <f t="shared" ref="F127:G127" si="38">SUM(F128:F134)</f>
        <v>0</v>
      </c>
      <c r="G127" s="403">
        <f t="shared" si="38"/>
        <v>0</v>
      </c>
      <c r="H127" s="372">
        <f t="shared" si="29"/>
        <v>17000</v>
      </c>
      <c r="I127" s="372">
        <f t="shared" si="30"/>
        <v>0</v>
      </c>
      <c r="J127" s="373"/>
      <c r="K127" s="387"/>
    </row>
    <row r="128" spans="1:11" ht="12" customHeight="1" x14ac:dyDescent="0.2">
      <c r="A128" s="538"/>
      <c r="B128" s="539"/>
      <c r="C128" s="402">
        <v>1150</v>
      </c>
      <c r="D128" s="404">
        <v>372</v>
      </c>
      <c r="E128" s="404"/>
      <c r="F128" s="379"/>
      <c r="G128" s="380"/>
      <c r="H128" s="381">
        <f t="shared" si="29"/>
        <v>372</v>
      </c>
      <c r="I128" s="381">
        <f t="shared" si="30"/>
        <v>0</v>
      </c>
      <c r="J128" s="373"/>
      <c r="K128" s="544" t="s">
        <v>349</v>
      </c>
    </row>
    <row r="129" spans="1:11" ht="12" customHeight="1" x14ac:dyDescent="0.2">
      <c r="A129" s="538"/>
      <c r="B129" s="539"/>
      <c r="C129" s="402">
        <v>2111</v>
      </c>
      <c r="D129" s="404">
        <v>18</v>
      </c>
      <c r="E129" s="404"/>
      <c r="F129" s="379"/>
      <c r="G129" s="380"/>
      <c r="H129" s="381">
        <f t="shared" si="29"/>
        <v>18</v>
      </c>
      <c r="I129" s="381">
        <f t="shared" si="30"/>
        <v>0</v>
      </c>
      <c r="J129" s="373"/>
      <c r="K129" s="544"/>
    </row>
    <row r="130" spans="1:11" x14ac:dyDescent="0.2">
      <c r="A130" s="538"/>
      <c r="B130" s="539"/>
      <c r="C130" s="402">
        <v>2261</v>
      </c>
      <c r="D130" s="404">
        <v>112</v>
      </c>
      <c r="E130" s="404"/>
      <c r="F130" s="379"/>
      <c r="G130" s="380"/>
      <c r="H130" s="381">
        <f t="shared" si="29"/>
        <v>112</v>
      </c>
      <c r="I130" s="381">
        <f t="shared" si="30"/>
        <v>0</v>
      </c>
      <c r="J130" s="373"/>
      <c r="K130" s="544"/>
    </row>
    <row r="131" spans="1:11" x14ac:dyDescent="0.2">
      <c r="A131" s="538"/>
      <c r="B131" s="539"/>
      <c r="C131" s="382">
        <v>2262</v>
      </c>
      <c r="D131" s="383">
        <v>14862</v>
      </c>
      <c r="E131" s="383"/>
      <c r="F131" s="379"/>
      <c r="G131" s="380"/>
      <c r="H131" s="381">
        <f t="shared" si="29"/>
        <v>14862</v>
      </c>
      <c r="I131" s="381">
        <f t="shared" si="30"/>
        <v>0</v>
      </c>
      <c r="J131" s="373"/>
      <c r="K131" s="544"/>
    </row>
    <row r="132" spans="1:11" x14ac:dyDescent="0.2">
      <c r="A132" s="538"/>
      <c r="B132" s="539"/>
      <c r="C132" s="382">
        <v>2279</v>
      </c>
      <c r="D132" s="383">
        <v>430</v>
      </c>
      <c r="E132" s="383"/>
      <c r="F132" s="379"/>
      <c r="G132" s="380"/>
      <c r="H132" s="381">
        <f t="shared" si="29"/>
        <v>430</v>
      </c>
      <c r="I132" s="381">
        <f t="shared" si="30"/>
        <v>0</v>
      </c>
      <c r="J132" s="373"/>
      <c r="K132" s="544"/>
    </row>
    <row r="133" spans="1:11" x14ac:dyDescent="0.2">
      <c r="A133" s="538"/>
      <c r="B133" s="539"/>
      <c r="C133" s="382">
        <v>2314</v>
      </c>
      <c r="D133" s="383">
        <v>600</v>
      </c>
      <c r="E133" s="383"/>
      <c r="F133" s="379"/>
      <c r="G133" s="380"/>
      <c r="H133" s="381">
        <f t="shared" si="29"/>
        <v>600</v>
      </c>
      <c r="I133" s="381">
        <f t="shared" si="30"/>
        <v>0</v>
      </c>
      <c r="J133" s="373"/>
      <c r="K133" s="544"/>
    </row>
    <row r="134" spans="1:11" x14ac:dyDescent="0.2">
      <c r="A134" s="538"/>
      <c r="B134" s="539"/>
      <c r="C134" s="382">
        <v>2363</v>
      </c>
      <c r="D134" s="383">
        <v>606</v>
      </c>
      <c r="E134" s="383"/>
      <c r="F134" s="379"/>
      <c r="G134" s="380"/>
      <c r="H134" s="381">
        <f t="shared" si="29"/>
        <v>606</v>
      </c>
      <c r="I134" s="381">
        <f t="shared" si="30"/>
        <v>0</v>
      </c>
      <c r="J134" s="373"/>
      <c r="K134" s="544"/>
    </row>
    <row r="135" spans="1:11" ht="12" customHeight="1" x14ac:dyDescent="0.2">
      <c r="A135" s="538" t="s">
        <v>411</v>
      </c>
      <c r="B135" s="539" t="s">
        <v>412</v>
      </c>
      <c r="C135" s="402"/>
      <c r="D135" s="403">
        <f>SUM(D136:D139)</f>
        <v>2532</v>
      </c>
      <c r="E135" s="403">
        <f>SUM(E136:E139)</f>
        <v>0</v>
      </c>
      <c r="F135" s="403">
        <f t="shared" ref="F135:G135" si="39">SUM(F136:F139)</f>
        <v>0</v>
      </c>
      <c r="G135" s="403">
        <f t="shared" si="39"/>
        <v>0</v>
      </c>
      <c r="H135" s="372">
        <f t="shared" si="29"/>
        <v>2532</v>
      </c>
      <c r="I135" s="372">
        <f t="shared" si="30"/>
        <v>0</v>
      </c>
      <c r="J135" s="373"/>
      <c r="K135" s="387"/>
    </row>
    <row r="136" spans="1:11" ht="12" customHeight="1" x14ac:dyDescent="0.2">
      <c r="A136" s="538"/>
      <c r="B136" s="539"/>
      <c r="C136" s="382">
        <v>1150</v>
      </c>
      <c r="D136" s="387">
        <v>712</v>
      </c>
      <c r="E136" s="387"/>
      <c r="F136" s="379"/>
      <c r="G136" s="380"/>
      <c r="H136" s="381">
        <f t="shared" si="29"/>
        <v>712</v>
      </c>
      <c r="I136" s="381">
        <f t="shared" si="30"/>
        <v>0</v>
      </c>
      <c r="J136" s="373"/>
      <c r="K136" s="544" t="s">
        <v>349</v>
      </c>
    </row>
    <row r="137" spans="1:11" ht="12" customHeight="1" x14ac:dyDescent="0.2">
      <c r="A137" s="538"/>
      <c r="B137" s="539"/>
      <c r="C137" s="382">
        <v>1210</v>
      </c>
      <c r="D137" s="387">
        <v>104</v>
      </c>
      <c r="E137" s="387"/>
      <c r="F137" s="379"/>
      <c r="G137" s="380"/>
      <c r="H137" s="381">
        <f t="shared" si="29"/>
        <v>104</v>
      </c>
      <c r="I137" s="381">
        <f t="shared" si="30"/>
        <v>0</v>
      </c>
      <c r="J137" s="373"/>
      <c r="K137" s="544"/>
    </row>
    <row r="138" spans="1:11" x14ac:dyDescent="0.2">
      <c r="A138" s="538"/>
      <c r="B138" s="539"/>
      <c r="C138" s="382">
        <v>2314</v>
      </c>
      <c r="D138" s="387">
        <v>1431</v>
      </c>
      <c r="E138" s="387"/>
      <c r="F138" s="379"/>
      <c r="G138" s="380"/>
      <c r="H138" s="381">
        <f t="shared" si="29"/>
        <v>1431</v>
      </c>
      <c r="I138" s="381">
        <f t="shared" si="30"/>
        <v>0</v>
      </c>
      <c r="J138" s="373"/>
      <c r="K138" s="544"/>
    </row>
    <row r="139" spans="1:11" x14ac:dyDescent="0.2">
      <c r="A139" s="538"/>
      <c r="B139" s="539"/>
      <c r="C139" s="402">
        <v>2363</v>
      </c>
      <c r="D139" s="404">
        <v>285</v>
      </c>
      <c r="E139" s="404"/>
      <c r="F139" s="379"/>
      <c r="G139" s="380"/>
      <c r="H139" s="381">
        <f t="shared" si="29"/>
        <v>285</v>
      </c>
      <c r="I139" s="381">
        <f t="shared" si="30"/>
        <v>0</v>
      </c>
      <c r="J139" s="373"/>
      <c r="K139" s="544"/>
    </row>
    <row r="140" spans="1:11" ht="12" customHeight="1" x14ac:dyDescent="0.2">
      <c r="A140" s="538" t="s">
        <v>413</v>
      </c>
      <c r="B140" s="545" t="s">
        <v>414</v>
      </c>
      <c r="C140" s="377"/>
      <c r="D140" s="371">
        <f>SUM(D141:D143)</f>
        <v>26446</v>
      </c>
      <c r="E140" s="371">
        <f>SUM(E141:E143)</f>
        <v>0</v>
      </c>
      <c r="F140" s="371">
        <f t="shared" ref="F140:G140" si="40">SUM(F141:F143)</f>
        <v>0</v>
      </c>
      <c r="G140" s="371">
        <f t="shared" si="40"/>
        <v>0</v>
      </c>
      <c r="H140" s="372">
        <f t="shared" ref="H140:H162" si="41">D140+F140</f>
        <v>26446</v>
      </c>
      <c r="I140" s="372">
        <f t="shared" ref="I140:I162" si="42">E140-G140</f>
        <v>0</v>
      </c>
      <c r="J140" s="373"/>
      <c r="K140" s="387"/>
    </row>
    <row r="141" spans="1:11" ht="12" customHeight="1" x14ac:dyDescent="0.2">
      <c r="A141" s="538"/>
      <c r="B141" s="545"/>
      <c r="C141" s="382">
        <v>2122</v>
      </c>
      <c r="D141" s="383">
        <v>1877</v>
      </c>
      <c r="E141" s="383"/>
      <c r="F141" s="379"/>
      <c r="G141" s="380"/>
      <c r="H141" s="381">
        <f t="shared" si="41"/>
        <v>1877</v>
      </c>
      <c r="I141" s="381">
        <f t="shared" si="42"/>
        <v>0</v>
      </c>
      <c r="J141" s="373"/>
      <c r="K141" s="544" t="s">
        <v>349</v>
      </c>
    </row>
    <row r="142" spans="1:11" ht="12" customHeight="1" x14ac:dyDescent="0.2">
      <c r="A142" s="538"/>
      <c r="B142" s="545"/>
      <c r="C142" s="382">
        <v>2262</v>
      </c>
      <c r="D142" s="383">
        <v>1725</v>
      </c>
      <c r="E142" s="383"/>
      <c r="F142" s="379"/>
      <c r="G142" s="380"/>
      <c r="H142" s="381">
        <f t="shared" si="41"/>
        <v>1725</v>
      </c>
      <c r="I142" s="381">
        <f t="shared" si="42"/>
        <v>0</v>
      </c>
      <c r="J142" s="373"/>
      <c r="K142" s="544"/>
    </row>
    <row r="143" spans="1:11" x14ac:dyDescent="0.2">
      <c r="A143" s="538"/>
      <c r="B143" s="545"/>
      <c r="C143" s="377">
        <v>2279</v>
      </c>
      <c r="D143" s="378">
        <v>22844</v>
      </c>
      <c r="E143" s="378"/>
      <c r="F143" s="379"/>
      <c r="G143" s="380"/>
      <c r="H143" s="381">
        <f t="shared" si="41"/>
        <v>22844</v>
      </c>
      <c r="I143" s="381">
        <f t="shared" si="42"/>
        <v>0</v>
      </c>
      <c r="J143" s="373"/>
      <c r="K143" s="544"/>
    </row>
    <row r="144" spans="1:11" x14ac:dyDescent="0.2">
      <c r="A144" s="542" t="s">
        <v>415</v>
      </c>
      <c r="B144" s="539" t="s">
        <v>416</v>
      </c>
      <c r="C144" s="405"/>
      <c r="D144" s="406">
        <f>SUM(D145:D147)</f>
        <v>3350</v>
      </c>
      <c r="E144" s="406">
        <f>SUM(E145:E147)</f>
        <v>4650</v>
      </c>
      <c r="F144" s="406">
        <f t="shared" ref="F144:G144" si="43">SUM(F145:F147)</f>
        <v>0</v>
      </c>
      <c r="G144" s="406">
        <f t="shared" si="43"/>
        <v>0</v>
      </c>
      <c r="H144" s="372">
        <f t="shared" si="41"/>
        <v>3350</v>
      </c>
      <c r="I144" s="372">
        <f t="shared" si="42"/>
        <v>4650</v>
      </c>
      <c r="J144" s="373"/>
      <c r="K144" s="407"/>
    </row>
    <row r="145" spans="1:11" ht="12" customHeight="1" x14ac:dyDescent="0.2">
      <c r="A145" s="542"/>
      <c r="B145" s="539"/>
      <c r="C145" s="384">
        <v>1150</v>
      </c>
      <c r="D145" s="391">
        <v>1700</v>
      </c>
      <c r="E145" s="383">
        <v>1900</v>
      </c>
      <c r="F145" s="379"/>
      <c r="G145" s="380"/>
      <c r="H145" s="381">
        <f t="shared" si="41"/>
        <v>1700</v>
      </c>
      <c r="I145" s="381">
        <f t="shared" si="42"/>
        <v>1900</v>
      </c>
      <c r="J145" s="373"/>
      <c r="K145" s="543" t="s">
        <v>349</v>
      </c>
    </row>
    <row r="146" spans="1:11" ht="12" customHeight="1" x14ac:dyDescent="0.2">
      <c r="A146" s="542"/>
      <c r="B146" s="539"/>
      <c r="C146" s="384">
        <v>2312</v>
      </c>
      <c r="D146" s="391"/>
      <c r="E146" s="383">
        <v>450</v>
      </c>
      <c r="F146" s="379"/>
      <c r="G146" s="380"/>
      <c r="H146" s="381">
        <f t="shared" si="41"/>
        <v>0</v>
      </c>
      <c r="I146" s="381">
        <f t="shared" si="42"/>
        <v>450</v>
      </c>
      <c r="J146" s="373"/>
      <c r="K146" s="543"/>
    </row>
    <row r="147" spans="1:11" x14ac:dyDescent="0.2">
      <c r="A147" s="542"/>
      <c r="B147" s="539"/>
      <c r="C147" s="384">
        <v>2314</v>
      </c>
      <c r="D147" s="391">
        <v>1650</v>
      </c>
      <c r="E147" s="408">
        <v>2300</v>
      </c>
      <c r="F147" s="379"/>
      <c r="G147" s="380"/>
      <c r="H147" s="381">
        <f t="shared" si="41"/>
        <v>1650</v>
      </c>
      <c r="I147" s="381">
        <f t="shared" si="42"/>
        <v>2300</v>
      </c>
      <c r="J147" s="373"/>
      <c r="K147" s="543"/>
    </row>
    <row r="148" spans="1:11" x14ac:dyDescent="0.2">
      <c r="A148" s="376">
        <v>6</v>
      </c>
      <c r="B148" s="393" t="s">
        <v>417</v>
      </c>
      <c r="C148" s="377"/>
      <c r="D148" s="371">
        <f>SUM(D149:D151,D153,D156)</f>
        <v>68992</v>
      </c>
      <c r="E148" s="371">
        <f>SUM(E149:E151,E153,E156)</f>
        <v>2500</v>
      </c>
      <c r="F148" s="371">
        <f t="shared" ref="F148:G148" si="44">SUM(F149:F151,F153,F156)</f>
        <v>0</v>
      </c>
      <c r="G148" s="371">
        <f t="shared" si="44"/>
        <v>0</v>
      </c>
      <c r="H148" s="372">
        <f t="shared" si="41"/>
        <v>68992</v>
      </c>
      <c r="I148" s="372">
        <f t="shared" si="42"/>
        <v>2500</v>
      </c>
      <c r="J148" s="373"/>
      <c r="K148" s="387"/>
    </row>
    <row r="149" spans="1:11" ht="24" x14ac:dyDescent="0.2">
      <c r="A149" s="392" t="s">
        <v>418</v>
      </c>
      <c r="B149" s="409" t="s">
        <v>419</v>
      </c>
      <c r="C149" s="384">
        <v>2314</v>
      </c>
      <c r="D149" s="401">
        <v>8000</v>
      </c>
      <c r="E149" s="391">
        <v>2000</v>
      </c>
      <c r="F149" s="401"/>
      <c r="G149" s="401"/>
      <c r="H149" s="372">
        <f t="shared" si="41"/>
        <v>8000</v>
      </c>
      <c r="I149" s="372">
        <f t="shared" si="42"/>
        <v>2000</v>
      </c>
      <c r="J149" s="373"/>
      <c r="K149" s="387"/>
    </row>
    <row r="150" spans="1:11" x14ac:dyDescent="0.2">
      <c r="A150" s="392" t="s">
        <v>420</v>
      </c>
      <c r="B150" s="409" t="s">
        <v>421</v>
      </c>
      <c r="C150" s="382">
        <v>2279</v>
      </c>
      <c r="D150" s="398">
        <v>4750</v>
      </c>
      <c r="E150" s="383">
        <v>500</v>
      </c>
      <c r="F150" s="410"/>
      <c r="G150" s="411"/>
      <c r="H150" s="372">
        <f t="shared" si="41"/>
        <v>4750</v>
      </c>
      <c r="I150" s="372">
        <f t="shared" si="42"/>
        <v>500</v>
      </c>
      <c r="J150" s="373"/>
      <c r="K150" s="387"/>
    </row>
    <row r="151" spans="1:11" x14ac:dyDescent="0.2">
      <c r="A151" s="538" t="s">
        <v>422</v>
      </c>
      <c r="B151" s="539" t="s">
        <v>423</v>
      </c>
      <c r="C151" s="385"/>
      <c r="D151" s="386">
        <f>SUM(D152:D152)</f>
        <v>600</v>
      </c>
      <c r="E151" s="386">
        <f>SUM(E152:E152)</f>
        <v>0</v>
      </c>
      <c r="F151" s="386">
        <f t="shared" ref="F151:G151" si="45">SUM(F152:F152)</f>
        <v>0</v>
      </c>
      <c r="G151" s="386">
        <f t="shared" si="45"/>
        <v>0</v>
      </c>
      <c r="H151" s="372">
        <f t="shared" si="41"/>
        <v>600</v>
      </c>
      <c r="I151" s="372">
        <f t="shared" si="42"/>
        <v>0</v>
      </c>
      <c r="J151" s="373"/>
      <c r="K151" s="387"/>
    </row>
    <row r="152" spans="1:11" x14ac:dyDescent="0.2">
      <c r="A152" s="538"/>
      <c r="B152" s="539"/>
      <c r="C152" s="382">
        <v>2248</v>
      </c>
      <c r="D152" s="383">
        <v>600</v>
      </c>
      <c r="E152" s="383"/>
      <c r="F152" s="379"/>
      <c r="G152" s="380"/>
      <c r="H152" s="381">
        <f t="shared" si="41"/>
        <v>600</v>
      </c>
      <c r="I152" s="381">
        <f t="shared" si="42"/>
        <v>0</v>
      </c>
      <c r="J152" s="373"/>
      <c r="K152" s="387"/>
    </row>
    <row r="153" spans="1:11" ht="12" customHeight="1" x14ac:dyDescent="0.2">
      <c r="A153" s="538" t="s">
        <v>424</v>
      </c>
      <c r="B153" s="539" t="s">
        <v>425</v>
      </c>
      <c r="C153" s="385"/>
      <c r="D153" s="386">
        <f>SUM(D154:D155)</f>
        <v>1000</v>
      </c>
      <c r="E153" s="386">
        <f>SUM(E154:E155)</f>
        <v>0</v>
      </c>
      <c r="F153" s="386">
        <f t="shared" ref="F153:G153" si="46">SUM(F154:F155)</f>
        <v>0</v>
      </c>
      <c r="G153" s="386">
        <f t="shared" si="46"/>
        <v>0</v>
      </c>
      <c r="H153" s="372">
        <f t="shared" si="41"/>
        <v>1000</v>
      </c>
      <c r="I153" s="372">
        <f t="shared" si="42"/>
        <v>0</v>
      </c>
      <c r="J153" s="373"/>
      <c r="K153" s="387"/>
    </row>
    <row r="154" spans="1:11" x14ac:dyDescent="0.2">
      <c r="A154" s="538"/>
      <c r="B154" s="539"/>
      <c r="C154" s="382">
        <v>2223</v>
      </c>
      <c r="D154" s="383">
        <v>200</v>
      </c>
      <c r="E154" s="383"/>
      <c r="F154" s="379"/>
      <c r="G154" s="380"/>
      <c r="H154" s="381">
        <f t="shared" si="41"/>
        <v>200</v>
      </c>
      <c r="I154" s="381">
        <f t="shared" si="42"/>
        <v>0</v>
      </c>
      <c r="J154" s="373"/>
      <c r="K154" s="387"/>
    </row>
    <row r="155" spans="1:11" x14ac:dyDescent="0.2">
      <c r="A155" s="538"/>
      <c r="B155" s="539"/>
      <c r="C155" s="382">
        <v>2279</v>
      </c>
      <c r="D155" s="383">
        <v>800</v>
      </c>
      <c r="E155" s="383"/>
      <c r="F155" s="379"/>
      <c r="G155" s="380"/>
      <c r="H155" s="381">
        <f t="shared" si="41"/>
        <v>800</v>
      </c>
      <c r="I155" s="381">
        <f t="shared" si="42"/>
        <v>0</v>
      </c>
      <c r="J155" s="373"/>
      <c r="K155" s="387"/>
    </row>
    <row r="156" spans="1:11" ht="12" customHeight="1" x14ac:dyDescent="0.2">
      <c r="A156" s="538" t="s">
        <v>426</v>
      </c>
      <c r="B156" s="539" t="s">
        <v>427</v>
      </c>
      <c r="C156" s="377"/>
      <c r="D156" s="371">
        <f>SUM(D157:D159)</f>
        <v>54642</v>
      </c>
      <c r="E156" s="371">
        <f>SUM(E157:E159)</f>
        <v>0</v>
      </c>
      <c r="F156" s="371">
        <f t="shared" ref="F156:G156" si="47">SUM(F157:F159)</f>
        <v>0</v>
      </c>
      <c r="G156" s="371">
        <f t="shared" si="47"/>
        <v>0</v>
      </c>
      <c r="H156" s="372">
        <f t="shared" si="41"/>
        <v>54642</v>
      </c>
      <c r="I156" s="372">
        <f t="shared" si="42"/>
        <v>0</v>
      </c>
      <c r="J156" s="373"/>
      <c r="K156" s="412"/>
    </row>
    <row r="157" spans="1:11" ht="11.25" customHeight="1" x14ac:dyDescent="0.2">
      <c r="A157" s="538"/>
      <c r="B157" s="539"/>
      <c r="C157" s="382">
        <v>2239</v>
      </c>
      <c r="D157" s="383">
        <v>49000</v>
      </c>
      <c r="E157" s="383"/>
      <c r="F157" s="379"/>
      <c r="G157" s="380"/>
      <c r="H157" s="381">
        <f t="shared" si="41"/>
        <v>49000</v>
      </c>
      <c r="I157" s="381">
        <f t="shared" si="42"/>
        <v>0</v>
      </c>
      <c r="J157" s="373"/>
      <c r="K157" s="412"/>
    </row>
    <row r="158" spans="1:11" ht="11.25" customHeight="1" x14ac:dyDescent="0.2">
      <c r="A158" s="538"/>
      <c r="B158" s="539"/>
      <c r="C158" s="382">
        <v>2279</v>
      </c>
      <c r="D158" s="383">
        <v>2900</v>
      </c>
      <c r="E158" s="383"/>
      <c r="F158" s="379"/>
      <c r="G158" s="380"/>
      <c r="H158" s="381">
        <f t="shared" si="41"/>
        <v>2900</v>
      </c>
      <c r="I158" s="381">
        <f t="shared" si="42"/>
        <v>0</v>
      </c>
      <c r="J158" s="373"/>
      <c r="K158" s="412"/>
    </row>
    <row r="159" spans="1:11" x14ac:dyDescent="0.2">
      <c r="A159" s="538"/>
      <c r="B159" s="539"/>
      <c r="C159" s="382">
        <v>2314</v>
      </c>
      <c r="D159" s="383">
        <v>2742</v>
      </c>
      <c r="E159" s="383"/>
      <c r="F159" s="379"/>
      <c r="G159" s="380"/>
      <c r="H159" s="381">
        <f t="shared" si="41"/>
        <v>2742</v>
      </c>
      <c r="I159" s="381">
        <f t="shared" si="42"/>
        <v>0</v>
      </c>
      <c r="J159" s="373"/>
      <c r="K159" s="412"/>
    </row>
    <row r="160" spans="1:11" ht="24" x14ac:dyDescent="0.2">
      <c r="A160" s="376">
        <v>7</v>
      </c>
      <c r="B160" s="371" t="s">
        <v>428</v>
      </c>
      <c r="C160" s="385"/>
      <c r="D160" s="386">
        <f>D161</f>
        <v>5000</v>
      </c>
      <c r="E160" s="386">
        <f>E161</f>
        <v>0</v>
      </c>
      <c r="F160" s="386">
        <f t="shared" ref="F160:G160" si="48">F161</f>
        <v>0</v>
      </c>
      <c r="G160" s="386">
        <f t="shared" si="48"/>
        <v>0</v>
      </c>
      <c r="H160" s="372">
        <f t="shared" si="41"/>
        <v>5000</v>
      </c>
      <c r="I160" s="372">
        <f t="shared" si="42"/>
        <v>0</v>
      </c>
      <c r="J160" s="373"/>
      <c r="K160" s="387"/>
    </row>
    <row r="161" spans="1:11" ht="12" customHeight="1" x14ac:dyDescent="0.2">
      <c r="A161" s="538" t="s">
        <v>429</v>
      </c>
      <c r="B161" s="539" t="s">
        <v>430</v>
      </c>
      <c r="C161" s="377"/>
      <c r="D161" s="371">
        <f>SUM(D162:D162)</f>
        <v>5000</v>
      </c>
      <c r="E161" s="371">
        <f>SUM(E162:E162)</f>
        <v>0</v>
      </c>
      <c r="F161" s="371">
        <f t="shared" ref="F161:G161" si="49">SUM(F162:F162)</f>
        <v>0</v>
      </c>
      <c r="G161" s="371">
        <f t="shared" si="49"/>
        <v>0</v>
      </c>
      <c r="H161" s="372">
        <f t="shared" si="41"/>
        <v>5000</v>
      </c>
      <c r="I161" s="372">
        <f t="shared" si="42"/>
        <v>0</v>
      </c>
      <c r="J161" s="373"/>
      <c r="K161" s="540" t="s">
        <v>349</v>
      </c>
    </row>
    <row r="162" spans="1:11" ht="12" customHeight="1" x14ac:dyDescent="0.2">
      <c r="A162" s="538"/>
      <c r="B162" s="539"/>
      <c r="C162" s="382">
        <v>2275</v>
      </c>
      <c r="D162" s="383">
        <v>5000</v>
      </c>
      <c r="E162" s="383"/>
      <c r="F162" s="379"/>
      <c r="G162" s="380"/>
      <c r="H162" s="381">
        <f t="shared" si="41"/>
        <v>5000</v>
      </c>
      <c r="I162" s="381">
        <f t="shared" si="42"/>
        <v>0</v>
      </c>
      <c r="J162" s="373"/>
      <c r="K162" s="541"/>
    </row>
    <row r="163" spans="1:11" s="362" customFormat="1" x14ac:dyDescent="0.2">
      <c r="A163" s="413"/>
      <c r="B163" s="413"/>
      <c r="C163" s="413"/>
      <c r="D163" s="413"/>
    </row>
    <row r="164" spans="1:11" s="362" customFormat="1" x14ac:dyDescent="0.2">
      <c r="A164" s="414" t="s">
        <v>431</v>
      </c>
      <c r="C164" s="415"/>
      <c r="D164" s="416"/>
      <c r="E164" s="416"/>
      <c r="F164" s="415"/>
    </row>
    <row r="165" spans="1:11" s="362" customFormat="1" x14ac:dyDescent="0.2">
      <c r="A165" s="414" t="s">
        <v>432</v>
      </c>
      <c r="C165" s="415"/>
      <c r="D165" s="416"/>
      <c r="E165" s="416"/>
      <c r="F165" s="415"/>
    </row>
    <row r="166" spans="1:11" s="362" customFormat="1" ht="12" customHeight="1" x14ac:dyDescent="0.2">
      <c r="A166" s="508" t="s">
        <v>433</v>
      </c>
      <c r="C166" s="507"/>
      <c r="D166" s="507"/>
      <c r="E166" s="507"/>
      <c r="F166" s="507"/>
    </row>
    <row r="167" spans="1:11" s="362" customFormat="1" x14ac:dyDescent="0.2">
      <c r="A167" s="415" t="s">
        <v>434</v>
      </c>
      <c r="C167" s="415"/>
      <c r="D167" s="415"/>
      <c r="E167" s="417"/>
      <c r="F167" s="415"/>
    </row>
    <row r="168" spans="1:11" s="362" customFormat="1" x14ac:dyDescent="0.2">
      <c r="A168" s="413"/>
      <c r="B168" s="415"/>
      <c r="C168" s="415"/>
      <c r="D168" s="415"/>
      <c r="E168" s="417"/>
      <c r="F168" s="415"/>
    </row>
    <row r="169" spans="1:11" x14ac:dyDescent="0.2">
      <c r="A169" s="418"/>
      <c r="B169" s="418"/>
      <c r="C169" s="418"/>
      <c r="D169" s="418"/>
      <c r="E169" s="418"/>
    </row>
  </sheetData>
  <mergeCells count="113">
    <mergeCell ref="A12:B12"/>
    <mergeCell ref="A13:A20"/>
    <mergeCell ref="B13:B20"/>
    <mergeCell ref="K14:K20"/>
    <mergeCell ref="A21:A28"/>
    <mergeCell ref="B21:B28"/>
    <mergeCell ref="A6:K6"/>
    <mergeCell ref="A10:A11"/>
    <mergeCell ref="B10:B11"/>
    <mergeCell ref="C10:C11"/>
    <mergeCell ref="D10:E10"/>
    <mergeCell ref="F10:G10"/>
    <mergeCell ref="H10:I10"/>
    <mergeCell ref="J10:J11"/>
    <mergeCell ref="K10:K11"/>
    <mergeCell ref="A37:A42"/>
    <mergeCell ref="B37:B42"/>
    <mergeCell ref="K38:K42"/>
    <mergeCell ref="A43:A48"/>
    <mergeCell ref="B43:B48"/>
    <mergeCell ref="K44:K48"/>
    <mergeCell ref="A30:A31"/>
    <mergeCell ref="B30:B31"/>
    <mergeCell ref="K30:K31"/>
    <mergeCell ref="A32:A36"/>
    <mergeCell ref="B32:B36"/>
    <mergeCell ref="K33:K36"/>
    <mergeCell ref="A56:A61"/>
    <mergeCell ref="B56:B61"/>
    <mergeCell ref="K57:K61"/>
    <mergeCell ref="A62:A65"/>
    <mergeCell ref="B62:B65"/>
    <mergeCell ref="K63:K65"/>
    <mergeCell ref="A49:A52"/>
    <mergeCell ref="B49:B52"/>
    <mergeCell ref="K50:K52"/>
    <mergeCell ref="A54:A55"/>
    <mergeCell ref="B54:B55"/>
    <mergeCell ref="K54:K55"/>
    <mergeCell ref="A71:A74"/>
    <mergeCell ref="B71:B74"/>
    <mergeCell ref="K72:K74"/>
    <mergeCell ref="A75:A77"/>
    <mergeCell ref="B75:B77"/>
    <mergeCell ref="K76:K77"/>
    <mergeCell ref="A66:A67"/>
    <mergeCell ref="B66:B67"/>
    <mergeCell ref="K66:K67"/>
    <mergeCell ref="A68:A70"/>
    <mergeCell ref="B68:B70"/>
    <mergeCell ref="K69:K70"/>
    <mergeCell ref="A88:A90"/>
    <mergeCell ref="B88:B90"/>
    <mergeCell ref="K89:K90"/>
    <mergeCell ref="A91:A95"/>
    <mergeCell ref="B91:B95"/>
    <mergeCell ref="K92:K95"/>
    <mergeCell ref="A78:A82"/>
    <mergeCell ref="B78:B82"/>
    <mergeCell ref="K79:K82"/>
    <mergeCell ref="A83:A87"/>
    <mergeCell ref="B83:B87"/>
    <mergeCell ref="K84:K87"/>
    <mergeCell ref="A103:A106"/>
    <mergeCell ref="B103:B106"/>
    <mergeCell ref="K104:K106"/>
    <mergeCell ref="A107:A108"/>
    <mergeCell ref="B107:B108"/>
    <mergeCell ref="K107:K108"/>
    <mergeCell ref="A96:A99"/>
    <mergeCell ref="B96:B99"/>
    <mergeCell ref="K97:K99"/>
    <mergeCell ref="A100:A102"/>
    <mergeCell ref="B100:B102"/>
    <mergeCell ref="K101:K102"/>
    <mergeCell ref="A116:A117"/>
    <mergeCell ref="B116:B117"/>
    <mergeCell ref="A118:A120"/>
    <mergeCell ref="B118:B120"/>
    <mergeCell ref="K119:K120"/>
    <mergeCell ref="A121:A122"/>
    <mergeCell ref="B121:B122"/>
    <mergeCell ref="K121:K122"/>
    <mergeCell ref="A109:A112"/>
    <mergeCell ref="B109:B112"/>
    <mergeCell ref="K110:K112"/>
    <mergeCell ref="A113:A115"/>
    <mergeCell ref="B113:B115"/>
    <mergeCell ref="K114:K115"/>
    <mergeCell ref="A135:A139"/>
    <mergeCell ref="B135:B139"/>
    <mergeCell ref="K136:K139"/>
    <mergeCell ref="A140:A143"/>
    <mergeCell ref="B140:B143"/>
    <mergeCell ref="K141:K143"/>
    <mergeCell ref="A123:A125"/>
    <mergeCell ref="B123:B125"/>
    <mergeCell ref="K124:K125"/>
    <mergeCell ref="A127:A134"/>
    <mergeCell ref="B127:B134"/>
    <mergeCell ref="K128:K134"/>
    <mergeCell ref="A156:A159"/>
    <mergeCell ref="B156:B159"/>
    <mergeCell ref="A161:A162"/>
    <mergeCell ref="B161:B162"/>
    <mergeCell ref="K161:K162"/>
    <mergeCell ref="A144:A147"/>
    <mergeCell ref="B144:B147"/>
    <mergeCell ref="K145:K147"/>
    <mergeCell ref="A151:A152"/>
    <mergeCell ref="B151:B152"/>
    <mergeCell ref="A153:A155"/>
    <mergeCell ref="B153:B155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Roman,Regular"&amp;9 100.pielikums Jūrmalas pilsētas domes 
2016.gada 21.janvāra saistošajiem noteikumiem Nr.2
(protokols Nr.1, 6.punkts) </firstHeader>
    <firstFooter>&amp;L&amp;"Times New Roman,Regular"&amp;9&amp;D; &amp;T&amp;R&amp;"Times New Roman,Regular"&amp;9&amp;P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tabSelected="1" view="pageLayout" zoomScaleNormal="100" workbookViewId="0">
      <selection activeCell="K11" sqref="K11"/>
    </sheetView>
  </sheetViews>
  <sheetFormatPr defaultRowHeight="12.75" outlineLevelCol="1" x14ac:dyDescent="0.2"/>
  <cols>
    <col min="1" max="1" width="4.42578125" style="430" customWidth="1"/>
    <col min="2" max="2" width="46.85546875" style="430" customWidth="1"/>
    <col min="3" max="3" width="11" style="432" bestFit="1" customWidth="1"/>
    <col min="4" max="4" width="12" style="430" hidden="1" customWidth="1" outlineLevel="1"/>
    <col min="5" max="5" width="10.28515625" style="430" hidden="1" customWidth="1" outlineLevel="1"/>
    <col min="6" max="6" width="11.85546875" style="430" customWidth="1" collapsed="1"/>
    <col min="7" max="7" width="28.5703125" style="430" hidden="1" customWidth="1" outlineLevel="1"/>
    <col min="8" max="8" width="9.7109375" style="433" customWidth="1" collapsed="1"/>
    <col min="9" max="9" width="6.85546875" style="430" customWidth="1"/>
    <col min="10" max="10" width="9.5703125" style="430" customWidth="1"/>
    <col min="11" max="245" width="9.140625" style="430"/>
    <col min="246" max="246" width="35.85546875" style="430" customWidth="1"/>
    <col min="247" max="247" width="13.85546875" style="430" customWidth="1"/>
    <col min="248" max="248" width="9.140625" style="430"/>
    <col min="249" max="249" width="13.7109375" style="430" customWidth="1"/>
    <col min="250" max="250" width="14.28515625" style="430" customWidth="1"/>
    <col min="251" max="251" width="17" style="430" customWidth="1"/>
    <col min="252" max="252" width="46.85546875" style="430" customWidth="1"/>
    <col min="253" max="501" width="9.140625" style="430"/>
    <col min="502" max="502" width="35.85546875" style="430" customWidth="1"/>
    <col min="503" max="503" width="13.85546875" style="430" customWidth="1"/>
    <col min="504" max="504" width="9.140625" style="430"/>
    <col min="505" max="505" width="13.7109375" style="430" customWidth="1"/>
    <col min="506" max="506" width="14.28515625" style="430" customWidth="1"/>
    <col min="507" max="507" width="17" style="430" customWidth="1"/>
    <col min="508" max="508" width="46.85546875" style="430" customWidth="1"/>
    <col min="509" max="757" width="9.140625" style="430"/>
    <col min="758" max="758" width="35.85546875" style="430" customWidth="1"/>
    <col min="759" max="759" width="13.85546875" style="430" customWidth="1"/>
    <col min="760" max="760" width="9.140625" style="430"/>
    <col min="761" max="761" width="13.7109375" style="430" customWidth="1"/>
    <col min="762" max="762" width="14.28515625" style="430" customWidth="1"/>
    <col min="763" max="763" width="17" style="430" customWidth="1"/>
    <col min="764" max="764" width="46.85546875" style="430" customWidth="1"/>
    <col min="765" max="1013" width="9.140625" style="430"/>
    <col min="1014" max="1014" width="35.85546875" style="430" customWidth="1"/>
    <col min="1015" max="1015" width="13.85546875" style="430" customWidth="1"/>
    <col min="1016" max="1016" width="9.140625" style="430"/>
    <col min="1017" max="1017" width="13.7109375" style="430" customWidth="1"/>
    <col min="1018" max="1018" width="14.28515625" style="430" customWidth="1"/>
    <col min="1019" max="1019" width="17" style="430" customWidth="1"/>
    <col min="1020" max="1020" width="46.85546875" style="430" customWidth="1"/>
    <col min="1021" max="1269" width="9.140625" style="430"/>
    <col min="1270" max="1270" width="35.85546875" style="430" customWidth="1"/>
    <col min="1271" max="1271" width="13.85546875" style="430" customWidth="1"/>
    <col min="1272" max="1272" width="9.140625" style="430"/>
    <col min="1273" max="1273" width="13.7109375" style="430" customWidth="1"/>
    <col min="1274" max="1274" width="14.28515625" style="430" customWidth="1"/>
    <col min="1275" max="1275" width="17" style="430" customWidth="1"/>
    <col min="1276" max="1276" width="46.85546875" style="430" customWidth="1"/>
    <col min="1277" max="1525" width="9.140625" style="430"/>
    <col min="1526" max="1526" width="35.85546875" style="430" customWidth="1"/>
    <col min="1527" max="1527" width="13.85546875" style="430" customWidth="1"/>
    <col min="1528" max="1528" width="9.140625" style="430"/>
    <col min="1529" max="1529" width="13.7109375" style="430" customWidth="1"/>
    <col min="1530" max="1530" width="14.28515625" style="430" customWidth="1"/>
    <col min="1531" max="1531" width="17" style="430" customWidth="1"/>
    <col min="1532" max="1532" width="46.85546875" style="430" customWidth="1"/>
    <col min="1533" max="1781" width="9.140625" style="430"/>
    <col min="1782" max="1782" width="35.85546875" style="430" customWidth="1"/>
    <col min="1783" max="1783" width="13.85546875" style="430" customWidth="1"/>
    <col min="1784" max="1784" width="9.140625" style="430"/>
    <col min="1785" max="1785" width="13.7109375" style="430" customWidth="1"/>
    <col min="1786" max="1786" width="14.28515625" style="430" customWidth="1"/>
    <col min="1787" max="1787" width="17" style="430" customWidth="1"/>
    <col min="1788" max="1788" width="46.85546875" style="430" customWidth="1"/>
    <col min="1789" max="2037" width="9.140625" style="430"/>
    <col min="2038" max="2038" width="35.85546875" style="430" customWidth="1"/>
    <col min="2039" max="2039" width="13.85546875" style="430" customWidth="1"/>
    <col min="2040" max="2040" width="9.140625" style="430"/>
    <col min="2041" max="2041" width="13.7109375" style="430" customWidth="1"/>
    <col min="2042" max="2042" width="14.28515625" style="430" customWidth="1"/>
    <col min="2043" max="2043" width="17" style="430" customWidth="1"/>
    <col min="2044" max="2044" width="46.85546875" style="430" customWidth="1"/>
    <col min="2045" max="2293" width="9.140625" style="430"/>
    <col min="2294" max="2294" width="35.85546875" style="430" customWidth="1"/>
    <col min="2295" max="2295" width="13.85546875" style="430" customWidth="1"/>
    <col min="2296" max="2296" width="9.140625" style="430"/>
    <col min="2297" max="2297" width="13.7109375" style="430" customWidth="1"/>
    <col min="2298" max="2298" width="14.28515625" style="430" customWidth="1"/>
    <col min="2299" max="2299" width="17" style="430" customWidth="1"/>
    <col min="2300" max="2300" width="46.85546875" style="430" customWidth="1"/>
    <col min="2301" max="2549" width="9.140625" style="430"/>
    <col min="2550" max="2550" width="35.85546875" style="430" customWidth="1"/>
    <col min="2551" max="2551" width="13.85546875" style="430" customWidth="1"/>
    <col min="2552" max="2552" width="9.140625" style="430"/>
    <col min="2553" max="2553" width="13.7109375" style="430" customWidth="1"/>
    <col min="2554" max="2554" width="14.28515625" style="430" customWidth="1"/>
    <col min="2555" max="2555" width="17" style="430" customWidth="1"/>
    <col min="2556" max="2556" width="46.85546875" style="430" customWidth="1"/>
    <col min="2557" max="2805" width="9.140625" style="430"/>
    <col min="2806" max="2806" width="35.85546875" style="430" customWidth="1"/>
    <col min="2807" max="2807" width="13.85546875" style="430" customWidth="1"/>
    <col min="2808" max="2808" width="9.140625" style="430"/>
    <col min="2809" max="2809" width="13.7109375" style="430" customWidth="1"/>
    <col min="2810" max="2810" width="14.28515625" style="430" customWidth="1"/>
    <col min="2811" max="2811" width="17" style="430" customWidth="1"/>
    <col min="2812" max="2812" width="46.85546875" style="430" customWidth="1"/>
    <col min="2813" max="3061" width="9.140625" style="430"/>
    <col min="3062" max="3062" width="35.85546875" style="430" customWidth="1"/>
    <col min="3063" max="3063" width="13.85546875" style="430" customWidth="1"/>
    <col min="3064" max="3064" width="9.140625" style="430"/>
    <col min="3065" max="3065" width="13.7109375" style="430" customWidth="1"/>
    <col min="3066" max="3066" width="14.28515625" style="430" customWidth="1"/>
    <col min="3067" max="3067" width="17" style="430" customWidth="1"/>
    <col min="3068" max="3068" width="46.85546875" style="430" customWidth="1"/>
    <col min="3069" max="3317" width="9.140625" style="430"/>
    <col min="3318" max="3318" width="35.85546875" style="430" customWidth="1"/>
    <col min="3319" max="3319" width="13.85546875" style="430" customWidth="1"/>
    <col min="3320" max="3320" width="9.140625" style="430"/>
    <col min="3321" max="3321" width="13.7109375" style="430" customWidth="1"/>
    <col min="3322" max="3322" width="14.28515625" style="430" customWidth="1"/>
    <col min="3323" max="3323" width="17" style="430" customWidth="1"/>
    <col min="3324" max="3324" width="46.85546875" style="430" customWidth="1"/>
    <col min="3325" max="3573" width="9.140625" style="430"/>
    <col min="3574" max="3574" width="35.85546875" style="430" customWidth="1"/>
    <col min="3575" max="3575" width="13.85546875" style="430" customWidth="1"/>
    <col min="3576" max="3576" width="9.140625" style="430"/>
    <col min="3577" max="3577" width="13.7109375" style="430" customWidth="1"/>
    <col min="3578" max="3578" width="14.28515625" style="430" customWidth="1"/>
    <col min="3579" max="3579" width="17" style="430" customWidth="1"/>
    <col min="3580" max="3580" width="46.85546875" style="430" customWidth="1"/>
    <col min="3581" max="3829" width="9.140625" style="430"/>
    <col min="3830" max="3830" width="35.85546875" style="430" customWidth="1"/>
    <col min="3831" max="3831" width="13.85546875" style="430" customWidth="1"/>
    <col min="3832" max="3832" width="9.140625" style="430"/>
    <col min="3833" max="3833" width="13.7109375" style="430" customWidth="1"/>
    <col min="3834" max="3834" width="14.28515625" style="430" customWidth="1"/>
    <col min="3835" max="3835" width="17" style="430" customWidth="1"/>
    <col min="3836" max="3836" width="46.85546875" style="430" customWidth="1"/>
    <col min="3837" max="4085" width="9.140625" style="430"/>
    <col min="4086" max="4086" width="35.85546875" style="430" customWidth="1"/>
    <col min="4087" max="4087" width="13.85546875" style="430" customWidth="1"/>
    <col min="4088" max="4088" width="9.140625" style="430"/>
    <col min="4089" max="4089" width="13.7109375" style="430" customWidth="1"/>
    <col min="4090" max="4090" width="14.28515625" style="430" customWidth="1"/>
    <col min="4091" max="4091" width="17" style="430" customWidth="1"/>
    <col min="4092" max="4092" width="46.85546875" style="430" customWidth="1"/>
    <col min="4093" max="4341" width="9.140625" style="430"/>
    <col min="4342" max="4342" width="35.85546875" style="430" customWidth="1"/>
    <col min="4343" max="4343" width="13.85546875" style="430" customWidth="1"/>
    <col min="4344" max="4344" width="9.140625" style="430"/>
    <col min="4345" max="4345" width="13.7109375" style="430" customWidth="1"/>
    <col min="4346" max="4346" width="14.28515625" style="430" customWidth="1"/>
    <col min="4347" max="4347" width="17" style="430" customWidth="1"/>
    <col min="4348" max="4348" width="46.85546875" style="430" customWidth="1"/>
    <col min="4349" max="4597" width="9.140625" style="430"/>
    <col min="4598" max="4598" width="35.85546875" style="430" customWidth="1"/>
    <col min="4599" max="4599" width="13.85546875" style="430" customWidth="1"/>
    <col min="4600" max="4600" width="9.140625" style="430"/>
    <col min="4601" max="4601" width="13.7109375" style="430" customWidth="1"/>
    <col min="4602" max="4602" width="14.28515625" style="430" customWidth="1"/>
    <col min="4603" max="4603" width="17" style="430" customWidth="1"/>
    <col min="4604" max="4604" width="46.85546875" style="430" customWidth="1"/>
    <col min="4605" max="4853" width="9.140625" style="430"/>
    <col min="4854" max="4854" width="35.85546875" style="430" customWidth="1"/>
    <col min="4855" max="4855" width="13.85546875" style="430" customWidth="1"/>
    <col min="4856" max="4856" width="9.140625" style="430"/>
    <col min="4857" max="4857" width="13.7109375" style="430" customWidth="1"/>
    <col min="4858" max="4858" width="14.28515625" style="430" customWidth="1"/>
    <col min="4859" max="4859" width="17" style="430" customWidth="1"/>
    <col min="4860" max="4860" width="46.85546875" style="430" customWidth="1"/>
    <col min="4861" max="5109" width="9.140625" style="430"/>
    <col min="5110" max="5110" width="35.85546875" style="430" customWidth="1"/>
    <col min="5111" max="5111" width="13.85546875" style="430" customWidth="1"/>
    <col min="5112" max="5112" width="9.140625" style="430"/>
    <col min="5113" max="5113" width="13.7109375" style="430" customWidth="1"/>
    <col min="5114" max="5114" width="14.28515625" style="430" customWidth="1"/>
    <col min="5115" max="5115" width="17" style="430" customWidth="1"/>
    <col min="5116" max="5116" width="46.85546875" style="430" customWidth="1"/>
    <col min="5117" max="5365" width="9.140625" style="430"/>
    <col min="5366" max="5366" width="35.85546875" style="430" customWidth="1"/>
    <col min="5367" max="5367" width="13.85546875" style="430" customWidth="1"/>
    <col min="5368" max="5368" width="9.140625" style="430"/>
    <col min="5369" max="5369" width="13.7109375" style="430" customWidth="1"/>
    <col min="5370" max="5370" width="14.28515625" style="430" customWidth="1"/>
    <col min="5371" max="5371" width="17" style="430" customWidth="1"/>
    <col min="5372" max="5372" width="46.85546875" style="430" customWidth="1"/>
    <col min="5373" max="5621" width="9.140625" style="430"/>
    <col min="5622" max="5622" width="35.85546875" style="430" customWidth="1"/>
    <col min="5623" max="5623" width="13.85546875" style="430" customWidth="1"/>
    <col min="5624" max="5624" width="9.140625" style="430"/>
    <col min="5625" max="5625" width="13.7109375" style="430" customWidth="1"/>
    <col min="5626" max="5626" width="14.28515625" style="430" customWidth="1"/>
    <col min="5627" max="5627" width="17" style="430" customWidth="1"/>
    <col min="5628" max="5628" width="46.85546875" style="430" customWidth="1"/>
    <col min="5629" max="5877" width="9.140625" style="430"/>
    <col min="5878" max="5878" width="35.85546875" style="430" customWidth="1"/>
    <col min="5879" max="5879" width="13.85546875" style="430" customWidth="1"/>
    <col min="5880" max="5880" width="9.140625" style="430"/>
    <col min="5881" max="5881" width="13.7109375" style="430" customWidth="1"/>
    <col min="5882" max="5882" width="14.28515625" style="430" customWidth="1"/>
    <col min="5883" max="5883" width="17" style="430" customWidth="1"/>
    <col min="5884" max="5884" width="46.85546875" style="430" customWidth="1"/>
    <col min="5885" max="6133" width="9.140625" style="430"/>
    <col min="6134" max="6134" width="35.85546875" style="430" customWidth="1"/>
    <col min="6135" max="6135" width="13.85546875" style="430" customWidth="1"/>
    <col min="6136" max="6136" width="9.140625" style="430"/>
    <col min="6137" max="6137" width="13.7109375" style="430" customWidth="1"/>
    <col min="6138" max="6138" width="14.28515625" style="430" customWidth="1"/>
    <col min="6139" max="6139" width="17" style="430" customWidth="1"/>
    <col min="6140" max="6140" width="46.85546875" style="430" customWidth="1"/>
    <col min="6141" max="6389" width="9.140625" style="430"/>
    <col min="6390" max="6390" width="35.85546875" style="430" customWidth="1"/>
    <col min="6391" max="6391" width="13.85546875" style="430" customWidth="1"/>
    <col min="6392" max="6392" width="9.140625" style="430"/>
    <col min="6393" max="6393" width="13.7109375" style="430" customWidth="1"/>
    <col min="6394" max="6394" width="14.28515625" style="430" customWidth="1"/>
    <col min="6395" max="6395" width="17" style="430" customWidth="1"/>
    <col min="6396" max="6396" width="46.85546875" style="430" customWidth="1"/>
    <col min="6397" max="6645" width="9.140625" style="430"/>
    <col min="6646" max="6646" width="35.85546875" style="430" customWidth="1"/>
    <col min="6647" max="6647" width="13.85546875" style="430" customWidth="1"/>
    <col min="6648" max="6648" width="9.140625" style="430"/>
    <col min="6649" max="6649" width="13.7109375" style="430" customWidth="1"/>
    <col min="6650" max="6650" width="14.28515625" style="430" customWidth="1"/>
    <col min="6651" max="6651" width="17" style="430" customWidth="1"/>
    <col min="6652" max="6652" width="46.85546875" style="430" customWidth="1"/>
    <col min="6653" max="6901" width="9.140625" style="430"/>
    <col min="6902" max="6902" width="35.85546875" style="430" customWidth="1"/>
    <col min="6903" max="6903" width="13.85546875" style="430" customWidth="1"/>
    <col min="6904" max="6904" width="9.140625" style="430"/>
    <col min="6905" max="6905" width="13.7109375" style="430" customWidth="1"/>
    <col min="6906" max="6906" width="14.28515625" style="430" customWidth="1"/>
    <col min="6907" max="6907" width="17" style="430" customWidth="1"/>
    <col min="6908" max="6908" width="46.85546875" style="430" customWidth="1"/>
    <col min="6909" max="7157" width="9.140625" style="430"/>
    <col min="7158" max="7158" width="35.85546875" style="430" customWidth="1"/>
    <col min="7159" max="7159" width="13.85546875" style="430" customWidth="1"/>
    <col min="7160" max="7160" width="9.140625" style="430"/>
    <col min="7161" max="7161" width="13.7109375" style="430" customWidth="1"/>
    <col min="7162" max="7162" width="14.28515625" style="430" customWidth="1"/>
    <col min="7163" max="7163" width="17" style="430" customWidth="1"/>
    <col min="7164" max="7164" width="46.85546875" style="430" customWidth="1"/>
    <col min="7165" max="7413" width="9.140625" style="430"/>
    <col min="7414" max="7414" width="35.85546875" style="430" customWidth="1"/>
    <col min="7415" max="7415" width="13.85546875" style="430" customWidth="1"/>
    <col min="7416" max="7416" width="9.140625" style="430"/>
    <col min="7417" max="7417" width="13.7109375" style="430" customWidth="1"/>
    <col min="7418" max="7418" width="14.28515625" style="430" customWidth="1"/>
    <col min="7419" max="7419" width="17" style="430" customWidth="1"/>
    <col min="7420" max="7420" width="46.85546875" style="430" customWidth="1"/>
    <col min="7421" max="7669" width="9.140625" style="430"/>
    <col min="7670" max="7670" width="35.85546875" style="430" customWidth="1"/>
    <col min="7671" max="7671" width="13.85546875" style="430" customWidth="1"/>
    <col min="7672" max="7672" width="9.140625" style="430"/>
    <col min="7673" max="7673" width="13.7109375" style="430" customWidth="1"/>
    <col min="7674" max="7674" width="14.28515625" style="430" customWidth="1"/>
    <col min="7675" max="7675" width="17" style="430" customWidth="1"/>
    <col min="7676" max="7676" width="46.85546875" style="430" customWidth="1"/>
    <col min="7677" max="7925" width="9.140625" style="430"/>
    <col min="7926" max="7926" width="35.85546875" style="430" customWidth="1"/>
    <col min="7927" max="7927" width="13.85546875" style="430" customWidth="1"/>
    <col min="7928" max="7928" width="9.140625" style="430"/>
    <col min="7929" max="7929" width="13.7109375" style="430" customWidth="1"/>
    <col min="7930" max="7930" width="14.28515625" style="430" customWidth="1"/>
    <col min="7931" max="7931" width="17" style="430" customWidth="1"/>
    <col min="7932" max="7932" width="46.85546875" style="430" customWidth="1"/>
    <col min="7933" max="8181" width="9.140625" style="430"/>
    <col min="8182" max="8182" width="35.85546875" style="430" customWidth="1"/>
    <col min="8183" max="8183" width="13.85546875" style="430" customWidth="1"/>
    <col min="8184" max="8184" width="9.140625" style="430"/>
    <col min="8185" max="8185" width="13.7109375" style="430" customWidth="1"/>
    <col min="8186" max="8186" width="14.28515625" style="430" customWidth="1"/>
    <col min="8187" max="8187" width="17" style="430" customWidth="1"/>
    <col min="8188" max="8188" width="46.85546875" style="430" customWidth="1"/>
    <col min="8189" max="8437" width="9.140625" style="430"/>
    <col min="8438" max="8438" width="35.85546875" style="430" customWidth="1"/>
    <col min="8439" max="8439" width="13.85546875" style="430" customWidth="1"/>
    <col min="8440" max="8440" width="9.140625" style="430"/>
    <col min="8441" max="8441" width="13.7109375" style="430" customWidth="1"/>
    <col min="8442" max="8442" width="14.28515625" style="430" customWidth="1"/>
    <col min="8443" max="8443" width="17" style="430" customWidth="1"/>
    <col min="8444" max="8444" width="46.85546875" style="430" customWidth="1"/>
    <col min="8445" max="8693" width="9.140625" style="430"/>
    <col min="8694" max="8694" width="35.85546875" style="430" customWidth="1"/>
    <col min="8695" max="8695" width="13.85546875" style="430" customWidth="1"/>
    <col min="8696" max="8696" width="9.140625" style="430"/>
    <col min="8697" max="8697" width="13.7109375" style="430" customWidth="1"/>
    <col min="8698" max="8698" width="14.28515625" style="430" customWidth="1"/>
    <col min="8699" max="8699" width="17" style="430" customWidth="1"/>
    <col min="8700" max="8700" width="46.85546875" style="430" customWidth="1"/>
    <col min="8701" max="8949" width="9.140625" style="430"/>
    <col min="8950" max="8950" width="35.85546875" style="430" customWidth="1"/>
    <col min="8951" max="8951" width="13.85546875" style="430" customWidth="1"/>
    <col min="8952" max="8952" width="9.140625" style="430"/>
    <col min="8953" max="8953" width="13.7109375" style="430" customWidth="1"/>
    <col min="8954" max="8954" width="14.28515625" style="430" customWidth="1"/>
    <col min="8955" max="8955" width="17" style="430" customWidth="1"/>
    <col min="8956" max="8956" width="46.85546875" style="430" customWidth="1"/>
    <col min="8957" max="9205" width="9.140625" style="430"/>
    <col min="9206" max="9206" width="35.85546875" style="430" customWidth="1"/>
    <col min="9207" max="9207" width="13.85546875" style="430" customWidth="1"/>
    <col min="9208" max="9208" width="9.140625" style="430"/>
    <col min="9209" max="9209" width="13.7109375" style="430" customWidth="1"/>
    <col min="9210" max="9210" width="14.28515625" style="430" customWidth="1"/>
    <col min="9211" max="9211" width="17" style="430" customWidth="1"/>
    <col min="9212" max="9212" width="46.85546875" style="430" customWidth="1"/>
    <col min="9213" max="9461" width="9.140625" style="430"/>
    <col min="9462" max="9462" width="35.85546875" style="430" customWidth="1"/>
    <col min="9463" max="9463" width="13.85546875" style="430" customWidth="1"/>
    <col min="9464" max="9464" width="9.140625" style="430"/>
    <col min="9465" max="9465" width="13.7109375" style="430" customWidth="1"/>
    <col min="9466" max="9466" width="14.28515625" style="430" customWidth="1"/>
    <col min="9467" max="9467" width="17" style="430" customWidth="1"/>
    <col min="9468" max="9468" width="46.85546875" style="430" customWidth="1"/>
    <col min="9469" max="9717" width="9.140625" style="430"/>
    <col min="9718" max="9718" width="35.85546875" style="430" customWidth="1"/>
    <col min="9719" max="9719" width="13.85546875" style="430" customWidth="1"/>
    <col min="9720" max="9720" width="9.140625" style="430"/>
    <col min="9721" max="9721" width="13.7109375" style="430" customWidth="1"/>
    <col min="9722" max="9722" width="14.28515625" style="430" customWidth="1"/>
    <col min="9723" max="9723" width="17" style="430" customWidth="1"/>
    <col min="9724" max="9724" width="46.85546875" style="430" customWidth="1"/>
    <col min="9725" max="9973" width="9.140625" style="430"/>
    <col min="9974" max="9974" width="35.85546875" style="430" customWidth="1"/>
    <col min="9975" max="9975" width="13.85546875" style="430" customWidth="1"/>
    <col min="9976" max="9976" width="9.140625" style="430"/>
    <col min="9977" max="9977" width="13.7109375" style="430" customWidth="1"/>
    <col min="9978" max="9978" width="14.28515625" style="430" customWidth="1"/>
    <col min="9979" max="9979" width="17" style="430" customWidth="1"/>
    <col min="9980" max="9980" width="46.85546875" style="430" customWidth="1"/>
    <col min="9981" max="10229" width="9.140625" style="430"/>
    <col min="10230" max="10230" width="35.85546875" style="430" customWidth="1"/>
    <col min="10231" max="10231" width="13.85546875" style="430" customWidth="1"/>
    <col min="10232" max="10232" width="9.140625" style="430"/>
    <col min="10233" max="10233" width="13.7109375" style="430" customWidth="1"/>
    <col min="10234" max="10234" width="14.28515625" style="430" customWidth="1"/>
    <col min="10235" max="10235" width="17" style="430" customWidth="1"/>
    <col min="10236" max="10236" width="46.85546875" style="430" customWidth="1"/>
    <col min="10237" max="10485" width="9.140625" style="430"/>
    <col min="10486" max="10486" width="35.85546875" style="430" customWidth="1"/>
    <col min="10487" max="10487" width="13.85546875" style="430" customWidth="1"/>
    <col min="10488" max="10488" width="9.140625" style="430"/>
    <col min="10489" max="10489" width="13.7109375" style="430" customWidth="1"/>
    <col min="10490" max="10490" width="14.28515625" style="430" customWidth="1"/>
    <col min="10491" max="10491" width="17" style="430" customWidth="1"/>
    <col min="10492" max="10492" width="46.85546875" style="430" customWidth="1"/>
    <col min="10493" max="10741" width="9.140625" style="430"/>
    <col min="10742" max="10742" width="35.85546875" style="430" customWidth="1"/>
    <col min="10743" max="10743" width="13.85546875" style="430" customWidth="1"/>
    <col min="10744" max="10744" width="9.140625" style="430"/>
    <col min="10745" max="10745" width="13.7109375" style="430" customWidth="1"/>
    <col min="10746" max="10746" width="14.28515625" style="430" customWidth="1"/>
    <col min="10747" max="10747" width="17" style="430" customWidth="1"/>
    <col min="10748" max="10748" width="46.85546875" style="430" customWidth="1"/>
    <col min="10749" max="10997" width="9.140625" style="430"/>
    <col min="10998" max="10998" width="35.85546875" style="430" customWidth="1"/>
    <col min="10999" max="10999" width="13.85546875" style="430" customWidth="1"/>
    <col min="11000" max="11000" width="9.140625" style="430"/>
    <col min="11001" max="11001" width="13.7109375" style="430" customWidth="1"/>
    <col min="11002" max="11002" width="14.28515625" style="430" customWidth="1"/>
    <col min="11003" max="11003" width="17" style="430" customWidth="1"/>
    <col min="11004" max="11004" width="46.85546875" style="430" customWidth="1"/>
    <col min="11005" max="11253" width="9.140625" style="430"/>
    <col min="11254" max="11254" width="35.85546875" style="430" customWidth="1"/>
    <col min="11255" max="11255" width="13.85546875" style="430" customWidth="1"/>
    <col min="11256" max="11256" width="9.140625" style="430"/>
    <col min="11257" max="11257" width="13.7109375" style="430" customWidth="1"/>
    <col min="11258" max="11258" width="14.28515625" style="430" customWidth="1"/>
    <col min="11259" max="11259" width="17" style="430" customWidth="1"/>
    <col min="11260" max="11260" width="46.85546875" style="430" customWidth="1"/>
    <col min="11261" max="11509" width="9.140625" style="430"/>
    <col min="11510" max="11510" width="35.85546875" style="430" customWidth="1"/>
    <col min="11511" max="11511" width="13.85546875" style="430" customWidth="1"/>
    <col min="11512" max="11512" width="9.140625" style="430"/>
    <col min="11513" max="11513" width="13.7109375" style="430" customWidth="1"/>
    <col min="11514" max="11514" width="14.28515625" style="430" customWidth="1"/>
    <col min="11515" max="11515" width="17" style="430" customWidth="1"/>
    <col min="11516" max="11516" width="46.85546875" style="430" customWidth="1"/>
    <col min="11517" max="11765" width="9.140625" style="430"/>
    <col min="11766" max="11766" width="35.85546875" style="430" customWidth="1"/>
    <col min="11767" max="11767" width="13.85546875" style="430" customWidth="1"/>
    <col min="11768" max="11768" width="9.140625" style="430"/>
    <col min="11769" max="11769" width="13.7109375" style="430" customWidth="1"/>
    <col min="11770" max="11770" width="14.28515625" style="430" customWidth="1"/>
    <col min="11771" max="11771" width="17" style="430" customWidth="1"/>
    <col min="11772" max="11772" width="46.85546875" style="430" customWidth="1"/>
    <col min="11773" max="12021" width="9.140625" style="430"/>
    <col min="12022" max="12022" width="35.85546875" style="430" customWidth="1"/>
    <col min="12023" max="12023" width="13.85546875" style="430" customWidth="1"/>
    <col min="12024" max="12024" width="9.140625" style="430"/>
    <col min="12025" max="12025" width="13.7109375" style="430" customWidth="1"/>
    <col min="12026" max="12026" width="14.28515625" style="430" customWidth="1"/>
    <col min="12027" max="12027" width="17" style="430" customWidth="1"/>
    <col min="12028" max="12028" width="46.85546875" style="430" customWidth="1"/>
    <col min="12029" max="12277" width="9.140625" style="430"/>
    <col min="12278" max="12278" width="35.85546875" style="430" customWidth="1"/>
    <col min="12279" max="12279" width="13.85546875" style="430" customWidth="1"/>
    <col min="12280" max="12280" width="9.140625" style="430"/>
    <col min="12281" max="12281" width="13.7109375" style="430" customWidth="1"/>
    <col min="12282" max="12282" width="14.28515625" style="430" customWidth="1"/>
    <col min="12283" max="12283" width="17" style="430" customWidth="1"/>
    <col min="12284" max="12284" width="46.85546875" style="430" customWidth="1"/>
    <col min="12285" max="12533" width="9.140625" style="430"/>
    <col min="12534" max="12534" width="35.85546875" style="430" customWidth="1"/>
    <col min="12535" max="12535" width="13.85546875" style="430" customWidth="1"/>
    <col min="12536" max="12536" width="9.140625" style="430"/>
    <col min="12537" max="12537" width="13.7109375" style="430" customWidth="1"/>
    <col min="12538" max="12538" width="14.28515625" style="430" customWidth="1"/>
    <col min="12539" max="12539" width="17" style="430" customWidth="1"/>
    <col min="12540" max="12540" width="46.85546875" style="430" customWidth="1"/>
    <col min="12541" max="12789" width="9.140625" style="430"/>
    <col min="12790" max="12790" width="35.85546875" style="430" customWidth="1"/>
    <col min="12791" max="12791" width="13.85546875" style="430" customWidth="1"/>
    <col min="12792" max="12792" width="9.140625" style="430"/>
    <col min="12793" max="12793" width="13.7109375" style="430" customWidth="1"/>
    <col min="12794" max="12794" width="14.28515625" style="430" customWidth="1"/>
    <col min="12795" max="12795" width="17" style="430" customWidth="1"/>
    <col min="12796" max="12796" width="46.85546875" style="430" customWidth="1"/>
    <col min="12797" max="13045" width="9.140625" style="430"/>
    <col min="13046" max="13046" width="35.85546875" style="430" customWidth="1"/>
    <col min="13047" max="13047" width="13.85546875" style="430" customWidth="1"/>
    <col min="13048" max="13048" width="9.140625" style="430"/>
    <col min="13049" max="13049" width="13.7109375" style="430" customWidth="1"/>
    <col min="13050" max="13050" width="14.28515625" style="430" customWidth="1"/>
    <col min="13051" max="13051" width="17" style="430" customWidth="1"/>
    <col min="13052" max="13052" width="46.85546875" style="430" customWidth="1"/>
    <col min="13053" max="13301" width="9.140625" style="430"/>
    <col min="13302" max="13302" width="35.85546875" style="430" customWidth="1"/>
    <col min="13303" max="13303" width="13.85546875" style="430" customWidth="1"/>
    <col min="13304" max="13304" width="9.140625" style="430"/>
    <col min="13305" max="13305" width="13.7109375" style="430" customWidth="1"/>
    <col min="13306" max="13306" width="14.28515625" style="430" customWidth="1"/>
    <col min="13307" max="13307" width="17" style="430" customWidth="1"/>
    <col min="13308" max="13308" width="46.85546875" style="430" customWidth="1"/>
    <col min="13309" max="13557" width="9.140625" style="430"/>
    <col min="13558" max="13558" width="35.85546875" style="430" customWidth="1"/>
    <col min="13559" max="13559" width="13.85546875" style="430" customWidth="1"/>
    <col min="13560" max="13560" width="9.140625" style="430"/>
    <col min="13561" max="13561" width="13.7109375" style="430" customWidth="1"/>
    <col min="13562" max="13562" width="14.28515625" style="430" customWidth="1"/>
    <col min="13563" max="13563" width="17" style="430" customWidth="1"/>
    <col min="13564" max="13564" width="46.85546875" style="430" customWidth="1"/>
    <col min="13565" max="13813" width="9.140625" style="430"/>
    <col min="13814" max="13814" width="35.85546875" style="430" customWidth="1"/>
    <col min="13815" max="13815" width="13.85546875" style="430" customWidth="1"/>
    <col min="13816" max="13816" width="9.140625" style="430"/>
    <col min="13817" max="13817" width="13.7109375" style="430" customWidth="1"/>
    <col min="13818" max="13818" width="14.28515625" style="430" customWidth="1"/>
    <col min="13819" max="13819" width="17" style="430" customWidth="1"/>
    <col min="13820" max="13820" width="46.85546875" style="430" customWidth="1"/>
    <col min="13821" max="14069" width="9.140625" style="430"/>
    <col min="14070" max="14070" width="35.85546875" style="430" customWidth="1"/>
    <col min="14071" max="14071" width="13.85546875" style="430" customWidth="1"/>
    <col min="14072" max="14072" width="9.140625" style="430"/>
    <col min="14073" max="14073" width="13.7109375" style="430" customWidth="1"/>
    <col min="14074" max="14074" width="14.28515625" style="430" customWidth="1"/>
    <col min="14075" max="14075" width="17" style="430" customWidth="1"/>
    <col min="14076" max="14076" width="46.85546875" style="430" customWidth="1"/>
    <col min="14077" max="14325" width="9.140625" style="430"/>
    <col min="14326" max="14326" width="35.85546875" style="430" customWidth="1"/>
    <col min="14327" max="14327" width="13.85546875" style="430" customWidth="1"/>
    <col min="14328" max="14328" width="9.140625" style="430"/>
    <col min="14329" max="14329" width="13.7109375" style="430" customWidth="1"/>
    <col min="14330" max="14330" width="14.28515625" style="430" customWidth="1"/>
    <col min="14331" max="14331" width="17" style="430" customWidth="1"/>
    <col min="14332" max="14332" width="46.85546875" style="430" customWidth="1"/>
    <col min="14333" max="14581" width="9.140625" style="430"/>
    <col min="14582" max="14582" width="35.85546875" style="430" customWidth="1"/>
    <col min="14583" max="14583" width="13.85546875" style="430" customWidth="1"/>
    <col min="14584" max="14584" width="9.140625" style="430"/>
    <col min="14585" max="14585" width="13.7109375" style="430" customWidth="1"/>
    <col min="14586" max="14586" width="14.28515625" style="430" customWidth="1"/>
    <col min="14587" max="14587" width="17" style="430" customWidth="1"/>
    <col min="14588" max="14588" width="46.85546875" style="430" customWidth="1"/>
    <col min="14589" max="14837" width="9.140625" style="430"/>
    <col min="14838" max="14838" width="35.85546875" style="430" customWidth="1"/>
    <col min="14839" max="14839" width="13.85546875" style="430" customWidth="1"/>
    <col min="14840" max="14840" width="9.140625" style="430"/>
    <col min="14841" max="14841" width="13.7109375" style="430" customWidth="1"/>
    <col min="14842" max="14842" width="14.28515625" style="430" customWidth="1"/>
    <col min="14843" max="14843" width="17" style="430" customWidth="1"/>
    <col min="14844" max="14844" width="46.85546875" style="430" customWidth="1"/>
    <col min="14845" max="15093" width="9.140625" style="430"/>
    <col min="15094" max="15094" width="35.85546875" style="430" customWidth="1"/>
    <col min="15095" max="15095" width="13.85546875" style="430" customWidth="1"/>
    <col min="15096" max="15096" width="9.140625" style="430"/>
    <col min="15097" max="15097" width="13.7109375" style="430" customWidth="1"/>
    <col min="15098" max="15098" width="14.28515625" style="430" customWidth="1"/>
    <col min="15099" max="15099" width="17" style="430" customWidth="1"/>
    <col min="15100" max="15100" width="46.85546875" style="430" customWidth="1"/>
    <col min="15101" max="15349" width="9.140625" style="430"/>
    <col min="15350" max="15350" width="35.85546875" style="430" customWidth="1"/>
    <col min="15351" max="15351" width="13.85546875" style="430" customWidth="1"/>
    <col min="15352" max="15352" width="9.140625" style="430"/>
    <col min="15353" max="15353" width="13.7109375" style="430" customWidth="1"/>
    <col min="15354" max="15354" width="14.28515625" style="430" customWidth="1"/>
    <col min="15355" max="15355" width="17" style="430" customWidth="1"/>
    <col min="15356" max="15356" width="46.85546875" style="430" customWidth="1"/>
    <col min="15357" max="15605" width="9.140625" style="430"/>
    <col min="15606" max="15606" width="35.85546875" style="430" customWidth="1"/>
    <col min="15607" max="15607" width="13.85546875" style="430" customWidth="1"/>
    <col min="15608" max="15608" width="9.140625" style="430"/>
    <col min="15609" max="15609" width="13.7109375" style="430" customWidth="1"/>
    <col min="15610" max="15610" width="14.28515625" style="430" customWidth="1"/>
    <col min="15611" max="15611" width="17" style="430" customWidth="1"/>
    <col min="15612" max="15612" width="46.85546875" style="430" customWidth="1"/>
    <col min="15613" max="15861" width="9.140625" style="430"/>
    <col min="15862" max="15862" width="35.85546875" style="430" customWidth="1"/>
    <col min="15863" max="15863" width="13.85546875" style="430" customWidth="1"/>
    <col min="15864" max="15864" width="9.140625" style="430"/>
    <col min="15865" max="15865" width="13.7109375" style="430" customWidth="1"/>
    <col min="15866" max="15866" width="14.28515625" style="430" customWidth="1"/>
    <col min="15867" max="15867" width="17" style="430" customWidth="1"/>
    <col min="15868" max="15868" width="46.85546875" style="430" customWidth="1"/>
    <col min="15869" max="16117" width="9.140625" style="430"/>
    <col min="16118" max="16118" width="35.85546875" style="430" customWidth="1"/>
    <col min="16119" max="16119" width="13.85546875" style="430" customWidth="1"/>
    <col min="16120" max="16120" width="9.140625" style="430"/>
    <col min="16121" max="16121" width="13.7109375" style="430" customWidth="1"/>
    <col min="16122" max="16122" width="14.28515625" style="430" customWidth="1"/>
    <col min="16123" max="16123" width="17" style="430" customWidth="1"/>
    <col min="16124" max="16124" width="46.85546875" style="430" customWidth="1"/>
    <col min="16125" max="16384" width="9.140625" style="430"/>
  </cols>
  <sheetData>
    <row r="1" spans="1:10" x14ac:dyDescent="0.2">
      <c r="H1" s="476" t="s">
        <v>480</v>
      </c>
    </row>
    <row r="2" spans="1:10" x14ac:dyDescent="0.2">
      <c r="H2" s="476" t="s">
        <v>331</v>
      </c>
    </row>
    <row r="3" spans="1:10" x14ac:dyDescent="0.2">
      <c r="H3" s="476" t="s">
        <v>332</v>
      </c>
    </row>
    <row r="4" spans="1:10" s="423" customFormat="1" ht="18.75" x14ac:dyDescent="0.3">
      <c r="A4" s="419" t="s">
        <v>435</v>
      </c>
      <c r="B4" s="420"/>
      <c r="C4" s="421"/>
      <c r="D4" s="422"/>
      <c r="E4" s="422"/>
      <c r="F4" s="422"/>
      <c r="G4" s="422"/>
      <c r="H4" s="422"/>
    </row>
    <row r="5" spans="1:10" s="423" customFormat="1" x14ac:dyDescent="0.2">
      <c r="A5" s="419" t="s">
        <v>436</v>
      </c>
      <c r="B5" s="420"/>
      <c r="C5" s="424"/>
      <c r="D5" s="424"/>
      <c r="E5" s="424"/>
      <c r="F5" s="424"/>
      <c r="G5" s="424"/>
      <c r="H5" s="424"/>
    </row>
    <row r="6" spans="1:10" s="423" customFormat="1" ht="15.75" customHeight="1" x14ac:dyDescent="0.2">
      <c r="A6" s="572" t="s">
        <v>437</v>
      </c>
      <c r="B6" s="572"/>
      <c r="C6" s="572"/>
      <c r="D6" s="572"/>
      <c r="E6" s="572"/>
      <c r="F6" s="572"/>
      <c r="G6" s="572"/>
      <c r="H6" s="572"/>
    </row>
    <row r="7" spans="1:10" s="423" customFormat="1" ht="15.75" customHeight="1" x14ac:dyDescent="0.2">
      <c r="A7" s="425"/>
      <c r="B7" s="425"/>
      <c r="C7" s="425"/>
      <c r="D7" s="425"/>
      <c r="E7" s="425"/>
      <c r="F7" s="425"/>
      <c r="G7" s="425"/>
      <c r="H7" s="425"/>
    </row>
    <row r="8" spans="1:10" ht="15.75" x14ac:dyDescent="0.25">
      <c r="A8" s="426" t="s">
        <v>438</v>
      </c>
      <c r="B8" s="426"/>
      <c r="C8" s="427"/>
      <c r="D8" s="428"/>
      <c r="E8" s="428"/>
      <c r="F8" s="428"/>
      <c r="G8" s="428"/>
      <c r="H8" s="429"/>
    </row>
    <row r="9" spans="1:10" x14ac:dyDescent="0.2">
      <c r="A9" s="431" t="s">
        <v>439</v>
      </c>
      <c r="B9" s="431"/>
      <c r="D9" s="428"/>
      <c r="E9" s="428"/>
      <c r="F9" s="428"/>
      <c r="G9" s="428"/>
    </row>
    <row r="10" spans="1:10" x14ac:dyDescent="0.2">
      <c r="A10" s="431" t="s">
        <v>440</v>
      </c>
      <c r="B10" s="431"/>
      <c r="D10" s="428"/>
      <c r="E10" s="428"/>
      <c r="F10" s="428"/>
      <c r="G10" s="428"/>
    </row>
    <row r="11" spans="1:10" ht="48" x14ac:dyDescent="0.2">
      <c r="A11" s="434" t="s">
        <v>338</v>
      </c>
      <c r="B11" s="435" t="s">
        <v>339</v>
      </c>
      <c r="C11" s="434" t="s">
        <v>340</v>
      </c>
      <c r="D11" s="477" t="s">
        <v>341</v>
      </c>
      <c r="E11" s="478" t="s">
        <v>481</v>
      </c>
      <c r="F11" s="478" t="s">
        <v>343</v>
      </c>
      <c r="G11" s="478" t="s">
        <v>309</v>
      </c>
      <c r="H11" s="434" t="s">
        <v>441</v>
      </c>
      <c r="I11" s="363"/>
      <c r="J11" s="363"/>
    </row>
    <row r="12" spans="1:10" x14ac:dyDescent="0.2">
      <c r="A12" s="568" t="s">
        <v>347</v>
      </c>
      <c r="B12" s="568"/>
      <c r="C12" s="436"/>
      <c r="D12" s="437">
        <f>SUM(D13:D15)</f>
        <v>40712</v>
      </c>
      <c r="E12" s="437">
        <f t="shared" ref="E12:F12" si="0">SUM(E13:E15)</f>
        <v>0</v>
      </c>
      <c r="F12" s="437">
        <f t="shared" si="0"/>
        <v>40712</v>
      </c>
      <c r="G12" s="437"/>
      <c r="H12" s="438" t="s">
        <v>442</v>
      </c>
      <c r="I12" s="439"/>
      <c r="J12" s="439"/>
    </row>
    <row r="13" spans="1:10" x14ac:dyDescent="0.2">
      <c r="A13" s="573">
        <v>1</v>
      </c>
      <c r="B13" s="574" t="s">
        <v>443</v>
      </c>
      <c r="C13" s="440">
        <v>2279</v>
      </c>
      <c r="D13" s="441">
        <v>10000</v>
      </c>
      <c r="E13" s="441"/>
      <c r="F13" s="441">
        <f>D13+E13</f>
        <v>10000</v>
      </c>
      <c r="G13" s="441"/>
      <c r="H13" s="442" t="s">
        <v>442</v>
      </c>
      <c r="I13" s="443"/>
      <c r="J13" s="443"/>
    </row>
    <row r="14" spans="1:10" x14ac:dyDescent="0.2">
      <c r="A14" s="573"/>
      <c r="B14" s="574"/>
      <c r="C14" s="440">
        <v>2275</v>
      </c>
      <c r="D14" s="441">
        <v>30000</v>
      </c>
      <c r="E14" s="441"/>
      <c r="F14" s="441">
        <f t="shared" ref="F14:F15" si="1">D14+E14</f>
        <v>30000</v>
      </c>
      <c r="G14" s="441"/>
      <c r="H14" s="442" t="s">
        <v>442</v>
      </c>
      <c r="I14" s="443"/>
      <c r="J14" s="443"/>
    </row>
    <row r="15" spans="1:10" x14ac:dyDescent="0.2">
      <c r="A15" s="434">
        <v>2</v>
      </c>
      <c r="B15" s="435" t="s">
        <v>444</v>
      </c>
      <c r="C15" s="444">
        <v>2239</v>
      </c>
      <c r="D15" s="441">
        <v>712</v>
      </c>
      <c r="E15" s="441"/>
      <c r="F15" s="441">
        <f t="shared" si="1"/>
        <v>712</v>
      </c>
      <c r="G15" s="441"/>
      <c r="H15" s="442" t="s">
        <v>442</v>
      </c>
      <c r="I15" s="443"/>
      <c r="J15" s="443"/>
    </row>
    <row r="16" spans="1:10" x14ac:dyDescent="0.2">
      <c r="A16" s="445"/>
      <c r="B16" s="445"/>
      <c r="C16" s="446"/>
      <c r="D16" s="445"/>
      <c r="E16" s="445"/>
      <c r="F16" s="445"/>
      <c r="G16" s="445"/>
      <c r="I16" s="447"/>
      <c r="J16" s="447"/>
    </row>
    <row r="17" spans="1:11" x14ac:dyDescent="0.2">
      <c r="A17" s="431" t="s">
        <v>445</v>
      </c>
      <c r="B17" s="431"/>
      <c r="D17" s="428"/>
      <c r="E17" s="428"/>
      <c r="F17" s="428"/>
      <c r="G17" s="428"/>
      <c r="I17" s="447"/>
      <c r="J17" s="447"/>
    </row>
    <row r="18" spans="1:11" x14ac:dyDescent="0.2">
      <c r="A18" s="431" t="s">
        <v>446</v>
      </c>
      <c r="B18" s="431"/>
      <c r="D18" s="448"/>
      <c r="E18" s="448"/>
      <c r="F18" s="448"/>
      <c r="G18" s="448"/>
      <c r="I18" s="447"/>
      <c r="J18" s="447"/>
    </row>
    <row r="19" spans="1:11" ht="48" x14ac:dyDescent="0.2">
      <c r="A19" s="434" t="s">
        <v>338</v>
      </c>
      <c r="B19" s="435" t="s">
        <v>339</v>
      </c>
      <c r="C19" s="434" t="s">
        <v>340</v>
      </c>
      <c r="D19" s="477" t="s">
        <v>341</v>
      </c>
      <c r="E19" s="478" t="s">
        <v>481</v>
      </c>
      <c r="F19" s="478" t="s">
        <v>343</v>
      </c>
      <c r="G19" s="478" t="s">
        <v>309</v>
      </c>
      <c r="H19" s="434" t="s">
        <v>441</v>
      </c>
      <c r="I19" s="363"/>
      <c r="J19" s="363"/>
    </row>
    <row r="20" spans="1:11" x14ac:dyDescent="0.2">
      <c r="A20" s="568" t="s">
        <v>347</v>
      </c>
      <c r="B20" s="568"/>
      <c r="C20" s="436"/>
      <c r="D20" s="437">
        <f>SUM(D21,D32,D31)</f>
        <v>28227</v>
      </c>
      <c r="E20" s="437">
        <f t="shared" ref="E20:F20" si="2">SUM(E21,E32,E31)</f>
        <v>0</v>
      </c>
      <c r="F20" s="437">
        <f t="shared" si="2"/>
        <v>28227</v>
      </c>
      <c r="G20" s="437"/>
      <c r="H20" s="438" t="s">
        <v>442</v>
      </c>
      <c r="I20" s="449"/>
      <c r="J20" s="449"/>
    </row>
    <row r="21" spans="1:11" x14ac:dyDescent="0.2">
      <c r="A21" s="569">
        <v>1</v>
      </c>
      <c r="B21" s="576" t="s">
        <v>447</v>
      </c>
      <c r="C21" s="450"/>
      <c r="D21" s="451">
        <f>SUM(D22:D30)</f>
        <v>25588</v>
      </c>
      <c r="E21" s="451">
        <f t="shared" ref="E21:F21" si="3">SUM(E22:E30)</f>
        <v>0</v>
      </c>
      <c r="F21" s="451">
        <f t="shared" si="3"/>
        <v>25588</v>
      </c>
      <c r="G21" s="451"/>
      <c r="H21" s="442" t="s">
        <v>442</v>
      </c>
      <c r="I21" s="452"/>
      <c r="J21" s="452"/>
    </row>
    <row r="22" spans="1:11" x14ac:dyDescent="0.2">
      <c r="A22" s="575"/>
      <c r="B22" s="577"/>
      <c r="C22" s="453">
        <v>1150</v>
      </c>
      <c r="D22" s="441">
        <v>650</v>
      </c>
      <c r="E22" s="441"/>
      <c r="F22" s="441">
        <f t="shared" ref="F22:F32" si="4">D22+E22</f>
        <v>650</v>
      </c>
      <c r="G22" s="441"/>
      <c r="H22" s="442"/>
      <c r="I22" s="443"/>
      <c r="J22" s="443"/>
    </row>
    <row r="23" spans="1:11" x14ac:dyDescent="0.2">
      <c r="A23" s="575"/>
      <c r="B23" s="577"/>
      <c r="C23" s="453">
        <v>1210</v>
      </c>
      <c r="D23" s="441">
        <v>154</v>
      </c>
      <c r="E23" s="441"/>
      <c r="F23" s="441">
        <f t="shared" si="4"/>
        <v>154</v>
      </c>
      <c r="G23" s="441"/>
      <c r="H23" s="442"/>
      <c r="I23" s="443"/>
      <c r="J23" s="443"/>
    </row>
    <row r="24" spans="1:11" ht="24" x14ac:dyDescent="0.2">
      <c r="A24" s="575"/>
      <c r="B24" s="577"/>
      <c r="C24" s="453">
        <v>1221</v>
      </c>
      <c r="D24" s="441"/>
      <c r="E24" s="441">
        <v>632</v>
      </c>
      <c r="F24" s="441">
        <f t="shared" si="4"/>
        <v>632</v>
      </c>
      <c r="G24" s="479" t="s">
        <v>482</v>
      </c>
      <c r="H24" s="442"/>
      <c r="I24" s="443"/>
      <c r="J24" s="443"/>
    </row>
    <row r="25" spans="1:11" x14ac:dyDescent="0.2">
      <c r="A25" s="575"/>
      <c r="B25" s="577"/>
      <c r="C25" s="453">
        <v>2244</v>
      </c>
      <c r="D25" s="441">
        <v>314</v>
      </c>
      <c r="E25" s="441"/>
      <c r="F25" s="441">
        <f t="shared" si="4"/>
        <v>314</v>
      </c>
      <c r="G25" s="441"/>
      <c r="H25" s="442"/>
      <c r="I25" s="443"/>
      <c r="J25" s="443"/>
    </row>
    <row r="26" spans="1:11" x14ac:dyDescent="0.2">
      <c r="A26" s="575"/>
      <c r="B26" s="577"/>
      <c r="C26" s="453">
        <v>2212</v>
      </c>
      <c r="D26" s="441">
        <v>360</v>
      </c>
      <c r="E26" s="441"/>
      <c r="F26" s="441">
        <f t="shared" si="4"/>
        <v>360</v>
      </c>
      <c r="G26" s="441"/>
      <c r="H26" s="442" t="s">
        <v>442</v>
      </c>
      <c r="I26" s="443"/>
      <c r="J26" s="443"/>
    </row>
    <row r="27" spans="1:11" x14ac:dyDescent="0.2">
      <c r="A27" s="575"/>
      <c r="B27" s="577"/>
      <c r="C27" s="453">
        <v>2312</v>
      </c>
      <c r="D27" s="441">
        <v>280</v>
      </c>
      <c r="E27" s="441"/>
      <c r="F27" s="441">
        <f t="shared" si="4"/>
        <v>280</v>
      </c>
      <c r="G27" s="441"/>
      <c r="H27" s="442"/>
      <c r="J27" s="454"/>
      <c r="K27" s="454"/>
    </row>
    <row r="28" spans="1:11" x14ac:dyDescent="0.2">
      <c r="A28" s="575"/>
      <c r="B28" s="577"/>
      <c r="C28" s="453">
        <v>2221</v>
      </c>
      <c r="D28" s="441">
        <v>125</v>
      </c>
      <c r="E28" s="441"/>
      <c r="F28" s="441">
        <f t="shared" si="4"/>
        <v>125</v>
      </c>
      <c r="G28" s="441"/>
      <c r="H28" s="442" t="s">
        <v>442</v>
      </c>
      <c r="I28" s="443"/>
      <c r="J28" s="443"/>
    </row>
    <row r="29" spans="1:11" x14ac:dyDescent="0.2">
      <c r="A29" s="575"/>
      <c r="B29" s="577"/>
      <c r="C29" s="440">
        <v>2279</v>
      </c>
      <c r="D29" s="441">
        <v>314</v>
      </c>
      <c r="E29" s="441"/>
      <c r="F29" s="441">
        <f t="shared" si="4"/>
        <v>314</v>
      </c>
      <c r="G29" s="441"/>
      <c r="H29" s="442" t="s">
        <v>442</v>
      </c>
      <c r="I29" s="443"/>
      <c r="J29" s="443"/>
    </row>
    <row r="30" spans="1:11" x14ac:dyDescent="0.2">
      <c r="A30" s="570"/>
      <c r="B30" s="578"/>
      <c r="C30" s="453">
        <v>2279</v>
      </c>
      <c r="D30" s="441">
        <f>18780+4611</f>
        <v>23391</v>
      </c>
      <c r="E30" s="441">
        <v>-632</v>
      </c>
      <c r="F30" s="441">
        <f t="shared" si="4"/>
        <v>22759</v>
      </c>
      <c r="G30" s="441"/>
      <c r="H30" s="442" t="s">
        <v>442</v>
      </c>
      <c r="I30" s="443"/>
      <c r="J30" s="443"/>
    </row>
    <row r="31" spans="1:11" x14ac:dyDescent="0.2">
      <c r="A31" s="455">
        <v>2</v>
      </c>
      <c r="B31" s="456" t="s">
        <v>448</v>
      </c>
      <c r="C31" s="440">
        <v>2279</v>
      </c>
      <c r="D31" s="441">
        <v>1139</v>
      </c>
      <c r="E31" s="441"/>
      <c r="F31" s="441">
        <f t="shared" si="4"/>
        <v>1139</v>
      </c>
      <c r="G31" s="441"/>
      <c r="H31" s="442" t="s">
        <v>442</v>
      </c>
      <c r="I31" s="443"/>
      <c r="J31" s="443"/>
    </row>
    <row r="32" spans="1:11" x14ac:dyDescent="0.2">
      <c r="A32" s="455">
        <v>3</v>
      </c>
      <c r="B32" s="456" t="s">
        <v>449</v>
      </c>
      <c r="C32" s="440">
        <v>2279</v>
      </c>
      <c r="D32" s="441">
        <v>1500</v>
      </c>
      <c r="E32" s="441"/>
      <c r="F32" s="441">
        <f t="shared" si="4"/>
        <v>1500</v>
      </c>
      <c r="G32" s="441"/>
      <c r="H32" s="442" t="s">
        <v>442</v>
      </c>
      <c r="I32" s="443"/>
      <c r="J32" s="443"/>
    </row>
    <row r="33" spans="1:10" x14ac:dyDescent="0.2">
      <c r="A33" s="457"/>
      <c r="B33" s="458"/>
      <c r="C33" s="452"/>
      <c r="D33" s="459"/>
      <c r="E33" s="459"/>
      <c r="F33" s="459"/>
      <c r="G33" s="459"/>
      <c r="I33" s="447"/>
      <c r="J33" s="447"/>
    </row>
    <row r="34" spans="1:10" x14ac:dyDescent="0.2">
      <c r="A34" s="431" t="s">
        <v>450</v>
      </c>
      <c r="B34" s="431"/>
      <c r="D34" s="428"/>
      <c r="E34" s="428"/>
      <c r="F34" s="428"/>
      <c r="G34" s="428"/>
      <c r="I34" s="447"/>
      <c r="J34" s="447"/>
    </row>
    <row r="35" spans="1:10" x14ac:dyDescent="0.2">
      <c r="A35" s="431" t="s">
        <v>451</v>
      </c>
      <c r="B35" s="431"/>
      <c r="D35" s="448"/>
      <c r="E35" s="448"/>
      <c r="F35" s="448"/>
      <c r="G35" s="448"/>
      <c r="I35" s="447"/>
      <c r="J35" s="447"/>
    </row>
    <row r="36" spans="1:10" ht="48" x14ac:dyDescent="0.2">
      <c r="A36" s="434" t="s">
        <v>338</v>
      </c>
      <c r="B36" s="435" t="s">
        <v>339</v>
      </c>
      <c r="C36" s="434" t="s">
        <v>340</v>
      </c>
      <c r="D36" s="477" t="s">
        <v>341</v>
      </c>
      <c r="E36" s="478" t="s">
        <v>481</v>
      </c>
      <c r="F36" s="478" t="s">
        <v>343</v>
      </c>
      <c r="G36" s="478" t="s">
        <v>309</v>
      </c>
      <c r="H36" s="434" t="s">
        <v>441</v>
      </c>
      <c r="I36" s="363"/>
      <c r="J36" s="363"/>
    </row>
    <row r="37" spans="1:10" x14ac:dyDescent="0.2">
      <c r="A37" s="568" t="s">
        <v>347</v>
      </c>
      <c r="B37" s="568"/>
      <c r="C37" s="436"/>
      <c r="D37" s="437">
        <f>SUM(D38:D54)</f>
        <v>99838</v>
      </c>
      <c r="E37" s="437">
        <f t="shared" ref="E37:F37" si="5">SUM(E38:E54)</f>
        <v>0</v>
      </c>
      <c r="F37" s="437">
        <f t="shared" si="5"/>
        <v>99838</v>
      </c>
      <c r="G37" s="437"/>
      <c r="H37" s="438" t="s">
        <v>442</v>
      </c>
      <c r="I37" s="439"/>
      <c r="J37" s="439"/>
    </row>
    <row r="38" spans="1:10" x14ac:dyDescent="0.2">
      <c r="A38" s="434">
        <v>1</v>
      </c>
      <c r="B38" s="460" t="s">
        <v>452</v>
      </c>
      <c r="C38" s="461">
        <v>2279</v>
      </c>
      <c r="D38" s="441">
        <v>1500</v>
      </c>
      <c r="E38" s="441"/>
      <c r="F38" s="441">
        <f t="shared" ref="F38:F54" si="6">D38+E38</f>
        <v>1500</v>
      </c>
      <c r="G38" s="441"/>
      <c r="H38" s="442" t="s">
        <v>442</v>
      </c>
      <c r="I38" s="443"/>
      <c r="J38" s="443"/>
    </row>
    <row r="39" spans="1:10" x14ac:dyDescent="0.2">
      <c r="A39" s="434">
        <v>2</v>
      </c>
      <c r="B39" s="462" t="s">
        <v>453</v>
      </c>
      <c r="C39" s="461">
        <v>2279</v>
      </c>
      <c r="D39" s="441">
        <v>1700</v>
      </c>
      <c r="E39" s="441"/>
      <c r="F39" s="441">
        <f t="shared" si="6"/>
        <v>1700</v>
      </c>
      <c r="G39" s="441"/>
      <c r="H39" s="442" t="s">
        <v>442</v>
      </c>
      <c r="I39" s="443"/>
      <c r="J39" s="443"/>
    </row>
    <row r="40" spans="1:10" x14ac:dyDescent="0.2">
      <c r="A40" s="434">
        <v>3</v>
      </c>
      <c r="B40" s="463" t="s">
        <v>454</v>
      </c>
      <c r="C40" s="461">
        <v>2279</v>
      </c>
      <c r="D40" s="441">
        <v>4635</v>
      </c>
      <c r="E40" s="441"/>
      <c r="F40" s="441">
        <f t="shared" si="6"/>
        <v>4635</v>
      </c>
      <c r="G40" s="441"/>
      <c r="H40" s="442" t="s">
        <v>442</v>
      </c>
      <c r="I40" s="443"/>
      <c r="J40" s="443"/>
    </row>
    <row r="41" spans="1:10" x14ac:dyDescent="0.2">
      <c r="A41" s="434">
        <v>4</v>
      </c>
      <c r="B41" s="463" t="s">
        <v>455</v>
      </c>
      <c r="C41" s="461">
        <v>2279</v>
      </c>
      <c r="D41" s="441">
        <v>1500</v>
      </c>
      <c r="E41" s="441"/>
      <c r="F41" s="441">
        <f t="shared" si="6"/>
        <v>1500</v>
      </c>
      <c r="G41" s="441"/>
      <c r="H41" s="442" t="s">
        <v>442</v>
      </c>
      <c r="I41" s="443"/>
      <c r="J41" s="443"/>
    </row>
    <row r="42" spans="1:10" x14ac:dyDescent="0.2">
      <c r="A42" s="434">
        <v>5</v>
      </c>
      <c r="B42" s="464" t="s">
        <v>456</v>
      </c>
      <c r="C42" s="461">
        <v>2279</v>
      </c>
      <c r="D42" s="465">
        <v>9000</v>
      </c>
      <c r="E42" s="465"/>
      <c r="F42" s="465">
        <f t="shared" si="6"/>
        <v>9000</v>
      </c>
      <c r="G42" s="465"/>
      <c r="H42" s="442" t="s">
        <v>442</v>
      </c>
      <c r="I42" s="443"/>
      <c r="J42" s="443"/>
    </row>
    <row r="43" spans="1:10" x14ac:dyDescent="0.2">
      <c r="A43" s="434">
        <v>6</v>
      </c>
      <c r="B43" s="460" t="s">
        <v>457</v>
      </c>
      <c r="C43" s="461">
        <v>2279</v>
      </c>
      <c r="D43" s="441">
        <v>12000</v>
      </c>
      <c r="E43" s="441"/>
      <c r="F43" s="441">
        <f t="shared" si="6"/>
        <v>12000</v>
      </c>
      <c r="G43" s="441"/>
      <c r="H43" s="442" t="s">
        <v>442</v>
      </c>
      <c r="I43" s="443"/>
      <c r="J43" s="443"/>
    </row>
    <row r="44" spans="1:10" ht="24" x14ac:dyDescent="0.2">
      <c r="A44" s="434">
        <v>7</v>
      </c>
      <c r="B44" s="460" t="s">
        <v>458</v>
      </c>
      <c r="C44" s="461">
        <v>2279</v>
      </c>
      <c r="D44" s="441">
        <v>10000</v>
      </c>
      <c r="E44" s="441"/>
      <c r="F44" s="441">
        <f t="shared" si="6"/>
        <v>10000</v>
      </c>
      <c r="G44" s="441"/>
      <c r="H44" s="442" t="s">
        <v>442</v>
      </c>
      <c r="I44" s="443"/>
      <c r="J44" s="443"/>
    </row>
    <row r="45" spans="1:10" x14ac:dyDescent="0.2">
      <c r="A45" s="434">
        <v>8</v>
      </c>
      <c r="B45" s="460" t="s">
        <v>459</v>
      </c>
      <c r="C45" s="440">
        <v>3263</v>
      </c>
      <c r="D45" s="441">
        <f>42354+3949</f>
        <v>46303</v>
      </c>
      <c r="E45" s="441"/>
      <c r="F45" s="441">
        <f t="shared" si="6"/>
        <v>46303</v>
      </c>
      <c r="G45" s="441"/>
      <c r="H45" s="442" t="s">
        <v>442</v>
      </c>
      <c r="I45" s="443"/>
      <c r="J45" s="443"/>
    </row>
    <row r="46" spans="1:10" x14ac:dyDescent="0.2">
      <c r="A46" s="434">
        <v>9</v>
      </c>
      <c r="B46" s="463" t="s">
        <v>460</v>
      </c>
      <c r="C46" s="440">
        <v>2231</v>
      </c>
      <c r="D46" s="441">
        <v>200</v>
      </c>
      <c r="E46" s="441"/>
      <c r="F46" s="441">
        <f t="shared" si="6"/>
        <v>200</v>
      </c>
      <c r="G46" s="441"/>
      <c r="H46" s="442" t="s">
        <v>442</v>
      </c>
      <c r="I46" s="443"/>
      <c r="J46" s="443"/>
    </row>
    <row r="47" spans="1:10" ht="24" x14ac:dyDescent="0.2">
      <c r="A47" s="434">
        <v>10</v>
      </c>
      <c r="B47" s="460" t="s">
        <v>461</v>
      </c>
      <c r="C47" s="440">
        <v>2231</v>
      </c>
      <c r="D47" s="441">
        <v>1000</v>
      </c>
      <c r="E47" s="441"/>
      <c r="F47" s="441">
        <f t="shared" si="6"/>
        <v>1000</v>
      </c>
      <c r="G47" s="441"/>
      <c r="H47" s="442" t="s">
        <v>442</v>
      </c>
      <c r="I47" s="443"/>
      <c r="J47" s="443"/>
    </row>
    <row r="48" spans="1:10" ht="36" x14ac:dyDescent="0.2">
      <c r="A48" s="434">
        <v>11</v>
      </c>
      <c r="B48" s="460" t="s">
        <v>462</v>
      </c>
      <c r="C48" s="440">
        <v>2279</v>
      </c>
      <c r="D48" s="441">
        <v>2000</v>
      </c>
      <c r="E48" s="441"/>
      <c r="F48" s="441">
        <f t="shared" si="6"/>
        <v>2000</v>
      </c>
      <c r="G48" s="441"/>
      <c r="H48" s="442" t="s">
        <v>442</v>
      </c>
      <c r="I48" s="443"/>
      <c r="J48" s="443"/>
    </row>
    <row r="49" spans="1:10" x14ac:dyDescent="0.2">
      <c r="A49" s="569">
        <v>12</v>
      </c>
      <c r="B49" s="571" t="s">
        <v>463</v>
      </c>
      <c r="C49" s="440">
        <v>2279</v>
      </c>
      <c r="D49" s="441">
        <v>1900</v>
      </c>
      <c r="E49" s="441"/>
      <c r="F49" s="441">
        <f t="shared" si="6"/>
        <v>1900</v>
      </c>
      <c r="G49" s="441"/>
      <c r="H49" s="442" t="s">
        <v>442</v>
      </c>
      <c r="I49" s="443"/>
      <c r="J49" s="443"/>
    </row>
    <row r="50" spans="1:10" x14ac:dyDescent="0.2">
      <c r="A50" s="570"/>
      <c r="B50" s="571"/>
      <c r="C50" s="440">
        <v>2231</v>
      </c>
      <c r="D50" s="441">
        <v>100</v>
      </c>
      <c r="E50" s="441"/>
      <c r="F50" s="441">
        <f t="shared" si="6"/>
        <v>100</v>
      </c>
      <c r="G50" s="441"/>
      <c r="H50" s="442" t="s">
        <v>442</v>
      </c>
      <c r="I50" s="443"/>
      <c r="J50" s="443"/>
    </row>
    <row r="51" spans="1:10" ht="24" x14ac:dyDescent="0.2">
      <c r="A51" s="434">
        <v>13</v>
      </c>
      <c r="B51" s="460" t="s">
        <v>464</v>
      </c>
      <c r="C51" s="440">
        <v>2279</v>
      </c>
      <c r="D51" s="441">
        <v>2000</v>
      </c>
      <c r="E51" s="441"/>
      <c r="F51" s="441">
        <f t="shared" si="6"/>
        <v>2000</v>
      </c>
      <c r="G51" s="441"/>
      <c r="H51" s="442" t="s">
        <v>442</v>
      </c>
      <c r="I51" s="443"/>
      <c r="J51" s="443"/>
    </row>
    <row r="52" spans="1:10" ht="24" x14ac:dyDescent="0.2">
      <c r="A52" s="466">
        <v>14</v>
      </c>
      <c r="B52" s="463" t="s">
        <v>465</v>
      </c>
      <c r="C52" s="440">
        <v>2279</v>
      </c>
      <c r="D52" s="441">
        <v>2000</v>
      </c>
      <c r="E52" s="441"/>
      <c r="F52" s="441">
        <f t="shared" si="6"/>
        <v>2000</v>
      </c>
      <c r="G52" s="441"/>
      <c r="H52" s="442" t="s">
        <v>442</v>
      </c>
      <c r="I52" s="443"/>
      <c r="J52" s="443"/>
    </row>
    <row r="53" spans="1:10" ht="24" x14ac:dyDescent="0.2">
      <c r="A53" s="434">
        <v>15</v>
      </c>
      <c r="B53" s="467" t="s">
        <v>466</v>
      </c>
      <c r="C53" s="468">
        <v>2279</v>
      </c>
      <c r="D53" s="469">
        <v>2000</v>
      </c>
      <c r="E53" s="469"/>
      <c r="F53" s="469">
        <f t="shared" si="6"/>
        <v>2000</v>
      </c>
      <c r="G53" s="469"/>
      <c r="H53" s="442" t="s">
        <v>442</v>
      </c>
      <c r="I53" s="447"/>
      <c r="J53" s="447"/>
    </row>
    <row r="54" spans="1:10" ht="24" x14ac:dyDescent="0.2">
      <c r="A54" s="434">
        <v>16</v>
      </c>
      <c r="B54" s="467" t="s">
        <v>467</v>
      </c>
      <c r="C54" s="470">
        <v>2279</v>
      </c>
      <c r="D54" s="471">
        <v>2000</v>
      </c>
      <c r="E54" s="471"/>
      <c r="F54" s="471">
        <f t="shared" si="6"/>
        <v>2000</v>
      </c>
      <c r="G54" s="471"/>
      <c r="H54" s="442" t="s">
        <v>442</v>
      </c>
      <c r="I54" s="447"/>
      <c r="J54" s="447"/>
    </row>
    <row r="55" spans="1:10" x14ac:dyDescent="0.2">
      <c r="B55" s="447"/>
    </row>
    <row r="56" spans="1:10" x14ac:dyDescent="0.2">
      <c r="B56" s="447"/>
    </row>
    <row r="57" spans="1:10" x14ac:dyDescent="0.2">
      <c r="B57" s="447"/>
    </row>
    <row r="58" spans="1:10" x14ac:dyDescent="0.2">
      <c r="B58" s="447"/>
    </row>
    <row r="59" spans="1:10" x14ac:dyDescent="0.2">
      <c r="B59" s="447"/>
    </row>
    <row r="60" spans="1:10" x14ac:dyDescent="0.2">
      <c r="B60" s="447"/>
    </row>
    <row r="61" spans="1:10" x14ac:dyDescent="0.2">
      <c r="B61" s="447"/>
    </row>
    <row r="62" spans="1:10" x14ac:dyDescent="0.2">
      <c r="B62" s="447"/>
    </row>
    <row r="63" spans="1:10" x14ac:dyDescent="0.2">
      <c r="B63" s="447"/>
    </row>
    <row r="64" spans="1:10" x14ac:dyDescent="0.2">
      <c r="B64" s="447"/>
    </row>
    <row r="65" spans="1:11" x14ac:dyDescent="0.2">
      <c r="B65" s="447"/>
    </row>
    <row r="66" spans="1:11" x14ac:dyDescent="0.2">
      <c r="B66" s="447"/>
    </row>
    <row r="67" spans="1:11" x14ac:dyDescent="0.2">
      <c r="B67" s="447"/>
    </row>
    <row r="68" spans="1:11" x14ac:dyDescent="0.2">
      <c r="B68" s="447"/>
    </row>
    <row r="69" spans="1:11" x14ac:dyDescent="0.2">
      <c r="B69" s="447"/>
    </row>
    <row r="70" spans="1:11" x14ac:dyDescent="0.2">
      <c r="B70" s="447"/>
    </row>
    <row r="71" spans="1:11" s="472" customFormat="1" x14ac:dyDescent="0.2">
      <c r="A71" s="430"/>
      <c r="B71" s="447"/>
      <c r="C71" s="432"/>
      <c r="D71" s="430"/>
      <c r="E71" s="430"/>
      <c r="F71" s="430"/>
      <c r="G71" s="430"/>
      <c r="H71" s="433"/>
      <c r="I71" s="430"/>
      <c r="J71" s="430"/>
      <c r="K71" s="430"/>
    </row>
    <row r="72" spans="1:11" s="472" customFormat="1" x14ac:dyDescent="0.2">
      <c r="A72" s="430"/>
      <c r="B72" s="447"/>
      <c r="C72" s="432"/>
      <c r="D72" s="430"/>
      <c r="E72" s="430"/>
      <c r="F72" s="430"/>
      <c r="G72" s="430"/>
      <c r="H72" s="433"/>
      <c r="I72" s="430"/>
      <c r="J72" s="430"/>
      <c r="K72" s="430"/>
    </row>
    <row r="73" spans="1:11" s="472" customFormat="1" x14ac:dyDescent="0.2">
      <c r="A73" s="430"/>
      <c r="B73" s="447"/>
      <c r="C73" s="432"/>
      <c r="D73" s="430"/>
      <c r="E73" s="430"/>
      <c r="F73" s="430"/>
      <c r="G73" s="430"/>
      <c r="H73" s="433"/>
      <c r="I73" s="430"/>
      <c r="J73" s="430"/>
      <c r="K73" s="430"/>
    </row>
    <row r="74" spans="1:11" s="472" customFormat="1" x14ac:dyDescent="0.2">
      <c r="A74" s="430"/>
      <c r="B74" s="447"/>
      <c r="C74" s="432"/>
      <c r="D74" s="430"/>
      <c r="E74" s="430"/>
      <c r="F74" s="430"/>
      <c r="G74" s="430"/>
      <c r="H74" s="433"/>
      <c r="I74" s="430"/>
      <c r="J74" s="430"/>
      <c r="K74" s="430"/>
    </row>
    <row r="75" spans="1:11" s="472" customFormat="1" x14ac:dyDescent="0.2">
      <c r="A75" s="430"/>
      <c r="B75" s="447"/>
      <c r="C75" s="432"/>
      <c r="D75" s="430"/>
      <c r="E75" s="430"/>
      <c r="F75" s="430"/>
      <c r="G75" s="430"/>
      <c r="H75" s="433"/>
      <c r="I75" s="430"/>
      <c r="J75" s="430"/>
      <c r="K75" s="430"/>
    </row>
    <row r="76" spans="1:11" s="472" customFormat="1" x14ac:dyDescent="0.2">
      <c r="A76" s="430"/>
      <c r="B76" s="447"/>
      <c r="C76" s="432"/>
      <c r="D76" s="430"/>
      <c r="E76" s="430"/>
      <c r="F76" s="430"/>
      <c r="G76" s="430"/>
      <c r="H76" s="433"/>
      <c r="I76" s="430"/>
      <c r="J76" s="430"/>
      <c r="K76" s="430"/>
    </row>
    <row r="77" spans="1:11" s="472" customFormat="1" x14ac:dyDescent="0.2">
      <c r="A77" s="430"/>
      <c r="B77" s="447"/>
      <c r="C77" s="432"/>
      <c r="D77" s="430"/>
      <c r="E77" s="430"/>
      <c r="F77" s="430"/>
      <c r="G77" s="430"/>
      <c r="H77" s="433"/>
      <c r="I77" s="430"/>
      <c r="J77" s="430"/>
      <c r="K77" s="430"/>
    </row>
    <row r="78" spans="1:11" s="472" customFormat="1" x14ac:dyDescent="0.2">
      <c r="A78" s="430"/>
      <c r="B78" s="447"/>
      <c r="C78" s="432"/>
      <c r="D78" s="430"/>
      <c r="E78" s="430"/>
      <c r="F78" s="430"/>
      <c r="G78" s="430"/>
      <c r="H78" s="433"/>
      <c r="I78" s="430"/>
      <c r="J78" s="430"/>
      <c r="K78" s="430"/>
    </row>
  </sheetData>
  <mergeCells count="10">
    <mergeCell ref="A37:B37"/>
    <mergeCell ref="A49:A50"/>
    <mergeCell ref="B49:B50"/>
    <mergeCell ref="A6:H6"/>
    <mergeCell ref="A12:B12"/>
    <mergeCell ref="A13:A14"/>
    <mergeCell ref="B13:B14"/>
    <mergeCell ref="A20:B20"/>
    <mergeCell ref="A21:A30"/>
    <mergeCell ref="B21:B30"/>
  </mergeCells>
  <pageMargins left="0.98425196850393704" right="0.39370078740157483" top="0.39370078740157483" bottom="0.39370078740157483" header="0.23622047244094491" footer="0.19685039370078741"/>
  <pageSetup paperSize="9" scale="70" orientation="portrait" r:id="rId1"/>
  <headerFooter differentFirst="1">
    <oddHeader xml:space="preserve">&amp;C                               </oddHeader>
    <oddFooter xml:space="preserve">&amp;L&amp;"Times New Roman,Regular"&amp;8&amp;D; &amp;T&amp;R&amp;"Times New Roman,Regular"&amp;8&amp;P (&amp;N)
</oddFooter>
    <firstHeader xml:space="preserve">&amp;R&amp;"Times New Roman,Regular"&amp;9 101.pielikums Jūrmalas pilsētas domes 
2016.gada 21.janvāra saistošajiem noteikumiem Nr.2
(protokols Nr.1, 6.punkts) </firstHeader>
    <firstFooter>&amp;L&amp;"Times New Roman,Regular"&amp;9&amp;D; &amp;T&amp;R&amp;"Times New Roman,Regular"&amp;9&amp;P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07.1.2.</vt:lpstr>
      <vt:lpstr>08.4.2.</vt:lpstr>
      <vt:lpstr>24.pielikums</vt:lpstr>
      <vt:lpstr>26.pielikums</vt:lpstr>
      <vt:lpstr>'07.1.2.'!Print_Titles</vt:lpstr>
      <vt:lpstr>'08.4.2.'!Print_Titles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2016-01-21T13:31:07Z</cp:lastPrinted>
  <dcterms:created xsi:type="dcterms:W3CDTF">2015-01-08T09:25:06Z</dcterms:created>
  <dcterms:modified xsi:type="dcterms:W3CDTF">2016-01-21T13:31:33Z</dcterms:modified>
</cp:coreProperties>
</file>